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0" yWindow="0" windowWidth="24120" windowHeight="13065" tabRatio="617" activeTab="7"/>
  </bookViews>
  <sheets>
    <sheet name="封面" sheetId="4" r:id="rId1"/>
    <sheet name="内置数据" sheetId="5" state="veryHidden" r:id="rId2"/>
    <sheet name="表一" sheetId="7" r:id="rId3"/>
    <sheet name="表二之一" sheetId="34" r:id="rId4"/>
    <sheet name="表二之二" sheetId="39" r:id="rId5"/>
    <sheet name="表三" sheetId="10" r:id="rId6"/>
    <sheet name="表四之一" sheetId="13" r:id="rId7"/>
    <sheet name="表四之二" sheetId="35" r:id="rId8"/>
    <sheet name="表五" sheetId="14" r:id="rId9"/>
    <sheet name="表六" sheetId="19" r:id="rId10"/>
    <sheet name="表七" sheetId="20" r:id="rId11"/>
    <sheet name="表八之一" sheetId="23" r:id="rId12"/>
    <sheet name="表八之二" sheetId="38" r:id="rId13"/>
    <sheet name="表九" sheetId="24" r:id="rId14"/>
    <sheet name="表十" sheetId="26" r:id="rId15"/>
    <sheet name="表三（省汇总使用）" sheetId="30" state="hidden" r:id="rId16"/>
    <sheet name="表九（省汇总使用）" sheetId="31" state="hidden" r:id="rId17"/>
    <sheet name="表十一（省汇总使用）" sheetId="32" state="hidden" r:id="rId18"/>
    <sheet name="表十一" sheetId="36" r:id="rId19"/>
    <sheet name="表十二" sheetId="37" r:id="rId20"/>
  </sheets>
  <externalReferences>
    <externalReference r:id="rId21"/>
  </externalReferences>
  <definedNames>
    <definedName name="_11_北京市">内置数据!$C$2:$C$17</definedName>
    <definedName name="_12_天津市">内置数据!$D$2:$D$17</definedName>
    <definedName name="_13_河北省">内置数据!$E$2:$E$13</definedName>
    <definedName name="_1301_石家庄市">内置数据!$AK$2:$AK$23</definedName>
    <definedName name="_1302_唐山市">内置数据!$AL$2:$AL$15</definedName>
    <definedName name="_1303_秦皇岛市">内置数据!$AM$2:$AM$8</definedName>
    <definedName name="_1304_邯郸市">内置数据!$AN$2:$AN$19</definedName>
    <definedName name="_1305_邢台市">内置数据!$AO$2:$AO$19</definedName>
    <definedName name="_1306_保定市">内置数据!$AP$2:$AP$22</definedName>
    <definedName name="_1307_张家口市">内置数据!$AQ$2:$AQ$17</definedName>
    <definedName name="_1308_承德市">内置数据!$AR$2:$AR$12</definedName>
    <definedName name="_1309_沧州市">内置数据!$AS$2:$AS$17</definedName>
    <definedName name="_1310_廊坊市">内置数据!$AT$2:$AT$11</definedName>
    <definedName name="_1311_衡水市">内置数据!$AU$2:$AU$12</definedName>
    <definedName name="_1314_雄安新区">内置数据!$AV$2:$AV$4</definedName>
    <definedName name="_14_山西省">内置数据!$F$2:$F$12</definedName>
    <definedName name="_1401_太原市">内置数据!$AW$2:$AW$11</definedName>
    <definedName name="_1402_大同市">内置数据!$AX$2:$AX$11</definedName>
    <definedName name="_1403_阳泉市">内置数据!$AY$2:$AY$6</definedName>
    <definedName name="_1404_长治市">内置数据!$AZ$2:$AZ$13</definedName>
    <definedName name="_1405_晋城市">内置数据!$BA$2:$BA$7</definedName>
    <definedName name="_1406_朔州市">内置数据!$BB$2:$BB$7</definedName>
    <definedName name="_1407_晋中市">内置数据!$BC$2:$BC$12</definedName>
    <definedName name="_1408_运城市">内置数据!$BD$2:$BD$14</definedName>
    <definedName name="_1409_忻州市">内置数据!$BE$2:$BE$15</definedName>
    <definedName name="_1410_临汾市">内置数据!$BF$2:$BF$18</definedName>
    <definedName name="_1411_吕梁市">内置数据!$BG$2:$BG$14</definedName>
    <definedName name="_15_内蒙古自治区">内置数据!$G$2:$G$13</definedName>
    <definedName name="_1501_呼和浩特市">内置数据!$BH$2:$BH$10</definedName>
    <definedName name="_1502_包头市">内置数据!$BI$2:$BI$10</definedName>
    <definedName name="_1503_乌海市">内置数据!$BJ$2:$BJ$4</definedName>
    <definedName name="_1504_赤峰市">内置数据!$BK$2:$BK$13</definedName>
    <definedName name="_1505_通辽市">内置数据!$BL$2:$BL$9</definedName>
    <definedName name="_1506_鄂尔多斯市">内置数据!$BM$2:$BM$10</definedName>
    <definedName name="_1507_呼伦贝尔市">内置数据!$BN$2:$BN$15</definedName>
    <definedName name="_1508_巴彦淖尔市">内置数据!$BO$2:$BO$8</definedName>
    <definedName name="_1509_乌兰察布市">内置数据!$BP$2:$BP$12</definedName>
    <definedName name="_1522_兴安盟">内置数据!$BQ$2:$BQ$7</definedName>
    <definedName name="_1525_锡林郭勒盟">内置数据!$BR$2:$BR$13</definedName>
    <definedName name="_1529_阿拉善盟">内置数据!$BS$2:$BS$4</definedName>
    <definedName name="_21_辽宁省">内置数据!$H$2:$H$15</definedName>
    <definedName name="_2101_沈阳市">内置数据!$BT$2:$BT$14</definedName>
    <definedName name="_2102_大连市">内置数据!$BU$2:$BU$11</definedName>
    <definedName name="_2103_鞍山市">内置数据!$BV$2:$BV$8</definedName>
    <definedName name="_2104_抚顺市">内置数据!$BW$2:$BW$8</definedName>
    <definedName name="_2105_本溪市">内置数据!$BX$2:$BX$7</definedName>
    <definedName name="_2106_丹东市">内置数据!$BY$2:$BY$7</definedName>
    <definedName name="_2107_锦州市">内置数据!$BZ$2:$BZ$8</definedName>
    <definedName name="_2108_营口市">内置数据!$CA$2:$CA$7</definedName>
    <definedName name="_2109_阜新市">内置数据!$CB$2:$CB$8</definedName>
    <definedName name="_2110_辽阳市">内置数据!$CC$2:$CC$8</definedName>
    <definedName name="_2111_盘锦市">内置数据!$CD$2:$CD$5</definedName>
    <definedName name="_2112_铁岭市">内置数据!$CE$2:$CE$8</definedName>
    <definedName name="_2113_朝阳市">内置数据!$CF$2:$CF$8</definedName>
    <definedName name="_2114_葫芦岛市">内置数据!$CG$2:$CG$7</definedName>
    <definedName name="_22_吉林省">内置数据!$I$2:$I$10</definedName>
    <definedName name="_2201_长春市">内置数据!$CH$2:$CH$12</definedName>
    <definedName name="_2202_吉林市">内置数据!$CI$2:$CI$10</definedName>
    <definedName name="_2203_四平市">内置数据!$CJ$2:$CJ$6</definedName>
    <definedName name="_2204_辽源市">内置数据!$CK$2:$CK$5</definedName>
    <definedName name="_2205_通化市">内置数据!$CL$2:$CL$8</definedName>
    <definedName name="_2206_白山市">内置数据!$CM$2:$CM$7</definedName>
    <definedName name="_2207_松原市">内置数据!$CN$2:$CN$6</definedName>
    <definedName name="_2208_白城市">内置数据!$CO$2:$CO$6</definedName>
    <definedName name="_2224_延边朝鲜族自治州">内置数据!$CP$2:$CP$9</definedName>
    <definedName name="_23_黑龙江省">内置数据!$J$2:$J$14</definedName>
    <definedName name="_2301_哈尔滨市">内置数据!$CQ$2:$CQ$19</definedName>
    <definedName name="_2302_齐齐哈尔市">内置数据!$CR$2:$CR$17</definedName>
    <definedName name="_2303_鸡西市">内置数据!$CS$2:$CS$10</definedName>
    <definedName name="_2304_鹤岗市">内置数据!$CT$2:$CT$9</definedName>
    <definedName name="_2305_双鸭山市">内置数据!$CU$2:$CU$9</definedName>
    <definedName name="_2306_大庆市">内置数据!$CV$2:$CV$10</definedName>
    <definedName name="_2307_伊春市">内置数据!$CW$2:$CW$11</definedName>
    <definedName name="_2308_佳木斯市">内置数据!$CX$2:$CX$11</definedName>
    <definedName name="_2309_七台河市">内置数据!$CY$2:$CY$5</definedName>
    <definedName name="_2310_牡丹江市">内置数据!$CZ$2:$CZ$11</definedName>
    <definedName name="_2311_黑河市">内置数据!$DA$2:$DA$7</definedName>
    <definedName name="_2312_绥化市">内置数据!$DB$2:$DB$11</definedName>
    <definedName name="_2327_大兴安岭地区">内置数据!$DC$2:$DC$5</definedName>
    <definedName name="_31_上海市">内置数据!$K$2:$K$17</definedName>
    <definedName name="_32_江苏省">内置数据!$L$2:$L$14</definedName>
    <definedName name="_3201_南京市">内置数据!$DD$2:$DD$12</definedName>
    <definedName name="_3202_无锡市">内置数据!$DE$2:$DE$8</definedName>
    <definedName name="_3203_徐州市">内置数据!$DF$2:$DF$11</definedName>
    <definedName name="_3204_常州市">内置数据!$DG$2:$DG$7</definedName>
    <definedName name="_3205_苏州市">内置数据!$DH$2:$DH$10</definedName>
    <definedName name="_3206_南通市">内置数据!$DI$2:$DI$8</definedName>
    <definedName name="_3207_连云港市">内置数据!$DJ$2:$DJ$7</definedName>
    <definedName name="_3208_淮安市">内置数据!$DK$2:$DK$8</definedName>
    <definedName name="_3209_盐城市">内置数据!$DL$2:$DL$10</definedName>
    <definedName name="_3210_扬州市">内置数据!$DM$2:$DM$7</definedName>
    <definedName name="_3211_镇江市">内置数据!$DN$2:$DN$7</definedName>
    <definedName name="_3212_泰州市">内置数据!$DO$2:$DO$7</definedName>
    <definedName name="_3213_宿迁市">内置数据!$DP$2:$DP$6</definedName>
    <definedName name="_33_浙江省">内置数据!$M$2:$M$12</definedName>
    <definedName name="_3301_杭州市">内置数据!$DQ$2:$DQ$14</definedName>
    <definedName name="_3302_宁波市">内置数据!$DR$2:$DR$11</definedName>
    <definedName name="_3303_温州市">内置数据!$DS$2:$DS$13</definedName>
    <definedName name="_3304_嘉兴市">内置数据!$DT$2:$DT$8</definedName>
    <definedName name="_3305_湖州市">内置数据!$DU$2:$DU$6</definedName>
    <definedName name="_3306_绍兴市">内置数据!$DV$2:$DV$7</definedName>
    <definedName name="_3307_金华市">内置数据!$DW$2:$DW$10</definedName>
    <definedName name="_3308_衢州市">内置数据!$DX$2:$DX$7</definedName>
    <definedName name="_3309_舟山市">内置数据!$DY$2:$DY$5</definedName>
    <definedName name="_3310_台州市">内置数据!$DZ$2:$DZ$10</definedName>
    <definedName name="_3311_丽水市">内置数据!$EA$2:$EA$10</definedName>
    <definedName name="_34_安徽省">内置数据!$N$2:$N$17</definedName>
    <definedName name="_3401_合肥市">内置数据!$EB$2:$EB$10</definedName>
    <definedName name="_3402_芜湖市">内置数据!$EC$2:$EC$8</definedName>
    <definedName name="_3403_蚌埠市">内置数据!$ED$2:$ED$8</definedName>
    <definedName name="_3404_淮南市">内置数据!$EE$2:$EE$8</definedName>
    <definedName name="_3405_马鞍山市">内置数据!$EF$2:$EF$7</definedName>
    <definedName name="_3406_淮北市">内置数据!$EG$2:$EG$5</definedName>
    <definedName name="_3407_铜陵市">内置数据!$EH$2:$EH$5</definedName>
    <definedName name="_3408_安庆市">内置数据!$EI$2:$EI$11</definedName>
    <definedName name="_3410_黄山市">内置数据!$EJ$2:$EJ$8</definedName>
    <definedName name="_3411_滁州市">内置数据!$EK$2:$EK$9</definedName>
    <definedName name="_3412_阜阳市">内置数据!$EL$2:$EL$9</definedName>
    <definedName name="_3413_宿州市">内置数据!$EM$2:$EM$6</definedName>
    <definedName name="_3415_六安市">内置数据!$EN$2:$EN$8</definedName>
    <definedName name="_3416_亳州市">内置数据!$EO$2:$EO$5</definedName>
    <definedName name="_3417_池州市">内置数据!$EP$2:$EP$5</definedName>
    <definedName name="_3418_宣城市">内置数据!$EQ$2:$EQ$8</definedName>
    <definedName name="_35_福建省">内置数据!$O$2:$O$10</definedName>
    <definedName name="_3501_福州市">内置数据!$ER$2:$ER$14</definedName>
    <definedName name="_3502_厦门市">内置数据!$ES$2:$ES$7</definedName>
    <definedName name="_3503_莆田市">内置数据!$ET$2:$ET$6</definedName>
    <definedName name="_3504_三明市">内置数据!$EU$2:$EU$12</definedName>
    <definedName name="_3505_泉州市">内置数据!$EV$2:$EV$13</definedName>
    <definedName name="_3506_漳州市">内置数据!$EW$2:$EW$12</definedName>
    <definedName name="_3507_南平市">内置数据!$EX$2:$EX$11</definedName>
    <definedName name="_3508_龙岩市">内置数据!$EY$2:$EY$8</definedName>
    <definedName name="_3509_宁德市">内置数据!$EZ$2:$EZ$10</definedName>
    <definedName name="_36_江西省">内置数据!$P$2:$P$12</definedName>
    <definedName name="_3601_南昌市">内置数据!$FA$2:$FA$10</definedName>
    <definedName name="_3602_景德镇市">内置数据!$FB$2:$FB$5</definedName>
    <definedName name="_3603_萍乡市">内置数据!$FC$2:$FC$6</definedName>
    <definedName name="_3604_九江市">内置数据!$FD$2:$FD$14</definedName>
    <definedName name="_3605_新余市">内置数据!$FE$2:$FE$3</definedName>
    <definedName name="_3606_鹰潭市">内置数据!$FF$2:$FF$4</definedName>
    <definedName name="_3607_赣州市">内置数据!$FG$2:$FG$19</definedName>
    <definedName name="_3608_吉安市">内置数据!$FH$2:$FH$14</definedName>
    <definedName name="_3609_宜春市">内置数据!$FI$2:$FI$11</definedName>
    <definedName name="_3610_抚州市">内置数据!$FJ$2:$FJ$12</definedName>
    <definedName name="_3611_上饶市">内置数据!$FK$2:$FK$13</definedName>
    <definedName name="_37_山东省">内置数据!$Q$2:$Q$17</definedName>
    <definedName name="_3701_济南市">内置数据!$FL$2:$FL$13</definedName>
    <definedName name="_3702_青岛市">内置数据!$FM$2:$FM$11</definedName>
    <definedName name="_3703_淄博市">内置数据!$FN$2:$FN$9</definedName>
    <definedName name="_3704_枣庄市">内置数据!$FO$2:$FO$7</definedName>
    <definedName name="_3705_东营市">内置数据!$FP$2:$FP$6</definedName>
    <definedName name="_3706_烟台市">内置数据!$FQ$2:$FQ$12</definedName>
    <definedName name="_3707_潍坊市">内置数据!$FR$2:$FR$13</definedName>
    <definedName name="_3708_济宁市">内置数据!$FS$2:$FS$12</definedName>
    <definedName name="_3709_泰安市">内置数据!$FT$2:$FT$7</definedName>
    <definedName name="_3710_威海市">内置数据!$FU$2:$FU$5</definedName>
    <definedName name="_3711_日照市">内置数据!$FV$2:$FV$5</definedName>
    <definedName name="_3713_临沂市">内置数据!$FW$2:$FW$13</definedName>
    <definedName name="_3714_德州市">内置数据!$FX$2:$FX$12</definedName>
    <definedName name="_3715_聊城市">内置数据!$FY$2:$FY$9</definedName>
    <definedName name="_3716_滨州市">内置数据!$FZ$2:$FZ$8</definedName>
    <definedName name="_3717_菏泽市">内置数据!$GA$2:$GA$10</definedName>
    <definedName name="_41_河南省">内置数据!$R$2:$R$19</definedName>
    <definedName name="_4101_郑州市">内置数据!$GB$2:$GB$13</definedName>
    <definedName name="_4102_开封市">内置数据!$GC$2:$GC$10</definedName>
    <definedName name="_4103_洛阳市">内置数据!$GD$2:$GD$15</definedName>
    <definedName name="_4104_平顶山市">内置数据!$GE$2:$GE$11</definedName>
    <definedName name="_4105_安阳市">内置数据!$GF$2:$GF$10</definedName>
    <definedName name="_4106_鹤壁市">内置数据!$GG$2:$GG$6</definedName>
    <definedName name="_4107_新乡市">内置数据!$GH$2:$GH$13</definedName>
    <definedName name="_4108_焦作市">内置数据!$GI$2:$GI$11</definedName>
    <definedName name="_4109_濮阳市">内置数据!$GJ$2:$GJ$7</definedName>
    <definedName name="_4110_许昌市">内置数据!$GK$2:$GK$7</definedName>
    <definedName name="_4111_漯河市">内置数据!$GL$2:$GL$6</definedName>
    <definedName name="_4112_三门峡市">内置数据!$GM$2:$GM$7</definedName>
    <definedName name="_4113_南阳市">内置数据!$GN$2:$GN$14</definedName>
    <definedName name="_4114_商丘市">内置数据!$GO$2:$GO$10</definedName>
    <definedName name="_4115_信阳市">内置数据!$GP$2:$GP$11</definedName>
    <definedName name="_4116_周口市">内置数据!$GQ$2:$GQ$11</definedName>
    <definedName name="_4117_驻马店市">内置数据!$GR$2:$GR$11</definedName>
    <definedName name="_42_湖北省">内置数据!$S$2:$S$18</definedName>
    <definedName name="_4201_武汉市">内置数据!$GS$2:$GS$14</definedName>
    <definedName name="_4202_黄石市">内置数据!$GT$2:$GT$7</definedName>
    <definedName name="_4203_十堰市">内置数据!$GU$2:$GU$9</definedName>
    <definedName name="_4205_宜昌市">内置数据!$GV$2:$GV$14</definedName>
    <definedName name="_4206_襄阳市">内置数据!$GW$2:$GW$10</definedName>
    <definedName name="_4207_鄂州市">内置数据!$GX$2:$GX$4</definedName>
    <definedName name="_4208_荆门市">内置数据!$GY$2:$GY$6</definedName>
    <definedName name="_4209_孝感市">内置数据!$GZ$2:$GZ$8</definedName>
    <definedName name="_4210_荆州市">内置数据!$HA$2:$HA$9</definedName>
    <definedName name="_4211_黄冈市">内置数据!$HB$2:$HB$11</definedName>
    <definedName name="_4212_咸宁市">内置数据!$HC$2:$HC$7</definedName>
    <definedName name="_4213_随州市">内置数据!$HD$2:$HD$4</definedName>
    <definedName name="_4228_恩施土家族苗族自治州">内置数据!$HE$2:$HE$9</definedName>
    <definedName name="_43_湖南省">内置数据!$T$2:$T$15</definedName>
    <definedName name="_4301_长沙市">内置数据!$HF$2:$HF$10</definedName>
    <definedName name="_4302_株洲市">内置数据!$HG$2:$HG$10</definedName>
    <definedName name="_4303_湘潭市">内置数据!$HH$2:$HH$6</definedName>
    <definedName name="_4304_衡阳市">内置数据!$HI$2:$HI$13</definedName>
    <definedName name="_4305_邵阳市">内置数据!$HJ$2:$HJ$13</definedName>
    <definedName name="_4306_岳阳市">内置数据!$HK$2:$HK$10</definedName>
    <definedName name="_4307_常德市">内置数据!$HL$2:$HL$10</definedName>
    <definedName name="_4308_张家界市">内置数据!$HM$2:$HM$5</definedName>
    <definedName name="_4309_益阳市">内置数据!$HN$2:$HN$7</definedName>
    <definedName name="_4310_郴州市">内置数据!$HO$2:$HO$12</definedName>
    <definedName name="_4311_永州市">内置数据!$HP$2:$HP$12</definedName>
    <definedName name="_4312_怀化市">内置数据!$HQ$2:$HQ$13</definedName>
    <definedName name="_4313_娄底市">内置数据!$HR$2:$HR$6</definedName>
    <definedName name="_4331_湘西土家族苗族自治州">内置数据!$HS$2:$HS$9</definedName>
    <definedName name="_44_广东省">内置数据!$U$2:$U$22</definedName>
    <definedName name="_4401_广州市">内置数据!$HT$2:$HT$12</definedName>
    <definedName name="_4402_韶关市">内置数据!$HU$2:$HU$11</definedName>
    <definedName name="_4403_深圳市">内置数据!$HV$2:$HV$10</definedName>
    <definedName name="_4404_珠海市">内置数据!$HW$2:$HW$4</definedName>
    <definedName name="_4405_汕头市">内置数据!$HX$2:$HX$8</definedName>
    <definedName name="_4406_佛山市">内置数据!$HY$2:$HY$6</definedName>
    <definedName name="_4407_江门市">内置数据!$HZ$2:$HZ$8</definedName>
    <definedName name="_4408_湛江市">内置数据!$IA$2:$IA$10</definedName>
    <definedName name="_4409_茂名市">内置数据!$IB$2:$IB$6</definedName>
    <definedName name="_4412_肇庆市">内置数据!$IC$2:$IC$9</definedName>
    <definedName name="_4413_惠州市">内置数据!$ID$2:$ID$6</definedName>
    <definedName name="_4414_梅州市">内置数据!$IE$2:$IE$9</definedName>
    <definedName name="_4415_汕尾市">内置数据!$IF$2:$IF$5</definedName>
    <definedName name="_4416_河源市">内置数据!$IG$2:$IG$7</definedName>
    <definedName name="_4417_阳江市">内置数据!$IH$2:$IH$5</definedName>
    <definedName name="_4418_清远市">内置数据!$II$2:$II$9</definedName>
    <definedName name="_4451_潮州市">内置数据!$IJ$2:$IJ$4</definedName>
    <definedName name="_4452_揭阳市">内置数据!$IK$2:$IK$6</definedName>
    <definedName name="_4453_云浮市">内置数据!$IL$2:$IL$6</definedName>
    <definedName name="_45_广西壮族自治区">内置数据!$V$2:$V$15</definedName>
    <definedName name="_4501_南宁市">内置数据!$IM$2:$IM$13</definedName>
    <definedName name="_4502_柳州市">内置数据!$IN$2:$IN$11</definedName>
    <definedName name="_4503_桂林市">内置数据!$IO$2:$IO$18</definedName>
    <definedName name="_4504_梧州市">内置数据!$IP$2:$IP$8</definedName>
    <definedName name="_4505_北海市">内置数据!$IQ$2:$IQ$5</definedName>
    <definedName name="_4506_防城港市">内置数据!$IR$2:$IR$5</definedName>
    <definedName name="_4507_钦州市">内置数据!$IS$2:$IS$5</definedName>
    <definedName name="_4508_贵港市">内置数据!$IT$2:$IT$6</definedName>
    <definedName name="_4509_玉林市">内置数据!$IU$2:$IU$8</definedName>
    <definedName name="_4510_百色市">内置数据!$IV$2:$IV$13</definedName>
    <definedName name="_4511_贺州市">内置数据!$IW$2:$IW$6</definedName>
    <definedName name="_4512_河池市">内置数据!$IX$2:$IX$12</definedName>
    <definedName name="_4513_来宾市">内置数据!$IY$2:$IY$7</definedName>
    <definedName name="_4514_崇左市">内置数据!$IZ$2:$IZ$8</definedName>
    <definedName name="_46_海南省">内置数据!$W$2:$W$20</definedName>
    <definedName name="_4601_海口市">内置数据!$JA$2:$JA$5</definedName>
    <definedName name="_4602_三亚市">内置数据!$JB$2:$JB$5</definedName>
    <definedName name="_4603_三沙市">内置数据!$JC$2:$JC$3</definedName>
    <definedName name="_50_重庆市">内置数据!$X$2:$X$39</definedName>
    <definedName name="_51_四川省">内置数据!$Y$2:$Y$22</definedName>
    <definedName name="_5101_成都市">内置数据!$JD$2:$JD$21</definedName>
    <definedName name="_5103_自贡市">内置数据!$JE$2:$JE$7</definedName>
    <definedName name="_5104_攀枝花市">内置数据!$JF$2:$JF$6</definedName>
    <definedName name="_5105_泸州市">内置数据!$JG$2:$JG$8</definedName>
    <definedName name="_5106_德阳市">内置数据!$JH$2:$JH$7</definedName>
    <definedName name="_5107_绵阳市">内置数据!$JI$2:$JI$10</definedName>
    <definedName name="_5108_广元市">内置数据!$JJ$2:$JJ$8</definedName>
    <definedName name="_5109_遂宁市">内置数据!$JK$2:$JK$6</definedName>
    <definedName name="_5110_内江市">内置数据!$JL$2:$JL$6</definedName>
    <definedName name="_5111_乐山市">内置数据!$JM$2:$JM$12</definedName>
    <definedName name="_5113_南充市">内置数据!$JN$2:$JN$10</definedName>
    <definedName name="_5114_眉山市">内置数据!$JO$2:$JO$7</definedName>
    <definedName name="_5115_宜宾市">内置数据!$JP$2:$JP$11</definedName>
    <definedName name="_5116_广安市">内置数据!$JQ$2:$JQ$7</definedName>
    <definedName name="_5117_达州市">内置数据!$JR$2:$JR$8</definedName>
    <definedName name="_5118_雅安市">内置数据!$JS$2:$JS$9</definedName>
    <definedName name="_5119_巴中市">内置数据!$JT$2:$JT$6</definedName>
    <definedName name="_5120_资阳市">内置数据!$JU$2:$JU$4</definedName>
    <definedName name="_5132_阿坝藏族羌族自治州">内置数据!$JV$2:$JV$14</definedName>
    <definedName name="_5133_甘孜藏族自治州">内置数据!$JW$2:$JW$19</definedName>
    <definedName name="_5134_凉山彝族自治州">内置数据!$JX$2:$JX$18</definedName>
    <definedName name="_52_贵州省">内置数据!$Z$2:$Z$10</definedName>
    <definedName name="_5201_贵阳市">内置数据!$JY$2:$JY$11</definedName>
    <definedName name="_5202_六盘水市">内置数据!$JZ$2:$JZ$5</definedName>
    <definedName name="_5203_遵义市">内置数据!$KA$2:$KA$15</definedName>
    <definedName name="_5204_安顺市">内置数据!$KB$2:$KB$7</definedName>
    <definedName name="_5205_毕节市">内置数据!$KC$2:$KC$9</definedName>
    <definedName name="_5206_铜仁市">内置数据!$KD$2:$KD$11</definedName>
    <definedName name="_5223_黔西南布依族苗族自治州">内置数据!$KE$2:$KE$9</definedName>
    <definedName name="_5226_黔东南苗族侗族自治州">内置数据!$KF$2:$KF$17</definedName>
    <definedName name="_5227_黔南布依族苗族自治州">内置数据!$KG$2:$KG$13</definedName>
    <definedName name="_53_云南省">内置数据!$AA$2:$AA$17</definedName>
    <definedName name="_5301_昆明市">内置数据!$KH$2:$KH$15</definedName>
    <definedName name="_5303_曲靖市">内置数据!$KI$2:$KI$10</definedName>
    <definedName name="_5304_玉溪市">内置数据!$KJ$2:$KJ$10</definedName>
    <definedName name="_5305_保山市">内置数据!$KK$2:$KK$6</definedName>
    <definedName name="_5306_昭通市">内置数据!$KL$2:$KL$12</definedName>
    <definedName name="_5307_丽江市">内置数据!$KM$2:$KM$6</definedName>
    <definedName name="_5308_普洱市">内置数据!$KN$2:$KN$11</definedName>
    <definedName name="_5309_临沧市">内置数据!$KO$2:$KO$9</definedName>
    <definedName name="_5323_楚雄彝族自治州">内置数据!$KP$2:$KP$11</definedName>
    <definedName name="_5325_红河哈尼族彝族自治州">内置数据!$KQ$2:$KQ$14</definedName>
    <definedName name="_5326_文山壮族苗族自治州">内置数据!$KR$2:$KR$9</definedName>
    <definedName name="_5328_西双版纳傣族自治州">内置数据!$KS$2:$KS$4</definedName>
    <definedName name="_5329_大理白族自治州">内置数据!$KT$2:$KT$13</definedName>
    <definedName name="_5331_德宏傣族景颇族自治州">内置数据!$KU$2:$KU$6</definedName>
    <definedName name="_5333_怒江傈僳族自治州">内置数据!$KV$2:$KV$5</definedName>
    <definedName name="_5334_迪庆藏族自治州">内置数据!$KW$2:$KW$4</definedName>
    <definedName name="_54_西藏自治区">内置数据!$AB$2:$AB$8</definedName>
    <definedName name="_5401_拉萨市">内置数据!$KX$2:$KX$9</definedName>
    <definedName name="_5402_日喀则市">内置数据!$KY$2:$KY$19</definedName>
    <definedName name="_5403_昌都市">内置数据!$KZ$2:$KZ$12</definedName>
    <definedName name="_5404_林芝市">内置数据!$LA$2:$LA$8</definedName>
    <definedName name="_5405_山南市">内置数据!$LB$2:$LB$13</definedName>
    <definedName name="_5406_那曲市">内置数据!$LC$2:$LC$12</definedName>
    <definedName name="_5425_阿里地区">内置数据!$LD$2:$LD$8</definedName>
    <definedName name="_61_陕西省">内置数据!$AC$2:$AC$12</definedName>
    <definedName name="_6101_西安市">内置数据!$LE$2:$LE$14</definedName>
    <definedName name="_6102_铜川市">内置数据!$LF$2:$LF$5</definedName>
    <definedName name="_6103_宝鸡市">内置数据!$LG$2:$LG$13</definedName>
    <definedName name="_6104_咸阳市">内置数据!$LH$2:$LH$14</definedName>
    <definedName name="_6105_渭南市">内置数据!$LI$2:$LI$12</definedName>
    <definedName name="_6106_延安市">内置数据!$LJ$2:$LJ$14</definedName>
    <definedName name="_6107_汉中市">内置数据!$LK$2:$LK$12</definedName>
    <definedName name="_6108_榆林市">内置数据!$LL$2:$LL$13</definedName>
    <definedName name="_6109_安康市">内置数据!$LM$2:$LM$11</definedName>
    <definedName name="_6110_商洛市">内置数据!$LN$2:$LN$8</definedName>
    <definedName name="_6111_杨凌示范区本级">内置数据!$LO$2</definedName>
    <definedName name="_62_甘肃省">内置数据!$AD$2:$AD$15</definedName>
    <definedName name="_6201_兰州市">内置数据!$LP$2:$LP$9</definedName>
    <definedName name="_6203_金昌市">内置数据!$LQ$2:$LQ$3</definedName>
    <definedName name="_6204_白银市">内置数据!$LR$2:$LR$6</definedName>
    <definedName name="_6205_天水市">内置数据!$LS$2:$LS$8</definedName>
    <definedName name="_6206_武威市">内置数据!$LT$2:$LT$5</definedName>
    <definedName name="_6207_张掖市">内置数据!$LU$2:$LU$7</definedName>
    <definedName name="_6208_平凉市">内置数据!$LV$2:$LV$8</definedName>
    <definedName name="_6209_酒泉市">内置数据!$LW$2:$LW$8</definedName>
    <definedName name="_6210_庆阳市">内置数据!$LX$2:$LX$9</definedName>
    <definedName name="_6211_定西市">内置数据!$LY$2:$LY$8</definedName>
    <definedName name="_6212_陇南市">内置数据!$LZ$2:$LZ$10</definedName>
    <definedName name="_6229_临夏回族自治州">内置数据!$MA$2:$MA$9</definedName>
    <definedName name="_6230_甘南藏族自治州">内置数据!$MB$2:$MB$9</definedName>
    <definedName name="_63_青海省">内置数据!$AE$2:$AE$9</definedName>
    <definedName name="_6301_西宁市">内置数据!$MC$2:$MC$8</definedName>
    <definedName name="_6302_海东市">内置数据!$MD$2:$MD$7</definedName>
    <definedName name="_6322_海北藏族自治州">内置数据!$ME$2:$ME$5</definedName>
    <definedName name="_6323_黄南藏族自治州">内置数据!$MF$2:$MF$5</definedName>
    <definedName name="_6325_海南藏族自治州">内置数据!$MG$2:$MG$6</definedName>
    <definedName name="_6326_果洛藏族自治州">内置数据!$MH$2:$MH$7</definedName>
    <definedName name="_6327_玉树藏族自治州">内置数据!$MI$2:$MI$7</definedName>
    <definedName name="_6328_海西蒙古族藏族自治州">内置数据!$MJ$2:$MJ$8</definedName>
    <definedName name="_64_宁夏回族自治区">内置数据!$AF$2:$AF$6</definedName>
    <definedName name="_6401_银川市">内置数据!$MK$2:$MK$7</definedName>
    <definedName name="_6402_石嘴山市">内置数据!$ML$2:$ML$4</definedName>
    <definedName name="_6403_吴忠市">内置数据!$MM$2:$MM$6</definedName>
    <definedName name="_6404_固原市">内置数据!$MN$2:$MN$6</definedName>
    <definedName name="_6405_中卫市">内置数据!$MO$2:$MO$4</definedName>
    <definedName name="_65_新疆维吾尔自治区">内置数据!$AG$2:$AG$15</definedName>
    <definedName name="_6501_乌鲁木齐市">内置数据!$MP$2:$MP$9</definedName>
    <definedName name="_6502_克拉玛依市">内置数据!$MQ$2:$MQ$5</definedName>
    <definedName name="_6504_吐鲁番市">内置数据!$MR$2:$MR$4</definedName>
    <definedName name="_6505_哈密市">内置数据!$MS$2:$MS$4</definedName>
    <definedName name="_6523_昌吉回族自治州">内置数据!$MT$2:$MT$8</definedName>
    <definedName name="_6527_博尔塔拉蒙古自治州">内置数据!$MU$2:$MU$5</definedName>
    <definedName name="_6528_巴音郭楞蒙古自治州">内置数据!$MV$2:$MV$10</definedName>
    <definedName name="_6529_阿克苏地区">内置数据!$MW$2:$MW$10</definedName>
    <definedName name="_6530_克孜勒苏柯尔克孜自治州">内置数据!$MX$2:$MX$5</definedName>
    <definedName name="_6531_喀什地区">内置数据!$MY$2:$MY$13</definedName>
    <definedName name="_6532_和田地区">内置数据!$MZ$2:$MZ$9</definedName>
    <definedName name="_6540_伊犁哈萨克自治州">内置数据!$NA$2:$NA$12</definedName>
    <definedName name="_6542_塔城地区">内置数据!$NB$2:$NB$8</definedName>
    <definedName name="_6543_阿勒泰地区">内置数据!$NC$2:$NC$8</definedName>
    <definedName name="_66_新疆生产建设兵团">内置数据!$AH$2:$AH$13</definedName>
    <definedName name="_xlnm._FilterDatabase" localSheetId="16" hidden="1">'表九（省汇总使用）'!$A$7:$AO$373</definedName>
    <definedName name="_xlnm._FilterDatabase" localSheetId="10" hidden="1">表七!#REF!</definedName>
    <definedName name="_xlnm._FilterDatabase" localSheetId="15" hidden="1">'表三（省汇总使用）'!$A$7:$BI$373</definedName>
    <definedName name="_xlnm._FilterDatabase" localSheetId="17" hidden="1">'表十一（省汇总使用）'!$A$7:$AF$373</definedName>
    <definedName name="_xlnm._FilterDatabase" localSheetId="6" hidden="1">表四之一!$A$227:$I$227</definedName>
    <definedName name="_xlnm._FilterDatabase" localSheetId="1" hidden="1">内置数据!$A$68:$B$3281</definedName>
    <definedName name="_xlnm.Print_Area" localSheetId="11">表八之一!#REF!</definedName>
    <definedName name="_xlnm.Print_Area" localSheetId="13">表九!#REF!</definedName>
    <definedName name="_xlnm.Print_Area" localSheetId="10">表七!#REF!</definedName>
    <definedName name="_xlnm.Print_Area" localSheetId="5">表三!#REF!</definedName>
    <definedName name="_xlnm.Print_Area" localSheetId="6">表四之一!#REF!</definedName>
    <definedName name="_xlnm.Print_Area" localSheetId="2">表一!$A$1:$G$32</definedName>
    <definedName name="_xlnm.Print_Area" localSheetId="0">封面!$A$3:$E$6</definedName>
    <definedName name="_xlnm.Print_Titles" localSheetId="11">表八之一!#REF!</definedName>
    <definedName name="_xlnm.Print_Titles" localSheetId="10">表七!#REF!</definedName>
    <definedName name="_xlnm.Print_Titles" localSheetId="5">表三!$1:$6</definedName>
    <definedName name="_xlnm.Print_Titles" localSheetId="14">表十!$1:$4</definedName>
    <definedName name="_xlnm.Print_Titles" localSheetId="6">表四之一!$1:$5</definedName>
    <definedName name="_xlnm.Print_Titles" localSheetId="8">表五!$1:$4</definedName>
    <definedName name="省级">内置数据!$B$2:$B$33</definedName>
  </definedNames>
  <calcPr calcId="124519"/>
</workbook>
</file>

<file path=xl/calcChain.xml><?xml version="1.0" encoding="utf-8"?>
<calcChain xmlns="http://schemas.openxmlformats.org/spreadsheetml/2006/main">
  <c r="K33" i="36"/>
  <c r="K31"/>
  <c r="K30"/>
  <c r="K29"/>
  <c r="K28"/>
  <c r="G26"/>
  <c r="C26"/>
  <c r="G25"/>
  <c r="C25"/>
  <c r="G24"/>
  <c r="C24"/>
  <c r="G23"/>
  <c r="C23"/>
  <c r="G22"/>
  <c r="C22"/>
  <c r="G21"/>
  <c r="C21"/>
  <c r="G20"/>
  <c r="C20"/>
  <c r="G19"/>
  <c r="C19"/>
  <c r="G18"/>
  <c r="C18"/>
  <c r="G17"/>
  <c r="C17"/>
  <c r="G16"/>
  <c r="C16"/>
  <c r="G15"/>
  <c r="C15"/>
  <c r="G14"/>
  <c r="C14"/>
  <c r="G13"/>
  <c r="C13"/>
  <c r="G12"/>
  <c r="C12"/>
  <c r="G11"/>
  <c r="C11"/>
  <c r="G10"/>
  <c r="C10"/>
  <c r="G9"/>
  <c r="C9"/>
  <c r="G8"/>
  <c r="C8"/>
  <c r="G7"/>
  <c r="C7"/>
  <c r="D54" i="26"/>
  <c r="E54" s="1"/>
  <c r="E53"/>
  <c r="E52"/>
  <c r="E51"/>
  <c r="E50"/>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C20" i="24"/>
  <c r="C19" s="1"/>
  <c r="C18"/>
  <c r="C17" s="1"/>
  <c r="C16"/>
  <c r="C15" s="1"/>
  <c r="C14" s="1"/>
  <c r="C11"/>
  <c r="O10"/>
  <c r="N10"/>
  <c r="M10"/>
  <c r="L10"/>
  <c r="K10"/>
  <c r="J10"/>
  <c r="I10"/>
  <c r="H10" s="1"/>
  <c r="C10"/>
  <c r="O9"/>
  <c r="N9"/>
  <c r="M9"/>
  <c r="L9" s="1"/>
  <c r="P9" s="1"/>
  <c r="K9"/>
  <c r="J9"/>
  <c r="I9"/>
  <c r="H9" s="1"/>
  <c r="C9"/>
  <c r="O8"/>
  <c r="N8"/>
  <c r="M8"/>
  <c r="L8" s="1"/>
  <c r="K8"/>
  <c r="J8"/>
  <c r="I8"/>
  <c r="H8" s="1"/>
  <c r="C8"/>
  <c r="O7"/>
  <c r="O13" s="1"/>
  <c r="N7"/>
  <c r="N13" s="1"/>
  <c r="M7"/>
  <c r="M13" s="1"/>
  <c r="K7"/>
  <c r="K13" s="1"/>
  <c r="J7"/>
  <c r="J13" s="1"/>
  <c r="I7"/>
  <c r="I13" s="1"/>
  <c r="C7"/>
  <c r="C13" s="1"/>
  <c r="H83" i="23"/>
  <c r="G83"/>
  <c r="F83"/>
  <c r="E83"/>
  <c r="D83"/>
  <c r="H82"/>
  <c r="G82"/>
  <c r="F82"/>
  <c r="E82"/>
  <c r="D82"/>
  <c r="H81"/>
  <c r="G81"/>
  <c r="F81"/>
  <c r="E81"/>
  <c r="D81"/>
  <c r="H80"/>
  <c r="G80"/>
  <c r="F80"/>
  <c r="E80"/>
  <c r="D80"/>
  <c r="H79"/>
  <c r="G79"/>
  <c r="F79"/>
  <c r="E79"/>
  <c r="D79"/>
  <c r="H78"/>
  <c r="G78"/>
  <c r="F78"/>
  <c r="E78"/>
  <c r="D78"/>
  <c r="H77"/>
  <c r="G77"/>
  <c r="F77"/>
  <c r="E77"/>
  <c r="D77"/>
  <c r="H76"/>
  <c r="G76"/>
  <c r="F76"/>
  <c r="E76"/>
  <c r="D76"/>
  <c r="H75"/>
  <c r="G75"/>
  <c r="F75"/>
  <c r="E75"/>
  <c r="D75"/>
  <c r="H74"/>
  <c r="G74"/>
  <c r="F74"/>
  <c r="E74"/>
  <c r="D74"/>
  <c r="H73"/>
  <c r="G73"/>
  <c r="F73"/>
  <c r="E73"/>
  <c r="D73"/>
  <c r="H72"/>
  <c r="G72"/>
  <c r="F72"/>
  <c r="E72"/>
  <c r="D72"/>
  <c r="H71"/>
  <c r="G71"/>
  <c r="F71"/>
  <c r="E71"/>
  <c r="D71"/>
  <c r="H70"/>
  <c r="G70"/>
  <c r="F70"/>
  <c r="E70"/>
  <c r="D70"/>
  <c r="H69"/>
  <c r="G69"/>
  <c r="F69"/>
  <c r="E69"/>
  <c r="D69"/>
  <c r="H68"/>
  <c r="G68"/>
  <c r="F68"/>
  <c r="E68"/>
  <c r="D68"/>
  <c r="H67"/>
  <c r="G67"/>
  <c r="F67"/>
  <c r="E67"/>
  <c r="D67"/>
  <c r="H66"/>
  <c r="G66"/>
  <c r="F66"/>
  <c r="E66"/>
  <c r="D66"/>
  <c r="H65"/>
  <c r="H85" s="1"/>
  <c r="G65"/>
  <c r="G85" s="1"/>
  <c r="F65"/>
  <c r="F85" s="1"/>
  <c r="E65"/>
  <c r="E85" s="1"/>
  <c r="D65"/>
  <c r="D85" s="1"/>
  <c r="D376" i="20"/>
  <c r="C376"/>
  <c r="K375"/>
  <c r="J375"/>
  <c r="D375"/>
  <c r="C375"/>
  <c r="K374"/>
  <c r="J374"/>
  <c r="D374"/>
  <c r="C374"/>
  <c r="D372"/>
  <c r="C372"/>
  <c r="D371"/>
  <c r="C371"/>
  <c r="D370"/>
  <c r="C370"/>
  <c r="D369"/>
  <c r="C369"/>
  <c r="D368"/>
  <c r="C368"/>
  <c r="D367"/>
  <c r="C367"/>
  <c r="D366"/>
  <c r="C366"/>
  <c r="D365"/>
  <c r="C365"/>
  <c r="D364"/>
  <c r="C364"/>
  <c r="K363"/>
  <c r="J363"/>
  <c r="D363"/>
  <c r="C363"/>
  <c r="K362"/>
  <c r="J362"/>
  <c r="D362"/>
  <c r="C362"/>
  <c r="K361"/>
  <c r="J361"/>
  <c r="D361"/>
  <c r="C361"/>
  <c r="K360"/>
  <c r="J360"/>
  <c r="D360"/>
  <c r="C360"/>
  <c r="K359"/>
  <c r="J359"/>
  <c r="D359"/>
  <c r="C359"/>
  <c r="K358"/>
  <c r="J358"/>
  <c r="D358"/>
  <c r="C358"/>
  <c r="K357"/>
  <c r="J357"/>
  <c r="D357"/>
  <c r="C357"/>
  <c r="K356"/>
  <c r="J356"/>
  <c r="D356"/>
  <c r="C356"/>
  <c r="K355"/>
  <c r="J355"/>
  <c r="D355"/>
  <c r="C355"/>
  <c r="K354"/>
  <c r="J354"/>
  <c r="D354"/>
  <c r="C354"/>
  <c r="K353"/>
  <c r="J353"/>
  <c r="D353"/>
  <c r="C353"/>
  <c r="K352"/>
  <c r="J352"/>
  <c r="D352"/>
  <c r="C352"/>
  <c r="C351" s="1"/>
  <c r="C350" s="1"/>
  <c r="K351"/>
  <c r="K350" s="1"/>
  <c r="J351"/>
  <c r="D351"/>
  <c r="D350" s="1"/>
  <c r="J350"/>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K298"/>
  <c r="J298"/>
  <c r="K297"/>
  <c r="J297"/>
  <c r="K296"/>
  <c r="J296"/>
  <c r="K295"/>
  <c r="J295"/>
  <c r="K294"/>
  <c r="J294"/>
  <c r="K293"/>
  <c r="J293"/>
  <c r="K292"/>
  <c r="J292"/>
  <c r="K291"/>
  <c r="J291"/>
  <c r="K290"/>
  <c r="J290"/>
  <c r="K289"/>
  <c r="J289"/>
  <c r="K288"/>
  <c r="J288"/>
  <c r="K287"/>
  <c r="J287"/>
  <c r="K286"/>
  <c r="J286"/>
  <c r="K285"/>
  <c r="J285"/>
  <c r="K284"/>
  <c r="J284"/>
  <c r="K283"/>
  <c r="J283"/>
  <c r="K282"/>
  <c r="J282"/>
  <c r="K281"/>
  <c r="J281"/>
  <c r="K280"/>
  <c r="J280"/>
  <c r="K279"/>
  <c r="J279"/>
  <c r="K278"/>
  <c r="J278"/>
  <c r="K277"/>
  <c r="J277"/>
  <c r="K276"/>
  <c r="J276"/>
  <c r="K275"/>
  <c r="J275"/>
  <c r="K274"/>
  <c r="J274"/>
  <c r="K273"/>
  <c r="J273"/>
  <c r="K272"/>
  <c r="J272"/>
  <c r="K271"/>
  <c r="J271"/>
  <c r="K270"/>
  <c r="J270"/>
  <c r="K269"/>
  <c r="J269"/>
  <c r="K268"/>
  <c r="J268"/>
  <c r="K267"/>
  <c r="J267"/>
  <c r="K266"/>
  <c r="J266"/>
  <c r="K265"/>
  <c r="J265"/>
  <c r="K264"/>
  <c r="J264"/>
  <c r="K263"/>
  <c r="J263"/>
  <c r="K262"/>
  <c r="J262"/>
  <c r="K261"/>
  <c r="J261"/>
  <c r="K260"/>
  <c r="J260"/>
  <c r="K259"/>
  <c r="J259"/>
  <c r="K258"/>
  <c r="J258"/>
  <c r="K257"/>
  <c r="J257"/>
  <c r="K256"/>
  <c r="J256"/>
  <c r="K255"/>
  <c r="J255"/>
  <c r="K254"/>
  <c r="J254"/>
  <c r="K253"/>
  <c r="J253"/>
  <c r="K252"/>
  <c r="J252"/>
  <c r="K251"/>
  <c r="J251"/>
  <c r="K250"/>
  <c r="J250"/>
  <c r="K249"/>
  <c r="J249"/>
  <c r="K248"/>
  <c r="J248"/>
  <c r="K247"/>
  <c r="J247"/>
  <c r="K246"/>
  <c r="J246"/>
  <c r="K245"/>
  <c r="J245"/>
  <c r="K244"/>
  <c r="J244"/>
  <c r="K243"/>
  <c r="J243"/>
  <c r="K242"/>
  <c r="J242"/>
  <c r="K241"/>
  <c r="J241"/>
  <c r="K240"/>
  <c r="J240"/>
  <c r="K239"/>
  <c r="J239"/>
  <c r="K238"/>
  <c r="J238"/>
  <c r="K237"/>
  <c r="J237"/>
  <c r="K236"/>
  <c r="J236"/>
  <c r="K235"/>
  <c r="J235"/>
  <c r="K234"/>
  <c r="J234"/>
  <c r="K233"/>
  <c r="J233"/>
  <c r="K232"/>
  <c r="J232"/>
  <c r="K231"/>
  <c r="J231"/>
  <c r="K230"/>
  <c r="J230"/>
  <c r="K229"/>
  <c r="J229"/>
  <c r="K228"/>
  <c r="J228"/>
  <c r="K227"/>
  <c r="J227"/>
  <c r="K226"/>
  <c r="J226"/>
  <c r="K225"/>
  <c r="J225"/>
  <c r="K224"/>
  <c r="J224"/>
  <c r="K223"/>
  <c r="J223"/>
  <c r="K222"/>
  <c r="J222"/>
  <c r="K221"/>
  <c r="J221"/>
  <c r="K220"/>
  <c r="J220"/>
  <c r="K219"/>
  <c r="J219"/>
  <c r="K218"/>
  <c r="J218"/>
  <c r="K217"/>
  <c r="J217"/>
  <c r="K216"/>
  <c r="J216"/>
  <c r="K215"/>
  <c r="J215"/>
  <c r="K214"/>
  <c r="J214"/>
  <c r="K213"/>
  <c r="J213"/>
  <c r="K212"/>
  <c r="J212"/>
  <c r="K211"/>
  <c r="J211"/>
  <c r="K210"/>
  <c r="J210"/>
  <c r="K209"/>
  <c r="J209"/>
  <c r="K208"/>
  <c r="J208"/>
  <c r="K207"/>
  <c r="J207"/>
  <c r="K206"/>
  <c r="J206"/>
  <c r="K205"/>
  <c r="J205"/>
  <c r="K204"/>
  <c r="J204"/>
  <c r="K203"/>
  <c r="J203"/>
  <c r="K202"/>
  <c r="J202"/>
  <c r="K201"/>
  <c r="J201"/>
  <c r="K200"/>
  <c r="J200"/>
  <c r="K199"/>
  <c r="J199"/>
  <c r="K198"/>
  <c r="J198"/>
  <c r="K197"/>
  <c r="J197"/>
  <c r="K196"/>
  <c r="J196"/>
  <c r="K195"/>
  <c r="J195"/>
  <c r="K194"/>
  <c r="J194"/>
  <c r="K193"/>
  <c r="J193"/>
  <c r="K192"/>
  <c r="J192"/>
  <c r="K191"/>
  <c r="J191"/>
  <c r="K190"/>
  <c r="J190"/>
  <c r="K189"/>
  <c r="J189"/>
  <c r="K188"/>
  <c r="J188"/>
  <c r="K187"/>
  <c r="J187"/>
  <c r="K186"/>
  <c r="J186"/>
  <c r="K185"/>
  <c r="J185"/>
  <c r="K184"/>
  <c r="J184"/>
  <c r="K183"/>
  <c r="J183"/>
  <c r="K182"/>
  <c r="J182"/>
  <c r="K181"/>
  <c r="J181"/>
  <c r="K180"/>
  <c r="J180"/>
  <c r="K179"/>
  <c r="J179"/>
  <c r="K178"/>
  <c r="J178"/>
  <c r="K177"/>
  <c r="J177"/>
  <c r="K176"/>
  <c r="J176"/>
  <c r="K175"/>
  <c r="J175"/>
  <c r="K174"/>
  <c r="J174"/>
  <c r="K173"/>
  <c r="J173"/>
  <c r="K172"/>
  <c r="J172"/>
  <c r="K171"/>
  <c r="J171"/>
  <c r="K170"/>
  <c r="J170"/>
  <c r="K169"/>
  <c r="J169"/>
  <c r="K168"/>
  <c r="J168"/>
  <c r="K167"/>
  <c r="J167"/>
  <c r="K166"/>
  <c r="J166"/>
  <c r="K165"/>
  <c r="J165"/>
  <c r="K164"/>
  <c r="J164"/>
  <c r="K163"/>
  <c r="J163"/>
  <c r="K162"/>
  <c r="J162"/>
  <c r="K161"/>
  <c r="J161"/>
  <c r="K160"/>
  <c r="J160"/>
  <c r="K159"/>
  <c r="J159"/>
  <c r="K158"/>
  <c r="J158"/>
  <c r="K157"/>
  <c r="J157"/>
  <c r="K156"/>
  <c r="J156"/>
  <c r="K155"/>
  <c r="J155"/>
  <c r="K154"/>
  <c r="J154"/>
  <c r="K153"/>
  <c r="J153"/>
  <c r="K152"/>
  <c r="J152"/>
  <c r="K151"/>
  <c r="J151"/>
  <c r="K150"/>
  <c r="J150"/>
  <c r="K149"/>
  <c r="J149"/>
  <c r="K148"/>
  <c r="J148"/>
  <c r="K147"/>
  <c r="J147"/>
  <c r="K146"/>
  <c r="J146"/>
  <c r="K145"/>
  <c r="J145"/>
  <c r="K144"/>
  <c r="J144"/>
  <c r="K143"/>
  <c r="J143"/>
  <c r="K142"/>
  <c r="J142"/>
  <c r="K141"/>
  <c r="J141"/>
  <c r="K140"/>
  <c r="J140"/>
  <c r="K139"/>
  <c r="J139"/>
  <c r="K138"/>
  <c r="J138"/>
  <c r="K137"/>
  <c r="J137"/>
  <c r="K136"/>
  <c r="J136"/>
  <c r="K135"/>
  <c r="J135"/>
  <c r="K134"/>
  <c r="J134"/>
  <c r="K133"/>
  <c r="J133"/>
  <c r="K132"/>
  <c r="J132"/>
  <c r="K131"/>
  <c r="J131"/>
  <c r="K130"/>
  <c r="J130"/>
  <c r="K129"/>
  <c r="J129"/>
  <c r="K128"/>
  <c r="J128"/>
  <c r="K127"/>
  <c r="J127"/>
  <c r="K126"/>
  <c r="J126"/>
  <c r="K125"/>
  <c r="J125"/>
  <c r="K124"/>
  <c r="J124"/>
  <c r="K123"/>
  <c r="J123"/>
  <c r="K122"/>
  <c r="J122"/>
  <c r="K121"/>
  <c r="J121"/>
  <c r="K120"/>
  <c r="J120"/>
  <c r="K119"/>
  <c r="J119"/>
  <c r="K118"/>
  <c r="J118"/>
  <c r="K117"/>
  <c r="J117"/>
  <c r="K116"/>
  <c r="J116"/>
  <c r="K115"/>
  <c r="J115"/>
  <c r="K114"/>
  <c r="J114"/>
  <c r="K113"/>
  <c r="J113"/>
  <c r="K112"/>
  <c r="J112"/>
  <c r="K111"/>
  <c r="J111"/>
  <c r="K110"/>
  <c r="J110"/>
  <c r="K109"/>
  <c r="J109"/>
  <c r="K108"/>
  <c r="J108"/>
  <c r="K107"/>
  <c r="J107"/>
  <c r="K106"/>
  <c r="J106"/>
  <c r="K105"/>
  <c r="J105"/>
  <c r="K104"/>
  <c r="J104"/>
  <c r="K103"/>
  <c r="J103"/>
  <c r="K102"/>
  <c r="J102"/>
  <c r="K101"/>
  <c r="J101"/>
  <c r="K100"/>
  <c r="J100"/>
  <c r="K99"/>
  <c r="J99"/>
  <c r="K98"/>
  <c r="J98"/>
  <c r="K97"/>
  <c r="J97"/>
  <c r="K96"/>
  <c r="J96"/>
  <c r="K95"/>
  <c r="J95"/>
  <c r="K94"/>
  <c r="J94"/>
  <c r="K93"/>
  <c r="J93"/>
  <c r="K92"/>
  <c r="J92"/>
  <c r="K91"/>
  <c r="J91"/>
  <c r="K90"/>
  <c r="J90"/>
  <c r="K89"/>
  <c r="J89"/>
  <c r="K88"/>
  <c r="J88"/>
  <c r="K87"/>
  <c r="J87"/>
  <c r="K86"/>
  <c r="J86"/>
  <c r="K85"/>
  <c r="J85"/>
  <c r="K84"/>
  <c r="J84"/>
  <c r="K83"/>
  <c r="J83"/>
  <c r="K82"/>
  <c r="J82"/>
  <c r="K81"/>
  <c r="J81"/>
  <c r="K80"/>
  <c r="J80"/>
  <c r="K79"/>
  <c r="J79"/>
  <c r="K78"/>
  <c r="J78"/>
  <c r="K77"/>
  <c r="J77"/>
  <c r="K76"/>
  <c r="J76"/>
  <c r="K75"/>
  <c r="J75"/>
  <c r="K74"/>
  <c r="J74"/>
  <c r="K73"/>
  <c r="J73"/>
  <c r="K72"/>
  <c r="J72"/>
  <c r="K71"/>
  <c r="J71"/>
  <c r="K70"/>
  <c r="J70"/>
  <c r="K69"/>
  <c r="J69"/>
  <c r="K68"/>
  <c r="J68"/>
  <c r="K67"/>
  <c r="J67"/>
  <c r="K66"/>
  <c r="J66"/>
  <c r="K65"/>
  <c r="J65"/>
  <c r="K64"/>
  <c r="J64"/>
  <c r="K63"/>
  <c r="J63"/>
  <c r="K62"/>
  <c r="J62"/>
  <c r="K61"/>
  <c r="J61"/>
  <c r="K60"/>
  <c r="J60"/>
  <c r="K59"/>
  <c r="J59"/>
  <c r="K58"/>
  <c r="J58"/>
  <c r="D58"/>
  <c r="C58"/>
  <c r="K57"/>
  <c r="J57"/>
  <c r="D57"/>
  <c r="C57"/>
  <c r="K56"/>
  <c r="J56"/>
  <c r="D56"/>
  <c r="C56"/>
  <c r="K55"/>
  <c r="J55"/>
  <c r="D55"/>
  <c r="C55"/>
  <c r="K54"/>
  <c r="J54"/>
  <c r="D54"/>
  <c r="C54"/>
  <c r="K53"/>
  <c r="J53"/>
  <c r="D53"/>
  <c r="C53"/>
  <c r="K52"/>
  <c r="J52"/>
  <c r="D52"/>
  <c r="C52"/>
  <c r="K51"/>
  <c r="J51"/>
  <c r="D51"/>
  <c r="C51"/>
  <c r="K50"/>
  <c r="J50"/>
  <c r="D50"/>
  <c r="C50"/>
  <c r="K49"/>
  <c r="J49"/>
  <c r="D49"/>
  <c r="C49"/>
  <c r="K48"/>
  <c r="J48"/>
  <c r="D48"/>
  <c r="C48"/>
  <c r="K47"/>
  <c r="J47"/>
  <c r="D47"/>
  <c r="C47"/>
  <c r="K46"/>
  <c r="J46"/>
  <c r="D46"/>
  <c r="C46"/>
  <c r="K45"/>
  <c r="J45"/>
  <c r="D45"/>
  <c r="C45"/>
  <c r="K44"/>
  <c r="J44"/>
  <c r="D44"/>
  <c r="C44"/>
  <c r="K43"/>
  <c r="J43"/>
  <c r="D43"/>
  <c r="C43"/>
  <c r="K42"/>
  <c r="J42"/>
  <c r="D42"/>
  <c r="C42"/>
  <c r="K41"/>
  <c r="J41"/>
  <c r="D41"/>
  <c r="C41"/>
  <c r="K40"/>
  <c r="J40"/>
  <c r="D40"/>
  <c r="C40"/>
  <c r="K39"/>
  <c r="J39"/>
  <c r="D39"/>
  <c r="C39"/>
  <c r="K38"/>
  <c r="J38"/>
  <c r="D38"/>
  <c r="C38"/>
  <c r="K37"/>
  <c r="J37"/>
  <c r="D37"/>
  <c r="C37"/>
  <c r="K36"/>
  <c r="J36"/>
  <c r="D36"/>
  <c r="C36"/>
  <c r="K35"/>
  <c r="J35"/>
  <c r="D35"/>
  <c r="C35"/>
  <c r="K34"/>
  <c r="J34"/>
  <c r="D34"/>
  <c r="C34"/>
  <c r="K33"/>
  <c r="J33"/>
  <c r="D33"/>
  <c r="C33"/>
  <c r="K32"/>
  <c r="J32"/>
  <c r="D32"/>
  <c r="C32"/>
  <c r="K31"/>
  <c r="J31"/>
  <c r="D31"/>
  <c r="C31"/>
  <c r="K30"/>
  <c r="J30"/>
  <c r="D30"/>
  <c r="C30"/>
  <c r="K29"/>
  <c r="J29"/>
  <c r="D29"/>
  <c r="C29"/>
  <c r="K28"/>
  <c r="J28"/>
  <c r="D28"/>
  <c r="C28"/>
  <c r="K27"/>
  <c r="J27"/>
  <c r="D27"/>
  <c r="C27"/>
  <c r="K26"/>
  <c r="J26"/>
  <c r="D26"/>
  <c r="C26"/>
  <c r="K25"/>
  <c r="J25"/>
  <c r="D25"/>
  <c r="C25"/>
  <c r="K24"/>
  <c r="J24"/>
  <c r="D24"/>
  <c r="C24"/>
  <c r="K23"/>
  <c r="J23"/>
  <c r="D23"/>
  <c r="C23"/>
  <c r="K22"/>
  <c r="J22"/>
  <c r="D22"/>
  <c r="C22"/>
  <c r="K21"/>
  <c r="J21"/>
  <c r="D21"/>
  <c r="C21"/>
  <c r="K20"/>
  <c r="J20"/>
  <c r="D20"/>
  <c r="C20"/>
  <c r="K19"/>
  <c r="J19"/>
  <c r="D19"/>
  <c r="C19"/>
  <c r="K18"/>
  <c r="J18"/>
  <c r="D18"/>
  <c r="C18"/>
  <c r="K17"/>
  <c r="J17"/>
  <c r="D17"/>
  <c r="C17"/>
  <c r="K16"/>
  <c r="J16"/>
  <c r="D16"/>
  <c r="C16"/>
  <c r="K15"/>
  <c r="J15"/>
  <c r="D15"/>
  <c r="C15"/>
  <c r="K14"/>
  <c r="J14"/>
  <c r="D14"/>
  <c r="C14"/>
  <c r="K13"/>
  <c r="J13"/>
  <c r="D13"/>
  <c r="C13"/>
  <c r="K12"/>
  <c r="J12"/>
  <c r="D12"/>
  <c r="C12"/>
  <c r="K11"/>
  <c r="J11"/>
  <c r="D11"/>
  <c r="C11"/>
  <c r="K10"/>
  <c r="J10"/>
  <c r="D10"/>
  <c r="C10"/>
  <c r="K9"/>
  <c r="J9"/>
  <c r="D9"/>
  <c r="C9"/>
  <c r="K8"/>
  <c r="J8"/>
  <c r="D8"/>
  <c r="C8"/>
  <c r="K7"/>
  <c r="J7"/>
  <c r="J349" s="1"/>
  <c r="J378" s="1"/>
  <c r="D7"/>
  <c r="D349" s="1"/>
  <c r="D378" s="1"/>
  <c r="C7"/>
  <c r="C349" s="1"/>
  <c r="C378" s="1"/>
  <c r="G11" i="19"/>
  <c r="F11"/>
  <c r="G10"/>
  <c r="F10"/>
  <c r="G9"/>
  <c r="F9"/>
  <c r="E8"/>
  <c r="E12" s="1"/>
  <c r="D8"/>
  <c r="C8"/>
  <c r="C12" s="1"/>
  <c r="G7"/>
  <c r="F7"/>
  <c r="M35" i="14"/>
  <c r="L35"/>
  <c r="K35"/>
  <c r="J35"/>
  <c r="I35"/>
  <c r="H35"/>
  <c r="G35"/>
  <c r="F35"/>
  <c r="E35"/>
  <c r="D35"/>
  <c r="N31"/>
  <c r="C31"/>
  <c r="C30"/>
  <c r="N30" s="1"/>
  <c r="N35" s="1"/>
  <c r="R29"/>
  <c r="Q29"/>
  <c r="C29"/>
  <c r="C28"/>
  <c r="Q28" s="1"/>
  <c r="Q35" s="1"/>
  <c r="C27"/>
  <c r="R27" s="1"/>
  <c r="C26"/>
  <c r="R26" s="1"/>
  <c r="C25"/>
  <c r="R25" s="1"/>
  <c r="C24"/>
  <c r="R24" s="1"/>
  <c r="C23"/>
  <c r="R23" s="1"/>
  <c r="C22"/>
  <c r="R22" s="1"/>
  <c r="C21"/>
  <c r="R21" s="1"/>
  <c r="C20"/>
  <c r="R20" s="1"/>
  <c r="C19"/>
  <c r="R19" s="1"/>
  <c r="C18"/>
  <c r="R18" s="1"/>
  <c r="C17"/>
  <c r="R17" s="1"/>
  <c r="C16"/>
  <c r="R16" s="1"/>
  <c r="C15"/>
  <c r="R15" s="1"/>
  <c r="C14"/>
  <c r="R14" s="1"/>
  <c r="C13"/>
  <c r="R13" s="1"/>
  <c r="C12"/>
  <c r="R12" s="1"/>
  <c r="C11"/>
  <c r="R11" s="1"/>
  <c r="C10"/>
  <c r="R10" s="1"/>
  <c r="C9"/>
  <c r="R9" s="1"/>
  <c r="C8"/>
  <c r="R8" s="1"/>
  <c r="C7"/>
  <c r="R7" s="1"/>
  <c r="C228" i="13"/>
  <c r="H226"/>
  <c r="G226"/>
  <c r="F226"/>
  <c r="E226"/>
  <c r="D226"/>
  <c r="C226"/>
  <c r="I226" s="1"/>
  <c r="H225"/>
  <c r="G225"/>
  <c r="F225"/>
  <c r="E225"/>
  <c r="D225"/>
  <c r="C225"/>
  <c r="I225" s="1"/>
  <c r="H224"/>
  <c r="G224"/>
  <c r="F224"/>
  <c r="E224"/>
  <c r="D224"/>
  <c r="C224"/>
  <c r="I224" s="1"/>
  <c r="H223"/>
  <c r="G223"/>
  <c r="F223"/>
  <c r="E223"/>
  <c r="D223"/>
  <c r="I223" s="1"/>
  <c r="C223"/>
  <c r="H222"/>
  <c r="G222"/>
  <c r="F222"/>
  <c r="E222"/>
  <c r="D222"/>
  <c r="C222"/>
  <c r="I222" s="1"/>
  <c r="H221"/>
  <c r="G221"/>
  <c r="F221"/>
  <c r="E221"/>
  <c r="D221"/>
  <c r="C221"/>
  <c r="I221" s="1"/>
  <c r="H220"/>
  <c r="G220"/>
  <c r="F220"/>
  <c r="E220"/>
  <c r="D220"/>
  <c r="C220"/>
  <c r="I220" s="1"/>
  <c r="H219"/>
  <c r="G219"/>
  <c r="F219"/>
  <c r="E219"/>
  <c r="I219" s="1"/>
  <c r="D219"/>
  <c r="C219"/>
  <c r="H218"/>
  <c r="G218"/>
  <c r="F218"/>
  <c r="E218"/>
  <c r="D218"/>
  <c r="C218"/>
  <c r="I218" s="1"/>
  <c r="H217"/>
  <c r="G217"/>
  <c r="F217"/>
  <c r="E217"/>
  <c r="D217"/>
  <c r="C217"/>
  <c r="I217" s="1"/>
  <c r="H216"/>
  <c r="G216"/>
  <c r="F216"/>
  <c r="E216"/>
  <c r="D216"/>
  <c r="C216"/>
  <c r="I216" s="1"/>
  <c r="H215"/>
  <c r="G215"/>
  <c r="F215"/>
  <c r="E215"/>
  <c r="I215" s="1"/>
  <c r="D215"/>
  <c r="C215"/>
  <c r="H214"/>
  <c r="G214"/>
  <c r="F214"/>
  <c r="E214"/>
  <c r="D214"/>
  <c r="C214"/>
  <c r="I214" s="1"/>
  <c r="H213"/>
  <c r="G213"/>
  <c r="F213"/>
  <c r="E213"/>
  <c r="D213"/>
  <c r="C213"/>
  <c r="I213" s="1"/>
  <c r="H212"/>
  <c r="G212"/>
  <c r="F212"/>
  <c r="E212"/>
  <c r="D212"/>
  <c r="C212"/>
  <c r="I212" s="1"/>
  <c r="H211"/>
  <c r="G211"/>
  <c r="F211"/>
  <c r="E211"/>
  <c r="I211" s="1"/>
  <c r="D211"/>
  <c r="C211"/>
  <c r="H210"/>
  <c r="G210"/>
  <c r="F210"/>
  <c r="E210"/>
  <c r="D210"/>
  <c r="C210"/>
  <c r="I210" s="1"/>
  <c r="H209"/>
  <c r="G209"/>
  <c r="F209"/>
  <c r="E209"/>
  <c r="D209"/>
  <c r="C209"/>
  <c r="I209" s="1"/>
  <c r="H208"/>
  <c r="G208"/>
  <c r="F208"/>
  <c r="E208"/>
  <c r="D208"/>
  <c r="C208"/>
  <c r="I208" s="1"/>
  <c r="H207"/>
  <c r="G207"/>
  <c r="F207"/>
  <c r="E207"/>
  <c r="I207" s="1"/>
  <c r="D207"/>
  <c r="C207"/>
  <c r="H206"/>
  <c r="G206"/>
  <c r="F206"/>
  <c r="E206"/>
  <c r="D206"/>
  <c r="C206"/>
  <c r="I206" s="1"/>
  <c r="H205"/>
  <c r="G205"/>
  <c r="F205"/>
  <c r="E205"/>
  <c r="D205"/>
  <c r="C205"/>
  <c r="I205" s="1"/>
  <c r="H204"/>
  <c r="G204"/>
  <c r="F204"/>
  <c r="E204"/>
  <c r="D204"/>
  <c r="C204"/>
  <c r="I204" s="1"/>
  <c r="H203"/>
  <c r="G203"/>
  <c r="F203"/>
  <c r="E203"/>
  <c r="I203" s="1"/>
  <c r="D203"/>
  <c r="C203"/>
  <c r="H202"/>
  <c r="H228" s="1"/>
  <c r="G202"/>
  <c r="G228" s="1"/>
  <c r="F202"/>
  <c r="F228" s="1"/>
  <c r="E202"/>
  <c r="E228" s="1"/>
  <c r="D202"/>
  <c r="D228" s="1"/>
  <c r="C202"/>
  <c r="I202" s="1"/>
  <c r="C199"/>
  <c r="I199" s="1"/>
  <c r="I198"/>
  <c r="C198"/>
  <c r="C197"/>
  <c r="I197" s="1"/>
  <c r="I196"/>
  <c r="C196"/>
  <c r="C195"/>
  <c r="I195" s="1"/>
  <c r="I194"/>
  <c r="C194"/>
  <c r="C193"/>
  <c r="I193" s="1"/>
  <c r="I192"/>
  <c r="C192"/>
  <c r="C191"/>
  <c r="I191" s="1"/>
  <c r="I190"/>
  <c r="C190"/>
  <c r="C189"/>
  <c r="I189" s="1"/>
  <c r="C188"/>
  <c r="I188" s="1"/>
  <c r="C187"/>
  <c r="I187" s="1"/>
  <c r="C186"/>
  <c r="I186" s="1"/>
  <c r="C185"/>
  <c r="I185" s="1"/>
  <c r="C184"/>
  <c r="I184" s="1"/>
  <c r="C183"/>
  <c r="I183" s="1"/>
  <c r="C182"/>
  <c r="I182" s="1"/>
  <c r="C181"/>
  <c r="I181" s="1"/>
  <c r="C180"/>
  <c r="I180" s="1"/>
  <c r="C179"/>
  <c r="I179" s="1"/>
  <c r="C178"/>
  <c r="I178" s="1"/>
  <c r="C177"/>
  <c r="I177" s="1"/>
  <c r="C176"/>
  <c r="I176" s="1"/>
  <c r="C175"/>
  <c r="I175" s="1"/>
  <c r="C174"/>
  <c r="I174" s="1"/>
  <c r="C173"/>
  <c r="I173" s="1"/>
  <c r="C172"/>
  <c r="I172" s="1"/>
  <c r="C171"/>
  <c r="I171" s="1"/>
  <c r="C170"/>
  <c r="I170" s="1"/>
  <c r="C169"/>
  <c r="I169" s="1"/>
  <c r="C168"/>
  <c r="I168" s="1"/>
  <c r="C167"/>
  <c r="I167" s="1"/>
  <c r="C166"/>
  <c r="I166" s="1"/>
  <c r="C165"/>
  <c r="I165" s="1"/>
  <c r="C164"/>
  <c r="I164" s="1"/>
  <c r="C163"/>
  <c r="I163" s="1"/>
  <c r="C162"/>
  <c r="I162" s="1"/>
  <c r="C161"/>
  <c r="I161" s="1"/>
  <c r="C160"/>
  <c r="I160" s="1"/>
  <c r="C159"/>
  <c r="I159" s="1"/>
  <c r="C158"/>
  <c r="I158" s="1"/>
  <c r="C157"/>
  <c r="I157" s="1"/>
  <c r="C156"/>
  <c r="I156" s="1"/>
  <c r="C155"/>
  <c r="I155" s="1"/>
  <c r="C154"/>
  <c r="I154" s="1"/>
  <c r="C153"/>
  <c r="I153" s="1"/>
  <c r="C152"/>
  <c r="I152" s="1"/>
  <c r="C151"/>
  <c r="I151" s="1"/>
  <c r="C150"/>
  <c r="I150" s="1"/>
  <c r="C149"/>
  <c r="I149" s="1"/>
  <c r="C148"/>
  <c r="I148" s="1"/>
  <c r="C147"/>
  <c r="I147" s="1"/>
  <c r="C146"/>
  <c r="I146" s="1"/>
  <c r="C145"/>
  <c r="I145" s="1"/>
  <c r="C144"/>
  <c r="I144" s="1"/>
  <c r="C143"/>
  <c r="I143" s="1"/>
  <c r="C142"/>
  <c r="I142" s="1"/>
  <c r="C141"/>
  <c r="I141" s="1"/>
  <c r="C140"/>
  <c r="I140" s="1"/>
  <c r="C139"/>
  <c r="I139" s="1"/>
  <c r="C138"/>
  <c r="I138" s="1"/>
  <c r="C137"/>
  <c r="I137" s="1"/>
  <c r="C136"/>
  <c r="I136" s="1"/>
  <c r="C135"/>
  <c r="I135" s="1"/>
  <c r="C134"/>
  <c r="I134" s="1"/>
  <c r="C133"/>
  <c r="I133" s="1"/>
  <c r="C132"/>
  <c r="I132" s="1"/>
  <c r="C131"/>
  <c r="I131" s="1"/>
  <c r="C130"/>
  <c r="I130" s="1"/>
  <c r="C129"/>
  <c r="I129" s="1"/>
  <c r="C128"/>
  <c r="I128" s="1"/>
  <c r="C127"/>
  <c r="I127" s="1"/>
  <c r="C126"/>
  <c r="I126" s="1"/>
  <c r="C125"/>
  <c r="I125" s="1"/>
  <c r="C124"/>
  <c r="I124" s="1"/>
  <c r="C123"/>
  <c r="I123" s="1"/>
  <c r="C122"/>
  <c r="I122" s="1"/>
  <c r="C121"/>
  <c r="I121" s="1"/>
  <c r="C120"/>
  <c r="I120" s="1"/>
  <c r="C119"/>
  <c r="I119" s="1"/>
  <c r="C118"/>
  <c r="I118" s="1"/>
  <c r="C117"/>
  <c r="I117" s="1"/>
  <c r="C116"/>
  <c r="I116" s="1"/>
  <c r="C115"/>
  <c r="I115" s="1"/>
  <c r="C114"/>
  <c r="I114" s="1"/>
  <c r="C113"/>
  <c r="I113" s="1"/>
  <c r="C112"/>
  <c r="I112" s="1"/>
  <c r="C111"/>
  <c r="I111" s="1"/>
  <c r="C110"/>
  <c r="I110" s="1"/>
  <c r="C109"/>
  <c r="I109" s="1"/>
  <c r="C108"/>
  <c r="I108" s="1"/>
  <c r="C107"/>
  <c r="I107" s="1"/>
  <c r="C106"/>
  <c r="I106" s="1"/>
  <c r="C105"/>
  <c r="I105" s="1"/>
  <c r="C104"/>
  <c r="I104" s="1"/>
  <c r="C103"/>
  <c r="I103" s="1"/>
  <c r="C102"/>
  <c r="I102" s="1"/>
  <c r="C101"/>
  <c r="I101" s="1"/>
  <c r="C100"/>
  <c r="I100" s="1"/>
  <c r="C99"/>
  <c r="I99" s="1"/>
  <c r="C98"/>
  <c r="I98" s="1"/>
  <c r="C97"/>
  <c r="I97" s="1"/>
  <c r="C96"/>
  <c r="I96" s="1"/>
  <c r="C95"/>
  <c r="I95" s="1"/>
  <c r="C94"/>
  <c r="I94" s="1"/>
  <c r="C93"/>
  <c r="I93" s="1"/>
  <c r="C92"/>
  <c r="I92" s="1"/>
  <c r="C91"/>
  <c r="I91" s="1"/>
  <c r="C90"/>
  <c r="I90" s="1"/>
  <c r="C89"/>
  <c r="I89" s="1"/>
  <c r="C88"/>
  <c r="I88" s="1"/>
  <c r="C87"/>
  <c r="I87" s="1"/>
  <c r="C86"/>
  <c r="I86" s="1"/>
  <c r="C85"/>
  <c r="I85" s="1"/>
  <c r="C84"/>
  <c r="I84" s="1"/>
  <c r="C83"/>
  <c r="I83" s="1"/>
  <c r="C82"/>
  <c r="I82" s="1"/>
  <c r="C81"/>
  <c r="I81" s="1"/>
  <c r="C80"/>
  <c r="I80" s="1"/>
  <c r="C79"/>
  <c r="I79" s="1"/>
  <c r="C78"/>
  <c r="I78" s="1"/>
  <c r="C77"/>
  <c r="I77" s="1"/>
  <c r="C76"/>
  <c r="I76" s="1"/>
  <c r="C75"/>
  <c r="I75" s="1"/>
  <c r="C74"/>
  <c r="I74" s="1"/>
  <c r="C73"/>
  <c r="I73" s="1"/>
  <c r="C72"/>
  <c r="I72" s="1"/>
  <c r="C71"/>
  <c r="I71" s="1"/>
  <c r="C70"/>
  <c r="I70" s="1"/>
  <c r="C69"/>
  <c r="I69" s="1"/>
  <c r="C68"/>
  <c r="I68" s="1"/>
  <c r="C67"/>
  <c r="I67" s="1"/>
  <c r="C66"/>
  <c r="I66" s="1"/>
  <c r="C65"/>
  <c r="I65" s="1"/>
  <c r="C64"/>
  <c r="I64" s="1"/>
  <c r="C63"/>
  <c r="I63" s="1"/>
  <c r="C62"/>
  <c r="I62" s="1"/>
  <c r="C61"/>
  <c r="I61" s="1"/>
  <c r="C60"/>
  <c r="I60" s="1"/>
  <c r="C59"/>
  <c r="I59" s="1"/>
  <c r="C58"/>
  <c r="I58" s="1"/>
  <c r="C57"/>
  <c r="I57" s="1"/>
  <c r="C56"/>
  <c r="I56" s="1"/>
  <c r="C55"/>
  <c r="I55" s="1"/>
  <c r="C54"/>
  <c r="I54" s="1"/>
  <c r="C53"/>
  <c r="I53" s="1"/>
  <c r="C52"/>
  <c r="I52" s="1"/>
  <c r="C51"/>
  <c r="I51" s="1"/>
  <c r="C50"/>
  <c r="I50" s="1"/>
  <c r="C49"/>
  <c r="I49" s="1"/>
  <c r="C48"/>
  <c r="I48" s="1"/>
  <c r="C47"/>
  <c r="I47" s="1"/>
  <c r="C46"/>
  <c r="I46" s="1"/>
  <c r="C45"/>
  <c r="I45" s="1"/>
  <c r="C44"/>
  <c r="I44" s="1"/>
  <c r="C43"/>
  <c r="I43" s="1"/>
  <c r="C42"/>
  <c r="I42" s="1"/>
  <c r="C41"/>
  <c r="I41" s="1"/>
  <c r="C40"/>
  <c r="I40" s="1"/>
  <c r="C39"/>
  <c r="I39" s="1"/>
  <c r="C38"/>
  <c r="I38" s="1"/>
  <c r="C37"/>
  <c r="I37" s="1"/>
  <c r="C36"/>
  <c r="I36" s="1"/>
  <c r="C35"/>
  <c r="I35" s="1"/>
  <c r="C34"/>
  <c r="I34" s="1"/>
  <c r="C33"/>
  <c r="I33" s="1"/>
  <c r="C32"/>
  <c r="I32" s="1"/>
  <c r="C31"/>
  <c r="I31" s="1"/>
  <c r="C30"/>
  <c r="I30" s="1"/>
  <c r="C29"/>
  <c r="I29" s="1"/>
  <c r="C28"/>
  <c r="I28" s="1"/>
  <c r="C27"/>
  <c r="I27" s="1"/>
  <c r="C26"/>
  <c r="I26" s="1"/>
  <c r="C25"/>
  <c r="I25" s="1"/>
  <c r="C24"/>
  <c r="I24" s="1"/>
  <c r="C23"/>
  <c r="I23" s="1"/>
  <c r="C22"/>
  <c r="I22" s="1"/>
  <c r="C21"/>
  <c r="I21" s="1"/>
  <c r="C20"/>
  <c r="I20" s="1"/>
  <c r="C19"/>
  <c r="I19" s="1"/>
  <c r="C18"/>
  <c r="I18" s="1"/>
  <c r="C17"/>
  <c r="I17" s="1"/>
  <c r="C16"/>
  <c r="I16" s="1"/>
  <c r="C15"/>
  <c r="I15" s="1"/>
  <c r="C14"/>
  <c r="I14" s="1"/>
  <c r="C13"/>
  <c r="I13" s="1"/>
  <c r="C12"/>
  <c r="I12" s="1"/>
  <c r="C11"/>
  <c r="I11" s="1"/>
  <c r="C10"/>
  <c r="I10" s="1"/>
  <c r="C9"/>
  <c r="I9" s="1"/>
  <c r="C8"/>
  <c r="I8" s="1"/>
  <c r="C7"/>
  <c r="I7" s="1"/>
  <c r="M7" i="10"/>
  <c r="L7"/>
  <c r="K7"/>
  <c r="J7"/>
  <c r="G1130" i="39"/>
  <c r="F1130"/>
  <c r="G1129"/>
  <c r="F1129"/>
  <c r="G1128"/>
  <c r="F1128"/>
  <c r="G1127"/>
  <c r="F1127"/>
  <c r="G1126"/>
  <c r="F1126"/>
  <c r="G1125"/>
  <c r="F1125"/>
  <c r="G1124"/>
  <c r="F1124"/>
  <c r="G1123"/>
  <c r="F1123"/>
  <c r="G1122"/>
  <c r="F1122"/>
  <c r="G1121"/>
  <c r="F1121"/>
  <c r="G1120"/>
  <c r="F1120"/>
  <c r="G1119"/>
  <c r="F1119"/>
  <c r="G1118"/>
  <c r="F1118"/>
  <c r="G1117"/>
  <c r="F1117"/>
  <c r="G1116"/>
  <c r="F1116"/>
  <c r="G1115"/>
  <c r="F1115"/>
  <c r="G1114"/>
  <c r="F1114"/>
  <c r="G1113"/>
  <c r="F1113"/>
  <c r="G1112"/>
  <c r="F1112"/>
  <c r="G1111"/>
  <c r="F1111"/>
  <c r="G1110"/>
  <c r="F1110"/>
  <c r="G1109"/>
  <c r="F1109"/>
  <c r="G1108"/>
  <c r="F1108"/>
  <c r="G1107"/>
  <c r="F1107"/>
  <c r="G1106"/>
  <c r="F1106"/>
  <c r="G1105"/>
  <c r="F1105"/>
  <c r="G1104"/>
  <c r="F1104"/>
  <c r="G1103"/>
  <c r="F1103"/>
  <c r="G1102"/>
  <c r="F1102"/>
  <c r="G1101"/>
  <c r="F1101"/>
  <c r="G1100"/>
  <c r="F1100"/>
  <c r="G1099"/>
  <c r="F1099"/>
  <c r="G1098"/>
  <c r="F1098"/>
  <c r="G1097"/>
  <c r="F1097"/>
  <c r="G1096"/>
  <c r="F1096"/>
  <c r="G1095"/>
  <c r="F1095"/>
  <c r="G1094"/>
  <c r="F1094"/>
  <c r="G1093"/>
  <c r="F1093"/>
  <c r="G1092"/>
  <c r="F1092"/>
  <c r="G1091"/>
  <c r="F1091"/>
  <c r="G1090"/>
  <c r="F1090"/>
  <c r="G1089"/>
  <c r="F1089"/>
  <c r="G1088"/>
  <c r="F1088"/>
  <c r="G1087"/>
  <c r="F1087"/>
  <c r="G1086"/>
  <c r="F1086"/>
  <c r="G1085"/>
  <c r="F1085"/>
  <c r="G1084"/>
  <c r="F1084"/>
  <c r="G1083"/>
  <c r="F1083"/>
  <c r="G1082"/>
  <c r="F1082"/>
  <c r="G1081"/>
  <c r="F1081"/>
  <c r="G1080"/>
  <c r="F1080"/>
  <c r="G1079"/>
  <c r="F1079"/>
  <c r="G1078"/>
  <c r="F1078"/>
  <c r="G1077"/>
  <c r="F1077"/>
  <c r="G1076"/>
  <c r="F1076"/>
  <c r="G1075"/>
  <c r="F1075"/>
  <c r="G1074"/>
  <c r="F1074"/>
  <c r="G1073"/>
  <c r="F1073"/>
  <c r="G1072"/>
  <c r="F1072"/>
  <c r="G1071"/>
  <c r="F1071"/>
  <c r="G1070"/>
  <c r="F1070"/>
  <c r="G1069"/>
  <c r="F1069"/>
  <c r="G1068"/>
  <c r="F1068"/>
  <c r="G1067"/>
  <c r="F1067"/>
  <c r="G1066"/>
  <c r="F1066"/>
  <c r="G1065"/>
  <c r="F1065"/>
  <c r="G1064"/>
  <c r="F1064"/>
  <c r="G1063"/>
  <c r="F1063"/>
  <c r="G1062"/>
  <c r="F1062"/>
  <c r="G1061"/>
  <c r="F1061"/>
  <c r="G1060"/>
  <c r="F1060"/>
  <c r="G1059"/>
  <c r="F1059"/>
  <c r="G1058"/>
  <c r="F1058"/>
  <c r="G1057"/>
  <c r="F1057"/>
  <c r="G1056"/>
  <c r="F1056"/>
  <c r="G1055"/>
  <c r="F1055"/>
  <c r="G1054"/>
  <c r="F1054"/>
  <c r="G1053"/>
  <c r="F1053"/>
  <c r="G1052"/>
  <c r="F1052"/>
  <c r="G1051"/>
  <c r="F1051"/>
  <c r="G1050"/>
  <c r="F1050"/>
  <c r="G1049"/>
  <c r="F1049"/>
  <c r="G1048"/>
  <c r="F1048"/>
  <c r="G1047"/>
  <c r="F1047"/>
  <c r="G1046"/>
  <c r="F1046"/>
  <c r="G1045"/>
  <c r="F1045"/>
  <c r="G1044"/>
  <c r="F1044"/>
  <c r="G1043"/>
  <c r="F1043"/>
  <c r="G1042"/>
  <c r="F1042"/>
  <c r="G1041"/>
  <c r="F1041"/>
  <c r="G1040"/>
  <c r="F1040"/>
  <c r="G1039"/>
  <c r="F1039"/>
  <c r="G1038"/>
  <c r="F1038"/>
  <c r="G1037"/>
  <c r="F1037"/>
  <c r="G1036"/>
  <c r="F1036"/>
  <c r="G1035"/>
  <c r="F1035"/>
  <c r="G1034"/>
  <c r="F1034"/>
  <c r="G1033"/>
  <c r="F1033"/>
  <c r="G1032"/>
  <c r="F1032"/>
  <c r="G1031"/>
  <c r="F1031"/>
  <c r="G1030"/>
  <c r="F1030"/>
  <c r="G1029"/>
  <c r="F1029"/>
  <c r="G1028"/>
  <c r="F1028"/>
  <c r="G1027"/>
  <c r="F1027"/>
  <c r="G1026"/>
  <c r="F1026"/>
  <c r="G1025"/>
  <c r="F1025"/>
  <c r="G1024"/>
  <c r="F1024"/>
  <c r="G1023"/>
  <c r="F1023"/>
  <c r="G1022"/>
  <c r="F1022"/>
  <c r="G1021"/>
  <c r="F1021"/>
  <c r="G1020"/>
  <c r="F1020"/>
  <c r="G1019"/>
  <c r="F1019"/>
  <c r="G1018"/>
  <c r="F1018"/>
  <c r="G1017"/>
  <c r="F1017"/>
  <c r="G1016"/>
  <c r="F1016"/>
  <c r="G1015"/>
  <c r="F1015"/>
  <c r="G1014"/>
  <c r="F1014"/>
  <c r="G1013"/>
  <c r="F1013"/>
  <c r="G1012"/>
  <c r="F1012"/>
  <c r="G1011"/>
  <c r="F1011"/>
  <c r="G1010"/>
  <c r="F1010"/>
  <c r="G1009"/>
  <c r="F1009"/>
  <c r="G1008"/>
  <c r="F1008"/>
  <c r="G1007"/>
  <c r="F1007"/>
  <c r="G1006"/>
  <c r="F1006"/>
  <c r="G1005"/>
  <c r="F1005"/>
  <c r="G1004"/>
  <c r="F1004"/>
  <c r="G1003"/>
  <c r="F1003"/>
  <c r="G1002"/>
  <c r="F1002"/>
  <c r="G1001"/>
  <c r="F1001"/>
  <c r="G1000"/>
  <c r="F1000"/>
  <c r="G999"/>
  <c r="F999"/>
  <c r="G998"/>
  <c r="F998"/>
  <c r="G997"/>
  <c r="F997"/>
  <c r="G996"/>
  <c r="F996"/>
  <c r="G995"/>
  <c r="F995"/>
  <c r="G994"/>
  <c r="F994"/>
  <c r="G993"/>
  <c r="F993"/>
  <c r="G992"/>
  <c r="F992"/>
  <c r="G991"/>
  <c r="F991"/>
  <c r="G990"/>
  <c r="F990"/>
  <c r="G989"/>
  <c r="F989"/>
  <c r="G988"/>
  <c r="F988"/>
  <c r="G987"/>
  <c r="F987"/>
  <c r="G986"/>
  <c r="F986"/>
  <c r="G985"/>
  <c r="F985"/>
  <c r="G984"/>
  <c r="F984"/>
  <c r="G983"/>
  <c r="F983"/>
  <c r="G982"/>
  <c r="F982"/>
  <c r="G981"/>
  <c r="F981"/>
  <c r="G980"/>
  <c r="F980"/>
  <c r="G979"/>
  <c r="F979"/>
  <c r="G978"/>
  <c r="F978"/>
  <c r="G977"/>
  <c r="F977"/>
  <c r="G976"/>
  <c r="F976"/>
  <c r="G975"/>
  <c r="F975"/>
  <c r="G974"/>
  <c r="F974"/>
  <c r="G973"/>
  <c r="F973"/>
  <c r="G972"/>
  <c r="F972"/>
  <c r="G971"/>
  <c r="F971"/>
  <c r="G970"/>
  <c r="F970"/>
  <c r="G969"/>
  <c r="F969"/>
  <c r="G968"/>
  <c r="F968"/>
  <c r="G967"/>
  <c r="F967"/>
  <c r="G966"/>
  <c r="F966"/>
  <c r="G965"/>
  <c r="F965"/>
  <c r="G964"/>
  <c r="F964"/>
  <c r="G963"/>
  <c r="F963"/>
  <c r="G962"/>
  <c r="F962"/>
  <c r="G961"/>
  <c r="F961"/>
  <c r="G960"/>
  <c r="F960"/>
  <c r="G959"/>
  <c r="F959"/>
  <c r="G958"/>
  <c r="F958"/>
  <c r="G957"/>
  <c r="F957"/>
  <c r="G956"/>
  <c r="F956"/>
  <c r="G955"/>
  <c r="F955"/>
  <c r="G954"/>
  <c r="F954"/>
  <c r="G953"/>
  <c r="F953"/>
  <c r="G952"/>
  <c r="F952"/>
  <c r="G951"/>
  <c r="F951"/>
  <c r="G950"/>
  <c r="F950"/>
  <c r="G949"/>
  <c r="F949"/>
  <c r="G948"/>
  <c r="F948"/>
  <c r="G947"/>
  <c r="F947"/>
  <c r="G946"/>
  <c r="F946"/>
  <c r="G945"/>
  <c r="F945"/>
  <c r="G944"/>
  <c r="F944"/>
  <c r="G943"/>
  <c r="F943"/>
  <c r="G942"/>
  <c r="F942"/>
  <c r="G941"/>
  <c r="F941"/>
  <c r="G940"/>
  <c r="F940"/>
  <c r="G939"/>
  <c r="F939"/>
  <c r="G938"/>
  <c r="F938"/>
  <c r="G937"/>
  <c r="F937"/>
  <c r="G936"/>
  <c r="F936"/>
  <c r="G935"/>
  <c r="F935"/>
  <c r="G934"/>
  <c r="F934"/>
  <c r="G933"/>
  <c r="F933"/>
  <c r="G932"/>
  <c r="F932"/>
  <c r="G931"/>
  <c r="F931"/>
  <c r="G930"/>
  <c r="F930"/>
  <c r="G929"/>
  <c r="F929"/>
  <c r="G928"/>
  <c r="F928"/>
  <c r="G927"/>
  <c r="F927"/>
  <c r="G926"/>
  <c r="F926"/>
  <c r="G925"/>
  <c r="F925"/>
  <c r="G924"/>
  <c r="F924"/>
  <c r="G923"/>
  <c r="F923"/>
  <c r="G922"/>
  <c r="F922"/>
  <c r="G921"/>
  <c r="F921"/>
  <c r="G920"/>
  <c r="F920"/>
  <c r="G919"/>
  <c r="F919"/>
  <c r="G918"/>
  <c r="F918"/>
  <c r="G917"/>
  <c r="F917"/>
  <c r="G916"/>
  <c r="F916"/>
  <c r="G915"/>
  <c r="F915"/>
  <c r="G914"/>
  <c r="F914"/>
  <c r="G913"/>
  <c r="F913"/>
  <c r="G912"/>
  <c r="F912"/>
  <c r="G911"/>
  <c r="F911"/>
  <c r="G910"/>
  <c r="F910"/>
  <c r="G909"/>
  <c r="F909"/>
  <c r="G908"/>
  <c r="F908"/>
  <c r="G907"/>
  <c r="F907"/>
  <c r="G906"/>
  <c r="F906"/>
  <c r="G905"/>
  <c r="F905"/>
  <c r="G904"/>
  <c r="F904"/>
  <c r="G903"/>
  <c r="F903"/>
  <c r="G902"/>
  <c r="F902"/>
  <c r="G901"/>
  <c r="F901"/>
  <c r="G900"/>
  <c r="F900"/>
  <c r="G899"/>
  <c r="F899"/>
  <c r="G898"/>
  <c r="F898"/>
  <c r="G897"/>
  <c r="F897"/>
  <c r="G896"/>
  <c r="F896"/>
  <c r="G895"/>
  <c r="F895"/>
  <c r="G894"/>
  <c r="F894"/>
  <c r="G893"/>
  <c r="F893"/>
  <c r="G892"/>
  <c r="F892"/>
  <c r="G891"/>
  <c r="F891"/>
  <c r="G890"/>
  <c r="F890"/>
  <c r="G889"/>
  <c r="F889"/>
  <c r="G888"/>
  <c r="F888"/>
  <c r="G887"/>
  <c r="F887"/>
  <c r="G886"/>
  <c r="F886"/>
  <c r="G885"/>
  <c r="F885"/>
  <c r="G884"/>
  <c r="F884"/>
  <c r="G883"/>
  <c r="F883"/>
  <c r="G882"/>
  <c r="F882"/>
  <c r="G881"/>
  <c r="F881"/>
  <c r="G880"/>
  <c r="F880"/>
  <c r="G879"/>
  <c r="F879"/>
  <c r="G878"/>
  <c r="F878"/>
  <c r="G877"/>
  <c r="F877"/>
  <c r="G876"/>
  <c r="F876"/>
  <c r="G875"/>
  <c r="F875"/>
  <c r="G874"/>
  <c r="F874"/>
  <c r="G873"/>
  <c r="F873"/>
  <c r="G872"/>
  <c r="F872"/>
  <c r="G871"/>
  <c r="F871"/>
  <c r="G870"/>
  <c r="F870"/>
  <c r="G869"/>
  <c r="F869"/>
  <c r="G868"/>
  <c r="F868"/>
  <c r="G867"/>
  <c r="F867"/>
  <c r="G866"/>
  <c r="F866"/>
  <c r="G865"/>
  <c r="F865"/>
  <c r="G864"/>
  <c r="F864"/>
  <c r="G863"/>
  <c r="F863"/>
  <c r="G862"/>
  <c r="F862"/>
  <c r="G861"/>
  <c r="F861"/>
  <c r="G860"/>
  <c r="F860"/>
  <c r="G859"/>
  <c r="F859"/>
  <c r="G858"/>
  <c r="F858"/>
  <c r="G857"/>
  <c r="F857"/>
  <c r="G856"/>
  <c r="F856"/>
  <c r="G855"/>
  <c r="F855"/>
  <c r="G854"/>
  <c r="F854"/>
  <c r="G853"/>
  <c r="F853"/>
  <c r="G852"/>
  <c r="F852"/>
  <c r="G851"/>
  <c r="F851"/>
  <c r="G850"/>
  <c r="F850"/>
  <c r="G849"/>
  <c r="F849"/>
  <c r="G848"/>
  <c r="F848"/>
  <c r="G847"/>
  <c r="F847"/>
  <c r="G846"/>
  <c r="F846"/>
  <c r="G845"/>
  <c r="F845"/>
  <c r="G844"/>
  <c r="F844"/>
  <c r="G843"/>
  <c r="F843"/>
  <c r="G842"/>
  <c r="F842"/>
  <c r="G841"/>
  <c r="F841"/>
  <c r="G840"/>
  <c r="F840"/>
  <c r="G839"/>
  <c r="F839"/>
  <c r="G838"/>
  <c r="F838"/>
  <c r="G837"/>
  <c r="F837"/>
  <c r="G836"/>
  <c r="F836"/>
  <c r="G835"/>
  <c r="F835"/>
  <c r="G834"/>
  <c r="F834"/>
  <c r="G833"/>
  <c r="F833"/>
  <c r="G832"/>
  <c r="F832"/>
  <c r="G831"/>
  <c r="F831"/>
  <c r="G830"/>
  <c r="F830"/>
  <c r="G829"/>
  <c r="F829"/>
  <c r="G828"/>
  <c r="F828"/>
  <c r="G827"/>
  <c r="F827"/>
  <c r="G826"/>
  <c r="F826"/>
  <c r="G825"/>
  <c r="F825"/>
  <c r="G824"/>
  <c r="F824"/>
  <c r="G823"/>
  <c r="F823"/>
  <c r="G822"/>
  <c r="F822"/>
  <c r="G821"/>
  <c r="F821"/>
  <c r="G820"/>
  <c r="F820"/>
  <c r="G819"/>
  <c r="F819"/>
  <c r="G818"/>
  <c r="F818"/>
  <c r="G817"/>
  <c r="F817"/>
  <c r="G816"/>
  <c r="F816"/>
  <c r="G815"/>
  <c r="F815"/>
  <c r="G814"/>
  <c r="F814"/>
  <c r="G813"/>
  <c r="F813"/>
  <c r="G812"/>
  <c r="F812"/>
  <c r="G811"/>
  <c r="F811"/>
  <c r="G810"/>
  <c r="F810"/>
  <c r="G809"/>
  <c r="F809"/>
  <c r="G808"/>
  <c r="F808"/>
  <c r="G807"/>
  <c r="F807"/>
  <c r="G806"/>
  <c r="F806"/>
  <c r="G805"/>
  <c r="F805"/>
  <c r="G804"/>
  <c r="F804"/>
  <c r="G803"/>
  <c r="F803"/>
  <c r="G802"/>
  <c r="F802"/>
  <c r="G801"/>
  <c r="F801"/>
  <c r="G800"/>
  <c r="F800"/>
  <c r="G799"/>
  <c r="F799"/>
  <c r="G798"/>
  <c r="F798"/>
  <c r="G797"/>
  <c r="F797"/>
  <c r="G796"/>
  <c r="F796"/>
  <c r="G795"/>
  <c r="F795"/>
  <c r="G794"/>
  <c r="F794"/>
  <c r="G793"/>
  <c r="F793"/>
  <c r="G792"/>
  <c r="F792"/>
  <c r="G791"/>
  <c r="F791"/>
  <c r="G790"/>
  <c r="F790"/>
  <c r="G789"/>
  <c r="F789"/>
  <c r="G788"/>
  <c r="F788"/>
  <c r="G787"/>
  <c r="F787"/>
  <c r="G786"/>
  <c r="F786"/>
  <c r="G785"/>
  <c r="F785"/>
  <c r="G784"/>
  <c r="F784"/>
  <c r="G783"/>
  <c r="F783"/>
  <c r="G782"/>
  <c r="F782"/>
  <c r="G781"/>
  <c r="F781"/>
  <c r="G780"/>
  <c r="F780"/>
  <c r="G779"/>
  <c r="F779"/>
  <c r="G778"/>
  <c r="F778"/>
  <c r="G777"/>
  <c r="F777"/>
  <c r="G776"/>
  <c r="F776"/>
  <c r="G775"/>
  <c r="F775"/>
  <c r="G774"/>
  <c r="F774"/>
  <c r="G773"/>
  <c r="F773"/>
  <c r="G772"/>
  <c r="F772"/>
  <c r="G771"/>
  <c r="F771"/>
  <c r="G770"/>
  <c r="F770"/>
  <c r="G769"/>
  <c r="F769"/>
  <c r="G768"/>
  <c r="F768"/>
  <c r="G767"/>
  <c r="F767"/>
  <c r="G766"/>
  <c r="F766"/>
  <c r="G765"/>
  <c r="F765"/>
  <c r="G764"/>
  <c r="F764"/>
  <c r="G763"/>
  <c r="F763"/>
  <c r="G762"/>
  <c r="F762"/>
  <c r="G761"/>
  <c r="F761"/>
  <c r="G760"/>
  <c r="F760"/>
  <c r="G759"/>
  <c r="F759"/>
  <c r="G758"/>
  <c r="F758"/>
  <c r="G757"/>
  <c r="F757"/>
  <c r="G756"/>
  <c r="F756"/>
  <c r="G755"/>
  <c r="F755"/>
  <c r="G754"/>
  <c r="F754"/>
  <c r="G753"/>
  <c r="F753"/>
  <c r="G752"/>
  <c r="F752"/>
  <c r="G751"/>
  <c r="F751"/>
  <c r="G750"/>
  <c r="F750"/>
  <c r="G749"/>
  <c r="F749"/>
  <c r="G748"/>
  <c r="F748"/>
  <c r="G747"/>
  <c r="F747"/>
  <c r="G746"/>
  <c r="F746"/>
  <c r="G745"/>
  <c r="F745"/>
  <c r="G744"/>
  <c r="F744"/>
  <c r="G743"/>
  <c r="F743"/>
  <c r="G742"/>
  <c r="F742"/>
  <c r="G741"/>
  <c r="F741"/>
  <c r="G740"/>
  <c r="F740"/>
  <c r="G739"/>
  <c r="F739"/>
  <c r="G738"/>
  <c r="F738"/>
  <c r="G737"/>
  <c r="F737"/>
  <c r="G736"/>
  <c r="F736"/>
  <c r="G735"/>
  <c r="F735"/>
  <c r="G734"/>
  <c r="F734"/>
  <c r="G733"/>
  <c r="F733"/>
  <c r="G732"/>
  <c r="F732"/>
  <c r="G731"/>
  <c r="F731"/>
  <c r="G730"/>
  <c r="F730"/>
  <c r="G729"/>
  <c r="F729"/>
  <c r="G728"/>
  <c r="F728"/>
  <c r="G727"/>
  <c r="F727"/>
  <c r="G726"/>
  <c r="F726"/>
  <c r="G725"/>
  <c r="F725"/>
  <c r="G724"/>
  <c r="F724"/>
  <c r="G723"/>
  <c r="F723"/>
  <c r="G722"/>
  <c r="F722"/>
  <c r="G721"/>
  <c r="F721"/>
  <c r="G720"/>
  <c r="F720"/>
  <c r="G719"/>
  <c r="F719"/>
  <c r="G718"/>
  <c r="F718"/>
  <c r="G717"/>
  <c r="F717"/>
  <c r="G716"/>
  <c r="F716"/>
  <c r="G715"/>
  <c r="F715"/>
  <c r="G714"/>
  <c r="F714"/>
  <c r="G713"/>
  <c r="F713"/>
  <c r="G712"/>
  <c r="F712"/>
  <c r="G711"/>
  <c r="F711"/>
  <c r="G710"/>
  <c r="F710"/>
  <c r="G709"/>
  <c r="F709"/>
  <c r="G708"/>
  <c r="F708"/>
  <c r="G707"/>
  <c r="F707"/>
  <c r="G706"/>
  <c r="F706"/>
  <c r="G705"/>
  <c r="F705"/>
  <c r="G704"/>
  <c r="F704"/>
  <c r="G703"/>
  <c r="F703"/>
  <c r="G702"/>
  <c r="F702"/>
  <c r="G701"/>
  <c r="F701"/>
  <c r="G700"/>
  <c r="F700"/>
  <c r="G699"/>
  <c r="F699"/>
  <c r="G698"/>
  <c r="F698"/>
  <c r="G697"/>
  <c r="F697"/>
  <c r="G696"/>
  <c r="F696"/>
  <c r="G695"/>
  <c r="F695"/>
  <c r="G694"/>
  <c r="F694"/>
  <c r="G693"/>
  <c r="F693"/>
  <c r="G692"/>
  <c r="F692"/>
  <c r="G691"/>
  <c r="F691"/>
  <c r="G690"/>
  <c r="F690"/>
  <c r="G689"/>
  <c r="F689"/>
  <c r="G688"/>
  <c r="F688"/>
  <c r="G687"/>
  <c r="F687"/>
  <c r="G686"/>
  <c r="F686"/>
  <c r="G685"/>
  <c r="F685"/>
  <c r="G684"/>
  <c r="F684"/>
  <c r="G683"/>
  <c r="F683"/>
  <c r="G682"/>
  <c r="F682"/>
  <c r="G681"/>
  <c r="F681"/>
  <c r="G680"/>
  <c r="F680"/>
  <c r="G679"/>
  <c r="F679"/>
  <c r="G678"/>
  <c r="F678"/>
  <c r="G677"/>
  <c r="F677"/>
  <c r="G676"/>
  <c r="F676"/>
  <c r="G675"/>
  <c r="F675"/>
  <c r="G674"/>
  <c r="F674"/>
  <c r="G673"/>
  <c r="F673"/>
  <c r="G672"/>
  <c r="F672"/>
  <c r="G671"/>
  <c r="F671"/>
  <c r="G670"/>
  <c r="F670"/>
  <c r="G669"/>
  <c r="F669"/>
  <c r="G668"/>
  <c r="F668"/>
  <c r="G667"/>
  <c r="F667"/>
  <c r="G666"/>
  <c r="F666"/>
  <c r="G665"/>
  <c r="F665"/>
  <c r="G664"/>
  <c r="F664"/>
  <c r="G663"/>
  <c r="F663"/>
  <c r="G662"/>
  <c r="F662"/>
  <c r="G661"/>
  <c r="F661"/>
  <c r="G660"/>
  <c r="F660"/>
  <c r="G659"/>
  <c r="F659"/>
  <c r="G658"/>
  <c r="F658"/>
  <c r="G657"/>
  <c r="F657"/>
  <c r="G656"/>
  <c r="F656"/>
  <c r="G655"/>
  <c r="F655"/>
  <c r="G654"/>
  <c r="F654"/>
  <c r="G653"/>
  <c r="F653"/>
  <c r="G652"/>
  <c r="F652"/>
  <c r="G651"/>
  <c r="F651"/>
  <c r="G650"/>
  <c r="F650"/>
  <c r="G649"/>
  <c r="F649"/>
  <c r="G648"/>
  <c r="F648"/>
  <c r="G647"/>
  <c r="F647"/>
  <c r="G646"/>
  <c r="F646"/>
  <c r="G645"/>
  <c r="F645"/>
  <c r="G644"/>
  <c r="F644"/>
  <c r="G643"/>
  <c r="F643"/>
  <c r="G642"/>
  <c r="F642"/>
  <c r="G641"/>
  <c r="F641"/>
  <c r="G640"/>
  <c r="F640"/>
  <c r="G639"/>
  <c r="F639"/>
  <c r="G638"/>
  <c r="F638"/>
  <c r="G637"/>
  <c r="F637"/>
  <c r="G636"/>
  <c r="F636"/>
  <c r="G635"/>
  <c r="F635"/>
  <c r="G634"/>
  <c r="F634"/>
  <c r="G633"/>
  <c r="F633"/>
  <c r="G632"/>
  <c r="F632"/>
  <c r="G631"/>
  <c r="F631"/>
  <c r="G630"/>
  <c r="F630"/>
  <c r="G629"/>
  <c r="F629"/>
  <c r="G628"/>
  <c r="F628"/>
  <c r="G627"/>
  <c r="F627"/>
  <c r="G626"/>
  <c r="F626"/>
  <c r="G625"/>
  <c r="F625"/>
  <c r="G624"/>
  <c r="F624"/>
  <c r="G623"/>
  <c r="F623"/>
  <c r="G622"/>
  <c r="F622"/>
  <c r="G621"/>
  <c r="F621"/>
  <c r="G620"/>
  <c r="F620"/>
  <c r="G619"/>
  <c r="F619"/>
  <c r="G618"/>
  <c r="F618"/>
  <c r="G617"/>
  <c r="F617"/>
  <c r="G616"/>
  <c r="F616"/>
  <c r="G615"/>
  <c r="F615"/>
  <c r="G614"/>
  <c r="F614"/>
  <c r="G613"/>
  <c r="F613"/>
  <c r="G612"/>
  <c r="F612"/>
  <c r="G611"/>
  <c r="F611"/>
  <c r="G610"/>
  <c r="F610"/>
  <c r="G609"/>
  <c r="F609"/>
  <c r="G608"/>
  <c r="F608"/>
  <c r="G607"/>
  <c r="F607"/>
  <c r="G606"/>
  <c r="F606"/>
  <c r="G605"/>
  <c r="F605"/>
  <c r="G604"/>
  <c r="F604"/>
  <c r="G603"/>
  <c r="F603"/>
  <c r="G602"/>
  <c r="F602"/>
  <c r="G601"/>
  <c r="F601"/>
  <c r="G600"/>
  <c r="F600"/>
  <c r="G599"/>
  <c r="F599"/>
  <c r="G598"/>
  <c r="F598"/>
  <c r="G597"/>
  <c r="F597"/>
  <c r="G596"/>
  <c r="F596"/>
  <c r="G595"/>
  <c r="F595"/>
  <c r="G594"/>
  <c r="F594"/>
  <c r="G593"/>
  <c r="F593"/>
  <c r="G592"/>
  <c r="F592"/>
  <c r="G591"/>
  <c r="F591"/>
  <c r="G590"/>
  <c r="F590"/>
  <c r="G589"/>
  <c r="F589"/>
  <c r="G588"/>
  <c r="F588"/>
  <c r="G587"/>
  <c r="F587"/>
  <c r="G586"/>
  <c r="F586"/>
  <c r="G585"/>
  <c r="F585"/>
  <c r="G584"/>
  <c r="F584"/>
  <c r="G583"/>
  <c r="F583"/>
  <c r="G582"/>
  <c r="F582"/>
  <c r="G581"/>
  <c r="F581"/>
  <c r="G580"/>
  <c r="F580"/>
  <c r="G579"/>
  <c r="F579"/>
  <c r="G578"/>
  <c r="F578"/>
  <c r="G577"/>
  <c r="F577"/>
  <c r="G576"/>
  <c r="F576"/>
  <c r="G575"/>
  <c r="F575"/>
  <c r="G574"/>
  <c r="F574"/>
  <c r="G573"/>
  <c r="F573"/>
  <c r="G572"/>
  <c r="F572"/>
  <c r="G571"/>
  <c r="F571"/>
  <c r="G570"/>
  <c r="F570"/>
  <c r="G569"/>
  <c r="F569"/>
  <c r="G568"/>
  <c r="F568"/>
  <c r="G567"/>
  <c r="F567"/>
  <c r="G566"/>
  <c r="F566"/>
  <c r="G565"/>
  <c r="F565"/>
  <c r="G564"/>
  <c r="F564"/>
  <c r="G563"/>
  <c r="F563"/>
  <c r="G562"/>
  <c r="F562"/>
  <c r="G561"/>
  <c r="F561"/>
  <c r="G560"/>
  <c r="F560"/>
  <c r="G559"/>
  <c r="F559"/>
  <c r="G558"/>
  <c r="F558"/>
  <c r="G557"/>
  <c r="F557"/>
  <c r="G556"/>
  <c r="F556"/>
  <c r="G555"/>
  <c r="F555"/>
  <c r="G554"/>
  <c r="F554"/>
  <c r="G553"/>
  <c r="F553"/>
  <c r="G552"/>
  <c r="F552"/>
  <c r="G551"/>
  <c r="F551"/>
  <c r="G550"/>
  <c r="F550"/>
  <c r="G549"/>
  <c r="F549"/>
  <c r="G548"/>
  <c r="F548"/>
  <c r="G547"/>
  <c r="F547"/>
  <c r="G546"/>
  <c r="F546"/>
  <c r="G545"/>
  <c r="F545"/>
  <c r="G544"/>
  <c r="F544"/>
  <c r="G543"/>
  <c r="F543"/>
  <c r="G542"/>
  <c r="F542"/>
  <c r="G541"/>
  <c r="F541"/>
  <c r="G540"/>
  <c r="F540"/>
  <c r="G539"/>
  <c r="F539"/>
  <c r="G538"/>
  <c r="F538"/>
  <c r="G537"/>
  <c r="F537"/>
  <c r="G536"/>
  <c r="F536"/>
  <c r="G535"/>
  <c r="F535"/>
  <c r="G534"/>
  <c r="F534"/>
  <c r="G533"/>
  <c r="F533"/>
  <c r="G532"/>
  <c r="F532"/>
  <c r="G531"/>
  <c r="F531"/>
  <c r="G530"/>
  <c r="F530"/>
  <c r="G529"/>
  <c r="F529"/>
  <c r="G528"/>
  <c r="F528"/>
  <c r="G527"/>
  <c r="F527"/>
  <c r="G526"/>
  <c r="F526"/>
  <c r="G525"/>
  <c r="F525"/>
  <c r="G524"/>
  <c r="F524"/>
  <c r="G523"/>
  <c r="F523"/>
  <c r="G522"/>
  <c r="F522"/>
  <c r="G521"/>
  <c r="F521"/>
  <c r="G520"/>
  <c r="F520"/>
  <c r="G519"/>
  <c r="F519"/>
  <c r="G518"/>
  <c r="F518"/>
  <c r="G517"/>
  <c r="F517"/>
  <c r="G516"/>
  <c r="F516"/>
  <c r="G515"/>
  <c r="F515"/>
  <c r="G514"/>
  <c r="F514"/>
  <c r="G513"/>
  <c r="F513"/>
  <c r="G512"/>
  <c r="F512"/>
  <c r="G511"/>
  <c r="F511"/>
  <c r="G510"/>
  <c r="F510"/>
  <c r="G509"/>
  <c r="F509"/>
  <c r="G508"/>
  <c r="F508"/>
  <c r="G507"/>
  <c r="F507"/>
  <c r="G506"/>
  <c r="F506"/>
  <c r="G505"/>
  <c r="F505"/>
  <c r="G504"/>
  <c r="F504"/>
  <c r="G503"/>
  <c r="F503"/>
  <c r="G502"/>
  <c r="F502"/>
  <c r="G501"/>
  <c r="F501"/>
  <c r="G500"/>
  <c r="F500"/>
  <c r="G499"/>
  <c r="F499"/>
  <c r="G498"/>
  <c r="F498"/>
  <c r="G497"/>
  <c r="F497"/>
  <c r="G496"/>
  <c r="F496"/>
  <c r="G495"/>
  <c r="F495"/>
  <c r="G494"/>
  <c r="F494"/>
  <c r="G493"/>
  <c r="F493"/>
  <c r="G492"/>
  <c r="F492"/>
  <c r="G491"/>
  <c r="F491"/>
  <c r="G490"/>
  <c r="F490"/>
  <c r="G489"/>
  <c r="F489"/>
  <c r="G488"/>
  <c r="F488"/>
  <c r="G487"/>
  <c r="F487"/>
  <c r="G486"/>
  <c r="F486"/>
  <c r="G485"/>
  <c r="F485"/>
  <c r="G484"/>
  <c r="F484"/>
  <c r="G483"/>
  <c r="F483"/>
  <c r="G482"/>
  <c r="F482"/>
  <c r="G481"/>
  <c r="F481"/>
  <c r="G480"/>
  <c r="F480"/>
  <c r="G479"/>
  <c r="F479"/>
  <c r="G478"/>
  <c r="F478"/>
  <c r="G477"/>
  <c r="F477"/>
  <c r="G476"/>
  <c r="F476"/>
  <c r="G475"/>
  <c r="F475"/>
  <c r="G474"/>
  <c r="F474"/>
  <c r="G473"/>
  <c r="F473"/>
  <c r="G472"/>
  <c r="F472"/>
  <c r="G471"/>
  <c r="F471"/>
  <c r="G470"/>
  <c r="F470"/>
  <c r="G469"/>
  <c r="F469"/>
  <c r="G468"/>
  <c r="F468"/>
  <c r="G467"/>
  <c r="F467"/>
  <c r="G466"/>
  <c r="F466"/>
  <c r="G465"/>
  <c r="F465"/>
  <c r="G464"/>
  <c r="F464"/>
  <c r="G463"/>
  <c r="F463"/>
  <c r="G462"/>
  <c r="F462"/>
  <c r="G461"/>
  <c r="F461"/>
  <c r="G460"/>
  <c r="F460"/>
  <c r="G459"/>
  <c r="F459"/>
  <c r="G458"/>
  <c r="F458"/>
  <c r="G457"/>
  <c r="F457"/>
  <c r="G456"/>
  <c r="F456"/>
  <c r="G455"/>
  <c r="F455"/>
  <c r="G454"/>
  <c r="F454"/>
  <c r="G453"/>
  <c r="F453"/>
  <c r="G452"/>
  <c r="F452"/>
  <c r="G451"/>
  <c r="F451"/>
  <c r="G450"/>
  <c r="F450"/>
  <c r="G449"/>
  <c r="F449"/>
  <c r="G448"/>
  <c r="F448"/>
  <c r="G447"/>
  <c r="F447"/>
  <c r="G446"/>
  <c r="F446"/>
  <c r="G445"/>
  <c r="F445"/>
  <c r="G444"/>
  <c r="F444"/>
  <c r="G443"/>
  <c r="F443"/>
  <c r="G442"/>
  <c r="F442"/>
  <c r="G441"/>
  <c r="F441"/>
  <c r="G440"/>
  <c r="F440"/>
  <c r="G439"/>
  <c r="F439"/>
  <c r="G438"/>
  <c r="F438"/>
  <c r="G437"/>
  <c r="F437"/>
  <c r="G436"/>
  <c r="F436"/>
  <c r="G435"/>
  <c r="F435"/>
  <c r="G434"/>
  <c r="F434"/>
  <c r="G433"/>
  <c r="F433"/>
  <c r="G432"/>
  <c r="F432"/>
  <c r="G431"/>
  <c r="F431"/>
  <c r="G430"/>
  <c r="F430"/>
  <c r="G429"/>
  <c r="F429"/>
  <c r="G428"/>
  <c r="F428"/>
  <c r="G427"/>
  <c r="F427"/>
  <c r="G426"/>
  <c r="F426"/>
  <c r="G425"/>
  <c r="F425"/>
  <c r="G424"/>
  <c r="F424"/>
  <c r="G423"/>
  <c r="F423"/>
  <c r="G422"/>
  <c r="F422"/>
  <c r="G421"/>
  <c r="F421"/>
  <c r="G420"/>
  <c r="F420"/>
  <c r="G419"/>
  <c r="F419"/>
  <c r="G418"/>
  <c r="F418"/>
  <c r="G417"/>
  <c r="F417"/>
  <c r="G416"/>
  <c r="F416"/>
  <c r="G415"/>
  <c r="F415"/>
  <c r="G414"/>
  <c r="F414"/>
  <c r="G413"/>
  <c r="F413"/>
  <c r="G412"/>
  <c r="F412"/>
  <c r="G411"/>
  <c r="F411"/>
  <c r="G410"/>
  <c r="F410"/>
  <c r="G409"/>
  <c r="F409"/>
  <c r="G408"/>
  <c r="F408"/>
  <c r="G407"/>
  <c r="F407"/>
  <c r="G406"/>
  <c r="F406"/>
  <c r="G405"/>
  <c r="F405"/>
  <c r="G404"/>
  <c r="F404"/>
  <c r="G403"/>
  <c r="F403"/>
  <c r="G402"/>
  <c r="F402"/>
  <c r="G401"/>
  <c r="F401"/>
  <c r="G400"/>
  <c r="F400"/>
  <c r="G399"/>
  <c r="F399"/>
  <c r="G398"/>
  <c r="F398"/>
  <c r="G397"/>
  <c r="F397"/>
  <c r="G396"/>
  <c r="F396"/>
  <c r="G395"/>
  <c r="F395"/>
  <c r="G394"/>
  <c r="F394"/>
  <c r="G393"/>
  <c r="F393"/>
  <c r="G392"/>
  <c r="F392"/>
  <c r="G391"/>
  <c r="F391"/>
  <c r="G390"/>
  <c r="F390"/>
  <c r="G389"/>
  <c r="F389"/>
  <c r="G388"/>
  <c r="F388"/>
  <c r="G387"/>
  <c r="F387"/>
  <c r="G386"/>
  <c r="F386"/>
  <c r="G385"/>
  <c r="F385"/>
  <c r="G384"/>
  <c r="F384"/>
  <c r="G383"/>
  <c r="F383"/>
  <c r="G382"/>
  <c r="F382"/>
  <c r="G381"/>
  <c r="F381"/>
  <c r="G380"/>
  <c r="F380"/>
  <c r="G379"/>
  <c r="F379"/>
  <c r="G378"/>
  <c r="F378"/>
  <c r="G377"/>
  <c r="F377"/>
  <c r="G376"/>
  <c r="F376"/>
  <c r="G375"/>
  <c r="F375"/>
  <c r="G374"/>
  <c r="F374"/>
  <c r="G373"/>
  <c r="F373"/>
  <c r="G372"/>
  <c r="F372"/>
  <c r="G371"/>
  <c r="F371"/>
  <c r="G370"/>
  <c r="F370"/>
  <c r="G369"/>
  <c r="F369"/>
  <c r="G368"/>
  <c r="F368"/>
  <c r="G367"/>
  <c r="F367"/>
  <c r="G366"/>
  <c r="F366"/>
  <c r="G365"/>
  <c r="F365"/>
  <c r="G364"/>
  <c r="F364"/>
  <c r="G363"/>
  <c r="F363"/>
  <c r="G362"/>
  <c r="F362"/>
  <c r="G361"/>
  <c r="F361"/>
  <c r="G360"/>
  <c r="F360"/>
  <c r="G359"/>
  <c r="F359"/>
  <c r="G358"/>
  <c r="F358"/>
  <c r="G357"/>
  <c r="F357"/>
  <c r="G356"/>
  <c r="F356"/>
  <c r="G355"/>
  <c r="F355"/>
  <c r="G354"/>
  <c r="F354"/>
  <c r="G353"/>
  <c r="F353"/>
  <c r="G352"/>
  <c r="F352"/>
  <c r="G351"/>
  <c r="F351"/>
  <c r="G350"/>
  <c r="F350"/>
  <c r="G349"/>
  <c r="F349"/>
  <c r="G348"/>
  <c r="F348"/>
  <c r="G347"/>
  <c r="F347"/>
  <c r="G346"/>
  <c r="F346"/>
  <c r="G345"/>
  <c r="F345"/>
  <c r="G344"/>
  <c r="F344"/>
  <c r="G343"/>
  <c r="F343"/>
  <c r="G342"/>
  <c r="F342"/>
  <c r="G341"/>
  <c r="F341"/>
  <c r="G340"/>
  <c r="F340"/>
  <c r="G339"/>
  <c r="F339"/>
  <c r="G338"/>
  <c r="F338"/>
  <c r="G337"/>
  <c r="F337"/>
  <c r="G336"/>
  <c r="F336"/>
  <c r="G335"/>
  <c r="F335"/>
  <c r="G334"/>
  <c r="F334"/>
  <c r="G333"/>
  <c r="F333"/>
  <c r="G332"/>
  <c r="F332"/>
  <c r="G331"/>
  <c r="F331"/>
  <c r="G330"/>
  <c r="F330"/>
  <c r="G329"/>
  <c r="F329"/>
  <c r="G328"/>
  <c r="F328"/>
  <c r="G327"/>
  <c r="F327"/>
  <c r="G326"/>
  <c r="F326"/>
  <c r="G325"/>
  <c r="F325"/>
  <c r="G324"/>
  <c r="F324"/>
  <c r="G323"/>
  <c r="F323"/>
  <c r="G322"/>
  <c r="F322"/>
  <c r="G321"/>
  <c r="F321"/>
  <c r="G320"/>
  <c r="F320"/>
  <c r="G319"/>
  <c r="F319"/>
  <c r="G318"/>
  <c r="F318"/>
  <c r="G317"/>
  <c r="F317"/>
  <c r="G316"/>
  <c r="F316"/>
  <c r="G315"/>
  <c r="F315"/>
  <c r="G314"/>
  <c r="F314"/>
  <c r="G313"/>
  <c r="F313"/>
  <c r="G312"/>
  <c r="F312"/>
  <c r="G311"/>
  <c r="F311"/>
  <c r="G310"/>
  <c r="F310"/>
  <c r="G309"/>
  <c r="F309"/>
  <c r="G308"/>
  <c r="F308"/>
  <c r="G307"/>
  <c r="F307"/>
  <c r="G306"/>
  <c r="F306"/>
  <c r="G305"/>
  <c r="F305"/>
  <c r="G304"/>
  <c r="F304"/>
  <c r="G303"/>
  <c r="F303"/>
  <c r="G302"/>
  <c r="F302"/>
  <c r="G301"/>
  <c r="F301"/>
  <c r="G300"/>
  <c r="F300"/>
  <c r="G299"/>
  <c r="F299"/>
  <c r="G298"/>
  <c r="F298"/>
  <c r="G297"/>
  <c r="F297"/>
  <c r="G296"/>
  <c r="F296"/>
  <c r="G295"/>
  <c r="F295"/>
  <c r="G294"/>
  <c r="F294"/>
  <c r="G293"/>
  <c r="F293"/>
  <c r="G292"/>
  <c r="F292"/>
  <c r="G291"/>
  <c r="F291"/>
  <c r="G290"/>
  <c r="F290"/>
  <c r="G289"/>
  <c r="F289"/>
  <c r="G288"/>
  <c r="F288"/>
  <c r="G287"/>
  <c r="F287"/>
  <c r="G286"/>
  <c r="F286"/>
  <c r="G285"/>
  <c r="F285"/>
  <c r="G284"/>
  <c r="F284"/>
  <c r="G283"/>
  <c r="F283"/>
  <c r="G282"/>
  <c r="F282"/>
  <c r="G281"/>
  <c r="F281"/>
  <c r="G280"/>
  <c r="F280"/>
  <c r="G279"/>
  <c r="F279"/>
  <c r="G278"/>
  <c r="F278"/>
  <c r="G277"/>
  <c r="F277"/>
  <c r="G276"/>
  <c r="F276"/>
  <c r="G275"/>
  <c r="F275"/>
  <c r="G274"/>
  <c r="F274"/>
  <c r="G273"/>
  <c r="F273"/>
  <c r="G272"/>
  <c r="F272"/>
  <c r="G271"/>
  <c r="F271"/>
  <c r="G270"/>
  <c r="F270"/>
  <c r="G269"/>
  <c r="F269"/>
  <c r="G268"/>
  <c r="F268"/>
  <c r="G267"/>
  <c r="F267"/>
  <c r="G266"/>
  <c r="F266"/>
  <c r="G265"/>
  <c r="F265"/>
  <c r="G264"/>
  <c r="F264"/>
  <c r="G263"/>
  <c r="F263"/>
  <c r="G262"/>
  <c r="F262"/>
  <c r="G261"/>
  <c r="F261"/>
  <c r="G260"/>
  <c r="F260"/>
  <c r="G259"/>
  <c r="F259"/>
  <c r="G258"/>
  <c r="F258"/>
  <c r="G257"/>
  <c r="F257"/>
  <c r="G256"/>
  <c r="F256"/>
  <c r="G255"/>
  <c r="F255"/>
  <c r="G254"/>
  <c r="F254"/>
  <c r="G253"/>
  <c r="F253"/>
  <c r="G252"/>
  <c r="F252"/>
  <c r="G251"/>
  <c r="F251"/>
  <c r="G250"/>
  <c r="F250"/>
  <c r="G249"/>
  <c r="F249"/>
  <c r="G248"/>
  <c r="F248"/>
  <c r="G247"/>
  <c r="F247"/>
  <c r="G246"/>
  <c r="F246"/>
  <c r="G245"/>
  <c r="F245"/>
  <c r="G244"/>
  <c r="F244"/>
  <c r="G243"/>
  <c r="F243"/>
  <c r="G242"/>
  <c r="F242"/>
  <c r="G241"/>
  <c r="F241"/>
  <c r="G240"/>
  <c r="F240"/>
  <c r="G239"/>
  <c r="F239"/>
  <c r="G238"/>
  <c r="F238"/>
  <c r="G237"/>
  <c r="F237"/>
  <c r="G236"/>
  <c r="F236"/>
  <c r="G235"/>
  <c r="F235"/>
  <c r="G234"/>
  <c r="F234"/>
  <c r="G233"/>
  <c r="F233"/>
  <c r="G232"/>
  <c r="F232"/>
  <c r="G231"/>
  <c r="F231"/>
  <c r="G230"/>
  <c r="F230"/>
  <c r="G229"/>
  <c r="F229"/>
  <c r="G228"/>
  <c r="F228"/>
  <c r="G227"/>
  <c r="F227"/>
  <c r="G226"/>
  <c r="F226"/>
  <c r="G225"/>
  <c r="F225"/>
  <c r="G224"/>
  <c r="F224"/>
  <c r="G223"/>
  <c r="F223"/>
  <c r="G222"/>
  <c r="F222"/>
  <c r="G221"/>
  <c r="F221"/>
  <c r="G220"/>
  <c r="F220"/>
  <c r="G219"/>
  <c r="F219"/>
  <c r="G218"/>
  <c r="F218"/>
  <c r="G217"/>
  <c r="F217"/>
  <c r="G216"/>
  <c r="F216"/>
  <c r="G215"/>
  <c r="F215"/>
  <c r="G214"/>
  <c r="F214"/>
  <c r="G213"/>
  <c r="F213"/>
  <c r="G212"/>
  <c r="F212"/>
  <c r="G211"/>
  <c r="F211"/>
  <c r="G210"/>
  <c r="F210"/>
  <c r="G209"/>
  <c r="F209"/>
  <c r="G208"/>
  <c r="F208"/>
  <c r="G207"/>
  <c r="F207"/>
  <c r="G206"/>
  <c r="F206"/>
  <c r="G205"/>
  <c r="F205"/>
  <c r="G204"/>
  <c r="F204"/>
  <c r="G203"/>
  <c r="F203"/>
  <c r="G202"/>
  <c r="F202"/>
  <c r="G201"/>
  <c r="F201"/>
  <c r="G200"/>
  <c r="F200"/>
  <c r="G199"/>
  <c r="F199"/>
  <c r="G198"/>
  <c r="F198"/>
  <c r="G197"/>
  <c r="F197"/>
  <c r="G196"/>
  <c r="F196"/>
  <c r="G195"/>
  <c r="F195"/>
  <c r="G194"/>
  <c r="F194"/>
  <c r="G193"/>
  <c r="F193"/>
  <c r="G192"/>
  <c r="F192"/>
  <c r="G191"/>
  <c r="F191"/>
  <c r="G190"/>
  <c r="F190"/>
  <c r="G189"/>
  <c r="F189"/>
  <c r="G188"/>
  <c r="F188"/>
  <c r="G187"/>
  <c r="F187"/>
  <c r="G186"/>
  <c r="F186"/>
  <c r="G185"/>
  <c r="F185"/>
  <c r="G184"/>
  <c r="F184"/>
  <c r="G183"/>
  <c r="F183"/>
  <c r="G182"/>
  <c r="F182"/>
  <c r="G181"/>
  <c r="F181"/>
  <c r="G180"/>
  <c r="F180"/>
  <c r="G179"/>
  <c r="F179"/>
  <c r="G178"/>
  <c r="F178"/>
  <c r="G177"/>
  <c r="F177"/>
  <c r="G176"/>
  <c r="F176"/>
  <c r="G175"/>
  <c r="F175"/>
  <c r="G174"/>
  <c r="F174"/>
  <c r="G173"/>
  <c r="F173"/>
  <c r="G172"/>
  <c r="F172"/>
  <c r="G171"/>
  <c r="F171"/>
  <c r="G170"/>
  <c r="F170"/>
  <c r="G169"/>
  <c r="F169"/>
  <c r="G168"/>
  <c r="F168"/>
  <c r="G167"/>
  <c r="F167"/>
  <c r="G166"/>
  <c r="F166"/>
  <c r="G165"/>
  <c r="F165"/>
  <c r="G164"/>
  <c r="F164"/>
  <c r="G163"/>
  <c r="F163"/>
  <c r="G162"/>
  <c r="F162"/>
  <c r="G161"/>
  <c r="F161"/>
  <c r="G160"/>
  <c r="F160"/>
  <c r="G159"/>
  <c r="F159"/>
  <c r="G158"/>
  <c r="F158"/>
  <c r="G157"/>
  <c r="F157"/>
  <c r="G156"/>
  <c r="F156"/>
  <c r="G155"/>
  <c r="F155"/>
  <c r="G154"/>
  <c r="F154"/>
  <c r="G153"/>
  <c r="F153"/>
  <c r="G152"/>
  <c r="F152"/>
  <c r="G151"/>
  <c r="F151"/>
  <c r="G150"/>
  <c r="F150"/>
  <c r="G149"/>
  <c r="F149"/>
  <c r="G148"/>
  <c r="F148"/>
  <c r="G147"/>
  <c r="F147"/>
  <c r="G146"/>
  <c r="F146"/>
  <c r="G145"/>
  <c r="F145"/>
  <c r="G144"/>
  <c r="F144"/>
  <c r="G143"/>
  <c r="F143"/>
  <c r="G142"/>
  <c r="F142"/>
  <c r="G141"/>
  <c r="F141"/>
  <c r="G140"/>
  <c r="F140"/>
  <c r="G139"/>
  <c r="F139"/>
  <c r="G138"/>
  <c r="F138"/>
  <c r="G137"/>
  <c r="F137"/>
  <c r="G136"/>
  <c r="F136"/>
  <c r="G135"/>
  <c r="F135"/>
  <c r="G134"/>
  <c r="F134"/>
  <c r="G133"/>
  <c r="F133"/>
  <c r="G132"/>
  <c r="F132"/>
  <c r="G131"/>
  <c r="F131"/>
  <c r="G130"/>
  <c r="F130"/>
  <c r="G129"/>
  <c r="F129"/>
  <c r="G128"/>
  <c r="F128"/>
  <c r="G127"/>
  <c r="F127"/>
  <c r="G126"/>
  <c r="F126"/>
  <c r="G125"/>
  <c r="F125"/>
  <c r="G124"/>
  <c r="F124"/>
  <c r="G123"/>
  <c r="F123"/>
  <c r="G122"/>
  <c r="F122"/>
  <c r="G121"/>
  <c r="F121"/>
  <c r="G120"/>
  <c r="F120"/>
  <c r="G119"/>
  <c r="F119"/>
  <c r="G118"/>
  <c r="F118"/>
  <c r="G117"/>
  <c r="F117"/>
  <c r="G116"/>
  <c r="F116"/>
  <c r="G115"/>
  <c r="F115"/>
  <c r="G114"/>
  <c r="F114"/>
  <c r="G113"/>
  <c r="F113"/>
  <c r="G112"/>
  <c r="F112"/>
  <c r="G111"/>
  <c r="F111"/>
  <c r="G110"/>
  <c r="F110"/>
  <c r="G109"/>
  <c r="F109"/>
  <c r="G108"/>
  <c r="F108"/>
  <c r="G107"/>
  <c r="F107"/>
  <c r="G106"/>
  <c r="F106"/>
  <c r="G105"/>
  <c r="F105"/>
  <c r="G104"/>
  <c r="F104"/>
  <c r="G103"/>
  <c r="F103"/>
  <c r="G102"/>
  <c r="F102"/>
  <c r="G101"/>
  <c r="F101"/>
  <c r="G100"/>
  <c r="F100"/>
  <c r="G99"/>
  <c r="F99"/>
  <c r="G98"/>
  <c r="F98"/>
  <c r="G97"/>
  <c r="F97"/>
  <c r="G96"/>
  <c r="F96"/>
  <c r="G95"/>
  <c r="F95"/>
  <c r="G94"/>
  <c r="F94"/>
  <c r="G93"/>
  <c r="F93"/>
  <c r="G92"/>
  <c r="F92"/>
  <c r="G91"/>
  <c r="F91"/>
  <c r="G90"/>
  <c r="F90"/>
  <c r="G89"/>
  <c r="F89"/>
  <c r="G88"/>
  <c r="F88"/>
  <c r="G87"/>
  <c r="F87"/>
  <c r="G86"/>
  <c r="F86"/>
  <c r="G85"/>
  <c r="F85"/>
  <c r="G84"/>
  <c r="F84"/>
  <c r="G83"/>
  <c r="F83"/>
  <c r="G82"/>
  <c r="F82"/>
  <c r="G81"/>
  <c r="F81"/>
  <c r="G80"/>
  <c r="F80"/>
  <c r="G79"/>
  <c r="F79"/>
  <c r="G78"/>
  <c r="F78"/>
  <c r="G77"/>
  <c r="F77"/>
  <c r="G76"/>
  <c r="F76"/>
  <c r="G75"/>
  <c r="F75"/>
  <c r="G74"/>
  <c r="F74"/>
  <c r="G73"/>
  <c r="F73"/>
  <c r="G72"/>
  <c r="F72"/>
  <c r="G71"/>
  <c r="F71"/>
  <c r="G70"/>
  <c r="F70"/>
  <c r="G69"/>
  <c r="F69"/>
  <c r="G68"/>
  <c r="F68"/>
  <c r="G67"/>
  <c r="F67"/>
  <c r="G66"/>
  <c r="F66"/>
  <c r="G65"/>
  <c r="F65"/>
  <c r="G64"/>
  <c r="F64"/>
  <c r="G63"/>
  <c r="F63"/>
  <c r="G62"/>
  <c r="F62"/>
  <c r="G61"/>
  <c r="F61"/>
  <c r="G60"/>
  <c r="F60"/>
  <c r="G59"/>
  <c r="F59"/>
  <c r="G58"/>
  <c r="F58"/>
  <c r="G57"/>
  <c r="F57"/>
  <c r="G56"/>
  <c r="F56"/>
  <c r="G55"/>
  <c r="F55"/>
  <c r="G54"/>
  <c r="F54"/>
  <c r="G53"/>
  <c r="F53"/>
  <c r="G52"/>
  <c r="F52"/>
  <c r="G51"/>
  <c r="F51"/>
  <c r="G50"/>
  <c r="F50"/>
  <c r="G49"/>
  <c r="F49"/>
  <c r="G48"/>
  <c r="F48"/>
  <c r="G47"/>
  <c r="F47"/>
  <c r="G46"/>
  <c r="F46"/>
  <c r="G45"/>
  <c r="F45"/>
  <c r="G44"/>
  <c r="F44"/>
  <c r="G43"/>
  <c r="F43"/>
  <c r="G42"/>
  <c r="F42"/>
  <c r="G41"/>
  <c r="F41"/>
  <c r="G40"/>
  <c r="F40"/>
  <c r="G39"/>
  <c r="F39"/>
  <c r="G38"/>
  <c r="F38"/>
  <c r="G37"/>
  <c r="F37"/>
  <c r="G36"/>
  <c r="F36"/>
  <c r="G35"/>
  <c r="F35"/>
  <c r="G34"/>
  <c r="F34"/>
  <c r="G33"/>
  <c r="F33"/>
  <c r="G32"/>
  <c r="F32"/>
  <c r="G31"/>
  <c r="F31"/>
  <c r="G30"/>
  <c r="F30"/>
  <c r="G29"/>
  <c r="F29"/>
  <c r="G28"/>
  <c r="F28"/>
  <c r="G27"/>
  <c r="F27"/>
  <c r="G26"/>
  <c r="F26"/>
  <c r="G25"/>
  <c r="F25"/>
  <c r="G24"/>
  <c r="F24"/>
  <c r="G23"/>
  <c r="F23"/>
  <c r="G22"/>
  <c r="F22"/>
  <c r="G21"/>
  <c r="F21"/>
  <c r="G20"/>
  <c r="F20"/>
  <c r="G19"/>
  <c r="F19"/>
  <c r="G18"/>
  <c r="F18"/>
  <c r="G17"/>
  <c r="F17"/>
  <c r="G16"/>
  <c r="F16"/>
  <c r="G15"/>
  <c r="F15"/>
  <c r="G14"/>
  <c r="F14"/>
  <c r="G13"/>
  <c r="F13"/>
  <c r="G12"/>
  <c r="F12"/>
  <c r="G11"/>
  <c r="F11"/>
  <c r="G10"/>
  <c r="F10"/>
  <c r="G1119" i="34"/>
  <c r="F1119"/>
  <c r="G1118"/>
  <c r="F1118"/>
  <c r="G1117"/>
  <c r="F1117"/>
  <c r="G1116"/>
  <c r="F1116"/>
  <c r="G1115"/>
  <c r="F1115"/>
  <c r="G1114"/>
  <c r="F1114"/>
  <c r="G1113"/>
  <c r="F1113"/>
  <c r="G1112"/>
  <c r="F1112"/>
  <c r="G1111"/>
  <c r="F1111"/>
  <c r="G1110"/>
  <c r="F1110"/>
  <c r="G1109"/>
  <c r="F1109"/>
  <c r="G1108"/>
  <c r="F1108"/>
  <c r="G1107"/>
  <c r="F1107"/>
  <c r="G1106"/>
  <c r="F1106"/>
  <c r="G1105"/>
  <c r="F1105"/>
  <c r="G1104"/>
  <c r="F1104"/>
  <c r="G1103"/>
  <c r="F1103"/>
  <c r="G1102"/>
  <c r="F1102"/>
  <c r="G1101"/>
  <c r="F1101"/>
  <c r="G1100"/>
  <c r="F1100"/>
  <c r="G1099"/>
  <c r="F1099"/>
  <c r="G1098"/>
  <c r="F1098"/>
  <c r="G1097"/>
  <c r="F1097"/>
  <c r="G1096"/>
  <c r="F1096"/>
  <c r="G1095"/>
  <c r="F1095"/>
  <c r="G1094"/>
  <c r="F1094"/>
  <c r="G1093"/>
  <c r="F1093"/>
  <c r="G1092"/>
  <c r="F1092"/>
  <c r="G1091"/>
  <c r="F1091"/>
  <c r="G1090"/>
  <c r="F1090"/>
  <c r="G1089"/>
  <c r="F1089"/>
  <c r="G1088"/>
  <c r="F1088"/>
  <c r="G1087"/>
  <c r="F1087"/>
  <c r="G1086"/>
  <c r="F1086"/>
  <c r="G1085"/>
  <c r="F1085"/>
  <c r="G1084"/>
  <c r="F1084"/>
  <c r="G1083"/>
  <c r="F1083"/>
  <c r="G1082"/>
  <c r="F1082"/>
  <c r="G1081"/>
  <c r="F1081"/>
  <c r="G1080"/>
  <c r="F1080"/>
  <c r="G1079"/>
  <c r="F1079"/>
  <c r="G1078"/>
  <c r="F1078"/>
  <c r="G1077"/>
  <c r="F1077"/>
  <c r="G1076"/>
  <c r="F1076"/>
  <c r="G1075"/>
  <c r="F1075"/>
  <c r="G1074"/>
  <c r="F1074"/>
  <c r="G1073"/>
  <c r="F1073"/>
  <c r="G1072"/>
  <c r="F1072"/>
  <c r="G1071"/>
  <c r="F1071"/>
  <c r="G1070"/>
  <c r="F1070"/>
  <c r="G1069"/>
  <c r="F1069"/>
  <c r="G1068"/>
  <c r="F1068"/>
  <c r="G1067"/>
  <c r="F1067"/>
  <c r="G1066"/>
  <c r="F1066"/>
  <c r="G1065"/>
  <c r="F1065"/>
  <c r="G1064"/>
  <c r="F1064"/>
  <c r="G1063"/>
  <c r="F1063"/>
  <c r="G1062"/>
  <c r="F1062"/>
  <c r="G1061"/>
  <c r="F1061"/>
  <c r="G1060"/>
  <c r="F1060"/>
  <c r="G1059"/>
  <c r="F1059"/>
  <c r="G1058"/>
  <c r="F1058"/>
  <c r="G1057"/>
  <c r="F1057"/>
  <c r="G1056"/>
  <c r="F1056"/>
  <c r="G1055"/>
  <c r="F1055"/>
  <c r="G1054"/>
  <c r="F1054"/>
  <c r="G1053"/>
  <c r="F1053"/>
  <c r="G1052"/>
  <c r="F1052"/>
  <c r="G1051"/>
  <c r="F1051"/>
  <c r="G1050"/>
  <c r="F1050"/>
  <c r="G1049"/>
  <c r="F1049"/>
  <c r="G1048"/>
  <c r="F1048"/>
  <c r="G1047"/>
  <c r="F1047"/>
  <c r="G1046"/>
  <c r="F1046"/>
  <c r="G1045"/>
  <c r="F1045"/>
  <c r="G1044"/>
  <c r="F1044"/>
  <c r="G1043"/>
  <c r="F1043"/>
  <c r="G1042"/>
  <c r="F1042"/>
  <c r="G1041"/>
  <c r="F1041"/>
  <c r="G1040"/>
  <c r="F1040"/>
  <c r="G1039"/>
  <c r="F1039"/>
  <c r="G1038"/>
  <c r="F1038"/>
  <c r="G1037"/>
  <c r="F1037"/>
  <c r="G1036"/>
  <c r="F1036"/>
  <c r="G1035"/>
  <c r="F1035"/>
  <c r="G1034"/>
  <c r="F1034"/>
  <c r="G1033"/>
  <c r="F1033"/>
  <c r="G1032"/>
  <c r="F1032"/>
  <c r="G1031"/>
  <c r="F1031"/>
  <c r="G1030"/>
  <c r="F1030"/>
  <c r="G1029"/>
  <c r="F1029"/>
  <c r="G1028"/>
  <c r="F1028"/>
  <c r="G1027"/>
  <c r="F1027"/>
  <c r="G1026"/>
  <c r="F1026"/>
  <c r="G1025"/>
  <c r="F1025"/>
  <c r="G1024"/>
  <c r="F1024"/>
  <c r="G1023"/>
  <c r="F1023"/>
  <c r="G1022"/>
  <c r="F1022"/>
  <c r="G1021"/>
  <c r="F1021"/>
  <c r="G1020"/>
  <c r="F1020"/>
  <c r="G1019"/>
  <c r="F1019"/>
  <c r="G1018"/>
  <c r="F1018"/>
  <c r="G1017"/>
  <c r="F1017"/>
  <c r="G1016"/>
  <c r="F1016"/>
  <c r="G1015"/>
  <c r="F1015"/>
  <c r="G1014"/>
  <c r="F1014"/>
  <c r="G1013"/>
  <c r="F1013"/>
  <c r="G1012"/>
  <c r="F1012"/>
  <c r="G1011"/>
  <c r="F1011"/>
  <c r="G1010"/>
  <c r="F1010"/>
  <c r="G1009"/>
  <c r="F1009"/>
  <c r="G1008"/>
  <c r="F1008"/>
  <c r="G1007"/>
  <c r="F1007"/>
  <c r="G1006"/>
  <c r="F1006"/>
  <c r="G1005"/>
  <c r="F1005"/>
  <c r="G1004"/>
  <c r="F1004"/>
  <c r="G1003"/>
  <c r="F1003"/>
  <c r="G1002"/>
  <c r="F1002"/>
  <c r="G1001"/>
  <c r="F1001"/>
  <c r="G1000"/>
  <c r="F1000"/>
  <c r="G999"/>
  <c r="F999"/>
  <c r="G998"/>
  <c r="F998"/>
  <c r="G997"/>
  <c r="F997"/>
  <c r="G996"/>
  <c r="F996"/>
  <c r="G995"/>
  <c r="F995"/>
  <c r="G994"/>
  <c r="F994"/>
  <c r="G993"/>
  <c r="F993"/>
  <c r="G992"/>
  <c r="F992"/>
  <c r="G991"/>
  <c r="F991"/>
  <c r="G990"/>
  <c r="F990"/>
  <c r="G989"/>
  <c r="F989"/>
  <c r="G988"/>
  <c r="F988"/>
  <c r="G987"/>
  <c r="F987"/>
  <c r="G986"/>
  <c r="F986"/>
  <c r="G985"/>
  <c r="F985"/>
  <c r="G984"/>
  <c r="F984"/>
  <c r="G983"/>
  <c r="F983"/>
  <c r="G982"/>
  <c r="F982"/>
  <c r="G981"/>
  <c r="F981"/>
  <c r="G980"/>
  <c r="F980"/>
  <c r="G979"/>
  <c r="F979"/>
  <c r="G978"/>
  <c r="F978"/>
  <c r="G977"/>
  <c r="F977"/>
  <c r="G976"/>
  <c r="F976"/>
  <c r="G975"/>
  <c r="F975"/>
  <c r="G974"/>
  <c r="F974"/>
  <c r="G973"/>
  <c r="F973"/>
  <c r="G972"/>
  <c r="F972"/>
  <c r="G971"/>
  <c r="F971"/>
  <c r="G970"/>
  <c r="F970"/>
  <c r="G969"/>
  <c r="F969"/>
  <c r="G968"/>
  <c r="F968"/>
  <c r="G967"/>
  <c r="F967"/>
  <c r="G966"/>
  <c r="F966"/>
  <c r="G965"/>
  <c r="F965"/>
  <c r="G964"/>
  <c r="F964"/>
  <c r="G963"/>
  <c r="F963"/>
  <c r="G962"/>
  <c r="F962"/>
  <c r="G961"/>
  <c r="F961"/>
  <c r="G960"/>
  <c r="F960"/>
  <c r="G959"/>
  <c r="F959"/>
  <c r="G958"/>
  <c r="F958"/>
  <c r="G957"/>
  <c r="F957"/>
  <c r="G956"/>
  <c r="F956"/>
  <c r="G955"/>
  <c r="F955"/>
  <c r="G954"/>
  <c r="F954"/>
  <c r="G953"/>
  <c r="F953"/>
  <c r="G952"/>
  <c r="F952"/>
  <c r="G951"/>
  <c r="F951"/>
  <c r="G950"/>
  <c r="F950"/>
  <c r="G949"/>
  <c r="F949"/>
  <c r="G948"/>
  <c r="F948"/>
  <c r="G947"/>
  <c r="F947"/>
  <c r="G946"/>
  <c r="F946"/>
  <c r="G945"/>
  <c r="F945"/>
  <c r="G944"/>
  <c r="F944"/>
  <c r="G943"/>
  <c r="F943"/>
  <c r="G942"/>
  <c r="F942"/>
  <c r="G941"/>
  <c r="F941"/>
  <c r="G940"/>
  <c r="F940"/>
  <c r="G939"/>
  <c r="F939"/>
  <c r="G938"/>
  <c r="F938"/>
  <c r="G937"/>
  <c r="F937"/>
  <c r="G936"/>
  <c r="F936"/>
  <c r="G935"/>
  <c r="F935"/>
  <c r="G934"/>
  <c r="F934"/>
  <c r="G933"/>
  <c r="F933"/>
  <c r="G932"/>
  <c r="F932"/>
  <c r="G931"/>
  <c r="F931"/>
  <c r="G930"/>
  <c r="F930"/>
  <c r="G929"/>
  <c r="F929"/>
  <c r="G928"/>
  <c r="F928"/>
  <c r="G927"/>
  <c r="F927"/>
  <c r="G926"/>
  <c r="F926"/>
  <c r="G925"/>
  <c r="F925"/>
  <c r="G924"/>
  <c r="F924"/>
  <c r="G923"/>
  <c r="F923"/>
  <c r="G922"/>
  <c r="F922"/>
  <c r="G921"/>
  <c r="F921"/>
  <c r="G920"/>
  <c r="F920"/>
  <c r="G919"/>
  <c r="F919"/>
  <c r="G918"/>
  <c r="F918"/>
  <c r="G917"/>
  <c r="F917"/>
  <c r="G916"/>
  <c r="F916"/>
  <c r="G915"/>
  <c r="F915"/>
  <c r="G914"/>
  <c r="F914"/>
  <c r="G913"/>
  <c r="F913"/>
  <c r="G912"/>
  <c r="F912"/>
  <c r="G911"/>
  <c r="F911"/>
  <c r="G910"/>
  <c r="F910"/>
  <c r="G909"/>
  <c r="F909"/>
  <c r="G908"/>
  <c r="F908"/>
  <c r="G907"/>
  <c r="F907"/>
  <c r="G906"/>
  <c r="F906"/>
  <c r="G905"/>
  <c r="F905"/>
  <c r="G904"/>
  <c r="F904"/>
  <c r="G903"/>
  <c r="F903"/>
  <c r="G902"/>
  <c r="F902"/>
  <c r="G901"/>
  <c r="F901"/>
  <c r="G900"/>
  <c r="F900"/>
  <c r="G899"/>
  <c r="F899"/>
  <c r="G898"/>
  <c r="F898"/>
  <c r="G897"/>
  <c r="F897"/>
  <c r="G896"/>
  <c r="F896"/>
  <c r="G895"/>
  <c r="F895"/>
  <c r="G894"/>
  <c r="F894"/>
  <c r="G893"/>
  <c r="F893"/>
  <c r="G892"/>
  <c r="F892"/>
  <c r="G891"/>
  <c r="F891"/>
  <c r="G890"/>
  <c r="F890"/>
  <c r="G889"/>
  <c r="F889"/>
  <c r="G888"/>
  <c r="F888"/>
  <c r="G887"/>
  <c r="F887"/>
  <c r="G886"/>
  <c r="F886"/>
  <c r="G885"/>
  <c r="F885"/>
  <c r="G884"/>
  <c r="F884"/>
  <c r="G883"/>
  <c r="F883"/>
  <c r="G882"/>
  <c r="F882"/>
  <c r="G881"/>
  <c r="F881"/>
  <c r="G880"/>
  <c r="F880"/>
  <c r="G879"/>
  <c r="F879"/>
  <c r="G878"/>
  <c r="F878"/>
  <c r="G877"/>
  <c r="F877"/>
  <c r="G876"/>
  <c r="F876"/>
  <c r="G875"/>
  <c r="F875"/>
  <c r="G874"/>
  <c r="F874"/>
  <c r="G873"/>
  <c r="F873"/>
  <c r="G872"/>
  <c r="F872"/>
  <c r="G871"/>
  <c r="F871"/>
  <c r="G870"/>
  <c r="F870"/>
  <c r="G869"/>
  <c r="F869"/>
  <c r="G868"/>
  <c r="F868"/>
  <c r="G867"/>
  <c r="F867"/>
  <c r="G866"/>
  <c r="F866"/>
  <c r="G865"/>
  <c r="F865"/>
  <c r="G864"/>
  <c r="F864"/>
  <c r="G863"/>
  <c r="F863"/>
  <c r="G862"/>
  <c r="F862"/>
  <c r="G861"/>
  <c r="F861"/>
  <c r="G860"/>
  <c r="F860"/>
  <c r="G859"/>
  <c r="F859"/>
  <c r="G858"/>
  <c r="F858"/>
  <c r="G857"/>
  <c r="F857"/>
  <c r="G856"/>
  <c r="F856"/>
  <c r="G855"/>
  <c r="F855"/>
  <c r="G854"/>
  <c r="F854"/>
  <c r="G853"/>
  <c r="F853"/>
  <c r="G852"/>
  <c r="F852"/>
  <c r="G851"/>
  <c r="F851"/>
  <c r="G850"/>
  <c r="F850"/>
  <c r="G849"/>
  <c r="F849"/>
  <c r="G848"/>
  <c r="F848"/>
  <c r="G847"/>
  <c r="F847"/>
  <c r="G846"/>
  <c r="F846"/>
  <c r="G845"/>
  <c r="F845"/>
  <c r="G844"/>
  <c r="F844"/>
  <c r="G843"/>
  <c r="F843"/>
  <c r="G842"/>
  <c r="F842"/>
  <c r="G841"/>
  <c r="F841"/>
  <c r="G840"/>
  <c r="F840"/>
  <c r="G839"/>
  <c r="F839"/>
  <c r="G838"/>
  <c r="F838"/>
  <c r="G837"/>
  <c r="F837"/>
  <c r="G836"/>
  <c r="F836"/>
  <c r="G835"/>
  <c r="F835"/>
  <c r="G834"/>
  <c r="F834"/>
  <c r="G833"/>
  <c r="F833"/>
  <c r="G832"/>
  <c r="F832"/>
  <c r="G831"/>
  <c r="F831"/>
  <c r="G830"/>
  <c r="F830"/>
  <c r="G829"/>
  <c r="F829"/>
  <c r="G828"/>
  <c r="F828"/>
  <c r="G827"/>
  <c r="F827"/>
  <c r="G826"/>
  <c r="F826"/>
  <c r="G825"/>
  <c r="F825"/>
  <c r="G824"/>
  <c r="F824"/>
  <c r="G823"/>
  <c r="F823"/>
  <c r="G822"/>
  <c r="F822"/>
  <c r="G821"/>
  <c r="F821"/>
  <c r="G820"/>
  <c r="F820"/>
  <c r="G819"/>
  <c r="F819"/>
  <c r="G818"/>
  <c r="F818"/>
  <c r="G817"/>
  <c r="F817"/>
  <c r="G816"/>
  <c r="F816"/>
  <c r="G815"/>
  <c r="F815"/>
  <c r="G814"/>
  <c r="F814"/>
  <c r="G813"/>
  <c r="F813"/>
  <c r="G812"/>
  <c r="F812"/>
  <c r="G811"/>
  <c r="F811"/>
  <c r="G810"/>
  <c r="F810"/>
  <c r="G809"/>
  <c r="F809"/>
  <c r="G808"/>
  <c r="F808"/>
  <c r="G807"/>
  <c r="F807"/>
  <c r="G806"/>
  <c r="F806"/>
  <c r="G805"/>
  <c r="F805"/>
  <c r="G804"/>
  <c r="F804"/>
  <c r="G803"/>
  <c r="F803"/>
  <c r="G802"/>
  <c r="F802"/>
  <c r="G801"/>
  <c r="F801"/>
  <c r="G800"/>
  <c r="F800"/>
  <c r="G799"/>
  <c r="F799"/>
  <c r="G798"/>
  <c r="F798"/>
  <c r="G797"/>
  <c r="F797"/>
  <c r="G796"/>
  <c r="F796"/>
  <c r="G795"/>
  <c r="F795"/>
  <c r="G794"/>
  <c r="F794"/>
  <c r="G793"/>
  <c r="F793"/>
  <c r="G792"/>
  <c r="F792"/>
  <c r="G791"/>
  <c r="F791"/>
  <c r="G790"/>
  <c r="F790"/>
  <c r="G789"/>
  <c r="F789"/>
  <c r="G788"/>
  <c r="F788"/>
  <c r="G787"/>
  <c r="F787"/>
  <c r="G786"/>
  <c r="F786"/>
  <c r="G785"/>
  <c r="F785"/>
  <c r="G784"/>
  <c r="F784"/>
  <c r="G783"/>
  <c r="F783"/>
  <c r="G782"/>
  <c r="F782"/>
  <c r="G781"/>
  <c r="F781"/>
  <c r="G780"/>
  <c r="F780"/>
  <c r="G779"/>
  <c r="F779"/>
  <c r="G778"/>
  <c r="F778"/>
  <c r="G777"/>
  <c r="F777"/>
  <c r="G776"/>
  <c r="F776"/>
  <c r="G775"/>
  <c r="F775"/>
  <c r="G774"/>
  <c r="F774"/>
  <c r="G773"/>
  <c r="F773"/>
  <c r="G772"/>
  <c r="F772"/>
  <c r="G771"/>
  <c r="F771"/>
  <c r="G770"/>
  <c r="F770"/>
  <c r="G769"/>
  <c r="F769"/>
  <c r="G768"/>
  <c r="F768"/>
  <c r="G767"/>
  <c r="F767"/>
  <c r="G766"/>
  <c r="F766"/>
  <c r="G765"/>
  <c r="F765"/>
  <c r="G764"/>
  <c r="F764"/>
  <c r="G763"/>
  <c r="F763"/>
  <c r="G762"/>
  <c r="F762"/>
  <c r="G761"/>
  <c r="F761"/>
  <c r="G760"/>
  <c r="F760"/>
  <c r="G759"/>
  <c r="F759"/>
  <c r="G758"/>
  <c r="F758"/>
  <c r="G757"/>
  <c r="F757"/>
  <c r="G756"/>
  <c r="F756"/>
  <c r="G755"/>
  <c r="F755"/>
  <c r="G754"/>
  <c r="F754"/>
  <c r="G753"/>
  <c r="F753"/>
  <c r="G752"/>
  <c r="F752"/>
  <c r="G751"/>
  <c r="F751"/>
  <c r="G750"/>
  <c r="F750"/>
  <c r="G749"/>
  <c r="F749"/>
  <c r="G748"/>
  <c r="F748"/>
  <c r="G747"/>
  <c r="F747"/>
  <c r="G746"/>
  <c r="F746"/>
  <c r="G745"/>
  <c r="F745"/>
  <c r="G744"/>
  <c r="F744"/>
  <c r="G743"/>
  <c r="F743"/>
  <c r="G742"/>
  <c r="F742"/>
  <c r="G741"/>
  <c r="F741"/>
  <c r="G740"/>
  <c r="F740"/>
  <c r="G739"/>
  <c r="F739"/>
  <c r="G738"/>
  <c r="F738"/>
  <c r="G737"/>
  <c r="F737"/>
  <c r="G736"/>
  <c r="F736"/>
  <c r="G735"/>
  <c r="F735"/>
  <c r="G734"/>
  <c r="F734"/>
  <c r="G733"/>
  <c r="F733"/>
  <c r="G732"/>
  <c r="F732"/>
  <c r="G731"/>
  <c r="F731"/>
  <c r="G730"/>
  <c r="F730"/>
  <c r="G729"/>
  <c r="F729"/>
  <c r="G728"/>
  <c r="F728"/>
  <c r="G727"/>
  <c r="F727"/>
  <c r="G726"/>
  <c r="F726"/>
  <c r="G725"/>
  <c r="F725"/>
  <c r="G724"/>
  <c r="F724"/>
  <c r="G723"/>
  <c r="F723"/>
  <c r="G722"/>
  <c r="F722"/>
  <c r="G721"/>
  <c r="F721"/>
  <c r="G720"/>
  <c r="F720"/>
  <c r="G719"/>
  <c r="F719"/>
  <c r="G718"/>
  <c r="F718"/>
  <c r="G717"/>
  <c r="F717"/>
  <c r="G716"/>
  <c r="F716"/>
  <c r="G715"/>
  <c r="F715"/>
  <c r="G714"/>
  <c r="F714"/>
  <c r="G713"/>
  <c r="F713"/>
  <c r="G712"/>
  <c r="F712"/>
  <c r="G711"/>
  <c r="F711"/>
  <c r="G710"/>
  <c r="F710"/>
  <c r="G709"/>
  <c r="F709"/>
  <c r="G708"/>
  <c r="F708"/>
  <c r="G707"/>
  <c r="F707"/>
  <c r="G706"/>
  <c r="F706"/>
  <c r="G705"/>
  <c r="F705"/>
  <c r="G704"/>
  <c r="F704"/>
  <c r="G703"/>
  <c r="F703"/>
  <c r="G702"/>
  <c r="F702"/>
  <c r="G701"/>
  <c r="F701"/>
  <c r="G700"/>
  <c r="F700"/>
  <c r="G699"/>
  <c r="F699"/>
  <c r="G698"/>
  <c r="F698"/>
  <c r="G697"/>
  <c r="F697"/>
  <c r="G696"/>
  <c r="F696"/>
  <c r="G695"/>
  <c r="F695"/>
  <c r="G694"/>
  <c r="F694"/>
  <c r="G693"/>
  <c r="F693"/>
  <c r="G692"/>
  <c r="F692"/>
  <c r="G691"/>
  <c r="F691"/>
  <c r="G690"/>
  <c r="F690"/>
  <c r="G689"/>
  <c r="F689"/>
  <c r="G688"/>
  <c r="F688"/>
  <c r="G687"/>
  <c r="F687"/>
  <c r="G686"/>
  <c r="F686"/>
  <c r="G685"/>
  <c r="F685"/>
  <c r="G684"/>
  <c r="F684"/>
  <c r="G683"/>
  <c r="F683"/>
  <c r="G682"/>
  <c r="F682"/>
  <c r="G681"/>
  <c r="F681"/>
  <c r="G680"/>
  <c r="F680"/>
  <c r="G679"/>
  <c r="F679"/>
  <c r="G678"/>
  <c r="F678"/>
  <c r="G677"/>
  <c r="F677"/>
  <c r="G676"/>
  <c r="F676"/>
  <c r="G675"/>
  <c r="F675"/>
  <c r="G674"/>
  <c r="F674"/>
  <c r="G673"/>
  <c r="F673"/>
  <c r="G672"/>
  <c r="F672"/>
  <c r="G671"/>
  <c r="F671"/>
  <c r="G670"/>
  <c r="F670"/>
  <c r="G669"/>
  <c r="F669"/>
  <c r="G668"/>
  <c r="F668"/>
  <c r="G667"/>
  <c r="F667"/>
  <c r="G666"/>
  <c r="F666"/>
  <c r="G665"/>
  <c r="F665"/>
  <c r="G664"/>
  <c r="F664"/>
  <c r="G663"/>
  <c r="F663"/>
  <c r="G662"/>
  <c r="F662"/>
  <c r="G661"/>
  <c r="F661"/>
  <c r="G660"/>
  <c r="F660"/>
  <c r="G659"/>
  <c r="F659"/>
  <c r="G658"/>
  <c r="F658"/>
  <c r="G657"/>
  <c r="F657"/>
  <c r="G656"/>
  <c r="F656"/>
  <c r="G655"/>
  <c r="F655"/>
  <c r="G654"/>
  <c r="F654"/>
  <c r="G653"/>
  <c r="F653"/>
  <c r="G652"/>
  <c r="F652"/>
  <c r="G651"/>
  <c r="F651"/>
  <c r="G650"/>
  <c r="F650"/>
  <c r="G649"/>
  <c r="F649"/>
  <c r="G648"/>
  <c r="F648"/>
  <c r="G647"/>
  <c r="F647"/>
  <c r="G646"/>
  <c r="F646"/>
  <c r="G645"/>
  <c r="F645"/>
  <c r="G644"/>
  <c r="F644"/>
  <c r="G643"/>
  <c r="F643"/>
  <c r="G642"/>
  <c r="F642"/>
  <c r="G641"/>
  <c r="F641"/>
  <c r="G640"/>
  <c r="F640"/>
  <c r="G639"/>
  <c r="F639"/>
  <c r="G638"/>
  <c r="F638"/>
  <c r="G637"/>
  <c r="F637"/>
  <c r="G636"/>
  <c r="F636"/>
  <c r="G635"/>
  <c r="F635"/>
  <c r="G634"/>
  <c r="F634"/>
  <c r="G633"/>
  <c r="F633"/>
  <c r="G632"/>
  <c r="F632"/>
  <c r="G631"/>
  <c r="F631"/>
  <c r="G630"/>
  <c r="F630"/>
  <c r="G629"/>
  <c r="F629"/>
  <c r="G628"/>
  <c r="F628"/>
  <c r="G627"/>
  <c r="F627"/>
  <c r="G626"/>
  <c r="F626"/>
  <c r="G625"/>
  <c r="F625"/>
  <c r="G624"/>
  <c r="F624"/>
  <c r="G623"/>
  <c r="F623"/>
  <c r="G622"/>
  <c r="F622"/>
  <c r="G621"/>
  <c r="F621"/>
  <c r="G620"/>
  <c r="F620"/>
  <c r="G619"/>
  <c r="F619"/>
  <c r="G618"/>
  <c r="F618"/>
  <c r="G617"/>
  <c r="F617"/>
  <c r="G616"/>
  <c r="F616"/>
  <c r="G615"/>
  <c r="F615"/>
  <c r="G614"/>
  <c r="F614"/>
  <c r="G613"/>
  <c r="F613"/>
  <c r="G612"/>
  <c r="F612"/>
  <c r="G611"/>
  <c r="F611"/>
  <c r="G610"/>
  <c r="F610"/>
  <c r="G609"/>
  <c r="F609"/>
  <c r="G608"/>
  <c r="F608"/>
  <c r="G607"/>
  <c r="F607"/>
  <c r="G606"/>
  <c r="F606"/>
  <c r="G605"/>
  <c r="F605"/>
  <c r="G604"/>
  <c r="F604"/>
  <c r="G603"/>
  <c r="F603"/>
  <c r="G602"/>
  <c r="F602"/>
  <c r="G601"/>
  <c r="F601"/>
  <c r="G600"/>
  <c r="F600"/>
  <c r="G599"/>
  <c r="F599"/>
  <c r="G598"/>
  <c r="F598"/>
  <c r="G597"/>
  <c r="F597"/>
  <c r="G596"/>
  <c r="F596"/>
  <c r="G595"/>
  <c r="F595"/>
  <c r="G594"/>
  <c r="F594"/>
  <c r="G593"/>
  <c r="F593"/>
  <c r="G592"/>
  <c r="F592"/>
  <c r="G591"/>
  <c r="F591"/>
  <c r="G590"/>
  <c r="F590"/>
  <c r="G589"/>
  <c r="F589"/>
  <c r="G588"/>
  <c r="F588"/>
  <c r="G587"/>
  <c r="F587"/>
  <c r="G586"/>
  <c r="F586"/>
  <c r="G585"/>
  <c r="F585"/>
  <c r="G584"/>
  <c r="F584"/>
  <c r="G583"/>
  <c r="F583"/>
  <c r="G582"/>
  <c r="F582"/>
  <c r="G581"/>
  <c r="F581"/>
  <c r="G580"/>
  <c r="F580"/>
  <c r="G579"/>
  <c r="F579"/>
  <c r="G578"/>
  <c r="F578"/>
  <c r="G577"/>
  <c r="F577"/>
  <c r="G576"/>
  <c r="F576"/>
  <c r="G575"/>
  <c r="F575"/>
  <c r="G574"/>
  <c r="F574"/>
  <c r="G573"/>
  <c r="F573"/>
  <c r="G572"/>
  <c r="F572"/>
  <c r="G571"/>
  <c r="F571"/>
  <c r="G570"/>
  <c r="F570"/>
  <c r="G569"/>
  <c r="F569"/>
  <c r="G568"/>
  <c r="F568"/>
  <c r="G567"/>
  <c r="F567"/>
  <c r="G566"/>
  <c r="F566"/>
  <c r="G565"/>
  <c r="F565"/>
  <c r="G564"/>
  <c r="F564"/>
  <c r="G563"/>
  <c r="F563"/>
  <c r="G562"/>
  <c r="F562"/>
  <c r="G561"/>
  <c r="F561"/>
  <c r="G560"/>
  <c r="F560"/>
  <c r="G559"/>
  <c r="F559"/>
  <c r="G558"/>
  <c r="F558"/>
  <c r="G557"/>
  <c r="F557"/>
  <c r="G556"/>
  <c r="F556"/>
  <c r="G555"/>
  <c r="F555"/>
  <c r="G554"/>
  <c r="F554"/>
  <c r="G553"/>
  <c r="F553"/>
  <c r="G552"/>
  <c r="F552"/>
  <c r="G551"/>
  <c r="F551"/>
  <c r="G550"/>
  <c r="F550"/>
  <c r="G549"/>
  <c r="F549"/>
  <c r="G548"/>
  <c r="F548"/>
  <c r="G547"/>
  <c r="F547"/>
  <c r="G546"/>
  <c r="F546"/>
  <c r="G545"/>
  <c r="F545"/>
  <c r="G544"/>
  <c r="F544"/>
  <c r="G543"/>
  <c r="F543"/>
  <c r="G542"/>
  <c r="F542"/>
  <c r="G541"/>
  <c r="F541"/>
  <c r="G540"/>
  <c r="F540"/>
  <c r="G539"/>
  <c r="F539"/>
  <c r="G538"/>
  <c r="F538"/>
  <c r="G537"/>
  <c r="F537"/>
  <c r="G536"/>
  <c r="F536"/>
  <c r="G535"/>
  <c r="F535"/>
  <c r="G534"/>
  <c r="F534"/>
  <c r="G533"/>
  <c r="F533"/>
  <c r="G532"/>
  <c r="F532"/>
  <c r="G531"/>
  <c r="F531"/>
  <c r="G530"/>
  <c r="F530"/>
  <c r="G529"/>
  <c r="F529"/>
  <c r="G528"/>
  <c r="F528"/>
  <c r="G527"/>
  <c r="F527"/>
  <c r="G526"/>
  <c r="F526"/>
  <c r="G525"/>
  <c r="F525"/>
  <c r="G524"/>
  <c r="F524"/>
  <c r="G523"/>
  <c r="F523"/>
  <c r="G522"/>
  <c r="F522"/>
  <c r="G521"/>
  <c r="F521"/>
  <c r="G520"/>
  <c r="F520"/>
  <c r="G519"/>
  <c r="F519"/>
  <c r="G518"/>
  <c r="F518"/>
  <c r="G517"/>
  <c r="F517"/>
  <c r="G516"/>
  <c r="F516"/>
  <c r="G515"/>
  <c r="F515"/>
  <c r="G514"/>
  <c r="F514"/>
  <c r="G513"/>
  <c r="F513"/>
  <c r="G512"/>
  <c r="F512"/>
  <c r="G511"/>
  <c r="F511"/>
  <c r="G510"/>
  <c r="F510"/>
  <c r="G509"/>
  <c r="F509"/>
  <c r="G508"/>
  <c r="F508"/>
  <c r="G507"/>
  <c r="F507"/>
  <c r="G506"/>
  <c r="F506"/>
  <c r="G505"/>
  <c r="F505"/>
  <c r="G504"/>
  <c r="F504"/>
  <c r="G503"/>
  <c r="F503"/>
  <c r="G502"/>
  <c r="F502"/>
  <c r="G501"/>
  <c r="F501"/>
  <c r="G500"/>
  <c r="F500"/>
  <c r="G499"/>
  <c r="F499"/>
  <c r="G498"/>
  <c r="F498"/>
  <c r="G497"/>
  <c r="F497"/>
  <c r="G496"/>
  <c r="F496"/>
  <c r="G495"/>
  <c r="F495"/>
  <c r="G494"/>
  <c r="F494"/>
  <c r="G493"/>
  <c r="F493"/>
  <c r="G492"/>
  <c r="F492"/>
  <c r="G491"/>
  <c r="F491"/>
  <c r="G490"/>
  <c r="F490"/>
  <c r="G489"/>
  <c r="F489"/>
  <c r="G488"/>
  <c r="F488"/>
  <c r="G487"/>
  <c r="F487"/>
  <c r="G486"/>
  <c r="F486"/>
  <c r="G485"/>
  <c r="F485"/>
  <c r="G484"/>
  <c r="F484"/>
  <c r="G483"/>
  <c r="F483"/>
  <c r="G482"/>
  <c r="F482"/>
  <c r="G481"/>
  <c r="F481"/>
  <c r="G480"/>
  <c r="F480"/>
  <c r="G479"/>
  <c r="F479"/>
  <c r="G478"/>
  <c r="F478"/>
  <c r="G477"/>
  <c r="F477"/>
  <c r="G476"/>
  <c r="F476"/>
  <c r="G475"/>
  <c r="F475"/>
  <c r="G474"/>
  <c r="F474"/>
  <c r="G473"/>
  <c r="F473"/>
  <c r="G472"/>
  <c r="F472"/>
  <c r="G471"/>
  <c r="F471"/>
  <c r="G470"/>
  <c r="F470"/>
  <c r="G469"/>
  <c r="F469"/>
  <c r="G468"/>
  <c r="F468"/>
  <c r="G467"/>
  <c r="F467"/>
  <c r="G466"/>
  <c r="F466"/>
  <c r="G465"/>
  <c r="F465"/>
  <c r="G464"/>
  <c r="F464"/>
  <c r="G463"/>
  <c r="F463"/>
  <c r="G462"/>
  <c r="F462"/>
  <c r="G461"/>
  <c r="F461"/>
  <c r="G460"/>
  <c r="F460"/>
  <c r="G459"/>
  <c r="F459"/>
  <c r="G458"/>
  <c r="F458"/>
  <c r="G457"/>
  <c r="F457"/>
  <c r="G456"/>
  <c r="F456"/>
  <c r="G455"/>
  <c r="F455"/>
  <c r="G454"/>
  <c r="F454"/>
  <c r="G453"/>
  <c r="F453"/>
  <c r="G452"/>
  <c r="F452"/>
  <c r="G451"/>
  <c r="F451"/>
  <c r="G450"/>
  <c r="F450"/>
  <c r="G449"/>
  <c r="F449"/>
  <c r="G448"/>
  <c r="F448"/>
  <c r="G447"/>
  <c r="F447"/>
  <c r="G446"/>
  <c r="F446"/>
  <c r="G445"/>
  <c r="F445"/>
  <c r="G444"/>
  <c r="F444"/>
  <c r="G443"/>
  <c r="F443"/>
  <c r="G442"/>
  <c r="F442"/>
  <c r="G441"/>
  <c r="F441"/>
  <c r="G440"/>
  <c r="F440"/>
  <c r="G439"/>
  <c r="F439"/>
  <c r="G438"/>
  <c r="F438"/>
  <c r="G437"/>
  <c r="F437"/>
  <c r="G436"/>
  <c r="F436"/>
  <c r="G435"/>
  <c r="F435"/>
  <c r="G434"/>
  <c r="F434"/>
  <c r="G433"/>
  <c r="F433"/>
  <c r="G432"/>
  <c r="F432"/>
  <c r="G431"/>
  <c r="F431"/>
  <c r="G430"/>
  <c r="F430"/>
  <c r="G429"/>
  <c r="F429"/>
  <c r="G428"/>
  <c r="F428"/>
  <c r="G427"/>
  <c r="F427"/>
  <c r="G426"/>
  <c r="F426"/>
  <c r="G425"/>
  <c r="F425"/>
  <c r="G424"/>
  <c r="F424"/>
  <c r="G423"/>
  <c r="F423"/>
  <c r="G422"/>
  <c r="F422"/>
  <c r="G421"/>
  <c r="F421"/>
  <c r="G420"/>
  <c r="F420"/>
  <c r="G419"/>
  <c r="F419"/>
  <c r="G418"/>
  <c r="F418"/>
  <c r="G417"/>
  <c r="F417"/>
  <c r="G416"/>
  <c r="F416"/>
  <c r="G415"/>
  <c r="F415"/>
  <c r="G414"/>
  <c r="F414"/>
  <c r="G413"/>
  <c r="F413"/>
  <c r="G412"/>
  <c r="F412"/>
  <c r="G411"/>
  <c r="F411"/>
  <c r="G410"/>
  <c r="F410"/>
  <c r="G409"/>
  <c r="F409"/>
  <c r="G408"/>
  <c r="F408"/>
  <c r="G407"/>
  <c r="F407"/>
  <c r="G406"/>
  <c r="F406"/>
  <c r="G405"/>
  <c r="F405"/>
  <c r="G404"/>
  <c r="F404"/>
  <c r="G403"/>
  <c r="F403"/>
  <c r="G402"/>
  <c r="F402"/>
  <c r="G401"/>
  <c r="F401"/>
  <c r="G400"/>
  <c r="F400"/>
  <c r="G399"/>
  <c r="F399"/>
  <c r="G398"/>
  <c r="F398"/>
  <c r="G397"/>
  <c r="F397"/>
  <c r="G396"/>
  <c r="F396"/>
  <c r="G395"/>
  <c r="F395"/>
  <c r="G394"/>
  <c r="F394"/>
  <c r="G393"/>
  <c r="F393"/>
  <c r="G392"/>
  <c r="F392"/>
  <c r="G391"/>
  <c r="F391"/>
  <c r="G390"/>
  <c r="F390"/>
  <c r="G389"/>
  <c r="F389"/>
  <c r="G388"/>
  <c r="F388"/>
  <c r="G387"/>
  <c r="F387"/>
  <c r="G386"/>
  <c r="F386"/>
  <c r="G385"/>
  <c r="F385"/>
  <c r="G384"/>
  <c r="F384"/>
  <c r="G383"/>
  <c r="F383"/>
  <c r="G382"/>
  <c r="F382"/>
  <c r="G381"/>
  <c r="F381"/>
  <c r="G380"/>
  <c r="F380"/>
  <c r="G379"/>
  <c r="F379"/>
  <c r="G378"/>
  <c r="F378"/>
  <c r="G377"/>
  <c r="F377"/>
  <c r="G376"/>
  <c r="F376"/>
  <c r="G375"/>
  <c r="F375"/>
  <c r="G374"/>
  <c r="F374"/>
  <c r="G373"/>
  <c r="F373"/>
  <c r="G372"/>
  <c r="F372"/>
  <c r="G371"/>
  <c r="F371"/>
  <c r="G370"/>
  <c r="F370"/>
  <c r="G369"/>
  <c r="F369"/>
  <c r="G368"/>
  <c r="F368"/>
  <c r="G367"/>
  <c r="F367"/>
  <c r="G366"/>
  <c r="F366"/>
  <c r="G365"/>
  <c r="F365"/>
  <c r="G364"/>
  <c r="F364"/>
  <c r="G363"/>
  <c r="F363"/>
  <c r="G362"/>
  <c r="F362"/>
  <c r="G361"/>
  <c r="F361"/>
  <c r="G360"/>
  <c r="F360"/>
  <c r="G359"/>
  <c r="F359"/>
  <c r="G358"/>
  <c r="F358"/>
  <c r="G357"/>
  <c r="F357"/>
  <c r="G356"/>
  <c r="F356"/>
  <c r="G355"/>
  <c r="F355"/>
  <c r="G354"/>
  <c r="F354"/>
  <c r="G353"/>
  <c r="F353"/>
  <c r="G352"/>
  <c r="F352"/>
  <c r="G351"/>
  <c r="F351"/>
  <c r="G350"/>
  <c r="F350"/>
  <c r="G349"/>
  <c r="F349"/>
  <c r="G348"/>
  <c r="F348"/>
  <c r="G347"/>
  <c r="F347"/>
  <c r="G346"/>
  <c r="F346"/>
  <c r="G345"/>
  <c r="F345"/>
  <c r="G344"/>
  <c r="F344"/>
  <c r="G343"/>
  <c r="F343"/>
  <c r="G342"/>
  <c r="F342"/>
  <c r="G341"/>
  <c r="F341"/>
  <c r="G340"/>
  <c r="F340"/>
  <c r="G339"/>
  <c r="F339"/>
  <c r="G338"/>
  <c r="F338"/>
  <c r="G337"/>
  <c r="F337"/>
  <c r="G336"/>
  <c r="F336"/>
  <c r="G335"/>
  <c r="F335"/>
  <c r="G334"/>
  <c r="F334"/>
  <c r="G333"/>
  <c r="F333"/>
  <c r="G332"/>
  <c r="F332"/>
  <c r="G331"/>
  <c r="F331"/>
  <c r="G330"/>
  <c r="F330"/>
  <c r="G329"/>
  <c r="F329"/>
  <c r="G328"/>
  <c r="F328"/>
  <c r="G327"/>
  <c r="F327"/>
  <c r="G326"/>
  <c r="F326"/>
  <c r="G325"/>
  <c r="F325"/>
  <c r="G324"/>
  <c r="F324"/>
  <c r="G323"/>
  <c r="F323"/>
  <c r="G322"/>
  <c r="F322"/>
  <c r="G321"/>
  <c r="F321"/>
  <c r="G320"/>
  <c r="F320"/>
  <c r="G319"/>
  <c r="F319"/>
  <c r="G318"/>
  <c r="F318"/>
  <c r="G317"/>
  <c r="F317"/>
  <c r="G316"/>
  <c r="F316"/>
  <c r="G315"/>
  <c r="F315"/>
  <c r="G314"/>
  <c r="F314"/>
  <c r="G313"/>
  <c r="F313"/>
  <c r="G312"/>
  <c r="F312"/>
  <c r="G311"/>
  <c r="F311"/>
  <c r="G310"/>
  <c r="F310"/>
  <c r="G309"/>
  <c r="F309"/>
  <c r="G308"/>
  <c r="F308"/>
  <c r="G307"/>
  <c r="F307"/>
  <c r="G306"/>
  <c r="F306"/>
  <c r="G305"/>
  <c r="F305"/>
  <c r="G304"/>
  <c r="F304"/>
  <c r="G303"/>
  <c r="F303"/>
  <c r="G302"/>
  <c r="F302"/>
  <c r="G301"/>
  <c r="F301"/>
  <c r="G300"/>
  <c r="F300"/>
  <c r="G299"/>
  <c r="F299"/>
  <c r="G298"/>
  <c r="F298"/>
  <c r="G297"/>
  <c r="F297"/>
  <c r="G296"/>
  <c r="F296"/>
  <c r="G295"/>
  <c r="F295"/>
  <c r="G294"/>
  <c r="F294"/>
  <c r="G293"/>
  <c r="F293"/>
  <c r="G292"/>
  <c r="F292"/>
  <c r="G291"/>
  <c r="F291"/>
  <c r="G290"/>
  <c r="F290"/>
  <c r="G289"/>
  <c r="F289"/>
  <c r="G288"/>
  <c r="F288"/>
  <c r="G287"/>
  <c r="F287"/>
  <c r="G286"/>
  <c r="F286"/>
  <c r="G285"/>
  <c r="F285"/>
  <c r="G284"/>
  <c r="F284"/>
  <c r="G283"/>
  <c r="F283"/>
  <c r="G282"/>
  <c r="F282"/>
  <c r="G281"/>
  <c r="F281"/>
  <c r="G280"/>
  <c r="F280"/>
  <c r="G279"/>
  <c r="F279"/>
  <c r="G278"/>
  <c r="F278"/>
  <c r="G277"/>
  <c r="F277"/>
  <c r="G276"/>
  <c r="F276"/>
  <c r="G275"/>
  <c r="F275"/>
  <c r="G274"/>
  <c r="F274"/>
  <c r="G273"/>
  <c r="F273"/>
  <c r="G272"/>
  <c r="F272"/>
  <c r="G271"/>
  <c r="F271"/>
  <c r="G270"/>
  <c r="F270"/>
  <c r="G269"/>
  <c r="F269"/>
  <c r="G268"/>
  <c r="F268"/>
  <c r="G267"/>
  <c r="F267"/>
  <c r="G266"/>
  <c r="F266"/>
  <c r="G265"/>
  <c r="F265"/>
  <c r="G264"/>
  <c r="F264"/>
  <c r="G263"/>
  <c r="F263"/>
  <c r="G262"/>
  <c r="F262"/>
  <c r="G261"/>
  <c r="F261"/>
  <c r="G260"/>
  <c r="F260"/>
  <c r="G259"/>
  <c r="F259"/>
  <c r="G258"/>
  <c r="F258"/>
  <c r="G257"/>
  <c r="F257"/>
  <c r="G256"/>
  <c r="F256"/>
  <c r="G255"/>
  <c r="F255"/>
  <c r="G254"/>
  <c r="F254"/>
  <c r="G253"/>
  <c r="F253"/>
  <c r="G252"/>
  <c r="F252"/>
  <c r="G251"/>
  <c r="F251"/>
  <c r="G250"/>
  <c r="F250"/>
  <c r="G249"/>
  <c r="F249"/>
  <c r="G248"/>
  <c r="F248"/>
  <c r="G247"/>
  <c r="F247"/>
  <c r="G246"/>
  <c r="F246"/>
  <c r="G245"/>
  <c r="F245"/>
  <c r="G244"/>
  <c r="F244"/>
  <c r="G243"/>
  <c r="F243"/>
  <c r="G242"/>
  <c r="F242"/>
  <c r="G241"/>
  <c r="F241"/>
  <c r="G240"/>
  <c r="F240"/>
  <c r="G239"/>
  <c r="F239"/>
  <c r="G238"/>
  <c r="F238"/>
  <c r="G237"/>
  <c r="F237"/>
  <c r="G236"/>
  <c r="F236"/>
  <c r="G235"/>
  <c r="F235"/>
  <c r="G234"/>
  <c r="F234"/>
  <c r="G233"/>
  <c r="F233"/>
  <c r="G232"/>
  <c r="F232"/>
  <c r="G231"/>
  <c r="F231"/>
  <c r="G230"/>
  <c r="F230"/>
  <c r="G229"/>
  <c r="F229"/>
  <c r="G228"/>
  <c r="F228"/>
  <c r="G227"/>
  <c r="F227"/>
  <c r="G226"/>
  <c r="F226"/>
  <c r="G225"/>
  <c r="F225"/>
  <c r="G224"/>
  <c r="F224"/>
  <c r="G223"/>
  <c r="F223"/>
  <c r="G222"/>
  <c r="F222"/>
  <c r="G221"/>
  <c r="F221"/>
  <c r="G220"/>
  <c r="F220"/>
  <c r="G219"/>
  <c r="F219"/>
  <c r="G218"/>
  <c r="F218"/>
  <c r="G217"/>
  <c r="F217"/>
  <c r="G216"/>
  <c r="F216"/>
  <c r="G215"/>
  <c r="F215"/>
  <c r="G214"/>
  <c r="F214"/>
  <c r="G213"/>
  <c r="F213"/>
  <c r="G212"/>
  <c r="F212"/>
  <c r="G211"/>
  <c r="F211"/>
  <c r="G210"/>
  <c r="F210"/>
  <c r="G209"/>
  <c r="F209"/>
  <c r="G208"/>
  <c r="F208"/>
  <c r="G207"/>
  <c r="F207"/>
  <c r="G206"/>
  <c r="F206"/>
  <c r="G205"/>
  <c r="F205"/>
  <c r="G204"/>
  <c r="F204"/>
  <c r="G203"/>
  <c r="F203"/>
  <c r="G202"/>
  <c r="F202"/>
  <c r="G201"/>
  <c r="F201"/>
  <c r="G200"/>
  <c r="F200"/>
  <c r="G199"/>
  <c r="F199"/>
  <c r="G198"/>
  <c r="F198"/>
  <c r="G197"/>
  <c r="F197"/>
  <c r="G196"/>
  <c r="F196"/>
  <c r="G195"/>
  <c r="F195"/>
  <c r="G194"/>
  <c r="F194"/>
  <c r="G193"/>
  <c r="F193"/>
  <c r="G192"/>
  <c r="F192"/>
  <c r="G191"/>
  <c r="F191"/>
  <c r="G190"/>
  <c r="F190"/>
  <c r="G189"/>
  <c r="F189"/>
  <c r="G188"/>
  <c r="F188"/>
  <c r="G187"/>
  <c r="F187"/>
  <c r="G186"/>
  <c r="F186"/>
  <c r="G185"/>
  <c r="F185"/>
  <c r="G184"/>
  <c r="F184"/>
  <c r="G183"/>
  <c r="F183"/>
  <c r="G182"/>
  <c r="F182"/>
  <c r="G181"/>
  <c r="F181"/>
  <c r="G180"/>
  <c r="F180"/>
  <c r="G179"/>
  <c r="F179"/>
  <c r="G178"/>
  <c r="F178"/>
  <c r="G177"/>
  <c r="F177"/>
  <c r="G176"/>
  <c r="F176"/>
  <c r="G175"/>
  <c r="F175"/>
  <c r="G174"/>
  <c r="F174"/>
  <c r="G173"/>
  <c r="F173"/>
  <c r="G172"/>
  <c r="F172"/>
  <c r="G171"/>
  <c r="F171"/>
  <c r="G170"/>
  <c r="F170"/>
  <c r="G169"/>
  <c r="F169"/>
  <c r="G168"/>
  <c r="F168"/>
  <c r="G167"/>
  <c r="F167"/>
  <c r="G166"/>
  <c r="F166"/>
  <c r="G165"/>
  <c r="F165"/>
  <c r="G164"/>
  <c r="F164"/>
  <c r="G163"/>
  <c r="F163"/>
  <c r="G162"/>
  <c r="F162"/>
  <c r="G161"/>
  <c r="F161"/>
  <c r="G160"/>
  <c r="F160"/>
  <c r="G159"/>
  <c r="F159"/>
  <c r="G158"/>
  <c r="F158"/>
  <c r="G157"/>
  <c r="F157"/>
  <c r="G156"/>
  <c r="F156"/>
  <c r="G155"/>
  <c r="F155"/>
  <c r="G154"/>
  <c r="F154"/>
  <c r="G153"/>
  <c r="F153"/>
  <c r="G152"/>
  <c r="F152"/>
  <c r="G151"/>
  <c r="F151"/>
  <c r="G150"/>
  <c r="F150"/>
  <c r="G149"/>
  <c r="F149"/>
  <c r="G148"/>
  <c r="F148"/>
  <c r="G147"/>
  <c r="F147"/>
  <c r="G146"/>
  <c r="F146"/>
  <c r="G145"/>
  <c r="F145"/>
  <c r="G144"/>
  <c r="F144"/>
  <c r="G143"/>
  <c r="F143"/>
  <c r="G142"/>
  <c r="F142"/>
  <c r="G141"/>
  <c r="F141"/>
  <c r="G140"/>
  <c r="F140"/>
  <c r="G139"/>
  <c r="F139"/>
  <c r="G138"/>
  <c r="F138"/>
  <c r="G137"/>
  <c r="F137"/>
  <c r="G136"/>
  <c r="F136"/>
  <c r="G135"/>
  <c r="F135"/>
  <c r="G134"/>
  <c r="F134"/>
  <c r="G133"/>
  <c r="F133"/>
  <c r="G132"/>
  <c r="F132"/>
  <c r="G131"/>
  <c r="F131"/>
  <c r="G130"/>
  <c r="F130"/>
  <c r="G129"/>
  <c r="F129"/>
  <c r="G128"/>
  <c r="F128"/>
  <c r="G127"/>
  <c r="F127"/>
  <c r="G126"/>
  <c r="F126"/>
  <c r="G125"/>
  <c r="F125"/>
  <c r="G124"/>
  <c r="F124"/>
  <c r="G123"/>
  <c r="F123"/>
  <c r="G122"/>
  <c r="F122"/>
  <c r="G121"/>
  <c r="F121"/>
  <c r="G120"/>
  <c r="F120"/>
  <c r="G119"/>
  <c r="F119"/>
  <c r="G118"/>
  <c r="F118"/>
  <c r="G117"/>
  <c r="F117"/>
  <c r="G116"/>
  <c r="F116"/>
  <c r="G115"/>
  <c r="F115"/>
  <c r="G114"/>
  <c r="F114"/>
  <c r="G113"/>
  <c r="F113"/>
  <c r="G112"/>
  <c r="F112"/>
  <c r="G111"/>
  <c r="F111"/>
  <c r="G110"/>
  <c r="F110"/>
  <c r="G109"/>
  <c r="F109"/>
  <c r="G108"/>
  <c r="F108"/>
  <c r="G107"/>
  <c r="F107"/>
  <c r="G106"/>
  <c r="F106"/>
  <c r="G105"/>
  <c r="F105"/>
  <c r="G104"/>
  <c r="F104"/>
  <c r="G103"/>
  <c r="F103"/>
  <c r="G102"/>
  <c r="F102"/>
  <c r="G101"/>
  <c r="F101"/>
  <c r="G100"/>
  <c r="F100"/>
  <c r="G99"/>
  <c r="F99"/>
  <c r="G98"/>
  <c r="F98"/>
  <c r="G97"/>
  <c r="F97"/>
  <c r="G96"/>
  <c r="F96"/>
  <c r="G95"/>
  <c r="F95"/>
  <c r="G94"/>
  <c r="F94"/>
  <c r="G93"/>
  <c r="F93"/>
  <c r="G92"/>
  <c r="F92"/>
  <c r="G91"/>
  <c r="F91"/>
  <c r="G90"/>
  <c r="F90"/>
  <c r="G89"/>
  <c r="F89"/>
  <c r="G88"/>
  <c r="F88"/>
  <c r="G87"/>
  <c r="F87"/>
  <c r="G86"/>
  <c r="F86"/>
  <c r="G85"/>
  <c r="F85"/>
  <c r="G84"/>
  <c r="F84"/>
  <c r="G83"/>
  <c r="F83"/>
  <c r="G82"/>
  <c r="F82"/>
  <c r="G81"/>
  <c r="F81"/>
  <c r="G80"/>
  <c r="F80"/>
  <c r="G79"/>
  <c r="F79"/>
  <c r="G78"/>
  <c r="F78"/>
  <c r="G77"/>
  <c r="F77"/>
  <c r="G76"/>
  <c r="F76"/>
  <c r="G75"/>
  <c r="F75"/>
  <c r="G74"/>
  <c r="F74"/>
  <c r="G73"/>
  <c r="F73"/>
  <c r="G72"/>
  <c r="F72"/>
  <c r="G71"/>
  <c r="F71"/>
  <c r="G70"/>
  <c r="F70"/>
  <c r="G69"/>
  <c r="F69"/>
  <c r="G68"/>
  <c r="F68"/>
  <c r="G67"/>
  <c r="F67"/>
  <c r="G66"/>
  <c r="F66"/>
  <c r="G65"/>
  <c r="F65"/>
  <c r="G64"/>
  <c r="F64"/>
  <c r="G63"/>
  <c r="F63"/>
  <c r="G62"/>
  <c r="F62"/>
  <c r="G61"/>
  <c r="F61"/>
  <c r="G60"/>
  <c r="F60"/>
  <c r="G59"/>
  <c r="F59"/>
  <c r="G58"/>
  <c r="F58"/>
  <c r="G57"/>
  <c r="F57"/>
  <c r="G56"/>
  <c r="F56"/>
  <c r="G55"/>
  <c r="F55"/>
  <c r="G54"/>
  <c r="F54"/>
  <c r="G53"/>
  <c r="F53"/>
  <c r="G52"/>
  <c r="F52"/>
  <c r="G51"/>
  <c r="F51"/>
  <c r="G50"/>
  <c r="F50"/>
  <c r="G49"/>
  <c r="F49"/>
  <c r="G48"/>
  <c r="F48"/>
  <c r="G47"/>
  <c r="F47"/>
  <c r="G46"/>
  <c r="F46"/>
  <c r="G45"/>
  <c r="F45"/>
  <c r="G44"/>
  <c r="F44"/>
  <c r="G43"/>
  <c r="F43"/>
  <c r="G42"/>
  <c r="F42"/>
  <c r="G41"/>
  <c r="F41"/>
  <c r="G40"/>
  <c r="F40"/>
  <c r="G39"/>
  <c r="F39"/>
  <c r="G38"/>
  <c r="F38"/>
  <c r="G37"/>
  <c r="F37"/>
  <c r="G36"/>
  <c r="F36"/>
  <c r="G35"/>
  <c r="F35"/>
  <c r="G34"/>
  <c r="F34"/>
  <c r="G33"/>
  <c r="F33"/>
  <c r="G32"/>
  <c r="F32"/>
  <c r="G31"/>
  <c r="F31"/>
  <c r="G30"/>
  <c r="F30"/>
  <c r="G29"/>
  <c r="F29"/>
  <c r="G28"/>
  <c r="F28"/>
  <c r="G27"/>
  <c r="F27"/>
  <c r="G26"/>
  <c r="F26"/>
  <c r="G25"/>
  <c r="F25"/>
  <c r="G24"/>
  <c r="F24"/>
  <c r="G23"/>
  <c r="F23"/>
  <c r="G22"/>
  <c r="F22"/>
  <c r="G21"/>
  <c r="F21"/>
  <c r="G20"/>
  <c r="F20"/>
  <c r="G19"/>
  <c r="F19"/>
  <c r="G18"/>
  <c r="F18"/>
  <c r="G17"/>
  <c r="F17"/>
  <c r="G16"/>
  <c r="F16"/>
  <c r="G15"/>
  <c r="F15"/>
  <c r="G14"/>
  <c r="F14"/>
  <c r="G13"/>
  <c r="F13"/>
  <c r="G12"/>
  <c r="F12"/>
  <c r="G11"/>
  <c r="F11"/>
  <c r="G10"/>
  <c r="F10"/>
  <c r="K15" i="36" l="1"/>
  <c r="K17"/>
  <c r="K13"/>
  <c r="K25"/>
  <c r="K9"/>
  <c r="K18"/>
  <c r="K22"/>
  <c r="K24"/>
  <c r="K26"/>
  <c r="K8"/>
  <c r="K10"/>
  <c r="K12"/>
  <c r="K19"/>
  <c r="K21"/>
  <c r="K11"/>
  <c r="K20"/>
  <c r="K7"/>
  <c r="K14"/>
  <c r="K16"/>
  <c r="K23"/>
  <c r="C23" i="24"/>
  <c r="L13"/>
  <c r="P8"/>
  <c r="H13"/>
  <c r="P10"/>
  <c r="H7"/>
  <c r="L7"/>
  <c r="K349" i="20"/>
  <c r="K378" s="1"/>
  <c r="G8" i="19"/>
  <c r="D12"/>
  <c r="G12" s="1"/>
  <c r="F12"/>
  <c r="F8"/>
  <c r="B1" i="13" a="1"/>
  <c r="B1" s="1"/>
  <c r="I228"/>
  <c r="N7" i="10"/>
  <c r="P13" i="24" l="1"/>
  <c r="P7"/>
  <c r="B1" i="19" a="1"/>
  <c r="B1" s="1"/>
  <c r="G1130" i="34"/>
  <c r="F1130"/>
  <c r="G1129"/>
  <c r="F1129"/>
  <c r="G1128"/>
  <c r="F1128"/>
  <c r="G1127"/>
  <c r="F1127"/>
  <c r="G1126"/>
  <c r="F1126"/>
  <c r="G1125"/>
  <c r="F1125"/>
  <c r="G1124"/>
  <c r="F1124"/>
  <c r="G1123"/>
  <c r="F1123"/>
  <c r="G1122"/>
  <c r="F1122"/>
  <c r="G1121"/>
  <c r="F1121"/>
  <c r="G1120"/>
  <c r="F1120"/>
  <c r="AE373" i="32" l="1"/>
  <c r="AC373"/>
  <c r="AB373"/>
  <c r="AA373"/>
  <c r="Z373"/>
  <c r="X373"/>
  <c r="W373"/>
  <c r="V373"/>
  <c r="U373"/>
  <c r="T373"/>
  <c r="S373"/>
  <c r="R373"/>
  <c r="P373"/>
  <c r="O373"/>
  <c r="N373"/>
  <c r="L373"/>
  <c r="K373"/>
  <c r="J373"/>
  <c r="I373"/>
  <c r="G373"/>
  <c r="F373"/>
  <c r="E373"/>
  <c r="D373"/>
  <c r="B373"/>
  <c r="AE372"/>
  <c r="AC372"/>
  <c r="AB372"/>
  <c r="AA372"/>
  <c r="Z372"/>
  <c r="X372"/>
  <c r="W372"/>
  <c r="V372"/>
  <c r="U372"/>
  <c r="T372"/>
  <c r="S372"/>
  <c r="R372"/>
  <c r="P372"/>
  <c r="O372"/>
  <c r="N372"/>
  <c r="L372"/>
  <c r="K372"/>
  <c r="J372"/>
  <c r="I372"/>
  <c r="G372"/>
  <c r="F372"/>
  <c r="E372"/>
  <c r="D372"/>
  <c r="B372"/>
  <c r="AE371"/>
  <c r="AC371"/>
  <c r="AB371"/>
  <c r="AA371"/>
  <c r="Z371"/>
  <c r="X371"/>
  <c r="W371"/>
  <c r="V371"/>
  <c r="U371"/>
  <c r="T371"/>
  <c r="S371"/>
  <c r="R371"/>
  <c r="P371"/>
  <c r="O371"/>
  <c r="N371"/>
  <c r="L371"/>
  <c r="K371"/>
  <c r="J371"/>
  <c r="I371"/>
  <c r="G371"/>
  <c r="F371"/>
  <c r="E371"/>
  <c r="D371"/>
  <c r="B371"/>
  <c r="AE370"/>
  <c r="AC370"/>
  <c r="AB370"/>
  <c r="AA370"/>
  <c r="Z370"/>
  <c r="X370"/>
  <c r="W370"/>
  <c r="V370"/>
  <c r="U370"/>
  <c r="T370"/>
  <c r="S370"/>
  <c r="R370"/>
  <c r="P370"/>
  <c r="O370"/>
  <c r="N370"/>
  <c r="L370"/>
  <c r="K370"/>
  <c r="J370"/>
  <c r="I370"/>
  <c r="G370"/>
  <c r="F370"/>
  <c r="E370"/>
  <c r="D370"/>
  <c r="B370"/>
  <c r="AE369"/>
  <c r="AC369"/>
  <c r="AB369"/>
  <c r="AA369"/>
  <c r="Z369"/>
  <c r="X369"/>
  <c r="W369"/>
  <c r="V369"/>
  <c r="U369"/>
  <c r="T369"/>
  <c r="S369"/>
  <c r="R369"/>
  <c r="P369"/>
  <c r="O369"/>
  <c r="N369"/>
  <c r="L369"/>
  <c r="K369"/>
  <c r="J369"/>
  <c r="I369"/>
  <c r="G369"/>
  <c r="F369"/>
  <c r="E369"/>
  <c r="D369"/>
  <c r="B369"/>
  <c r="AE368"/>
  <c r="AC368"/>
  <c r="AB368"/>
  <c r="AA368"/>
  <c r="Z368"/>
  <c r="X368"/>
  <c r="W368"/>
  <c r="V368"/>
  <c r="U368"/>
  <c r="T368"/>
  <c r="S368"/>
  <c r="R368"/>
  <c r="P368"/>
  <c r="O368"/>
  <c r="N368"/>
  <c r="L368"/>
  <c r="K368"/>
  <c r="J368"/>
  <c r="I368"/>
  <c r="G368"/>
  <c r="F368"/>
  <c r="E368"/>
  <c r="D368"/>
  <c r="B368"/>
  <c r="AE367"/>
  <c r="AC367"/>
  <c r="AB367"/>
  <c r="AA367"/>
  <c r="Z367"/>
  <c r="X367"/>
  <c r="W367"/>
  <c r="V367"/>
  <c r="U367"/>
  <c r="T367"/>
  <c r="S367"/>
  <c r="R367"/>
  <c r="P367"/>
  <c r="O367"/>
  <c r="N367"/>
  <c r="L367"/>
  <c r="K367"/>
  <c r="J367"/>
  <c r="I367"/>
  <c r="G367"/>
  <c r="F367"/>
  <c r="E367"/>
  <c r="D367"/>
  <c r="B367"/>
  <c r="AE366"/>
  <c r="AC366"/>
  <c r="AB366"/>
  <c r="AA366"/>
  <c r="Z366"/>
  <c r="X366"/>
  <c r="W366"/>
  <c r="V366"/>
  <c r="U366"/>
  <c r="T366"/>
  <c r="S366"/>
  <c r="R366"/>
  <c r="P366"/>
  <c r="O366"/>
  <c r="N366"/>
  <c r="L366"/>
  <c r="K366"/>
  <c r="J366"/>
  <c r="I366"/>
  <c r="G366"/>
  <c r="F366"/>
  <c r="E366"/>
  <c r="D366"/>
  <c r="B366"/>
  <c r="AE365"/>
  <c r="AC365"/>
  <c r="AB365"/>
  <c r="AA365"/>
  <c r="Z365"/>
  <c r="X365"/>
  <c r="W365"/>
  <c r="V365"/>
  <c r="U365"/>
  <c r="T365"/>
  <c r="S365"/>
  <c r="R365"/>
  <c r="P365"/>
  <c r="O365"/>
  <c r="N365"/>
  <c r="L365"/>
  <c r="K365"/>
  <c r="J365"/>
  <c r="I365"/>
  <c r="G365"/>
  <c r="F365"/>
  <c r="E365"/>
  <c r="D365"/>
  <c r="B365"/>
  <c r="AE364"/>
  <c r="AC364"/>
  <c r="AB364"/>
  <c r="AA364"/>
  <c r="Z364"/>
  <c r="X364"/>
  <c r="W364"/>
  <c r="V364"/>
  <c r="U364"/>
  <c r="T364"/>
  <c r="S364"/>
  <c r="R364"/>
  <c r="P364"/>
  <c r="O364"/>
  <c r="N364"/>
  <c r="L364"/>
  <c r="K364"/>
  <c r="J364"/>
  <c r="I364"/>
  <c r="G364"/>
  <c r="F364"/>
  <c r="E364"/>
  <c r="D364"/>
  <c r="B364"/>
  <c r="AE363"/>
  <c r="AC363"/>
  <c r="AB363"/>
  <c r="AA363"/>
  <c r="Z363"/>
  <c r="X363"/>
  <c r="W363"/>
  <c r="V363"/>
  <c r="U363"/>
  <c r="T363"/>
  <c r="S363"/>
  <c r="R363"/>
  <c r="P363"/>
  <c r="O363"/>
  <c r="N363"/>
  <c r="L363"/>
  <c r="K363"/>
  <c r="J363"/>
  <c r="I363"/>
  <c r="G363"/>
  <c r="F363"/>
  <c r="E363"/>
  <c r="D363"/>
  <c r="B363"/>
  <c r="AE362"/>
  <c r="AC362"/>
  <c r="AB362"/>
  <c r="AA362"/>
  <c r="Z362"/>
  <c r="X362"/>
  <c r="W362"/>
  <c r="V362"/>
  <c r="U362"/>
  <c r="T362"/>
  <c r="S362"/>
  <c r="R362"/>
  <c r="P362"/>
  <c r="O362"/>
  <c r="N362"/>
  <c r="L362"/>
  <c r="K362"/>
  <c r="J362"/>
  <c r="I362"/>
  <c r="G362"/>
  <c r="F362"/>
  <c r="E362"/>
  <c r="D362"/>
  <c r="B362"/>
  <c r="AE361"/>
  <c r="AC361"/>
  <c r="AB361"/>
  <c r="AA361"/>
  <c r="Z361"/>
  <c r="X361"/>
  <c r="W361"/>
  <c r="V361"/>
  <c r="U361"/>
  <c r="T361"/>
  <c r="S361"/>
  <c r="R361"/>
  <c r="P361"/>
  <c r="O361"/>
  <c r="N361"/>
  <c r="L361"/>
  <c r="K361"/>
  <c r="J361"/>
  <c r="I361"/>
  <c r="G361"/>
  <c r="F361"/>
  <c r="E361"/>
  <c r="D361"/>
  <c r="B361"/>
  <c r="AE360"/>
  <c r="AC360"/>
  <c r="AB360"/>
  <c r="AA360"/>
  <c r="Z360"/>
  <c r="X360"/>
  <c r="W360"/>
  <c r="V360"/>
  <c r="U360"/>
  <c r="T360"/>
  <c r="S360"/>
  <c r="R360"/>
  <c r="P360"/>
  <c r="O360"/>
  <c r="N360"/>
  <c r="L360"/>
  <c r="K360"/>
  <c r="J360"/>
  <c r="I360"/>
  <c r="G360"/>
  <c r="F360"/>
  <c r="E360"/>
  <c r="D360"/>
  <c r="B360"/>
  <c r="AE359"/>
  <c r="AC359"/>
  <c r="AB359"/>
  <c r="AA359"/>
  <c r="Z359"/>
  <c r="X359"/>
  <c r="W359"/>
  <c r="V359"/>
  <c r="U359"/>
  <c r="T359"/>
  <c r="S359"/>
  <c r="R359"/>
  <c r="P359"/>
  <c r="O359"/>
  <c r="N359"/>
  <c r="L359"/>
  <c r="K359"/>
  <c r="J359"/>
  <c r="I359"/>
  <c r="G359"/>
  <c r="F359"/>
  <c r="E359"/>
  <c r="D359"/>
  <c r="B359"/>
  <c r="AE358"/>
  <c r="AC358"/>
  <c r="AB358"/>
  <c r="AA358"/>
  <c r="Z358"/>
  <c r="X358"/>
  <c r="W358"/>
  <c r="V358"/>
  <c r="U358"/>
  <c r="T358"/>
  <c r="S358"/>
  <c r="R358"/>
  <c r="P358"/>
  <c r="O358"/>
  <c r="N358"/>
  <c r="L358"/>
  <c r="K358"/>
  <c r="J358"/>
  <c r="I358"/>
  <c r="G358"/>
  <c r="F358"/>
  <c r="E358"/>
  <c r="D358"/>
  <c r="B358"/>
  <c r="AE357"/>
  <c r="AC357"/>
  <c r="AB357"/>
  <c r="AA357"/>
  <c r="Z357"/>
  <c r="X357"/>
  <c r="W357"/>
  <c r="V357"/>
  <c r="U357"/>
  <c r="T357"/>
  <c r="S357"/>
  <c r="R357"/>
  <c r="P357"/>
  <c r="O357"/>
  <c r="N357"/>
  <c r="L357"/>
  <c r="K357"/>
  <c r="J357"/>
  <c r="I357"/>
  <c r="G357"/>
  <c r="F357"/>
  <c r="E357"/>
  <c r="D357"/>
  <c r="B357"/>
  <c r="AE356"/>
  <c r="AC356"/>
  <c r="AB356"/>
  <c r="AA356"/>
  <c r="Z356"/>
  <c r="X356"/>
  <c r="W356"/>
  <c r="V356"/>
  <c r="U356"/>
  <c r="T356"/>
  <c r="S356"/>
  <c r="R356"/>
  <c r="P356"/>
  <c r="O356"/>
  <c r="N356"/>
  <c r="L356"/>
  <c r="K356"/>
  <c r="J356"/>
  <c r="I356"/>
  <c r="G356"/>
  <c r="F356"/>
  <c r="E356"/>
  <c r="D356"/>
  <c r="B356"/>
  <c r="AE355"/>
  <c r="AC355"/>
  <c r="AB355"/>
  <c r="AA355"/>
  <c r="Z355"/>
  <c r="X355"/>
  <c r="W355"/>
  <c r="V355"/>
  <c r="U355"/>
  <c r="T355"/>
  <c r="S355"/>
  <c r="R355"/>
  <c r="P355"/>
  <c r="O355"/>
  <c r="N355"/>
  <c r="L355"/>
  <c r="K355"/>
  <c r="J355"/>
  <c r="I355"/>
  <c r="G355"/>
  <c r="F355"/>
  <c r="E355"/>
  <c r="D355"/>
  <c r="B355"/>
  <c r="AE354"/>
  <c r="AC354"/>
  <c r="AB354"/>
  <c r="AA354"/>
  <c r="Z354"/>
  <c r="X354"/>
  <c r="W354"/>
  <c r="V354"/>
  <c r="U354"/>
  <c r="T354"/>
  <c r="S354"/>
  <c r="R354"/>
  <c r="P354"/>
  <c r="O354"/>
  <c r="N354"/>
  <c r="L354"/>
  <c r="K354"/>
  <c r="J354"/>
  <c r="I354"/>
  <c r="G354"/>
  <c r="F354"/>
  <c r="E354"/>
  <c r="D354"/>
  <c r="B354"/>
  <c r="AE353"/>
  <c r="AC353"/>
  <c r="AB353"/>
  <c r="AA353"/>
  <c r="Z353"/>
  <c r="X353"/>
  <c r="W353"/>
  <c r="V353"/>
  <c r="U353"/>
  <c r="T353"/>
  <c r="S353"/>
  <c r="R353"/>
  <c r="P353"/>
  <c r="O353"/>
  <c r="N353"/>
  <c r="L353"/>
  <c r="K353"/>
  <c r="J353"/>
  <c r="I353"/>
  <c r="G353"/>
  <c r="F353"/>
  <c r="E353"/>
  <c r="D353"/>
  <c r="B353"/>
  <c r="AE352"/>
  <c r="AC352"/>
  <c r="AB352"/>
  <c r="AA352"/>
  <c r="Z352"/>
  <c r="X352"/>
  <c r="W352"/>
  <c r="V352"/>
  <c r="U352"/>
  <c r="T352"/>
  <c r="S352"/>
  <c r="R352"/>
  <c r="P352"/>
  <c r="O352"/>
  <c r="N352"/>
  <c r="L352"/>
  <c r="K352"/>
  <c r="J352"/>
  <c r="I352"/>
  <c r="G352"/>
  <c r="F352"/>
  <c r="E352"/>
  <c r="D352"/>
  <c r="B352"/>
  <c r="AE351"/>
  <c r="AC351"/>
  <c r="AB351"/>
  <c r="AA351"/>
  <c r="Z351"/>
  <c r="X351"/>
  <c r="W351"/>
  <c r="V351"/>
  <c r="U351"/>
  <c r="T351"/>
  <c r="S351"/>
  <c r="R351"/>
  <c r="P351"/>
  <c r="O351"/>
  <c r="N351"/>
  <c r="L351"/>
  <c r="K351"/>
  <c r="J351"/>
  <c r="I351"/>
  <c r="G351"/>
  <c r="F351"/>
  <c r="E351"/>
  <c r="D351"/>
  <c r="B351"/>
  <c r="AE350"/>
  <c r="AC350"/>
  <c r="AB350"/>
  <c r="AA350"/>
  <c r="Z350"/>
  <c r="X350"/>
  <c r="W350"/>
  <c r="V350"/>
  <c r="U350"/>
  <c r="T350"/>
  <c r="S350"/>
  <c r="R350"/>
  <c r="P350"/>
  <c r="O350"/>
  <c r="N350"/>
  <c r="L350"/>
  <c r="K350"/>
  <c r="J350"/>
  <c r="I350"/>
  <c r="G350"/>
  <c r="F350"/>
  <c r="E350"/>
  <c r="D350"/>
  <c r="B350"/>
  <c r="AE349"/>
  <c r="AC349"/>
  <c r="AB349"/>
  <c r="AA349"/>
  <c r="Z349"/>
  <c r="X349"/>
  <c r="W349"/>
  <c r="V349"/>
  <c r="U349"/>
  <c r="T349"/>
  <c r="S349"/>
  <c r="R349"/>
  <c r="P349"/>
  <c r="O349"/>
  <c r="N349"/>
  <c r="L349"/>
  <c r="K349"/>
  <c r="J349"/>
  <c r="I349"/>
  <c r="G349"/>
  <c r="F349"/>
  <c r="E349"/>
  <c r="D349"/>
  <c r="B349"/>
  <c r="AE348"/>
  <c r="AC348"/>
  <c r="AB348"/>
  <c r="AA348"/>
  <c r="Z348"/>
  <c r="X348"/>
  <c r="W348"/>
  <c r="V348"/>
  <c r="U348"/>
  <c r="T348"/>
  <c r="S348"/>
  <c r="R348"/>
  <c r="P348"/>
  <c r="O348"/>
  <c r="N348"/>
  <c r="L348"/>
  <c r="K348"/>
  <c r="J348"/>
  <c r="I348"/>
  <c r="G348"/>
  <c r="F348"/>
  <c r="E348"/>
  <c r="D348"/>
  <c r="B348"/>
  <c r="AE347"/>
  <c r="AC347"/>
  <c r="AB347"/>
  <c r="AA347"/>
  <c r="Z347"/>
  <c r="X347"/>
  <c r="W347"/>
  <c r="V347"/>
  <c r="U347"/>
  <c r="T347"/>
  <c r="S347"/>
  <c r="R347"/>
  <c r="P347"/>
  <c r="O347"/>
  <c r="N347"/>
  <c r="L347"/>
  <c r="K347"/>
  <c r="J347"/>
  <c r="I347"/>
  <c r="G347"/>
  <c r="F347"/>
  <c r="E347"/>
  <c r="D347"/>
  <c r="B347"/>
  <c r="AE346"/>
  <c r="AC346"/>
  <c r="AB346"/>
  <c r="AA346"/>
  <c r="Z346"/>
  <c r="X346"/>
  <c r="W346"/>
  <c r="V346"/>
  <c r="U346"/>
  <c r="T346"/>
  <c r="S346"/>
  <c r="R346"/>
  <c r="P346"/>
  <c r="O346"/>
  <c r="N346"/>
  <c r="L346"/>
  <c r="K346"/>
  <c r="J346"/>
  <c r="I346"/>
  <c r="G346"/>
  <c r="F346"/>
  <c r="E346"/>
  <c r="D346"/>
  <c r="B346"/>
  <c r="AE345"/>
  <c r="AC345"/>
  <c r="AB345"/>
  <c r="AA345"/>
  <c r="Z345"/>
  <c r="X345"/>
  <c r="W345"/>
  <c r="V345"/>
  <c r="U345"/>
  <c r="T345"/>
  <c r="S345"/>
  <c r="R345"/>
  <c r="P345"/>
  <c r="O345"/>
  <c r="N345"/>
  <c r="L345"/>
  <c r="K345"/>
  <c r="J345"/>
  <c r="I345"/>
  <c r="G345"/>
  <c r="F345"/>
  <c r="E345"/>
  <c r="D345"/>
  <c r="B345"/>
  <c r="AE344"/>
  <c r="AC344"/>
  <c r="AB344"/>
  <c r="AA344"/>
  <c r="Z344"/>
  <c r="X344"/>
  <c r="W344"/>
  <c r="V344"/>
  <c r="U344"/>
  <c r="T344"/>
  <c r="S344"/>
  <c r="R344"/>
  <c r="P344"/>
  <c r="O344"/>
  <c r="N344"/>
  <c r="L344"/>
  <c r="K344"/>
  <c r="J344"/>
  <c r="I344"/>
  <c r="G344"/>
  <c r="F344"/>
  <c r="E344"/>
  <c r="D344"/>
  <c r="B344"/>
  <c r="AE343"/>
  <c r="AC343"/>
  <c r="AB343"/>
  <c r="AA343"/>
  <c r="Z343"/>
  <c r="X343"/>
  <c r="W343"/>
  <c r="V343"/>
  <c r="U343"/>
  <c r="T343"/>
  <c r="S343"/>
  <c r="R343"/>
  <c r="P343"/>
  <c r="O343"/>
  <c r="N343"/>
  <c r="L343"/>
  <c r="K343"/>
  <c r="J343"/>
  <c r="I343"/>
  <c r="G343"/>
  <c r="F343"/>
  <c r="E343"/>
  <c r="D343"/>
  <c r="B343"/>
  <c r="AE342"/>
  <c r="AC342"/>
  <c r="AB342"/>
  <c r="AA342"/>
  <c r="Z342"/>
  <c r="X342"/>
  <c r="W342"/>
  <c r="V342"/>
  <c r="U342"/>
  <c r="T342"/>
  <c r="S342"/>
  <c r="R342"/>
  <c r="P342"/>
  <c r="O342"/>
  <c r="N342"/>
  <c r="L342"/>
  <c r="K342"/>
  <c r="J342"/>
  <c r="I342"/>
  <c r="G342"/>
  <c r="F342"/>
  <c r="E342"/>
  <c r="D342"/>
  <c r="B342"/>
  <c r="AE341"/>
  <c r="AC341"/>
  <c r="AB341"/>
  <c r="AA341"/>
  <c r="Z341"/>
  <c r="X341"/>
  <c r="W341"/>
  <c r="V341"/>
  <c r="U341"/>
  <c r="T341"/>
  <c r="S341"/>
  <c r="R341"/>
  <c r="P341"/>
  <c r="O341"/>
  <c r="N341"/>
  <c r="L341"/>
  <c r="K341"/>
  <c r="J341"/>
  <c r="I341"/>
  <c r="G341"/>
  <c r="F341"/>
  <c r="E341"/>
  <c r="D341"/>
  <c r="B341"/>
  <c r="AE340"/>
  <c r="AC340"/>
  <c r="AB340"/>
  <c r="AA340"/>
  <c r="Z340"/>
  <c r="X340"/>
  <c r="W340"/>
  <c r="V340"/>
  <c r="U340"/>
  <c r="T340"/>
  <c r="S340"/>
  <c r="R340"/>
  <c r="P340"/>
  <c r="O340"/>
  <c r="N340"/>
  <c r="L340"/>
  <c r="K340"/>
  <c r="J340"/>
  <c r="I340"/>
  <c r="G340"/>
  <c r="F340"/>
  <c r="E340"/>
  <c r="D340"/>
  <c r="B340"/>
  <c r="AE339"/>
  <c r="AC339"/>
  <c r="AB339"/>
  <c r="AA339"/>
  <c r="Z339"/>
  <c r="X339"/>
  <c r="W339"/>
  <c r="V339"/>
  <c r="U339"/>
  <c r="T339"/>
  <c r="S339"/>
  <c r="R339"/>
  <c r="P339"/>
  <c r="O339"/>
  <c r="N339"/>
  <c r="L339"/>
  <c r="K339"/>
  <c r="J339"/>
  <c r="I339"/>
  <c r="G339"/>
  <c r="F339"/>
  <c r="E339"/>
  <c r="D339"/>
  <c r="B339"/>
  <c r="AE338"/>
  <c r="AC338"/>
  <c r="AB338"/>
  <c r="AA338"/>
  <c r="Z338"/>
  <c r="X338"/>
  <c r="W338"/>
  <c r="V338"/>
  <c r="U338"/>
  <c r="T338"/>
  <c r="S338"/>
  <c r="R338"/>
  <c r="P338"/>
  <c r="O338"/>
  <c r="N338"/>
  <c r="L338"/>
  <c r="K338"/>
  <c r="J338"/>
  <c r="I338"/>
  <c r="G338"/>
  <c r="F338"/>
  <c r="E338"/>
  <c r="D338"/>
  <c r="B338"/>
  <c r="AE337"/>
  <c r="AC337"/>
  <c r="AB337"/>
  <c r="AA337"/>
  <c r="Z337"/>
  <c r="X337"/>
  <c r="W337"/>
  <c r="V337"/>
  <c r="U337"/>
  <c r="T337"/>
  <c r="S337"/>
  <c r="R337"/>
  <c r="P337"/>
  <c r="O337"/>
  <c r="N337"/>
  <c r="L337"/>
  <c r="K337"/>
  <c r="J337"/>
  <c r="I337"/>
  <c r="G337"/>
  <c r="F337"/>
  <c r="E337"/>
  <c r="D337"/>
  <c r="B337"/>
  <c r="AE336"/>
  <c r="AC336"/>
  <c r="AB336"/>
  <c r="AA336"/>
  <c r="Z336"/>
  <c r="X336"/>
  <c r="W336"/>
  <c r="V336"/>
  <c r="U336"/>
  <c r="T336"/>
  <c r="S336"/>
  <c r="R336"/>
  <c r="P336"/>
  <c r="O336"/>
  <c r="N336"/>
  <c r="L336"/>
  <c r="K336"/>
  <c r="J336"/>
  <c r="I336"/>
  <c r="G336"/>
  <c r="F336"/>
  <c r="E336"/>
  <c r="D336"/>
  <c r="B336"/>
  <c r="AE335"/>
  <c r="AC335"/>
  <c r="AB335"/>
  <c r="AA335"/>
  <c r="Z335"/>
  <c r="X335"/>
  <c r="W335"/>
  <c r="V335"/>
  <c r="U335"/>
  <c r="T335"/>
  <c r="S335"/>
  <c r="R335"/>
  <c r="P335"/>
  <c r="O335"/>
  <c r="N335"/>
  <c r="L335"/>
  <c r="K335"/>
  <c r="J335"/>
  <c r="I335"/>
  <c r="G335"/>
  <c r="F335"/>
  <c r="E335"/>
  <c r="D335"/>
  <c r="B335"/>
  <c r="AE334"/>
  <c r="AC334"/>
  <c r="AB334"/>
  <c r="AA334"/>
  <c r="Z334"/>
  <c r="X334"/>
  <c r="W334"/>
  <c r="V334"/>
  <c r="U334"/>
  <c r="T334"/>
  <c r="S334"/>
  <c r="R334"/>
  <c r="P334"/>
  <c r="O334"/>
  <c r="N334"/>
  <c r="L334"/>
  <c r="K334"/>
  <c r="J334"/>
  <c r="I334"/>
  <c r="G334"/>
  <c r="F334"/>
  <c r="E334"/>
  <c r="D334"/>
  <c r="B334"/>
  <c r="AE333"/>
  <c r="AC333"/>
  <c r="AB333"/>
  <c r="AA333"/>
  <c r="Z333"/>
  <c r="X333"/>
  <c r="W333"/>
  <c r="V333"/>
  <c r="U333"/>
  <c r="T333"/>
  <c r="S333"/>
  <c r="R333"/>
  <c r="P333"/>
  <c r="O333"/>
  <c r="N333"/>
  <c r="L333"/>
  <c r="K333"/>
  <c r="J333"/>
  <c r="I333"/>
  <c r="G333"/>
  <c r="F333"/>
  <c r="E333"/>
  <c r="D333"/>
  <c r="B333"/>
  <c r="AE332"/>
  <c r="AC332"/>
  <c r="AB332"/>
  <c r="AA332"/>
  <c r="Z332"/>
  <c r="X332"/>
  <c r="W332"/>
  <c r="V332"/>
  <c r="U332"/>
  <c r="T332"/>
  <c r="S332"/>
  <c r="R332"/>
  <c r="P332"/>
  <c r="O332"/>
  <c r="N332"/>
  <c r="L332"/>
  <c r="K332"/>
  <c r="J332"/>
  <c r="I332"/>
  <c r="G332"/>
  <c r="F332"/>
  <c r="E332"/>
  <c r="D332"/>
  <c r="B332"/>
  <c r="AE331"/>
  <c r="AC331"/>
  <c r="AB331"/>
  <c r="AA331"/>
  <c r="Z331"/>
  <c r="X331"/>
  <c r="W331"/>
  <c r="V331"/>
  <c r="U331"/>
  <c r="T331"/>
  <c r="S331"/>
  <c r="R331"/>
  <c r="P331"/>
  <c r="O331"/>
  <c r="N331"/>
  <c r="L331"/>
  <c r="K331"/>
  <c r="J331"/>
  <c r="I331"/>
  <c r="G331"/>
  <c r="F331"/>
  <c r="E331"/>
  <c r="D331"/>
  <c r="B331"/>
  <c r="AE330"/>
  <c r="AC330"/>
  <c r="AB330"/>
  <c r="AA330"/>
  <c r="Z330"/>
  <c r="X330"/>
  <c r="W330"/>
  <c r="V330"/>
  <c r="U330"/>
  <c r="T330"/>
  <c r="S330"/>
  <c r="R330"/>
  <c r="P330"/>
  <c r="O330"/>
  <c r="N330"/>
  <c r="L330"/>
  <c r="K330"/>
  <c r="J330"/>
  <c r="I330"/>
  <c r="G330"/>
  <c r="F330"/>
  <c r="E330"/>
  <c r="D330"/>
  <c r="B330"/>
  <c r="AE329"/>
  <c r="AC329"/>
  <c r="AB329"/>
  <c r="AA329"/>
  <c r="Z329"/>
  <c r="X329"/>
  <c r="W329"/>
  <c r="V329"/>
  <c r="U329"/>
  <c r="T329"/>
  <c r="S329"/>
  <c r="R329"/>
  <c r="P329"/>
  <c r="O329"/>
  <c r="N329"/>
  <c r="L329"/>
  <c r="K329"/>
  <c r="J329"/>
  <c r="I329"/>
  <c r="G329"/>
  <c r="F329"/>
  <c r="E329"/>
  <c r="D329"/>
  <c r="B329"/>
  <c r="AE328"/>
  <c r="AC328"/>
  <c r="AB328"/>
  <c r="AA328"/>
  <c r="Z328"/>
  <c r="X328"/>
  <c r="W328"/>
  <c r="V328"/>
  <c r="U328"/>
  <c r="T328"/>
  <c r="S328"/>
  <c r="R328"/>
  <c r="P328"/>
  <c r="O328"/>
  <c r="N328"/>
  <c r="L328"/>
  <c r="K328"/>
  <c r="J328"/>
  <c r="I328"/>
  <c r="G328"/>
  <c r="F328"/>
  <c r="E328"/>
  <c r="D328"/>
  <c r="B328"/>
  <c r="AE327"/>
  <c r="AC327"/>
  <c r="AB327"/>
  <c r="AA327"/>
  <c r="Z327"/>
  <c r="X327"/>
  <c r="W327"/>
  <c r="V327"/>
  <c r="U327"/>
  <c r="T327"/>
  <c r="S327"/>
  <c r="R327"/>
  <c r="P327"/>
  <c r="O327"/>
  <c r="N327"/>
  <c r="L327"/>
  <c r="K327"/>
  <c r="J327"/>
  <c r="I327"/>
  <c r="G327"/>
  <c r="F327"/>
  <c r="E327"/>
  <c r="D327"/>
  <c r="B327"/>
  <c r="AE326"/>
  <c r="AC326"/>
  <c r="AB326"/>
  <c r="AA326"/>
  <c r="Z326"/>
  <c r="X326"/>
  <c r="W326"/>
  <c r="V326"/>
  <c r="U326"/>
  <c r="T326"/>
  <c r="S326"/>
  <c r="R326"/>
  <c r="P326"/>
  <c r="O326"/>
  <c r="N326"/>
  <c r="L326"/>
  <c r="K326"/>
  <c r="J326"/>
  <c r="I326"/>
  <c r="G326"/>
  <c r="F326"/>
  <c r="E326"/>
  <c r="D326"/>
  <c r="B326"/>
  <c r="AE325"/>
  <c r="AC325"/>
  <c r="AB325"/>
  <c r="AA325"/>
  <c r="Z325"/>
  <c r="X325"/>
  <c r="W325"/>
  <c r="V325"/>
  <c r="U325"/>
  <c r="T325"/>
  <c r="S325"/>
  <c r="R325"/>
  <c r="P325"/>
  <c r="O325"/>
  <c r="N325"/>
  <c r="L325"/>
  <c r="K325"/>
  <c r="J325"/>
  <c r="I325"/>
  <c r="G325"/>
  <c r="F325"/>
  <c r="E325"/>
  <c r="D325"/>
  <c r="B325"/>
  <c r="AE324"/>
  <c r="AC324"/>
  <c r="AB324"/>
  <c r="AA324"/>
  <c r="Z324"/>
  <c r="X324"/>
  <c r="W324"/>
  <c r="V324"/>
  <c r="U324"/>
  <c r="T324"/>
  <c r="S324"/>
  <c r="R324"/>
  <c r="P324"/>
  <c r="O324"/>
  <c r="N324"/>
  <c r="L324"/>
  <c r="K324"/>
  <c r="J324"/>
  <c r="I324"/>
  <c r="G324"/>
  <c r="F324"/>
  <c r="E324"/>
  <c r="D324"/>
  <c r="B324"/>
  <c r="AE323"/>
  <c r="AC323"/>
  <c r="AB323"/>
  <c r="AA323"/>
  <c r="Z323"/>
  <c r="X323"/>
  <c r="W323"/>
  <c r="V323"/>
  <c r="U323"/>
  <c r="T323"/>
  <c r="S323"/>
  <c r="R323"/>
  <c r="P323"/>
  <c r="O323"/>
  <c r="N323"/>
  <c r="L323"/>
  <c r="K323"/>
  <c r="J323"/>
  <c r="I323"/>
  <c r="G323"/>
  <c r="F323"/>
  <c r="E323"/>
  <c r="D323"/>
  <c r="B323"/>
  <c r="AE322"/>
  <c r="AC322"/>
  <c r="AB322"/>
  <c r="AA322"/>
  <c r="Z322"/>
  <c r="X322"/>
  <c r="W322"/>
  <c r="V322"/>
  <c r="U322"/>
  <c r="T322"/>
  <c r="S322"/>
  <c r="R322"/>
  <c r="P322"/>
  <c r="O322"/>
  <c r="N322"/>
  <c r="L322"/>
  <c r="K322"/>
  <c r="J322"/>
  <c r="I322"/>
  <c r="G322"/>
  <c r="F322"/>
  <c r="E322"/>
  <c r="D322"/>
  <c r="B322"/>
  <c r="AE321"/>
  <c r="AC321"/>
  <c r="AB321"/>
  <c r="AA321"/>
  <c r="Z321"/>
  <c r="X321"/>
  <c r="W321"/>
  <c r="V321"/>
  <c r="U321"/>
  <c r="T321"/>
  <c r="S321"/>
  <c r="R321"/>
  <c r="P321"/>
  <c r="O321"/>
  <c r="N321"/>
  <c r="L321"/>
  <c r="K321"/>
  <c r="J321"/>
  <c r="I321"/>
  <c r="G321"/>
  <c r="F321"/>
  <c r="E321"/>
  <c r="D321"/>
  <c r="B321"/>
  <c r="AE320"/>
  <c r="AC320"/>
  <c r="AB320"/>
  <c r="AA320"/>
  <c r="Z320"/>
  <c r="X320"/>
  <c r="W320"/>
  <c r="V320"/>
  <c r="U320"/>
  <c r="T320"/>
  <c r="S320"/>
  <c r="R320"/>
  <c r="P320"/>
  <c r="O320"/>
  <c r="N320"/>
  <c r="L320"/>
  <c r="K320"/>
  <c r="J320"/>
  <c r="I320"/>
  <c r="G320"/>
  <c r="F320"/>
  <c r="E320"/>
  <c r="D320"/>
  <c r="B320"/>
  <c r="AE319"/>
  <c r="AC319"/>
  <c r="AB319"/>
  <c r="AA319"/>
  <c r="Z319"/>
  <c r="X319"/>
  <c r="W319"/>
  <c r="V319"/>
  <c r="U319"/>
  <c r="T319"/>
  <c r="S319"/>
  <c r="R319"/>
  <c r="P319"/>
  <c r="O319"/>
  <c r="N319"/>
  <c r="L319"/>
  <c r="K319"/>
  <c r="J319"/>
  <c r="I319"/>
  <c r="G319"/>
  <c r="F319"/>
  <c r="E319"/>
  <c r="D319"/>
  <c r="B319"/>
  <c r="AE318"/>
  <c r="AC318"/>
  <c r="AB318"/>
  <c r="AA318"/>
  <c r="Z318"/>
  <c r="X318"/>
  <c r="W318"/>
  <c r="V318"/>
  <c r="U318"/>
  <c r="T318"/>
  <c r="S318"/>
  <c r="R318"/>
  <c r="P318"/>
  <c r="O318"/>
  <c r="N318"/>
  <c r="L318"/>
  <c r="K318"/>
  <c r="J318"/>
  <c r="I318"/>
  <c r="G318"/>
  <c r="F318"/>
  <c r="E318"/>
  <c r="D318"/>
  <c r="B318"/>
  <c r="AE317"/>
  <c r="AC317"/>
  <c r="AB317"/>
  <c r="AA317"/>
  <c r="Z317"/>
  <c r="X317"/>
  <c r="W317"/>
  <c r="V317"/>
  <c r="U317"/>
  <c r="T317"/>
  <c r="S317"/>
  <c r="R317"/>
  <c r="P317"/>
  <c r="O317"/>
  <c r="N317"/>
  <c r="L317"/>
  <c r="K317"/>
  <c r="J317"/>
  <c r="I317"/>
  <c r="G317"/>
  <c r="F317"/>
  <c r="E317"/>
  <c r="D317"/>
  <c r="B317"/>
  <c r="AE316"/>
  <c r="AC316"/>
  <c r="AB316"/>
  <c r="AA316"/>
  <c r="Z316"/>
  <c r="X316"/>
  <c r="W316"/>
  <c r="V316"/>
  <c r="U316"/>
  <c r="T316"/>
  <c r="S316"/>
  <c r="R316"/>
  <c r="P316"/>
  <c r="O316"/>
  <c r="N316"/>
  <c r="L316"/>
  <c r="K316"/>
  <c r="J316"/>
  <c r="I316"/>
  <c r="G316"/>
  <c r="F316"/>
  <c r="E316"/>
  <c r="D316"/>
  <c r="B316"/>
  <c r="AE315"/>
  <c r="AC315"/>
  <c r="AB315"/>
  <c r="AA315"/>
  <c r="Z315"/>
  <c r="X315"/>
  <c r="W315"/>
  <c r="V315"/>
  <c r="U315"/>
  <c r="T315"/>
  <c r="S315"/>
  <c r="R315"/>
  <c r="P315"/>
  <c r="O315"/>
  <c r="N315"/>
  <c r="L315"/>
  <c r="K315"/>
  <c r="J315"/>
  <c r="I315"/>
  <c r="G315"/>
  <c r="F315"/>
  <c r="E315"/>
  <c r="D315"/>
  <c r="B315"/>
  <c r="AE314"/>
  <c r="AC314"/>
  <c r="AB314"/>
  <c r="AA314"/>
  <c r="Z314"/>
  <c r="X314"/>
  <c r="W314"/>
  <c r="V314"/>
  <c r="U314"/>
  <c r="T314"/>
  <c r="S314"/>
  <c r="R314"/>
  <c r="P314"/>
  <c r="O314"/>
  <c r="N314"/>
  <c r="L314"/>
  <c r="K314"/>
  <c r="J314"/>
  <c r="I314"/>
  <c r="G314"/>
  <c r="F314"/>
  <c r="E314"/>
  <c r="D314"/>
  <c r="B314"/>
  <c r="AE313"/>
  <c r="AC313"/>
  <c r="AB313"/>
  <c r="AA313"/>
  <c r="Z313"/>
  <c r="X313"/>
  <c r="W313"/>
  <c r="V313"/>
  <c r="U313"/>
  <c r="T313"/>
  <c r="S313"/>
  <c r="R313"/>
  <c r="P313"/>
  <c r="O313"/>
  <c r="N313"/>
  <c r="L313"/>
  <c r="K313"/>
  <c r="J313"/>
  <c r="I313"/>
  <c r="G313"/>
  <c r="F313"/>
  <c r="E313"/>
  <c r="D313"/>
  <c r="B313"/>
  <c r="AE312"/>
  <c r="AC312"/>
  <c r="AB312"/>
  <c r="AA312"/>
  <c r="Z312"/>
  <c r="X312"/>
  <c r="W312"/>
  <c r="V312"/>
  <c r="U312"/>
  <c r="T312"/>
  <c r="S312"/>
  <c r="R312"/>
  <c r="P312"/>
  <c r="O312"/>
  <c r="N312"/>
  <c r="L312"/>
  <c r="K312"/>
  <c r="J312"/>
  <c r="I312"/>
  <c r="G312"/>
  <c r="F312"/>
  <c r="E312"/>
  <c r="D312"/>
  <c r="B312"/>
  <c r="AE311"/>
  <c r="AC311"/>
  <c r="AB311"/>
  <c r="AA311"/>
  <c r="Z311"/>
  <c r="X311"/>
  <c r="W311"/>
  <c r="V311"/>
  <c r="U311"/>
  <c r="T311"/>
  <c r="S311"/>
  <c r="R311"/>
  <c r="P311"/>
  <c r="O311"/>
  <c r="N311"/>
  <c r="L311"/>
  <c r="K311"/>
  <c r="J311"/>
  <c r="I311"/>
  <c r="G311"/>
  <c r="F311"/>
  <c r="E311"/>
  <c r="D311"/>
  <c r="B311"/>
  <c r="AE310"/>
  <c r="AC310"/>
  <c r="AB310"/>
  <c r="AA310"/>
  <c r="Z310"/>
  <c r="X310"/>
  <c r="W310"/>
  <c r="V310"/>
  <c r="U310"/>
  <c r="T310"/>
  <c r="S310"/>
  <c r="R310"/>
  <c r="P310"/>
  <c r="O310"/>
  <c r="N310"/>
  <c r="L310"/>
  <c r="K310"/>
  <c r="J310"/>
  <c r="I310"/>
  <c r="G310"/>
  <c r="F310"/>
  <c r="E310"/>
  <c r="D310"/>
  <c r="B310"/>
  <c r="AE309"/>
  <c r="AC309"/>
  <c r="AB309"/>
  <c r="AA309"/>
  <c r="Z309"/>
  <c r="X309"/>
  <c r="W309"/>
  <c r="V309"/>
  <c r="U309"/>
  <c r="T309"/>
  <c r="S309"/>
  <c r="R309"/>
  <c r="P309"/>
  <c r="O309"/>
  <c r="N309"/>
  <c r="L309"/>
  <c r="K309"/>
  <c r="J309"/>
  <c r="I309"/>
  <c r="G309"/>
  <c r="F309"/>
  <c r="E309"/>
  <c r="D309"/>
  <c r="B309"/>
  <c r="AE308"/>
  <c r="AC308"/>
  <c r="AB308"/>
  <c r="AA308"/>
  <c r="Z308"/>
  <c r="X308"/>
  <c r="W308"/>
  <c r="V308"/>
  <c r="U308"/>
  <c r="T308"/>
  <c r="S308"/>
  <c r="R308"/>
  <c r="P308"/>
  <c r="O308"/>
  <c r="N308"/>
  <c r="L308"/>
  <c r="K308"/>
  <c r="J308"/>
  <c r="I308"/>
  <c r="G308"/>
  <c r="F308"/>
  <c r="E308"/>
  <c r="D308"/>
  <c r="B308"/>
  <c r="AE307"/>
  <c r="AC307"/>
  <c r="AB307"/>
  <c r="AA307"/>
  <c r="Z307"/>
  <c r="X307"/>
  <c r="W307"/>
  <c r="V307"/>
  <c r="U307"/>
  <c r="T307"/>
  <c r="S307"/>
  <c r="R307"/>
  <c r="P307"/>
  <c r="O307"/>
  <c r="N307"/>
  <c r="L307"/>
  <c r="K307"/>
  <c r="J307"/>
  <c r="I307"/>
  <c r="G307"/>
  <c r="F307"/>
  <c r="E307"/>
  <c r="D307"/>
  <c r="B307"/>
  <c r="AE306"/>
  <c r="AC306"/>
  <c r="AB306"/>
  <c r="AA306"/>
  <c r="Z306"/>
  <c r="X306"/>
  <c r="W306"/>
  <c r="V306"/>
  <c r="U306"/>
  <c r="T306"/>
  <c r="S306"/>
  <c r="R306"/>
  <c r="P306"/>
  <c r="O306"/>
  <c r="N306"/>
  <c r="L306"/>
  <c r="K306"/>
  <c r="J306"/>
  <c r="I306"/>
  <c r="G306"/>
  <c r="F306"/>
  <c r="E306"/>
  <c r="D306"/>
  <c r="B306"/>
  <c r="AE305"/>
  <c r="AC305"/>
  <c r="AB305"/>
  <c r="AA305"/>
  <c r="Z305"/>
  <c r="X305"/>
  <c r="W305"/>
  <c r="V305"/>
  <c r="U305"/>
  <c r="T305"/>
  <c r="S305"/>
  <c r="R305"/>
  <c r="P305"/>
  <c r="O305"/>
  <c r="N305"/>
  <c r="L305"/>
  <c r="K305"/>
  <c r="J305"/>
  <c r="I305"/>
  <c r="G305"/>
  <c r="F305"/>
  <c r="E305"/>
  <c r="D305"/>
  <c r="B305"/>
  <c r="AE304"/>
  <c r="AC304"/>
  <c r="AB304"/>
  <c r="AA304"/>
  <c r="Z304"/>
  <c r="X304"/>
  <c r="W304"/>
  <c r="V304"/>
  <c r="U304"/>
  <c r="T304"/>
  <c r="S304"/>
  <c r="R304"/>
  <c r="P304"/>
  <c r="O304"/>
  <c r="N304"/>
  <c r="L304"/>
  <c r="K304"/>
  <c r="J304"/>
  <c r="I304"/>
  <c r="G304"/>
  <c r="F304"/>
  <c r="E304"/>
  <c r="D304"/>
  <c r="B304"/>
  <c r="AE303"/>
  <c r="AC303"/>
  <c r="AB303"/>
  <c r="AA303"/>
  <c r="Z303"/>
  <c r="X303"/>
  <c r="W303"/>
  <c r="V303"/>
  <c r="U303"/>
  <c r="T303"/>
  <c r="S303"/>
  <c r="R303"/>
  <c r="P303"/>
  <c r="O303"/>
  <c r="N303"/>
  <c r="L303"/>
  <c r="K303"/>
  <c r="J303"/>
  <c r="I303"/>
  <c r="G303"/>
  <c r="F303"/>
  <c r="E303"/>
  <c r="D303"/>
  <c r="B303"/>
  <c r="AE302"/>
  <c r="AC302"/>
  <c r="AB302"/>
  <c r="AA302"/>
  <c r="Z302"/>
  <c r="X302"/>
  <c r="W302"/>
  <c r="V302"/>
  <c r="U302"/>
  <c r="T302"/>
  <c r="S302"/>
  <c r="R302"/>
  <c r="P302"/>
  <c r="O302"/>
  <c r="N302"/>
  <c r="L302"/>
  <c r="K302"/>
  <c r="J302"/>
  <c r="I302"/>
  <c r="G302"/>
  <c r="F302"/>
  <c r="E302"/>
  <c r="D302"/>
  <c r="B302"/>
  <c r="AE301"/>
  <c r="AC301"/>
  <c r="AB301"/>
  <c r="AA301"/>
  <c r="Z301"/>
  <c r="X301"/>
  <c r="W301"/>
  <c r="V301"/>
  <c r="U301"/>
  <c r="T301"/>
  <c r="S301"/>
  <c r="R301"/>
  <c r="P301"/>
  <c r="O301"/>
  <c r="N301"/>
  <c r="L301"/>
  <c r="K301"/>
  <c r="J301"/>
  <c r="I301"/>
  <c r="G301"/>
  <c r="F301"/>
  <c r="E301"/>
  <c r="D301"/>
  <c r="B301"/>
  <c r="AE300"/>
  <c r="AC300"/>
  <c r="AB300"/>
  <c r="AA300"/>
  <c r="Z300"/>
  <c r="X300"/>
  <c r="W300"/>
  <c r="V300"/>
  <c r="U300"/>
  <c r="T300"/>
  <c r="S300"/>
  <c r="R300"/>
  <c r="P300"/>
  <c r="O300"/>
  <c r="N300"/>
  <c r="L300"/>
  <c r="K300"/>
  <c r="J300"/>
  <c r="I300"/>
  <c r="G300"/>
  <c r="F300"/>
  <c r="E300"/>
  <c r="D300"/>
  <c r="B300"/>
  <c r="AE299"/>
  <c r="AC299"/>
  <c r="AB299"/>
  <c r="AA299"/>
  <c r="Z299"/>
  <c r="X299"/>
  <c r="W299"/>
  <c r="V299"/>
  <c r="U299"/>
  <c r="T299"/>
  <c r="S299"/>
  <c r="R299"/>
  <c r="P299"/>
  <c r="O299"/>
  <c r="N299"/>
  <c r="L299"/>
  <c r="K299"/>
  <c r="J299"/>
  <c r="I299"/>
  <c r="G299"/>
  <c r="F299"/>
  <c r="E299"/>
  <c r="D299"/>
  <c r="B299"/>
  <c r="AE298"/>
  <c r="AC298"/>
  <c r="AB298"/>
  <c r="AA298"/>
  <c r="Z298"/>
  <c r="X298"/>
  <c r="W298"/>
  <c r="V298"/>
  <c r="U298"/>
  <c r="T298"/>
  <c r="S298"/>
  <c r="R298"/>
  <c r="P298"/>
  <c r="O298"/>
  <c r="N298"/>
  <c r="L298"/>
  <c r="K298"/>
  <c r="J298"/>
  <c r="I298"/>
  <c r="G298"/>
  <c r="F298"/>
  <c r="E298"/>
  <c r="D298"/>
  <c r="B298"/>
  <c r="AE297"/>
  <c r="AC297"/>
  <c r="AB297"/>
  <c r="AA297"/>
  <c r="Z297"/>
  <c r="X297"/>
  <c r="W297"/>
  <c r="V297"/>
  <c r="U297"/>
  <c r="T297"/>
  <c r="S297"/>
  <c r="R297"/>
  <c r="P297"/>
  <c r="O297"/>
  <c r="N297"/>
  <c r="L297"/>
  <c r="K297"/>
  <c r="J297"/>
  <c r="I297"/>
  <c r="G297"/>
  <c r="F297"/>
  <c r="E297"/>
  <c r="D297"/>
  <c r="B297"/>
  <c r="AE296"/>
  <c r="AC296"/>
  <c r="AB296"/>
  <c r="AA296"/>
  <c r="Z296"/>
  <c r="X296"/>
  <c r="W296"/>
  <c r="V296"/>
  <c r="U296"/>
  <c r="T296"/>
  <c r="S296"/>
  <c r="R296"/>
  <c r="P296"/>
  <c r="O296"/>
  <c r="N296"/>
  <c r="L296"/>
  <c r="K296"/>
  <c r="J296"/>
  <c r="I296"/>
  <c r="G296"/>
  <c r="F296"/>
  <c r="E296"/>
  <c r="D296"/>
  <c r="B296"/>
  <c r="AE295"/>
  <c r="AC295"/>
  <c r="AB295"/>
  <c r="AA295"/>
  <c r="Z295"/>
  <c r="X295"/>
  <c r="W295"/>
  <c r="V295"/>
  <c r="U295"/>
  <c r="T295"/>
  <c r="S295"/>
  <c r="R295"/>
  <c r="P295"/>
  <c r="O295"/>
  <c r="N295"/>
  <c r="L295"/>
  <c r="K295"/>
  <c r="J295"/>
  <c r="I295"/>
  <c r="G295"/>
  <c r="F295"/>
  <c r="E295"/>
  <c r="D295"/>
  <c r="B295"/>
  <c r="AE294"/>
  <c r="AC294"/>
  <c r="AB294"/>
  <c r="AA294"/>
  <c r="Z294"/>
  <c r="X294"/>
  <c r="W294"/>
  <c r="V294"/>
  <c r="U294"/>
  <c r="T294"/>
  <c r="S294"/>
  <c r="R294"/>
  <c r="P294"/>
  <c r="O294"/>
  <c r="N294"/>
  <c r="L294"/>
  <c r="K294"/>
  <c r="J294"/>
  <c r="I294"/>
  <c r="G294"/>
  <c r="F294"/>
  <c r="E294"/>
  <c r="D294"/>
  <c r="B294"/>
  <c r="AE293"/>
  <c r="AC293"/>
  <c r="AB293"/>
  <c r="AA293"/>
  <c r="Z293"/>
  <c r="X293"/>
  <c r="W293"/>
  <c r="V293"/>
  <c r="U293"/>
  <c r="T293"/>
  <c r="S293"/>
  <c r="R293"/>
  <c r="P293"/>
  <c r="O293"/>
  <c r="N293"/>
  <c r="L293"/>
  <c r="K293"/>
  <c r="J293"/>
  <c r="I293"/>
  <c r="G293"/>
  <c r="F293"/>
  <c r="E293"/>
  <c r="D293"/>
  <c r="B293"/>
  <c r="AE292"/>
  <c r="AC292"/>
  <c r="AB292"/>
  <c r="AA292"/>
  <c r="Z292"/>
  <c r="X292"/>
  <c r="W292"/>
  <c r="V292"/>
  <c r="U292"/>
  <c r="T292"/>
  <c r="S292"/>
  <c r="R292"/>
  <c r="P292"/>
  <c r="O292"/>
  <c r="N292"/>
  <c r="L292"/>
  <c r="K292"/>
  <c r="J292"/>
  <c r="I292"/>
  <c r="G292"/>
  <c r="F292"/>
  <c r="E292"/>
  <c r="D292"/>
  <c r="B292"/>
  <c r="AE291"/>
  <c r="AC291"/>
  <c r="AB291"/>
  <c r="AA291"/>
  <c r="Z291"/>
  <c r="X291"/>
  <c r="W291"/>
  <c r="V291"/>
  <c r="U291"/>
  <c r="T291"/>
  <c r="S291"/>
  <c r="R291"/>
  <c r="P291"/>
  <c r="O291"/>
  <c r="N291"/>
  <c r="L291"/>
  <c r="K291"/>
  <c r="J291"/>
  <c r="I291"/>
  <c r="G291"/>
  <c r="F291"/>
  <c r="E291"/>
  <c r="D291"/>
  <c r="B291"/>
  <c r="AE290"/>
  <c r="AC290"/>
  <c r="AB290"/>
  <c r="AA290"/>
  <c r="Z290"/>
  <c r="X290"/>
  <c r="W290"/>
  <c r="V290"/>
  <c r="U290"/>
  <c r="T290"/>
  <c r="S290"/>
  <c r="R290"/>
  <c r="P290"/>
  <c r="O290"/>
  <c r="N290"/>
  <c r="L290"/>
  <c r="K290"/>
  <c r="J290"/>
  <c r="I290"/>
  <c r="G290"/>
  <c r="F290"/>
  <c r="E290"/>
  <c r="D290"/>
  <c r="B290"/>
  <c r="AE289"/>
  <c r="AC289"/>
  <c r="AB289"/>
  <c r="AA289"/>
  <c r="Z289"/>
  <c r="X289"/>
  <c r="W289"/>
  <c r="V289"/>
  <c r="U289"/>
  <c r="T289"/>
  <c r="S289"/>
  <c r="R289"/>
  <c r="P289"/>
  <c r="O289"/>
  <c r="N289"/>
  <c r="L289"/>
  <c r="K289"/>
  <c r="J289"/>
  <c r="I289"/>
  <c r="G289"/>
  <c r="F289"/>
  <c r="E289"/>
  <c r="D289"/>
  <c r="B289"/>
  <c r="AE288"/>
  <c r="AC288"/>
  <c r="AB288"/>
  <c r="AA288"/>
  <c r="Z288"/>
  <c r="X288"/>
  <c r="W288"/>
  <c r="V288"/>
  <c r="U288"/>
  <c r="T288"/>
  <c r="S288"/>
  <c r="R288"/>
  <c r="P288"/>
  <c r="O288"/>
  <c r="N288"/>
  <c r="L288"/>
  <c r="K288"/>
  <c r="J288"/>
  <c r="I288"/>
  <c r="G288"/>
  <c r="F288"/>
  <c r="E288"/>
  <c r="D288"/>
  <c r="B288"/>
  <c r="AE287"/>
  <c r="AC287"/>
  <c r="AB287"/>
  <c r="AA287"/>
  <c r="Z287"/>
  <c r="X287"/>
  <c r="W287"/>
  <c r="V287"/>
  <c r="U287"/>
  <c r="T287"/>
  <c r="S287"/>
  <c r="R287"/>
  <c r="P287"/>
  <c r="O287"/>
  <c r="N287"/>
  <c r="L287"/>
  <c r="K287"/>
  <c r="J287"/>
  <c r="I287"/>
  <c r="G287"/>
  <c r="F287"/>
  <c r="E287"/>
  <c r="D287"/>
  <c r="B287"/>
  <c r="AE286"/>
  <c r="AC286"/>
  <c r="AB286"/>
  <c r="AA286"/>
  <c r="Z286"/>
  <c r="X286"/>
  <c r="W286"/>
  <c r="V286"/>
  <c r="U286"/>
  <c r="T286"/>
  <c r="S286"/>
  <c r="R286"/>
  <c r="P286"/>
  <c r="O286"/>
  <c r="N286"/>
  <c r="L286"/>
  <c r="K286"/>
  <c r="J286"/>
  <c r="I286"/>
  <c r="G286"/>
  <c r="F286"/>
  <c r="E286"/>
  <c r="D286"/>
  <c r="B286"/>
  <c r="AE285"/>
  <c r="AC285"/>
  <c r="AB285"/>
  <c r="AA285"/>
  <c r="Z285"/>
  <c r="X285"/>
  <c r="W285"/>
  <c r="V285"/>
  <c r="U285"/>
  <c r="T285"/>
  <c r="S285"/>
  <c r="R285"/>
  <c r="P285"/>
  <c r="O285"/>
  <c r="N285"/>
  <c r="L285"/>
  <c r="K285"/>
  <c r="J285"/>
  <c r="I285"/>
  <c r="G285"/>
  <c r="F285"/>
  <c r="E285"/>
  <c r="D285"/>
  <c r="B285"/>
  <c r="AE284"/>
  <c r="AC284"/>
  <c r="AB284"/>
  <c r="AA284"/>
  <c r="Z284"/>
  <c r="X284"/>
  <c r="W284"/>
  <c r="V284"/>
  <c r="U284"/>
  <c r="T284"/>
  <c r="S284"/>
  <c r="R284"/>
  <c r="P284"/>
  <c r="O284"/>
  <c r="N284"/>
  <c r="L284"/>
  <c r="K284"/>
  <c r="J284"/>
  <c r="I284"/>
  <c r="G284"/>
  <c r="F284"/>
  <c r="E284"/>
  <c r="D284"/>
  <c r="B284"/>
  <c r="AE283"/>
  <c r="AC283"/>
  <c r="AB283"/>
  <c r="AA283"/>
  <c r="Z283"/>
  <c r="X283"/>
  <c r="W283"/>
  <c r="V283"/>
  <c r="U283"/>
  <c r="T283"/>
  <c r="S283"/>
  <c r="R283"/>
  <c r="P283"/>
  <c r="O283"/>
  <c r="N283"/>
  <c r="L283"/>
  <c r="K283"/>
  <c r="J283"/>
  <c r="I283"/>
  <c r="G283"/>
  <c r="F283"/>
  <c r="E283"/>
  <c r="D283"/>
  <c r="B283"/>
  <c r="AE282"/>
  <c r="AC282"/>
  <c r="AB282"/>
  <c r="AA282"/>
  <c r="Z282"/>
  <c r="X282"/>
  <c r="W282"/>
  <c r="V282"/>
  <c r="U282"/>
  <c r="T282"/>
  <c r="S282"/>
  <c r="R282"/>
  <c r="P282"/>
  <c r="O282"/>
  <c r="N282"/>
  <c r="L282"/>
  <c r="K282"/>
  <c r="J282"/>
  <c r="I282"/>
  <c r="G282"/>
  <c r="F282"/>
  <c r="E282"/>
  <c r="D282"/>
  <c r="B282"/>
  <c r="AE281"/>
  <c r="AC281"/>
  <c r="AB281"/>
  <c r="AA281"/>
  <c r="Z281"/>
  <c r="X281"/>
  <c r="W281"/>
  <c r="V281"/>
  <c r="U281"/>
  <c r="T281"/>
  <c r="S281"/>
  <c r="R281"/>
  <c r="P281"/>
  <c r="O281"/>
  <c r="N281"/>
  <c r="L281"/>
  <c r="K281"/>
  <c r="J281"/>
  <c r="I281"/>
  <c r="G281"/>
  <c r="F281"/>
  <c r="E281"/>
  <c r="D281"/>
  <c r="B281"/>
  <c r="AE280"/>
  <c r="AC280"/>
  <c r="AB280"/>
  <c r="AA280"/>
  <c r="Z280"/>
  <c r="X280"/>
  <c r="W280"/>
  <c r="V280"/>
  <c r="U280"/>
  <c r="T280"/>
  <c r="S280"/>
  <c r="R280"/>
  <c r="P280"/>
  <c r="O280"/>
  <c r="N280"/>
  <c r="L280"/>
  <c r="K280"/>
  <c r="J280"/>
  <c r="I280"/>
  <c r="G280"/>
  <c r="F280"/>
  <c r="E280"/>
  <c r="D280"/>
  <c r="B280"/>
  <c r="AE279"/>
  <c r="AC279"/>
  <c r="AB279"/>
  <c r="AA279"/>
  <c r="Z279"/>
  <c r="X279"/>
  <c r="W279"/>
  <c r="V279"/>
  <c r="U279"/>
  <c r="T279"/>
  <c r="S279"/>
  <c r="R279"/>
  <c r="P279"/>
  <c r="O279"/>
  <c r="N279"/>
  <c r="L279"/>
  <c r="K279"/>
  <c r="J279"/>
  <c r="I279"/>
  <c r="G279"/>
  <c r="F279"/>
  <c r="E279"/>
  <c r="D279"/>
  <c r="B279"/>
  <c r="AE278"/>
  <c r="AC278"/>
  <c r="AB278"/>
  <c r="AA278"/>
  <c r="Z278"/>
  <c r="X278"/>
  <c r="W278"/>
  <c r="V278"/>
  <c r="U278"/>
  <c r="T278"/>
  <c r="S278"/>
  <c r="R278"/>
  <c r="P278"/>
  <c r="O278"/>
  <c r="N278"/>
  <c r="L278"/>
  <c r="K278"/>
  <c r="J278"/>
  <c r="I278"/>
  <c r="G278"/>
  <c r="F278"/>
  <c r="E278"/>
  <c r="D278"/>
  <c r="B278"/>
  <c r="AE277"/>
  <c r="AC277"/>
  <c r="AB277"/>
  <c r="AA277"/>
  <c r="Z277"/>
  <c r="X277"/>
  <c r="W277"/>
  <c r="V277"/>
  <c r="U277"/>
  <c r="T277"/>
  <c r="S277"/>
  <c r="R277"/>
  <c r="P277"/>
  <c r="O277"/>
  <c r="N277"/>
  <c r="L277"/>
  <c r="K277"/>
  <c r="J277"/>
  <c r="I277"/>
  <c r="G277"/>
  <c r="F277"/>
  <c r="E277"/>
  <c r="D277"/>
  <c r="B277"/>
  <c r="AE276"/>
  <c r="AC276"/>
  <c r="AB276"/>
  <c r="AA276"/>
  <c r="Z276"/>
  <c r="X276"/>
  <c r="W276"/>
  <c r="V276"/>
  <c r="U276"/>
  <c r="T276"/>
  <c r="S276"/>
  <c r="R276"/>
  <c r="P276"/>
  <c r="O276"/>
  <c r="N276"/>
  <c r="L276"/>
  <c r="K276"/>
  <c r="J276"/>
  <c r="I276"/>
  <c r="G276"/>
  <c r="F276"/>
  <c r="E276"/>
  <c r="D276"/>
  <c r="B276"/>
  <c r="AE275"/>
  <c r="AC275"/>
  <c r="AB275"/>
  <c r="AA275"/>
  <c r="Z275"/>
  <c r="X275"/>
  <c r="W275"/>
  <c r="V275"/>
  <c r="U275"/>
  <c r="T275"/>
  <c r="S275"/>
  <c r="R275"/>
  <c r="P275"/>
  <c r="O275"/>
  <c r="N275"/>
  <c r="L275"/>
  <c r="K275"/>
  <c r="J275"/>
  <c r="I275"/>
  <c r="G275"/>
  <c r="F275"/>
  <c r="E275"/>
  <c r="D275"/>
  <c r="B275"/>
  <c r="AE274"/>
  <c r="AC274"/>
  <c r="AB274"/>
  <c r="AA274"/>
  <c r="Z274"/>
  <c r="X274"/>
  <c r="W274"/>
  <c r="V274"/>
  <c r="U274"/>
  <c r="T274"/>
  <c r="S274"/>
  <c r="R274"/>
  <c r="P274"/>
  <c r="O274"/>
  <c r="N274"/>
  <c r="L274"/>
  <c r="K274"/>
  <c r="J274"/>
  <c r="I274"/>
  <c r="G274"/>
  <c r="F274"/>
  <c r="E274"/>
  <c r="D274"/>
  <c r="B274"/>
  <c r="AE273"/>
  <c r="AC273"/>
  <c r="AB273"/>
  <c r="AA273"/>
  <c r="Z273"/>
  <c r="X273"/>
  <c r="W273"/>
  <c r="V273"/>
  <c r="U273"/>
  <c r="T273"/>
  <c r="S273"/>
  <c r="R273"/>
  <c r="P273"/>
  <c r="O273"/>
  <c r="N273"/>
  <c r="L273"/>
  <c r="K273"/>
  <c r="J273"/>
  <c r="I273"/>
  <c r="G273"/>
  <c r="F273"/>
  <c r="E273"/>
  <c r="D273"/>
  <c r="B273"/>
  <c r="AE272"/>
  <c r="AC272"/>
  <c r="AB272"/>
  <c r="AA272"/>
  <c r="Z272"/>
  <c r="X272"/>
  <c r="W272"/>
  <c r="V272"/>
  <c r="U272"/>
  <c r="T272"/>
  <c r="S272"/>
  <c r="R272"/>
  <c r="P272"/>
  <c r="O272"/>
  <c r="N272"/>
  <c r="L272"/>
  <c r="K272"/>
  <c r="J272"/>
  <c r="I272"/>
  <c r="G272"/>
  <c r="F272"/>
  <c r="E272"/>
  <c r="D272"/>
  <c r="B272"/>
  <c r="AE271"/>
  <c r="AC271"/>
  <c r="AB271"/>
  <c r="AA271"/>
  <c r="Z271"/>
  <c r="X271"/>
  <c r="W271"/>
  <c r="V271"/>
  <c r="U271"/>
  <c r="T271"/>
  <c r="S271"/>
  <c r="R271"/>
  <c r="P271"/>
  <c r="O271"/>
  <c r="N271"/>
  <c r="L271"/>
  <c r="K271"/>
  <c r="J271"/>
  <c r="I271"/>
  <c r="G271"/>
  <c r="F271"/>
  <c r="E271"/>
  <c r="D271"/>
  <c r="B271"/>
  <c r="AE270"/>
  <c r="AC270"/>
  <c r="AB270"/>
  <c r="AA270"/>
  <c r="Z270"/>
  <c r="X270"/>
  <c r="W270"/>
  <c r="V270"/>
  <c r="U270"/>
  <c r="T270"/>
  <c r="S270"/>
  <c r="R270"/>
  <c r="P270"/>
  <c r="O270"/>
  <c r="N270"/>
  <c r="L270"/>
  <c r="K270"/>
  <c r="J270"/>
  <c r="I270"/>
  <c r="G270"/>
  <c r="F270"/>
  <c r="E270"/>
  <c r="D270"/>
  <c r="B270"/>
  <c r="AE269"/>
  <c r="AC269"/>
  <c r="AB269"/>
  <c r="AA269"/>
  <c r="Z269"/>
  <c r="X269"/>
  <c r="W269"/>
  <c r="V269"/>
  <c r="U269"/>
  <c r="T269"/>
  <c r="S269"/>
  <c r="R269"/>
  <c r="P269"/>
  <c r="O269"/>
  <c r="N269"/>
  <c r="L269"/>
  <c r="K269"/>
  <c r="J269"/>
  <c r="I269"/>
  <c r="G269"/>
  <c r="F269"/>
  <c r="E269"/>
  <c r="D269"/>
  <c r="B269"/>
  <c r="AE268"/>
  <c r="AC268"/>
  <c r="AB268"/>
  <c r="AA268"/>
  <c r="Z268"/>
  <c r="X268"/>
  <c r="W268"/>
  <c r="V268"/>
  <c r="U268"/>
  <c r="T268"/>
  <c r="S268"/>
  <c r="R268"/>
  <c r="P268"/>
  <c r="O268"/>
  <c r="N268"/>
  <c r="L268"/>
  <c r="K268"/>
  <c r="J268"/>
  <c r="I268"/>
  <c r="G268"/>
  <c r="F268"/>
  <c r="E268"/>
  <c r="D268"/>
  <c r="B268"/>
  <c r="AE267"/>
  <c r="AC267"/>
  <c r="AB267"/>
  <c r="AA267"/>
  <c r="Z267"/>
  <c r="X267"/>
  <c r="W267"/>
  <c r="V267"/>
  <c r="U267"/>
  <c r="T267"/>
  <c r="S267"/>
  <c r="R267"/>
  <c r="P267"/>
  <c r="O267"/>
  <c r="N267"/>
  <c r="L267"/>
  <c r="K267"/>
  <c r="J267"/>
  <c r="I267"/>
  <c r="G267"/>
  <c r="F267"/>
  <c r="E267"/>
  <c r="D267"/>
  <c r="B267"/>
  <c r="AE266"/>
  <c r="AC266"/>
  <c r="AB266"/>
  <c r="AA266"/>
  <c r="Z266"/>
  <c r="X266"/>
  <c r="W266"/>
  <c r="V266"/>
  <c r="U266"/>
  <c r="T266"/>
  <c r="S266"/>
  <c r="R266"/>
  <c r="P266"/>
  <c r="O266"/>
  <c r="N266"/>
  <c r="L266"/>
  <c r="K266"/>
  <c r="J266"/>
  <c r="I266"/>
  <c r="G266"/>
  <c r="F266"/>
  <c r="E266"/>
  <c r="D266"/>
  <c r="B266"/>
  <c r="AE265"/>
  <c r="AC265"/>
  <c r="AB265"/>
  <c r="AA265"/>
  <c r="Z265"/>
  <c r="X265"/>
  <c r="W265"/>
  <c r="V265"/>
  <c r="U265"/>
  <c r="T265"/>
  <c r="S265"/>
  <c r="R265"/>
  <c r="P265"/>
  <c r="O265"/>
  <c r="N265"/>
  <c r="L265"/>
  <c r="K265"/>
  <c r="J265"/>
  <c r="I265"/>
  <c r="G265"/>
  <c r="F265"/>
  <c r="E265"/>
  <c r="D265"/>
  <c r="B265"/>
  <c r="AE264"/>
  <c r="AC264"/>
  <c r="AB264"/>
  <c r="AA264"/>
  <c r="Z264"/>
  <c r="X264"/>
  <c r="W264"/>
  <c r="V264"/>
  <c r="U264"/>
  <c r="T264"/>
  <c r="S264"/>
  <c r="R264"/>
  <c r="P264"/>
  <c r="O264"/>
  <c r="N264"/>
  <c r="L264"/>
  <c r="K264"/>
  <c r="J264"/>
  <c r="I264"/>
  <c r="G264"/>
  <c r="F264"/>
  <c r="E264"/>
  <c r="D264"/>
  <c r="B264"/>
  <c r="AE263"/>
  <c r="AC263"/>
  <c r="AB263"/>
  <c r="AA263"/>
  <c r="Z263"/>
  <c r="X263"/>
  <c r="W263"/>
  <c r="V263"/>
  <c r="U263"/>
  <c r="T263"/>
  <c r="S263"/>
  <c r="R263"/>
  <c r="P263"/>
  <c r="O263"/>
  <c r="N263"/>
  <c r="L263"/>
  <c r="K263"/>
  <c r="J263"/>
  <c r="I263"/>
  <c r="G263"/>
  <c r="F263"/>
  <c r="E263"/>
  <c r="D263"/>
  <c r="B263"/>
  <c r="AE262"/>
  <c r="AC262"/>
  <c r="AB262"/>
  <c r="AA262"/>
  <c r="Z262"/>
  <c r="X262"/>
  <c r="W262"/>
  <c r="V262"/>
  <c r="U262"/>
  <c r="T262"/>
  <c r="S262"/>
  <c r="R262"/>
  <c r="P262"/>
  <c r="O262"/>
  <c r="N262"/>
  <c r="L262"/>
  <c r="K262"/>
  <c r="J262"/>
  <c r="I262"/>
  <c r="G262"/>
  <c r="F262"/>
  <c r="E262"/>
  <c r="D262"/>
  <c r="B262"/>
  <c r="AE261"/>
  <c r="AC261"/>
  <c r="AB261"/>
  <c r="AA261"/>
  <c r="Z261"/>
  <c r="X261"/>
  <c r="W261"/>
  <c r="V261"/>
  <c r="U261"/>
  <c r="T261"/>
  <c r="S261"/>
  <c r="R261"/>
  <c r="P261"/>
  <c r="O261"/>
  <c r="N261"/>
  <c r="L261"/>
  <c r="K261"/>
  <c r="J261"/>
  <c r="I261"/>
  <c r="G261"/>
  <c r="F261"/>
  <c r="E261"/>
  <c r="D261"/>
  <c r="B261"/>
  <c r="AE260"/>
  <c r="AC260"/>
  <c r="AB260"/>
  <c r="AA260"/>
  <c r="Z260"/>
  <c r="X260"/>
  <c r="W260"/>
  <c r="V260"/>
  <c r="U260"/>
  <c r="T260"/>
  <c r="S260"/>
  <c r="R260"/>
  <c r="P260"/>
  <c r="O260"/>
  <c r="N260"/>
  <c r="L260"/>
  <c r="K260"/>
  <c r="J260"/>
  <c r="I260"/>
  <c r="G260"/>
  <c r="F260"/>
  <c r="E260"/>
  <c r="D260"/>
  <c r="B260"/>
  <c r="AE259"/>
  <c r="AC259"/>
  <c r="AB259"/>
  <c r="AA259"/>
  <c r="Z259"/>
  <c r="X259"/>
  <c r="W259"/>
  <c r="V259"/>
  <c r="U259"/>
  <c r="T259"/>
  <c r="S259"/>
  <c r="R259"/>
  <c r="P259"/>
  <c r="O259"/>
  <c r="N259"/>
  <c r="L259"/>
  <c r="K259"/>
  <c r="J259"/>
  <c r="I259"/>
  <c r="G259"/>
  <c r="F259"/>
  <c r="E259"/>
  <c r="D259"/>
  <c r="B259"/>
  <c r="AE258"/>
  <c r="AC258"/>
  <c r="AB258"/>
  <c r="AA258"/>
  <c r="Z258"/>
  <c r="X258"/>
  <c r="W258"/>
  <c r="V258"/>
  <c r="U258"/>
  <c r="T258"/>
  <c r="S258"/>
  <c r="R258"/>
  <c r="P258"/>
  <c r="O258"/>
  <c r="N258"/>
  <c r="L258"/>
  <c r="K258"/>
  <c r="J258"/>
  <c r="I258"/>
  <c r="G258"/>
  <c r="F258"/>
  <c r="E258"/>
  <c r="D258"/>
  <c r="B258"/>
  <c r="AE257"/>
  <c r="AC257"/>
  <c r="AB257"/>
  <c r="AA257"/>
  <c r="Z257"/>
  <c r="X257"/>
  <c r="W257"/>
  <c r="V257"/>
  <c r="U257"/>
  <c r="T257"/>
  <c r="S257"/>
  <c r="R257"/>
  <c r="P257"/>
  <c r="O257"/>
  <c r="N257"/>
  <c r="L257"/>
  <c r="K257"/>
  <c r="J257"/>
  <c r="I257"/>
  <c r="G257"/>
  <c r="F257"/>
  <c r="E257"/>
  <c r="D257"/>
  <c r="B257"/>
  <c r="AE256"/>
  <c r="AC256"/>
  <c r="AB256"/>
  <c r="AA256"/>
  <c r="Z256"/>
  <c r="X256"/>
  <c r="W256"/>
  <c r="V256"/>
  <c r="U256"/>
  <c r="T256"/>
  <c r="S256"/>
  <c r="R256"/>
  <c r="P256"/>
  <c r="O256"/>
  <c r="N256"/>
  <c r="L256"/>
  <c r="K256"/>
  <c r="J256"/>
  <c r="I256"/>
  <c r="G256"/>
  <c r="F256"/>
  <c r="E256"/>
  <c r="D256"/>
  <c r="B256"/>
  <c r="AE255"/>
  <c r="AC255"/>
  <c r="AB255"/>
  <c r="AA255"/>
  <c r="Z255"/>
  <c r="X255"/>
  <c r="W255"/>
  <c r="V255"/>
  <c r="U255"/>
  <c r="T255"/>
  <c r="S255"/>
  <c r="R255"/>
  <c r="P255"/>
  <c r="O255"/>
  <c r="N255"/>
  <c r="L255"/>
  <c r="K255"/>
  <c r="J255"/>
  <c r="I255"/>
  <c r="G255"/>
  <c r="F255"/>
  <c r="E255"/>
  <c r="D255"/>
  <c r="B255"/>
  <c r="AE254"/>
  <c r="AC254"/>
  <c r="AB254"/>
  <c r="AA254"/>
  <c r="Z254"/>
  <c r="X254"/>
  <c r="W254"/>
  <c r="V254"/>
  <c r="U254"/>
  <c r="T254"/>
  <c r="S254"/>
  <c r="R254"/>
  <c r="P254"/>
  <c r="O254"/>
  <c r="N254"/>
  <c r="L254"/>
  <c r="K254"/>
  <c r="J254"/>
  <c r="I254"/>
  <c r="G254"/>
  <c r="F254"/>
  <c r="E254"/>
  <c r="D254"/>
  <c r="B254"/>
  <c r="AE253"/>
  <c r="AC253"/>
  <c r="AB253"/>
  <c r="AA253"/>
  <c r="Z253"/>
  <c r="X253"/>
  <c r="W253"/>
  <c r="V253"/>
  <c r="U253"/>
  <c r="T253"/>
  <c r="S253"/>
  <c r="R253"/>
  <c r="P253"/>
  <c r="O253"/>
  <c r="N253"/>
  <c r="L253"/>
  <c r="K253"/>
  <c r="J253"/>
  <c r="I253"/>
  <c r="G253"/>
  <c r="F253"/>
  <c r="E253"/>
  <c r="D253"/>
  <c r="B253"/>
  <c r="AE252"/>
  <c r="AC252"/>
  <c r="AB252"/>
  <c r="AA252"/>
  <c r="Z252"/>
  <c r="X252"/>
  <c r="W252"/>
  <c r="V252"/>
  <c r="U252"/>
  <c r="T252"/>
  <c r="S252"/>
  <c r="R252"/>
  <c r="P252"/>
  <c r="O252"/>
  <c r="N252"/>
  <c r="L252"/>
  <c r="K252"/>
  <c r="J252"/>
  <c r="I252"/>
  <c r="G252"/>
  <c r="F252"/>
  <c r="E252"/>
  <c r="D252"/>
  <c r="B252"/>
  <c r="AE251"/>
  <c r="AC251"/>
  <c r="AB251"/>
  <c r="AA251"/>
  <c r="Z251"/>
  <c r="X251"/>
  <c r="W251"/>
  <c r="V251"/>
  <c r="U251"/>
  <c r="T251"/>
  <c r="S251"/>
  <c r="R251"/>
  <c r="P251"/>
  <c r="O251"/>
  <c r="N251"/>
  <c r="L251"/>
  <c r="K251"/>
  <c r="J251"/>
  <c r="I251"/>
  <c r="G251"/>
  <c r="F251"/>
  <c r="E251"/>
  <c r="D251"/>
  <c r="B251"/>
  <c r="AE250"/>
  <c r="AC250"/>
  <c r="AB250"/>
  <c r="AA250"/>
  <c r="Z250"/>
  <c r="X250"/>
  <c r="W250"/>
  <c r="V250"/>
  <c r="U250"/>
  <c r="T250"/>
  <c r="S250"/>
  <c r="R250"/>
  <c r="P250"/>
  <c r="O250"/>
  <c r="N250"/>
  <c r="L250"/>
  <c r="K250"/>
  <c r="J250"/>
  <c r="I250"/>
  <c r="G250"/>
  <c r="F250"/>
  <c r="E250"/>
  <c r="D250"/>
  <c r="B250"/>
  <c r="AE249"/>
  <c r="AC249"/>
  <c r="AB249"/>
  <c r="AA249"/>
  <c r="Z249"/>
  <c r="X249"/>
  <c r="W249"/>
  <c r="V249"/>
  <c r="U249"/>
  <c r="T249"/>
  <c r="S249"/>
  <c r="R249"/>
  <c r="P249"/>
  <c r="O249"/>
  <c r="N249"/>
  <c r="L249"/>
  <c r="K249"/>
  <c r="J249"/>
  <c r="I249"/>
  <c r="G249"/>
  <c r="F249"/>
  <c r="E249"/>
  <c r="D249"/>
  <c r="B249"/>
  <c r="AE248"/>
  <c r="AC248"/>
  <c r="AB248"/>
  <c r="AA248"/>
  <c r="Z248"/>
  <c r="X248"/>
  <c r="W248"/>
  <c r="V248"/>
  <c r="U248"/>
  <c r="T248"/>
  <c r="S248"/>
  <c r="R248"/>
  <c r="P248"/>
  <c r="O248"/>
  <c r="N248"/>
  <c r="L248"/>
  <c r="K248"/>
  <c r="J248"/>
  <c r="I248"/>
  <c r="G248"/>
  <c r="F248"/>
  <c r="E248"/>
  <c r="D248"/>
  <c r="B248"/>
  <c r="AE247"/>
  <c r="AC247"/>
  <c r="AB247"/>
  <c r="AA247"/>
  <c r="Z247"/>
  <c r="X247"/>
  <c r="W247"/>
  <c r="V247"/>
  <c r="U247"/>
  <c r="T247"/>
  <c r="S247"/>
  <c r="R247"/>
  <c r="P247"/>
  <c r="O247"/>
  <c r="N247"/>
  <c r="L247"/>
  <c r="K247"/>
  <c r="J247"/>
  <c r="I247"/>
  <c r="G247"/>
  <c r="F247"/>
  <c r="E247"/>
  <c r="D247"/>
  <c r="B247"/>
  <c r="AE246"/>
  <c r="AC246"/>
  <c r="AB246"/>
  <c r="AA246"/>
  <c r="Z246"/>
  <c r="X246"/>
  <c r="W246"/>
  <c r="V246"/>
  <c r="U246"/>
  <c r="T246"/>
  <c r="S246"/>
  <c r="R246"/>
  <c r="P246"/>
  <c r="O246"/>
  <c r="N246"/>
  <c r="L246"/>
  <c r="K246"/>
  <c r="J246"/>
  <c r="I246"/>
  <c r="G246"/>
  <c r="F246"/>
  <c r="E246"/>
  <c r="D246"/>
  <c r="B246"/>
  <c r="AE245"/>
  <c r="AC245"/>
  <c r="AB245"/>
  <c r="AA245"/>
  <c r="Z245"/>
  <c r="X245"/>
  <c r="W245"/>
  <c r="V245"/>
  <c r="U245"/>
  <c r="T245"/>
  <c r="S245"/>
  <c r="R245"/>
  <c r="P245"/>
  <c r="O245"/>
  <c r="N245"/>
  <c r="L245"/>
  <c r="K245"/>
  <c r="J245"/>
  <c r="I245"/>
  <c r="G245"/>
  <c r="F245"/>
  <c r="E245"/>
  <c r="D245"/>
  <c r="B245"/>
  <c r="AE244"/>
  <c r="AC244"/>
  <c r="AB244"/>
  <c r="AA244"/>
  <c r="Z244"/>
  <c r="X244"/>
  <c r="W244"/>
  <c r="V244"/>
  <c r="U244"/>
  <c r="T244"/>
  <c r="S244"/>
  <c r="R244"/>
  <c r="P244"/>
  <c r="O244"/>
  <c r="N244"/>
  <c r="L244"/>
  <c r="K244"/>
  <c r="J244"/>
  <c r="I244"/>
  <c r="G244"/>
  <c r="F244"/>
  <c r="E244"/>
  <c r="D244"/>
  <c r="B244"/>
  <c r="AE243"/>
  <c r="AC243"/>
  <c r="AB243"/>
  <c r="AA243"/>
  <c r="Z243"/>
  <c r="X243"/>
  <c r="W243"/>
  <c r="V243"/>
  <c r="U243"/>
  <c r="T243"/>
  <c r="S243"/>
  <c r="R243"/>
  <c r="P243"/>
  <c r="O243"/>
  <c r="N243"/>
  <c r="L243"/>
  <c r="K243"/>
  <c r="J243"/>
  <c r="I243"/>
  <c r="G243"/>
  <c r="F243"/>
  <c r="E243"/>
  <c r="D243"/>
  <c r="B243"/>
  <c r="AE242"/>
  <c r="AC242"/>
  <c r="AB242"/>
  <c r="AA242"/>
  <c r="Z242"/>
  <c r="X242"/>
  <c r="W242"/>
  <c r="V242"/>
  <c r="U242"/>
  <c r="T242"/>
  <c r="S242"/>
  <c r="R242"/>
  <c r="P242"/>
  <c r="O242"/>
  <c r="N242"/>
  <c r="L242"/>
  <c r="K242"/>
  <c r="J242"/>
  <c r="I242"/>
  <c r="G242"/>
  <c r="F242"/>
  <c r="E242"/>
  <c r="D242"/>
  <c r="B242"/>
  <c r="AE241"/>
  <c r="AC241"/>
  <c r="AB241"/>
  <c r="AA241"/>
  <c r="Z241"/>
  <c r="X241"/>
  <c r="W241"/>
  <c r="V241"/>
  <c r="U241"/>
  <c r="T241"/>
  <c r="S241"/>
  <c r="R241"/>
  <c r="P241"/>
  <c r="O241"/>
  <c r="N241"/>
  <c r="L241"/>
  <c r="K241"/>
  <c r="J241"/>
  <c r="I241"/>
  <c r="G241"/>
  <c r="F241"/>
  <c r="E241"/>
  <c r="D241"/>
  <c r="B241"/>
  <c r="AE240"/>
  <c r="AC240"/>
  <c r="AB240"/>
  <c r="AA240"/>
  <c r="Z240"/>
  <c r="X240"/>
  <c r="W240"/>
  <c r="V240"/>
  <c r="U240"/>
  <c r="T240"/>
  <c r="S240"/>
  <c r="R240"/>
  <c r="P240"/>
  <c r="O240"/>
  <c r="N240"/>
  <c r="L240"/>
  <c r="K240"/>
  <c r="J240"/>
  <c r="I240"/>
  <c r="G240"/>
  <c r="F240"/>
  <c r="E240"/>
  <c r="D240"/>
  <c r="B240"/>
  <c r="AE239"/>
  <c r="AC239"/>
  <c r="AB239"/>
  <c r="AA239"/>
  <c r="Z239"/>
  <c r="X239"/>
  <c r="W239"/>
  <c r="V239"/>
  <c r="U239"/>
  <c r="T239"/>
  <c r="S239"/>
  <c r="R239"/>
  <c r="P239"/>
  <c r="O239"/>
  <c r="N239"/>
  <c r="L239"/>
  <c r="K239"/>
  <c r="J239"/>
  <c r="I239"/>
  <c r="G239"/>
  <c r="F239"/>
  <c r="E239"/>
  <c r="D239"/>
  <c r="B239"/>
  <c r="AE238"/>
  <c r="AC238"/>
  <c r="AB238"/>
  <c r="AA238"/>
  <c r="Z238"/>
  <c r="X238"/>
  <c r="W238"/>
  <c r="V238"/>
  <c r="U238"/>
  <c r="T238"/>
  <c r="S238"/>
  <c r="R238"/>
  <c r="P238"/>
  <c r="O238"/>
  <c r="N238"/>
  <c r="L238"/>
  <c r="K238"/>
  <c r="J238"/>
  <c r="I238"/>
  <c r="G238"/>
  <c r="F238"/>
  <c r="E238"/>
  <c r="D238"/>
  <c r="B238"/>
  <c r="AE237"/>
  <c r="AC237"/>
  <c r="AB237"/>
  <c r="AA237"/>
  <c r="Z237"/>
  <c r="X237"/>
  <c r="W237"/>
  <c r="V237"/>
  <c r="U237"/>
  <c r="T237"/>
  <c r="S237"/>
  <c r="R237"/>
  <c r="P237"/>
  <c r="O237"/>
  <c r="N237"/>
  <c r="L237"/>
  <c r="K237"/>
  <c r="J237"/>
  <c r="I237"/>
  <c r="G237"/>
  <c r="F237"/>
  <c r="E237"/>
  <c r="D237"/>
  <c r="B237"/>
  <c r="AE236"/>
  <c r="AC236"/>
  <c r="AB236"/>
  <c r="AA236"/>
  <c r="Z236"/>
  <c r="X236"/>
  <c r="W236"/>
  <c r="V236"/>
  <c r="U236"/>
  <c r="T236"/>
  <c r="S236"/>
  <c r="R236"/>
  <c r="P236"/>
  <c r="O236"/>
  <c r="N236"/>
  <c r="L236"/>
  <c r="K236"/>
  <c r="J236"/>
  <c r="I236"/>
  <c r="G236"/>
  <c r="F236"/>
  <c r="E236"/>
  <c r="D236"/>
  <c r="B236"/>
  <c r="AE235"/>
  <c r="AC235"/>
  <c r="AB235"/>
  <c r="AA235"/>
  <c r="Z235"/>
  <c r="X235"/>
  <c r="W235"/>
  <c r="V235"/>
  <c r="U235"/>
  <c r="T235"/>
  <c r="S235"/>
  <c r="R235"/>
  <c r="P235"/>
  <c r="O235"/>
  <c r="N235"/>
  <c r="L235"/>
  <c r="K235"/>
  <c r="J235"/>
  <c r="I235"/>
  <c r="G235"/>
  <c r="F235"/>
  <c r="E235"/>
  <c r="D235"/>
  <c r="B235"/>
  <c r="AE234"/>
  <c r="AC234"/>
  <c r="AB234"/>
  <c r="AA234"/>
  <c r="Z234"/>
  <c r="X234"/>
  <c r="W234"/>
  <c r="V234"/>
  <c r="U234"/>
  <c r="T234"/>
  <c r="S234"/>
  <c r="R234"/>
  <c r="P234"/>
  <c r="O234"/>
  <c r="N234"/>
  <c r="L234"/>
  <c r="K234"/>
  <c r="J234"/>
  <c r="I234"/>
  <c r="G234"/>
  <c r="F234"/>
  <c r="E234"/>
  <c r="D234"/>
  <c r="B234"/>
  <c r="AE233"/>
  <c r="AC233"/>
  <c r="AB233"/>
  <c r="AA233"/>
  <c r="Z233"/>
  <c r="X233"/>
  <c r="W233"/>
  <c r="V233"/>
  <c r="U233"/>
  <c r="T233"/>
  <c r="S233"/>
  <c r="R233"/>
  <c r="P233"/>
  <c r="O233"/>
  <c r="N233"/>
  <c r="L233"/>
  <c r="K233"/>
  <c r="J233"/>
  <c r="I233"/>
  <c r="G233"/>
  <c r="F233"/>
  <c r="E233"/>
  <c r="D233"/>
  <c r="B233"/>
  <c r="AE232"/>
  <c r="AC232"/>
  <c r="AB232"/>
  <c r="AA232"/>
  <c r="Z232"/>
  <c r="X232"/>
  <c r="W232"/>
  <c r="V232"/>
  <c r="U232"/>
  <c r="T232"/>
  <c r="S232"/>
  <c r="R232"/>
  <c r="P232"/>
  <c r="O232"/>
  <c r="N232"/>
  <c r="L232"/>
  <c r="K232"/>
  <c r="J232"/>
  <c r="I232"/>
  <c r="G232"/>
  <c r="F232"/>
  <c r="E232"/>
  <c r="D232"/>
  <c r="B232"/>
  <c r="AE231"/>
  <c r="AC231"/>
  <c r="AB231"/>
  <c r="AA231"/>
  <c r="Z231"/>
  <c r="X231"/>
  <c r="W231"/>
  <c r="V231"/>
  <c r="U231"/>
  <c r="T231"/>
  <c r="S231"/>
  <c r="R231"/>
  <c r="P231"/>
  <c r="O231"/>
  <c r="N231"/>
  <c r="L231"/>
  <c r="K231"/>
  <c r="J231"/>
  <c r="I231"/>
  <c r="G231"/>
  <c r="F231"/>
  <c r="E231"/>
  <c r="D231"/>
  <c r="B231"/>
  <c r="AE230"/>
  <c r="AC230"/>
  <c r="AB230"/>
  <c r="AA230"/>
  <c r="Z230"/>
  <c r="X230"/>
  <c r="W230"/>
  <c r="V230"/>
  <c r="U230"/>
  <c r="T230"/>
  <c r="S230"/>
  <c r="R230"/>
  <c r="P230"/>
  <c r="O230"/>
  <c r="N230"/>
  <c r="L230"/>
  <c r="K230"/>
  <c r="J230"/>
  <c r="I230"/>
  <c r="G230"/>
  <c r="F230"/>
  <c r="E230"/>
  <c r="D230"/>
  <c r="B230"/>
  <c r="AE229"/>
  <c r="AC229"/>
  <c r="AB229"/>
  <c r="AA229"/>
  <c r="Z229"/>
  <c r="X229"/>
  <c r="W229"/>
  <c r="V229"/>
  <c r="U229"/>
  <c r="T229"/>
  <c r="S229"/>
  <c r="R229"/>
  <c r="P229"/>
  <c r="O229"/>
  <c r="N229"/>
  <c r="L229"/>
  <c r="K229"/>
  <c r="J229"/>
  <c r="I229"/>
  <c r="G229"/>
  <c r="F229"/>
  <c r="E229"/>
  <c r="D229"/>
  <c r="B229"/>
  <c r="AE228"/>
  <c r="AC228"/>
  <c r="AB228"/>
  <c r="AA228"/>
  <c r="Z228"/>
  <c r="X228"/>
  <c r="W228"/>
  <c r="V228"/>
  <c r="U228"/>
  <c r="T228"/>
  <c r="S228"/>
  <c r="R228"/>
  <c r="P228"/>
  <c r="O228"/>
  <c r="N228"/>
  <c r="L228"/>
  <c r="K228"/>
  <c r="J228"/>
  <c r="I228"/>
  <c r="G228"/>
  <c r="F228"/>
  <c r="E228"/>
  <c r="D228"/>
  <c r="B228"/>
  <c r="AE227"/>
  <c r="AC227"/>
  <c r="AB227"/>
  <c r="AA227"/>
  <c r="Z227"/>
  <c r="X227"/>
  <c r="W227"/>
  <c r="V227"/>
  <c r="U227"/>
  <c r="T227"/>
  <c r="S227"/>
  <c r="R227"/>
  <c r="P227"/>
  <c r="O227"/>
  <c r="N227"/>
  <c r="L227"/>
  <c r="K227"/>
  <c r="J227"/>
  <c r="I227"/>
  <c r="G227"/>
  <c r="F227"/>
  <c r="E227"/>
  <c r="D227"/>
  <c r="B227"/>
  <c r="AE226"/>
  <c r="AC226"/>
  <c r="AB226"/>
  <c r="AA226"/>
  <c r="Z226"/>
  <c r="X226"/>
  <c r="W226"/>
  <c r="V226"/>
  <c r="U226"/>
  <c r="T226"/>
  <c r="S226"/>
  <c r="R226"/>
  <c r="P226"/>
  <c r="O226"/>
  <c r="N226"/>
  <c r="L226"/>
  <c r="K226"/>
  <c r="J226"/>
  <c r="I226"/>
  <c r="G226"/>
  <c r="F226"/>
  <c r="E226"/>
  <c r="D226"/>
  <c r="B226"/>
  <c r="AE225"/>
  <c r="AC225"/>
  <c r="AB225"/>
  <c r="AA225"/>
  <c r="Z225"/>
  <c r="X225"/>
  <c r="W225"/>
  <c r="V225"/>
  <c r="U225"/>
  <c r="T225"/>
  <c r="S225"/>
  <c r="R225"/>
  <c r="P225"/>
  <c r="O225"/>
  <c r="N225"/>
  <c r="L225"/>
  <c r="K225"/>
  <c r="J225"/>
  <c r="I225"/>
  <c r="G225"/>
  <c r="F225"/>
  <c r="E225"/>
  <c r="D225"/>
  <c r="B225"/>
  <c r="AE224"/>
  <c r="AC224"/>
  <c r="AB224"/>
  <c r="AA224"/>
  <c r="Z224"/>
  <c r="X224"/>
  <c r="W224"/>
  <c r="V224"/>
  <c r="U224"/>
  <c r="T224"/>
  <c r="S224"/>
  <c r="R224"/>
  <c r="P224"/>
  <c r="O224"/>
  <c r="N224"/>
  <c r="L224"/>
  <c r="K224"/>
  <c r="J224"/>
  <c r="I224"/>
  <c r="G224"/>
  <c r="F224"/>
  <c r="E224"/>
  <c r="D224"/>
  <c r="B224"/>
  <c r="AE223"/>
  <c r="AC223"/>
  <c r="AB223"/>
  <c r="AA223"/>
  <c r="Z223"/>
  <c r="X223"/>
  <c r="W223"/>
  <c r="V223"/>
  <c r="U223"/>
  <c r="T223"/>
  <c r="S223"/>
  <c r="R223"/>
  <c r="P223"/>
  <c r="O223"/>
  <c r="N223"/>
  <c r="L223"/>
  <c r="K223"/>
  <c r="J223"/>
  <c r="I223"/>
  <c r="G223"/>
  <c r="F223"/>
  <c r="E223"/>
  <c r="D223"/>
  <c r="B223"/>
  <c r="AE222"/>
  <c r="AC222"/>
  <c r="AB222"/>
  <c r="AA222"/>
  <c r="Z222"/>
  <c r="X222"/>
  <c r="W222"/>
  <c r="V222"/>
  <c r="U222"/>
  <c r="T222"/>
  <c r="S222"/>
  <c r="R222"/>
  <c r="P222"/>
  <c r="O222"/>
  <c r="N222"/>
  <c r="L222"/>
  <c r="K222"/>
  <c r="J222"/>
  <c r="I222"/>
  <c r="G222"/>
  <c r="F222"/>
  <c r="E222"/>
  <c r="D222"/>
  <c r="B222"/>
  <c r="AE221"/>
  <c r="AC221"/>
  <c r="AB221"/>
  <c r="AA221"/>
  <c r="Z221"/>
  <c r="X221"/>
  <c r="W221"/>
  <c r="V221"/>
  <c r="U221"/>
  <c r="T221"/>
  <c r="S221"/>
  <c r="R221"/>
  <c r="P221"/>
  <c r="O221"/>
  <c r="N221"/>
  <c r="L221"/>
  <c r="K221"/>
  <c r="J221"/>
  <c r="I221"/>
  <c r="G221"/>
  <c r="F221"/>
  <c r="E221"/>
  <c r="D221"/>
  <c r="B221"/>
  <c r="AE220"/>
  <c r="AC220"/>
  <c r="AB220"/>
  <c r="AA220"/>
  <c r="Z220"/>
  <c r="X220"/>
  <c r="W220"/>
  <c r="V220"/>
  <c r="U220"/>
  <c r="T220"/>
  <c r="S220"/>
  <c r="R220"/>
  <c r="P220"/>
  <c r="O220"/>
  <c r="N220"/>
  <c r="L220"/>
  <c r="K220"/>
  <c r="J220"/>
  <c r="I220"/>
  <c r="G220"/>
  <c r="F220"/>
  <c r="E220"/>
  <c r="D220"/>
  <c r="B220"/>
  <c r="AE219"/>
  <c r="AC219"/>
  <c r="AB219"/>
  <c r="AA219"/>
  <c r="Z219"/>
  <c r="X219"/>
  <c r="W219"/>
  <c r="V219"/>
  <c r="U219"/>
  <c r="T219"/>
  <c r="S219"/>
  <c r="R219"/>
  <c r="P219"/>
  <c r="O219"/>
  <c r="N219"/>
  <c r="L219"/>
  <c r="K219"/>
  <c r="J219"/>
  <c r="I219"/>
  <c r="G219"/>
  <c r="F219"/>
  <c r="E219"/>
  <c r="D219"/>
  <c r="B219"/>
  <c r="AE218"/>
  <c r="AC218"/>
  <c r="AB218"/>
  <c r="AA218"/>
  <c r="Z218"/>
  <c r="X218"/>
  <c r="W218"/>
  <c r="V218"/>
  <c r="U218"/>
  <c r="T218"/>
  <c r="S218"/>
  <c r="R218"/>
  <c r="P218"/>
  <c r="O218"/>
  <c r="N218"/>
  <c r="L218"/>
  <c r="K218"/>
  <c r="J218"/>
  <c r="I218"/>
  <c r="G218"/>
  <c r="F218"/>
  <c r="E218"/>
  <c r="D218"/>
  <c r="B218"/>
  <c r="AE217"/>
  <c r="AC217"/>
  <c r="AB217"/>
  <c r="AA217"/>
  <c r="Z217"/>
  <c r="X217"/>
  <c r="W217"/>
  <c r="V217"/>
  <c r="U217"/>
  <c r="T217"/>
  <c r="S217"/>
  <c r="R217"/>
  <c r="P217"/>
  <c r="O217"/>
  <c r="N217"/>
  <c r="L217"/>
  <c r="K217"/>
  <c r="J217"/>
  <c r="I217"/>
  <c r="G217"/>
  <c r="F217"/>
  <c r="E217"/>
  <c r="D217"/>
  <c r="B217"/>
  <c r="AE216"/>
  <c r="AC216"/>
  <c r="AB216"/>
  <c r="AA216"/>
  <c r="Z216"/>
  <c r="X216"/>
  <c r="W216"/>
  <c r="V216"/>
  <c r="U216"/>
  <c r="T216"/>
  <c r="S216"/>
  <c r="R216"/>
  <c r="P216"/>
  <c r="O216"/>
  <c r="N216"/>
  <c r="L216"/>
  <c r="K216"/>
  <c r="J216"/>
  <c r="I216"/>
  <c r="G216"/>
  <c r="F216"/>
  <c r="E216"/>
  <c r="D216"/>
  <c r="B216"/>
  <c r="AE215"/>
  <c r="AC215"/>
  <c r="AB215"/>
  <c r="AA215"/>
  <c r="Z215"/>
  <c r="X215"/>
  <c r="W215"/>
  <c r="V215"/>
  <c r="U215"/>
  <c r="T215"/>
  <c r="S215"/>
  <c r="R215"/>
  <c r="P215"/>
  <c r="O215"/>
  <c r="N215"/>
  <c r="L215"/>
  <c r="K215"/>
  <c r="J215"/>
  <c r="I215"/>
  <c r="G215"/>
  <c r="F215"/>
  <c r="E215"/>
  <c r="D215"/>
  <c r="B215"/>
  <c r="AE214"/>
  <c r="AC214"/>
  <c r="AB214"/>
  <c r="AA214"/>
  <c r="Z214"/>
  <c r="X214"/>
  <c r="W214"/>
  <c r="V214"/>
  <c r="U214"/>
  <c r="T214"/>
  <c r="S214"/>
  <c r="R214"/>
  <c r="P214"/>
  <c r="O214"/>
  <c r="N214"/>
  <c r="L214"/>
  <c r="K214"/>
  <c r="J214"/>
  <c r="I214"/>
  <c r="G214"/>
  <c r="F214"/>
  <c r="E214"/>
  <c r="D214"/>
  <c r="B214"/>
  <c r="AE213"/>
  <c r="AC213"/>
  <c r="AB213"/>
  <c r="AA213"/>
  <c r="Z213"/>
  <c r="X213"/>
  <c r="W213"/>
  <c r="V213"/>
  <c r="U213"/>
  <c r="T213"/>
  <c r="S213"/>
  <c r="R213"/>
  <c r="P213"/>
  <c r="O213"/>
  <c r="N213"/>
  <c r="L213"/>
  <c r="K213"/>
  <c r="J213"/>
  <c r="I213"/>
  <c r="G213"/>
  <c r="F213"/>
  <c r="E213"/>
  <c r="D213"/>
  <c r="B213"/>
  <c r="AE212"/>
  <c r="AC212"/>
  <c r="AB212"/>
  <c r="AA212"/>
  <c r="Z212"/>
  <c r="X212"/>
  <c r="W212"/>
  <c r="V212"/>
  <c r="U212"/>
  <c r="T212"/>
  <c r="S212"/>
  <c r="R212"/>
  <c r="P212"/>
  <c r="O212"/>
  <c r="N212"/>
  <c r="L212"/>
  <c r="K212"/>
  <c r="J212"/>
  <c r="I212"/>
  <c r="G212"/>
  <c r="F212"/>
  <c r="E212"/>
  <c r="D212"/>
  <c r="B212"/>
  <c r="AE211"/>
  <c r="AC211"/>
  <c r="AB211"/>
  <c r="AA211"/>
  <c r="Z211"/>
  <c r="X211"/>
  <c r="W211"/>
  <c r="V211"/>
  <c r="U211"/>
  <c r="T211"/>
  <c r="S211"/>
  <c r="R211"/>
  <c r="P211"/>
  <c r="O211"/>
  <c r="N211"/>
  <c r="L211"/>
  <c r="K211"/>
  <c r="J211"/>
  <c r="I211"/>
  <c r="G211"/>
  <c r="F211"/>
  <c r="E211"/>
  <c r="D211"/>
  <c r="B211"/>
  <c r="AE210"/>
  <c r="AC210"/>
  <c r="AB210"/>
  <c r="AA210"/>
  <c r="Z210"/>
  <c r="X210"/>
  <c r="W210"/>
  <c r="V210"/>
  <c r="U210"/>
  <c r="T210"/>
  <c r="S210"/>
  <c r="R210"/>
  <c r="P210"/>
  <c r="O210"/>
  <c r="N210"/>
  <c r="L210"/>
  <c r="K210"/>
  <c r="J210"/>
  <c r="I210"/>
  <c r="G210"/>
  <c r="F210"/>
  <c r="E210"/>
  <c r="D210"/>
  <c r="B210"/>
  <c r="AE209"/>
  <c r="AC209"/>
  <c r="AB209"/>
  <c r="AA209"/>
  <c r="Z209"/>
  <c r="X209"/>
  <c r="W209"/>
  <c r="V209"/>
  <c r="U209"/>
  <c r="T209"/>
  <c r="S209"/>
  <c r="R209"/>
  <c r="P209"/>
  <c r="O209"/>
  <c r="N209"/>
  <c r="L209"/>
  <c r="K209"/>
  <c r="J209"/>
  <c r="I209"/>
  <c r="G209"/>
  <c r="F209"/>
  <c r="E209"/>
  <c r="D209"/>
  <c r="B209"/>
  <c r="AE208"/>
  <c r="AC208"/>
  <c r="AB208"/>
  <c r="AA208"/>
  <c r="Z208"/>
  <c r="X208"/>
  <c r="W208"/>
  <c r="V208"/>
  <c r="U208"/>
  <c r="T208"/>
  <c r="S208"/>
  <c r="R208"/>
  <c r="P208"/>
  <c r="O208"/>
  <c r="N208"/>
  <c r="L208"/>
  <c r="K208"/>
  <c r="J208"/>
  <c r="I208"/>
  <c r="G208"/>
  <c r="F208"/>
  <c r="E208"/>
  <c r="D208"/>
  <c r="B208"/>
  <c r="AE207"/>
  <c r="AC207"/>
  <c r="AB207"/>
  <c r="AA207"/>
  <c r="Z207"/>
  <c r="X207"/>
  <c r="W207"/>
  <c r="V207"/>
  <c r="U207"/>
  <c r="T207"/>
  <c r="S207"/>
  <c r="R207"/>
  <c r="P207"/>
  <c r="O207"/>
  <c r="N207"/>
  <c r="L207"/>
  <c r="K207"/>
  <c r="J207"/>
  <c r="I207"/>
  <c r="G207"/>
  <c r="F207"/>
  <c r="E207"/>
  <c r="D207"/>
  <c r="B207"/>
  <c r="AE206"/>
  <c r="AC206"/>
  <c r="AB206"/>
  <c r="AA206"/>
  <c r="Z206"/>
  <c r="X206"/>
  <c r="W206"/>
  <c r="V206"/>
  <c r="U206"/>
  <c r="T206"/>
  <c r="S206"/>
  <c r="R206"/>
  <c r="P206"/>
  <c r="O206"/>
  <c r="N206"/>
  <c r="L206"/>
  <c r="K206"/>
  <c r="J206"/>
  <c r="I206"/>
  <c r="G206"/>
  <c r="F206"/>
  <c r="E206"/>
  <c r="D206"/>
  <c r="B206"/>
  <c r="AE205"/>
  <c r="AC205"/>
  <c r="AB205"/>
  <c r="AA205"/>
  <c r="Z205"/>
  <c r="X205"/>
  <c r="W205"/>
  <c r="V205"/>
  <c r="U205"/>
  <c r="T205"/>
  <c r="S205"/>
  <c r="R205"/>
  <c r="P205"/>
  <c r="O205"/>
  <c r="N205"/>
  <c r="L205"/>
  <c r="K205"/>
  <c r="J205"/>
  <c r="I205"/>
  <c r="G205"/>
  <c r="F205"/>
  <c r="E205"/>
  <c r="D205"/>
  <c r="B205"/>
  <c r="AE204"/>
  <c r="AC204"/>
  <c r="AB204"/>
  <c r="AA204"/>
  <c r="Z204"/>
  <c r="X204"/>
  <c r="W204"/>
  <c r="V204"/>
  <c r="U204"/>
  <c r="T204"/>
  <c r="S204"/>
  <c r="R204"/>
  <c r="P204"/>
  <c r="O204"/>
  <c r="N204"/>
  <c r="L204"/>
  <c r="K204"/>
  <c r="J204"/>
  <c r="I204"/>
  <c r="G204"/>
  <c r="F204"/>
  <c r="E204"/>
  <c r="D204"/>
  <c r="B204"/>
  <c r="AE203"/>
  <c r="AC203"/>
  <c r="AB203"/>
  <c r="AA203"/>
  <c r="Z203"/>
  <c r="X203"/>
  <c r="W203"/>
  <c r="V203"/>
  <c r="U203"/>
  <c r="T203"/>
  <c r="S203"/>
  <c r="R203"/>
  <c r="P203"/>
  <c r="O203"/>
  <c r="N203"/>
  <c r="L203"/>
  <c r="K203"/>
  <c r="J203"/>
  <c r="I203"/>
  <c r="G203"/>
  <c r="F203"/>
  <c r="E203"/>
  <c r="D203"/>
  <c r="B203"/>
  <c r="AE202"/>
  <c r="AC202"/>
  <c r="AB202"/>
  <c r="AA202"/>
  <c r="Z202"/>
  <c r="X202"/>
  <c r="W202"/>
  <c r="V202"/>
  <c r="U202"/>
  <c r="T202"/>
  <c r="S202"/>
  <c r="R202"/>
  <c r="P202"/>
  <c r="O202"/>
  <c r="N202"/>
  <c r="L202"/>
  <c r="K202"/>
  <c r="J202"/>
  <c r="I202"/>
  <c r="G202"/>
  <c r="F202"/>
  <c r="E202"/>
  <c r="D202"/>
  <c r="B202"/>
  <c r="AE201"/>
  <c r="AC201"/>
  <c r="AB201"/>
  <c r="AA201"/>
  <c r="Z201"/>
  <c r="X201"/>
  <c r="W201"/>
  <c r="V201"/>
  <c r="U201"/>
  <c r="T201"/>
  <c r="S201"/>
  <c r="R201"/>
  <c r="P201"/>
  <c r="O201"/>
  <c r="N201"/>
  <c r="L201"/>
  <c r="K201"/>
  <c r="J201"/>
  <c r="I201"/>
  <c r="G201"/>
  <c r="F201"/>
  <c r="E201"/>
  <c r="D201"/>
  <c r="B201"/>
  <c r="AE200"/>
  <c r="AC200"/>
  <c r="AB200"/>
  <c r="AA200"/>
  <c r="Z200"/>
  <c r="X200"/>
  <c r="W200"/>
  <c r="V200"/>
  <c r="U200"/>
  <c r="T200"/>
  <c r="S200"/>
  <c r="R200"/>
  <c r="P200"/>
  <c r="O200"/>
  <c r="N200"/>
  <c r="L200"/>
  <c r="K200"/>
  <c r="J200"/>
  <c r="I200"/>
  <c r="G200"/>
  <c r="F200"/>
  <c r="E200"/>
  <c r="D200"/>
  <c r="B200"/>
  <c r="AE199"/>
  <c r="AC199"/>
  <c r="AB199"/>
  <c r="AA199"/>
  <c r="Z199"/>
  <c r="X199"/>
  <c r="W199"/>
  <c r="V199"/>
  <c r="U199"/>
  <c r="T199"/>
  <c r="S199"/>
  <c r="R199"/>
  <c r="P199"/>
  <c r="O199"/>
  <c r="N199"/>
  <c r="L199"/>
  <c r="K199"/>
  <c r="J199"/>
  <c r="I199"/>
  <c r="G199"/>
  <c r="F199"/>
  <c r="E199"/>
  <c r="D199"/>
  <c r="B199"/>
  <c r="AE198"/>
  <c r="AC198"/>
  <c r="AB198"/>
  <c r="AA198"/>
  <c r="Z198"/>
  <c r="X198"/>
  <c r="W198"/>
  <c r="V198"/>
  <c r="U198"/>
  <c r="T198"/>
  <c r="S198"/>
  <c r="R198"/>
  <c r="P198"/>
  <c r="O198"/>
  <c r="N198"/>
  <c r="L198"/>
  <c r="K198"/>
  <c r="J198"/>
  <c r="I198"/>
  <c r="G198"/>
  <c r="F198"/>
  <c r="E198"/>
  <c r="D198"/>
  <c r="B198"/>
  <c r="AE197"/>
  <c r="AC197"/>
  <c r="AB197"/>
  <c r="AA197"/>
  <c r="Z197"/>
  <c r="X197"/>
  <c r="W197"/>
  <c r="V197"/>
  <c r="U197"/>
  <c r="T197"/>
  <c r="S197"/>
  <c r="R197"/>
  <c r="P197"/>
  <c r="O197"/>
  <c r="N197"/>
  <c r="L197"/>
  <c r="K197"/>
  <c r="J197"/>
  <c r="I197"/>
  <c r="G197"/>
  <c r="F197"/>
  <c r="E197"/>
  <c r="D197"/>
  <c r="B197"/>
  <c r="AE196"/>
  <c r="AC196"/>
  <c r="AB196"/>
  <c r="AA196"/>
  <c r="Z196"/>
  <c r="X196"/>
  <c r="W196"/>
  <c r="V196"/>
  <c r="U196"/>
  <c r="T196"/>
  <c r="S196"/>
  <c r="R196"/>
  <c r="P196"/>
  <c r="O196"/>
  <c r="N196"/>
  <c r="L196"/>
  <c r="K196"/>
  <c r="J196"/>
  <c r="I196"/>
  <c r="G196"/>
  <c r="F196"/>
  <c r="E196"/>
  <c r="D196"/>
  <c r="B196"/>
  <c r="AE195"/>
  <c r="AC195"/>
  <c r="AB195"/>
  <c r="AA195"/>
  <c r="Z195"/>
  <c r="X195"/>
  <c r="W195"/>
  <c r="V195"/>
  <c r="U195"/>
  <c r="T195"/>
  <c r="S195"/>
  <c r="R195"/>
  <c r="P195"/>
  <c r="O195"/>
  <c r="N195"/>
  <c r="L195"/>
  <c r="K195"/>
  <c r="J195"/>
  <c r="I195"/>
  <c r="G195"/>
  <c r="F195"/>
  <c r="E195"/>
  <c r="D195"/>
  <c r="B195"/>
  <c r="AE194"/>
  <c r="AC194"/>
  <c r="AB194"/>
  <c r="AA194"/>
  <c r="Z194"/>
  <c r="X194"/>
  <c r="W194"/>
  <c r="V194"/>
  <c r="U194"/>
  <c r="T194"/>
  <c r="S194"/>
  <c r="R194"/>
  <c r="P194"/>
  <c r="O194"/>
  <c r="N194"/>
  <c r="L194"/>
  <c r="K194"/>
  <c r="J194"/>
  <c r="I194"/>
  <c r="G194"/>
  <c r="F194"/>
  <c r="E194"/>
  <c r="D194"/>
  <c r="B194"/>
  <c r="AE193"/>
  <c r="AC193"/>
  <c r="AB193"/>
  <c r="AA193"/>
  <c r="Z193"/>
  <c r="X193"/>
  <c r="W193"/>
  <c r="V193"/>
  <c r="U193"/>
  <c r="T193"/>
  <c r="S193"/>
  <c r="R193"/>
  <c r="P193"/>
  <c r="O193"/>
  <c r="N193"/>
  <c r="L193"/>
  <c r="K193"/>
  <c r="J193"/>
  <c r="I193"/>
  <c r="G193"/>
  <c r="F193"/>
  <c r="E193"/>
  <c r="D193"/>
  <c r="B193"/>
  <c r="AE192"/>
  <c r="AC192"/>
  <c r="AB192"/>
  <c r="AA192"/>
  <c r="Z192"/>
  <c r="X192"/>
  <c r="W192"/>
  <c r="V192"/>
  <c r="U192"/>
  <c r="T192"/>
  <c r="S192"/>
  <c r="R192"/>
  <c r="P192"/>
  <c r="O192"/>
  <c r="N192"/>
  <c r="L192"/>
  <c r="K192"/>
  <c r="J192"/>
  <c r="I192"/>
  <c r="G192"/>
  <c r="F192"/>
  <c r="E192"/>
  <c r="D192"/>
  <c r="B192"/>
  <c r="AE191"/>
  <c r="AC191"/>
  <c r="AB191"/>
  <c r="AA191"/>
  <c r="Z191"/>
  <c r="X191"/>
  <c r="W191"/>
  <c r="V191"/>
  <c r="U191"/>
  <c r="T191"/>
  <c r="S191"/>
  <c r="R191"/>
  <c r="P191"/>
  <c r="O191"/>
  <c r="N191"/>
  <c r="L191"/>
  <c r="K191"/>
  <c r="J191"/>
  <c r="I191"/>
  <c r="G191"/>
  <c r="F191"/>
  <c r="E191"/>
  <c r="D191"/>
  <c r="B191"/>
  <c r="AE190"/>
  <c r="AC190"/>
  <c r="AB190"/>
  <c r="AA190"/>
  <c r="Z190"/>
  <c r="X190"/>
  <c r="W190"/>
  <c r="V190"/>
  <c r="U190"/>
  <c r="T190"/>
  <c r="S190"/>
  <c r="R190"/>
  <c r="P190"/>
  <c r="O190"/>
  <c r="N190"/>
  <c r="L190"/>
  <c r="K190"/>
  <c r="J190"/>
  <c r="I190"/>
  <c r="G190"/>
  <c r="F190"/>
  <c r="E190"/>
  <c r="D190"/>
  <c r="B190"/>
  <c r="AE189"/>
  <c r="AC189"/>
  <c r="AB189"/>
  <c r="AA189"/>
  <c r="Z189"/>
  <c r="X189"/>
  <c r="W189"/>
  <c r="V189"/>
  <c r="U189"/>
  <c r="T189"/>
  <c r="S189"/>
  <c r="R189"/>
  <c r="P189"/>
  <c r="O189"/>
  <c r="N189"/>
  <c r="L189"/>
  <c r="K189"/>
  <c r="J189"/>
  <c r="I189"/>
  <c r="G189"/>
  <c r="F189"/>
  <c r="E189"/>
  <c r="D189"/>
  <c r="B189"/>
  <c r="AE188"/>
  <c r="AC188"/>
  <c r="AB188"/>
  <c r="AA188"/>
  <c r="Z188"/>
  <c r="X188"/>
  <c r="W188"/>
  <c r="V188"/>
  <c r="U188"/>
  <c r="T188"/>
  <c r="S188"/>
  <c r="R188"/>
  <c r="P188"/>
  <c r="O188"/>
  <c r="N188"/>
  <c r="L188"/>
  <c r="K188"/>
  <c r="J188"/>
  <c r="I188"/>
  <c r="G188"/>
  <c r="F188"/>
  <c r="E188"/>
  <c r="D188"/>
  <c r="B188"/>
  <c r="AE187"/>
  <c r="AC187"/>
  <c r="AB187"/>
  <c r="AA187"/>
  <c r="Z187"/>
  <c r="X187"/>
  <c r="W187"/>
  <c r="V187"/>
  <c r="U187"/>
  <c r="T187"/>
  <c r="S187"/>
  <c r="R187"/>
  <c r="P187"/>
  <c r="O187"/>
  <c r="N187"/>
  <c r="L187"/>
  <c r="K187"/>
  <c r="J187"/>
  <c r="I187"/>
  <c r="G187"/>
  <c r="F187"/>
  <c r="E187"/>
  <c r="D187"/>
  <c r="B187"/>
  <c r="AE186"/>
  <c r="AC186"/>
  <c r="AB186"/>
  <c r="AA186"/>
  <c r="Z186"/>
  <c r="X186"/>
  <c r="W186"/>
  <c r="V186"/>
  <c r="U186"/>
  <c r="T186"/>
  <c r="S186"/>
  <c r="R186"/>
  <c r="P186"/>
  <c r="O186"/>
  <c r="N186"/>
  <c r="L186"/>
  <c r="K186"/>
  <c r="J186"/>
  <c r="I186"/>
  <c r="G186"/>
  <c r="F186"/>
  <c r="E186"/>
  <c r="D186"/>
  <c r="B186"/>
  <c r="AE185"/>
  <c r="AC185"/>
  <c r="AB185"/>
  <c r="AA185"/>
  <c r="Z185"/>
  <c r="X185"/>
  <c r="W185"/>
  <c r="V185"/>
  <c r="U185"/>
  <c r="T185"/>
  <c r="S185"/>
  <c r="R185"/>
  <c r="P185"/>
  <c r="O185"/>
  <c r="N185"/>
  <c r="L185"/>
  <c r="K185"/>
  <c r="J185"/>
  <c r="I185"/>
  <c r="G185"/>
  <c r="F185"/>
  <c r="E185"/>
  <c r="D185"/>
  <c r="B185"/>
  <c r="AE184"/>
  <c r="AC184"/>
  <c r="AB184"/>
  <c r="AA184"/>
  <c r="Z184"/>
  <c r="X184"/>
  <c r="W184"/>
  <c r="V184"/>
  <c r="U184"/>
  <c r="T184"/>
  <c r="S184"/>
  <c r="R184"/>
  <c r="P184"/>
  <c r="O184"/>
  <c r="N184"/>
  <c r="L184"/>
  <c r="K184"/>
  <c r="J184"/>
  <c r="I184"/>
  <c r="G184"/>
  <c r="F184"/>
  <c r="E184"/>
  <c r="D184"/>
  <c r="B184"/>
  <c r="AE183"/>
  <c r="AC183"/>
  <c r="AB183"/>
  <c r="AA183"/>
  <c r="Z183"/>
  <c r="X183"/>
  <c r="W183"/>
  <c r="V183"/>
  <c r="U183"/>
  <c r="T183"/>
  <c r="S183"/>
  <c r="R183"/>
  <c r="P183"/>
  <c r="O183"/>
  <c r="N183"/>
  <c r="L183"/>
  <c r="K183"/>
  <c r="J183"/>
  <c r="I183"/>
  <c r="G183"/>
  <c r="F183"/>
  <c r="E183"/>
  <c r="D183"/>
  <c r="B183"/>
  <c r="AE182"/>
  <c r="AC182"/>
  <c r="AB182"/>
  <c r="AA182"/>
  <c r="Z182"/>
  <c r="X182"/>
  <c r="W182"/>
  <c r="V182"/>
  <c r="U182"/>
  <c r="T182"/>
  <c r="S182"/>
  <c r="R182"/>
  <c r="P182"/>
  <c r="O182"/>
  <c r="N182"/>
  <c r="L182"/>
  <c r="K182"/>
  <c r="J182"/>
  <c r="I182"/>
  <c r="G182"/>
  <c r="F182"/>
  <c r="E182"/>
  <c r="D182"/>
  <c r="B182"/>
  <c r="AE181"/>
  <c r="AC181"/>
  <c r="AB181"/>
  <c r="AA181"/>
  <c r="Z181"/>
  <c r="X181"/>
  <c r="W181"/>
  <c r="V181"/>
  <c r="U181"/>
  <c r="T181"/>
  <c r="S181"/>
  <c r="R181"/>
  <c r="P181"/>
  <c r="O181"/>
  <c r="N181"/>
  <c r="L181"/>
  <c r="K181"/>
  <c r="J181"/>
  <c r="I181"/>
  <c r="G181"/>
  <c r="F181"/>
  <c r="E181"/>
  <c r="D181"/>
  <c r="B181"/>
  <c r="AE180"/>
  <c r="AC180"/>
  <c r="AB180"/>
  <c r="AA180"/>
  <c r="Z180"/>
  <c r="X180"/>
  <c r="W180"/>
  <c r="V180"/>
  <c r="U180"/>
  <c r="T180"/>
  <c r="S180"/>
  <c r="R180"/>
  <c r="P180"/>
  <c r="O180"/>
  <c r="N180"/>
  <c r="L180"/>
  <c r="K180"/>
  <c r="J180"/>
  <c r="I180"/>
  <c r="G180"/>
  <c r="F180"/>
  <c r="E180"/>
  <c r="D180"/>
  <c r="B180"/>
  <c r="AE179"/>
  <c r="AC179"/>
  <c r="AB179"/>
  <c r="AA179"/>
  <c r="Z179"/>
  <c r="X179"/>
  <c r="W179"/>
  <c r="V179"/>
  <c r="U179"/>
  <c r="T179"/>
  <c r="S179"/>
  <c r="R179"/>
  <c r="P179"/>
  <c r="O179"/>
  <c r="N179"/>
  <c r="L179"/>
  <c r="K179"/>
  <c r="J179"/>
  <c r="I179"/>
  <c r="G179"/>
  <c r="F179"/>
  <c r="E179"/>
  <c r="D179"/>
  <c r="B179"/>
  <c r="AE178"/>
  <c r="AC178"/>
  <c r="AB178"/>
  <c r="AA178"/>
  <c r="Z178"/>
  <c r="X178"/>
  <c r="W178"/>
  <c r="V178"/>
  <c r="U178"/>
  <c r="T178"/>
  <c r="S178"/>
  <c r="R178"/>
  <c r="P178"/>
  <c r="O178"/>
  <c r="N178"/>
  <c r="L178"/>
  <c r="K178"/>
  <c r="J178"/>
  <c r="I178"/>
  <c r="G178"/>
  <c r="F178"/>
  <c r="E178"/>
  <c r="D178"/>
  <c r="B178"/>
  <c r="AE177"/>
  <c r="AC177"/>
  <c r="AB177"/>
  <c r="AA177"/>
  <c r="Z177"/>
  <c r="X177"/>
  <c r="W177"/>
  <c r="V177"/>
  <c r="U177"/>
  <c r="T177"/>
  <c r="S177"/>
  <c r="R177"/>
  <c r="P177"/>
  <c r="O177"/>
  <c r="N177"/>
  <c r="L177"/>
  <c r="K177"/>
  <c r="J177"/>
  <c r="I177"/>
  <c r="G177"/>
  <c r="F177"/>
  <c r="E177"/>
  <c r="D177"/>
  <c r="B177"/>
  <c r="AE176"/>
  <c r="AC176"/>
  <c r="AB176"/>
  <c r="AA176"/>
  <c r="Z176"/>
  <c r="X176"/>
  <c r="W176"/>
  <c r="V176"/>
  <c r="U176"/>
  <c r="T176"/>
  <c r="S176"/>
  <c r="R176"/>
  <c r="P176"/>
  <c r="O176"/>
  <c r="N176"/>
  <c r="L176"/>
  <c r="K176"/>
  <c r="J176"/>
  <c r="I176"/>
  <c r="G176"/>
  <c r="F176"/>
  <c r="E176"/>
  <c r="D176"/>
  <c r="B176"/>
  <c r="AE175"/>
  <c r="AC175"/>
  <c r="AB175"/>
  <c r="AA175"/>
  <c r="Z175"/>
  <c r="X175"/>
  <c r="W175"/>
  <c r="V175"/>
  <c r="U175"/>
  <c r="T175"/>
  <c r="S175"/>
  <c r="R175"/>
  <c r="P175"/>
  <c r="O175"/>
  <c r="N175"/>
  <c r="L175"/>
  <c r="K175"/>
  <c r="J175"/>
  <c r="I175"/>
  <c r="G175"/>
  <c r="F175"/>
  <c r="E175"/>
  <c r="D175"/>
  <c r="B175"/>
  <c r="AE174"/>
  <c r="AC174"/>
  <c r="AB174"/>
  <c r="AA174"/>
  <c r="Z174"/>
  <c r="X174"/>
  <c r="W174"/>
  <c r="V174"/>
  <c r="U174"/>
  <c r="T174"/>
  <c r="S174"/>
  <c r="R174"/>
  <c r="P174"/>
  <c r="O174"/>
  <c r="N174"/>
  <c r="L174"/>
  <c r="K174"/>
  <c r="J174"/>
  <c r="I174"/>
  <c r="G174"/>
  <c r="F174"/>
  <c r="E174"/>
  <c r="D174"/>
  <c r="B174"/>
  <c r="AE173"/>
  <c r="AC173"/>
  <c r="AB173"/>
  <c r="AA173"/>
  <c r="Z173"/>
  <c r="X173"/>
  <c r="W173"/>
  <c r="V173"/>
  <c r="U173"/>
  <c r="T173"/>
  <c r="S173"/>
  <c r="R173"/>
  <c r="P173"/>
  <c r="O173"/>
  <c r="N173"/>
  <c r="L173"/>
  <c r="K173"/>
  <c r="J173"/>
  <c r="I173"/>
  <c r="G173"/>
  <c r="F173"/>
  <c r="E173"/>
  <c r="D173"/>
  <c r="B173"/>
  <c r="AE172"/>
  <c r="AC172"/>
  <c r="AB172"/>
  <c r="AA172"/>
  <c r="Z172"/>
  <c r="X172"/>
  <c r="W172"/>
  <c r="V172"/>
  <c r="U172"/>
  <c r="T172"/>
  <c r="S172"/>
  <c r="R172"/>
  <c r="P172"/>
  <c r="O172"/>
  <c r="N172"/>
  <c r="L172"/>
  <c r="K172"/>
  <c r="J172"/>
  <c r="I172"/>
  <c r="G172"/>
  <c r="F172"/>
  <c r="E172"/>
  <c r="D172"/>
  <c r="B172"/>
  <c r="AE171"/>
  <c r="AC171"/>
  <c r="AB171"/>
  <c r="AA171"/>
  <c r="Z171"/>
  <c r="X171"/>
  <c r="W171"/>
  <c r="V171"/>
  <c r="U171"/>
  <c r="T171"/>
  <c r="S171"/>
  <c r="R171"/>
  <c r="P171"/>
  <c r="O171"/>
  <c r="N171"/>
  <c r="L171"/>
  <c r="K171"/>
  <c r="J171"/>
  <c r="I171"/>
  <c r="G171"/>
  <c r="F171"/>
  <c r="E171"/>
  <c r="D171"/>
  <c r="B171"/>
  <c r="AE170"/>
  <c r="AC170"/>
  <c r="AB170"/>
  <c r="AA170"/>
  <c r="Z170"/>
  <c r="X170"/>
  <c r="W170"/>
  <c r="V170"/>
  <c r="U170"/>
  <c r="T170"/>
  <c r="S170"/>
  <c r="R170"/>
  <c r="P170"/>
  <c r="O170"/>
  <c r="N170"/>
  <c r="L170"/>
  <c r="K170"/>
  <c r="J170"/>
  <c r="I170"/>
  <c r="G170"/>
  <c r="F170"/>
  <c r="E170"/>
  <c r="D170"/>
  <c r="B170"/>
  <c r="AE169"/>
  <c r="AC169"/>
  <c r="AB169"/>
  <c r="AA169"/>
  <c r="Z169"/>
  <c r="X169"/>
  <c r="W169"/>
  <c r="V169"/>
  <c r="U169"/>
  <c r="T169"/>
  <c r="S169"/>
  <c r="R169"/>
  <c r="P169"/>
  <c r="O169"/>
  <c r="N169"/>
  <c r="L169"/>
  <c r="K169"/>
  <c r="J169"/>
  <c r="I169"/>
  <c r="G169"/>
  <c r="F169"/>
  <c r="E169"/>
  <c r="D169"/>
  <c r="B169"/>
  <c r="AE168"/>
  <c r="AC168"/>
  <c r="AB168"/>
  <c r="AA168"/>
  <c r="Z168"/>
  <c r="X168"/>
  <c r="W168"/>
  <c r="V168"/>
  <c r="U168"/>
  <c r="T168"/>
  <c r="S168"/>
  <c r="R168"/>
  <c r="P168"/>
  <c r="O168"/>
  <c r="N168"/>
  <c r="L168"/>
  <c r="K168"/>
  <c r="J168"/>
  <c r="I168"/>
  <c r="G168"/>
  <c r="F168"/>
  <c r="E168"/>
  <c r="D168"/>
  <c r="B168"/>
  <c r="AE167"/>
  <c r="AC167"/>
  <c r="AB167"/>
  <c r="AA167"/>
  <c r="Z167"/>
  <c r="X167"/>
  <c r="W167"/>
  <c r="V167"/>
  <c r="U167"/>
  <c r="T167"/>
  <c r="S167"/>
  <c r="R167"/>
  <c r="P167"/>
  <c r="O167"/>
  <c r="N167"/>
  <c r="L167"/>
  <c r="K167"/>
  <c r="J167"/>
  <c r="I167"/>
  <c r="G167"/>
  <c r="F167"/>
  <c r="E167"/>
  <c r="D167"/>
  <c r="B167"/>
  <c r="AE166"/>
  <c r="AC166"/>
  <c r="AB166"/>
  <c r="AA166"/>
  <c r="Z166"/>
  <c r="X166"/>
  <c r="W166"/>
  <c r="V166"/>
  <c r="U166"/>
  <c r="T166"/>
  <c r="S166"/>
  <c r="R166"/>
  <c r="P166"/>
  <c r="O166"/>
  <c r="N166"/>
  <c r="L166"/>
  <c r="K166"/>
  <c r="J166"/>
  <c r="I166"/>
  <c r="G166"/>
  <c r="F166"/>
  <c r="E166"/>
  <c r="D166"/>
  <c r="B166"/>
  <c r="AE165"/>
  <c r="AC165"/>
  <c r="AB165"/>
  <c r="AA165"/>
  <c r="Z165"/>
  <c r="X165"/>
  <c r="W165"/>
  <c r="V165"/>
  <c r="U165"/>
  <c r="T165"/>
  <c r="S165"/>
  <c r="R165"/>
  <c r="P165"/>
  <c r="O165"/>
  <c r="N165"/>
  <c r="L165"/>
  <c r="K165"/>
  <c r="J165"/>
  <c r="I165"/>
  <c r="G165"/>
  <c r="F165"/>
  <c r="E165"/>
  <c r="D165"/>
  <c r="B165"/>
  <c r="AE164"/>
  <c r="AC164"/>
  <c r="AB164"/>
  <c r="AA164"/>
  <c r="Z164"/>
  <c r="X164"/>
  <c r="W164"/>
  <c r="V164"/>
  <c r="U164"/>
  <c r="T164"/>
  <c r="S164"/>
  <c r="R164"/>
  <c r="P164"/>
  <c r="O164"/>
  <c r="N164"/>
  <c r="L164"/>
  <c r="K164"/>
  <c r="J164"/>
  <c r="I164"/>
  <c r="G164"/>
  <c r="F164"/>
  <c r="E164"/>
  <c r="D164"/>
  <c r="B164"/>
  <c r="AE163"/>
  <c r="AC163"/>
  <c r="AB163"/>
  <c r="AA163"/>
  <c r="Z163"/>
  <c r="X163"/>
  <c r="W163"/>
  <c r="V163"/>
  <c r="U163"/>
  <c r="T163"/>
  <c r="S163"/>
  <c r="R163"/>
  <c r="P163"/>
  <c r="O163"/>
  <c r="N163"/>
  <c r="L163"/>
  <c r="K163"/>
  <c r="J163"/>
  <c r="I163"/>
  <c r="G163"/>
  <c r="F163"/>
  <c r="E163"/>
  <c r="D163"/>
  <c r="B163"/>
  <c r="AE162"/>
  <c r="AC162"/>
  <c r="AB162"/>
  <c r="AA162"/>
  <c r="Z162"/>
  <c r="X162"/>
  <c r="W162"/>
  <c r="V162"/>
  <c r="U162"/>
  <c r="T162"/>
  <c r="S162"/>
  <c r="R162"/>
  <c r="P162"/>
  <c r="O162"/>
  <c r="N162"/>
  <c r="L162"/>
  <c r="K162"/>
  <c r="J162"/>
  <c r="I162"/>
  <c r="G162"/>
  <c r="F162"/>
  <c r="E162"/>
  <c r="D162"/>
  <c r="B162"/>
  <c r="AE161"/>
  <c r="AC161"/>
  <c r="AB161"/>
  <c r="AA161"/>
  <c r="Z161"/>
  <c r="X161"/>
  <c r="W161"/>
  <c r="V161"/>
  <c r="U161"/>
  <c r="T161"/>
  <c r="S161"/>
  <c r="R161"/>
  <c r="P161"/>
  <c r="O161"/>
  <c r="N161"/>
  <c r="L161"/>
  <c r="K161"/>
  <c r="J161"/>
  <c r="I161"/>
  <c r="G161"/>
  <c r="F161"/>
  <c r="E161"/>
  <c r="D161"/>
  <c r="B161"/>
  <c r="AE160"/>
  <c r="AC160"/>
  <c r="AB160"/>
  <c r="AA160"/>
  <c r="Z160"/>
  <c r="X160"/>
  <c r="W160"/>
  <c r="V160"/>
  <c r="U160"/>
  <c r="T160"/>
  <c r="S160"/>
  <c r="R160"/>
  <c r="P160"/>
  <c r="O160"/>
  <c r="N160"/>
  <c r="L160"/>
  <c r="K160"/>
  <c r="J160"/>
  <c r="I160"/>
  <c r="G160"/>
  <c r="F160"/>
  <c r="E160"/>
  <c r="D160"/>
  <c r="B160"/>
  <c r="AE159"/>
  <c r="AC159"/>
  <c r="AB159"/>
  <c r="AA159"/>
  <c r="Z159"/>
  <c r="X159"/>
  <c r="W159"/>
  <c r="V159"/>
  <c r="U159"/>
  <c r="T159"/>
  <c r="S159"/>
  <c r="R159"/>
  <c r="P159"/>
  <c r="O159"/>
  <c r="N159"/>
  <c r="L159"/>
  <c r="K159"/>
  <c r="J159"/>
  <c r="I159"/>
  <c r="G159"/>
  <c r="F159"/>
  <c r="E159"/>
  <c r="D159"/>
  <c r="B159"/>
  <c r="AE158"/>
  <c r="AC158"/>
  <c r="AB158"/>
  <c r="AA158"/>
  <c r="Z158"/>
  <c r="X158"/>
  <c r="W158"/>
  <c r="V158"/>
  <c r="U158"/>
  <c r="T158"/>
  <c r="S158"/>
  <c r="R158"/>
  <c r="P158"/>
  <c r="O158"/>
  <c r="N158"/>
  <c r="L158"/>
  <c r="K158"/>
  <c r="J158"/>
  <c r="I158"/>
  <c r="G158"/>
  <c r="F158"/>
  <c r="E158"/>
  <c r="D158"/>
  <c r="B158"/>
  <c r="AE157"/>
  <c r="AC157"/>
  <c r="AB157"/>
  <c r="AA157"/>
  <c r="Z157"/>
  <c r="X157"/>
  <c r="W157"/>
  <c r="V157"/>
  <c r="U157"/>
  <c r="T157"/>
  <c r="S157"/>
  <c r="R157"/>
  <c r="P157"/>
  <c r="O157"/>
  <c r="N157"/>
  <c r="L157"/>
  <c r="K157"/>
  <c r="J157"/>
  <c r="I157"/>
  <c r="G157"/>
  <c r="F157"/>
  <c r="E157"/>
  <c r="D157"/>
  <c r="B157"/>
  <c r="AE156"/>
  <c r="AC156"/>
  <c r="AB156"/>
  <c r="AA156"/>
  <c r="Z156"/>
  <c r="X156"/>
  <c r="W156"/>
  <c r="V156"/>
  <c r="U156"/>
  <c r="T156"/>
  <c r="S156"/>
  <c r="R156"/>
  <c r="P156"/>
  <c r="O156"/>
  <c r="N156"/>
  <c r="L156"/>
  <c r="K156"/>
  <c r="J156"/>
  <c r="I156"/>
  <c r="G156"/>
  <c r="F156"/>
  <c r="E156"/>
  <c r="D156"/>
  <c r="B156"/>
  <c r="AE155"/>
  <c r="AC155"/>
  <c r="AB155"/>
  <c r="AA155"/>
  <c r="Z155"/>
  <c r="X155"/>
  <c r="W155"/>
  <c r="V155"/>
  <c r="U155"/>
  <c r="T155"/>
  <c r="S155"/>
  <c r="R155"/>
  <c r="P155"/>
  <c r="O155"/>
  <c r="N155"/>
  <c r="L155"/>
  <c r="K155"/>
  <c r="J155"/>
  <c r="I155"/>
  <c r="G155"/>
  <c r="F155"/>
  <c r="E155"/>
  <c r="D155"/>
  <c r="B155"/>
  <c r="AE154"/>
  <c r="AC154"/>
  <c r="AB154"/>
  <c r="AA154"/>
  <c r="Z154"/>
  <c r="X154"/>
  <c r="W154"/>
  <c r="V154"/>
  <c r="U154"/>
  <c r="T154"/>
  <c r="S154"/>
  <c r="R154"/>
  <c r="P154"/>
  <c r="O154"/>
  <c r="N154"/>
  <c r="L154"/>
  <c r="K154"/>
  <c r="J154"/>
  <c r="I154"/>
  <c r="G154"/>
  <c r="F154"/>
  <c r="E154"/>
  <c r="D154"/>
  <c r="B154"/>
  <c r="AE153"/>
  <c r="AC153"/>
  <c r="AB153"/>
  <c r="AA153"/>
  <c r="Z153"/>
  <c r="X153"/>
  <c r="W153"/>
  <c r="V153"/>
  <c r="U153"/>
  <c r="T153"/>
  <c r="S153"/>
  <c r="R153"/>
  <c r="P153"/>
  <c r="O153"/>
  <c r="N153"/>
  <c r="L153"/>
  <c r="K153"/>
  <c r="J153"/>
  <c r="I153"/>
  <c r="G153"/>
  <c r="F153"/>
  <c r="E153"/>
  <c r="D153"/>
  <c r="B153"/>
  <c r="AE152"/>
  <c r="AC152"/>
  <c r="AB152"/>
  <c r="AA152"/>
  <c r="Z152"/>
  <c r="X152"/>
  <c r="W152"/>
  <c r="V152"/>
  <c r="U152"/>
  <c r="T152"/>
  <c r="S152"/>
  <c r="R152"/>
  <c r="P152"/>
  <c r="O152"/>
  <c r="N152"/>
  <c r="L152"/>
  <c r="K152"/>
  <c r="J152"/>
  <c r="I152"/>
  <c r="G152"/>
  <c r="F152"/>
  <c r="E152"/>
  <c r="D152"/>
  <c r="B152"/>
  <c r="AE151"/>
  <c r="AC151"/>
  <c r="AB151"/>
  <c r="AA151"/>
  <c r="Z151"/>
  <c r="X151"/>
  <c r="W151"/>
  <c r="V151"/>
  <c r="U151"/>
  <c r="T151"/>
  <c r="S151"/>
  <c r="R151"/>
  <c r="P151"/>
  <c r="O151"/>
  <c r="N151"/>
  <c r="L151"/>
  <c r="K151"/>
  <c r="J151"/>
  <c r="I151"/>
  <c r="G151"/>
  <c r="F151"/>
  <c r="E151"/>
  <c r="D151"/>
  <c r="B151"/>
  <c r="AE150"/>
  <c r="AC150"/>
  <c r="AB150"/>
  <c r="AA150"/>
  <c r="Z150"/>
  <c r="X150"/>
  <c r="W150"/>
  <c r="V150"/>
  <c r="U150"/>
  <c r="T150"/>
  <c r="S150"/>
  <c r="R150"/>
  <c r="P150"/>
  <c r="O150"/>
  <c r="N150"/>
  <c r="L150"/>
  <c r="K150"/>
  <c r="J150"/>
  <c r="I150"/>
  <c r="G150"/>
  <c r="F150"/>
  <c r="E150"/>
  <c r="D150"/>
  <c r="B150"/>
  <c r="AE149"/>
  <c r="AC149"/>
  <c r="AB149"/>
  <c r="AA149"/>
  <c r="Z149"/>
  <c r="X149"/>
  <c r="W149"/>
  <c r="V149"/>
  <c r="U149"/>
  <c r="T149"/>
  <c r="S149"/>
  <c r="R149"/>
  <c r="P149"/>
  <c r="O149"/>
  <c r="N149"/>
  <c r="L149"/>
  <c r="K149"/>
  <c r="J149"/>
  <c r="I149"/>
  <c r="G149"/>
  <c r="F149"/>
  <c r="E149"/>
  <c r="D149"/>
  <c r="B149"/>
  <c r="AE148"/>
  <c r="AC148"/>
  <c r="AB148"/>
  <c r="AA148"/>
  <c r="Z148"/>
  <c r="X148"/>
  <c r="W148"/>
  <c r="V148"/>
  <c r="U148"/>
  <c r="T148"/>
  <c r="S148"/>
  <c r="R148"/>
  <c r="P148"/>
  <c r="O148"/>
  <c r="N148"/>
  <c r="L148"/>
  <c r="K148"/>
  <c r="J148"/>
  <c r="I148"/>
  <c r="G148"/>
  <c r="F148"/>
  <c r="E148"/>
  <c r="D148"/>
  <c r="B148"/>
  <c r="AE147"/>
  <c r="AC147"/>
  <c r="AB147"/>
  <c r="AA147"/>
  <c r="Z147"/>
  <c r="X147"/>
  <c r="W147"/>
  <c r="V147"/>
  <c r="U147"/>
  <c r="T147"/>
  <c r="S147"/>
  <c r="R147"/>
  <c r="P147"/>
  <c r="O147"/>
  <c r="N147"/>
  <c r="L147"/>
  <c r="K147"/>
  <c r="J147"/>
  <c r="I147"/>
  <c r="G147"/>
  <c r="F147"/>
  <c r="E147"/>
  <c r="D147"/>
  <c r="B147"/>
  <c r="AE146"/>
  <c r="AC146"/>
  <c r="AB146"/>
  <c r="AA146"/>
  <c r="Z146"/>
  <c r="X146"/>
  <c r="W146"/>
  <c r="V146"/>
  <c r="U146"/>
  <c r="T146"/>
  <c r="S146"/>
  <c r="R146"/>
  <c r="P146"/>
  <c r="O146"/>
  <c r="N146"/>
  <c r="L146"/>
  <c r="K146"/>
  <c r="J146"/>
  <c r="I146"/>
  <c r="G146"/>
  <c r="F146"/>
  <c r="E146"/>
  <c r="D146"/>
  <c r="B146"/>
  <c r="AE145"/>
  <c r="AC145"/>
  <c r="AB145"/>
  <c r="AA145"/>
  <c r="Z145"/>
  <c r="X145"/>
  <c r="W145"/>
  <c r="V145"/>
  <c r="U145"/>
  <c r="T145"/>
  <c r="S145"/>
  <c r="R145"/>
  <c r="P145"/>
  <c r="O145"/>
  <c r="N145"/>
  <c r="L145"/>
  <c r="K145"/>
  <c r="J145"/>
  <c r="I145"/>
  <c r="G145"/>
  <c r="F145"/>
  <c r="E145"/>
  <c r="D145"/>
  <c r="B145"/>
  <c r="AE144"/>
  <c r="AC144"/>
  <c r="AB144"/>
  <c r="AA144"/>
  <c r="Z144"/>
  <c r="X144"/>
  <c r="W144"/>
  <c r="V144"/>
  <c r="U144"/>
  <c r="T144"/>
  <c r="S144"/>
  <c r="R144"/>
  <c r="P144"/>
  <c r="O144"/>
  <c r="N144"/>
  <c r="L144"/>
  <c r="K144"/>
  <c r="J144"/>
  <c r="I144"/>
  <c r="G144"/>
  <c r="F144"/>
  <c r="E144"/>
  <c r="D144"/>
  <c r="B144"/>
  <c r="AE143"/>
  <c r="AC143"/>
  <c r="AB143"/>
  <c r="AA143"/>
  <c r="Z143"/>
  <c r="X143"/>
  <c r="W143"/>
  <c r="V143"/>
  <c r="U143"/>
  <c r="T143"/>
  <c r="S143"/>
  <c r="R143"/>
  <c r="P143"/>
  <c r="O143"/>
  <c r="N143"/>
  <c r="L143"/>
  <c r="K143"/>
  <c r="J143"/>
  <c r="I143"/>
  <c r="G143"/>
  <c r="F143"/>
  <c r="E143"/>
  <c r="D143"/>
  <c r="B143"/>
  <c r="AE142"/>
  <c r="AC142"/>
  <c r="AB142"/>
  <c r="AA142"/>
  <c r="Z142"/>
  <c r="X142"/>
  <c r="W142"/>
  <c r="V142"/>
  <c r="U142"/>
  <c r="T142"/>
  <c r="S142"/>
  <c r="R142"/>
  <c r="P142"/>
  <c r="O142"/>
  <c r="N142"/>
  <c r="L142"/>
  <c r="K142"/>
  <c r="J142"/>
  <c r="I142"/>
  <c r="G142"/>
  <c r="F142"/>
  <c r="E142"/>
  <c r="D142"/>
  <c r="B142"/>
  <c r="AE141"/>
  <c r="AC141"/>
  <c r="AB141"/>
  <c r="AA141"/>
  <c r="Z141"/>
  <c r="X141"/>
  <c r="W141"/>
  <c r="V141"/>
  <c r="U141"/>
  <c r="T141"/>
  <c r="S141"/>
  <c r="R141"/>
  <c r="P141"/>
  <c r="O141"/>
  <c r="N141"/>
  <c r="L141"/>
  <c r="K141"/>
  <c r="J141"/>
  <c r="I141"/>
  <c r="G141"/>
  <c r="F141"/>
  <c r="E141"/>
  <c r="D141"/>
  <c r="B141"/>
  <c r="AE140"/>
  <c r="AC140"/>
  <c r="AB140"/>
  <c r="AA140"/>
  <c r="Z140"/>
  <c r="X140"/>
  <c r="W140"/>
  <c r="V140"/>
  <c r="U140"/>
  <c r="T140"/>
  <c r="S140"/>
  <c r="R140"/>
  <c r="P140"/>
  <c r="O140"/>
  <c r="N140"/>
  <c r="L140"/>
  <c r="K140"/>
  <c r="J140"/>
  <c r="I140"/>
  <c r="G140"/>
  <c r="F140"/>
  <c r="E140"/>
  <c r="D140"/>
  <c r="B140"/>
  <c r="AE139"/>
  <c r="AC139"/>
  <c r="AB139"/>
  <c r="AA139"/>
  <c r="Z139"/>
  <c r="X139"/>
  <c r="W139"/>
  <c r="V139"/>
  <c r="U139"/>
  <c r="T139"/>
  <c r="S139"/>
  <c r="R139"/>
  <c r="P139"/>
  <c r="O139"/>
  <c r="N139"/>
  <c r="L139"/>
  <c r="K139"/>
  <c r="J139"/>
  <c r="I139"/>
  <c r="G139"/>
  <c r="F139"/>
  <c r="E139"/>
  <c r="D139"/>
  <c r="B139"/>
  <c r="AE138"/>
  <c r="AC138"/>
  <c r="AB138"/>
  <c r="AA138"/>
  <c r="Z138"/>
  <c r="X138"/>
  <c r="W138"/>
  <c r="V138"/>
  <c r="U138"/>
  <c r="T138"/>
  <c r="S138"/>
  <c r="R138"/>
  <c r="P138"/>
  <c r="O138"/>
  <c r="N138"/>
  <c r="L138"/>
  <c r="K138"/>
  <c r="J138"/>
  <c r="I138"/>
  <c r="G138"/>
  <c r="F138"/>
  <c r="E138"/>
  <c r="D138"/>
  <c r="B138"/>
  <c r="AE137"/>
  <c r="AC137"/>
  <c r="AB137"/>
  <c r="AA137"/>
  <c r="Z137"/>
  <c r="X137"/>
  <c r="W137"/>
  <c r="V137"/>
  <c r="U137"/>
  <c r="T137"/>
  <c r="S137"/>
  <c r="R137"/>
  <c r="P137"/>
  <c r="O137"/>
  <c r="N137"/>
  <c r="L137"/>
  <c r="K137"/>
  <c r="J137"/>
  <c r="I137"/>
  <c r="G137"/>
  <c r="F137"/>
  <c r="E137"/>
  <c r="D137"/>
  <c r="B137"/>
  <c r="AE136"/>
  <c r="AC136"/>
  <c r="AB136"/>
  <c r="AA136"/>
  <c r="Z136"/>
  <c r="X136"/>
  <c r="W136"/>
  <c r="V136"/>
  <c r="U136"/>
  <c r="T136"/>
  <c r="S136"/>
  <c r="R136"/>
  <c r="P136"/>
  <c r="O136"/>
  <c r="N136"/>
  <c r="L136"/>
  <c r="K136"/>
  <c r="J136"/>
  <c r="I136"/>
  <c r="G136"/>
  <c r="F136"/>
  <c r="E136"/>
  <c r="D136"/>
  <c r="B136"/>
  <c r="AE135"/>
  <c r="AC135"/>
  <c r="AB135"/>
  <c r="AA135"/>
  <c r="Z135"/>
  <c r="X135"/>
  <c r="W135"/>
  <c r="V135"/>
  <c r="U135"/>
  <c r="T135"/>
  <c r="S135"/>
  <c r="R135"/>
  <c r="P135"/>
  <c r="O135"/>
  <c r="N135"/>
  <c r="L135"/>
  <c r="K135"/>
  <c r="J135"/>
  <c r="I135"/>
  <c r="G135"/>
  <c r="F135"/>
  <c r="E135"/>
  <c r="D135"/>
  <c r="B135"/>
  <c r="AE134"/>
  <c r="AC134"/>
  <c r="AB134"/>
  <c r="AA134"/>
  <c r="Z134"/>
  <c r="X134"/>
  <c r="W134"/>
  <c r="V134"/>
  <c r="U134"/>
  <c r="T134"/>
  <c r="S134"/>
  <c r="R134"/>
  <c r="P134"/>
  <c r="O134"/>
  <c r="N134"/>
  <c r="L134"/>
  <c r="K134"/>
  <c r="J134"/>
  <c r="I134"/>
  <c r="G134"/>
  <c r="F134"/>
  <c r="E134"/>
  <c r="D134"/>
  <c r="B134"/>
  <c r="AE133"/>
  <c r="AC133"/>
  <c r="AB133"/>
  <c r="AA133"/>
  <c r="Z133"/>
  <c r="X133"/>
  <c r="W133"/>
  <c r="V133"/>
  <c r="U133"/>
  <c r="T133"/>
  <c r="S133"/>
  <c r="R133"/>
  <c r="P133"/>
  <c r="O133"/>
  <c r="N133"/>
  <c r="L133"/>
  <c r="K133"/>
  <c r="J133"/>
  <c r="I133"/>
  <c r="G133"/>
  <c r="F133"/>
  <c r="E133"/>
  <c r="D133"/>
  <c r="B133"/>
  <c r="AE132"/>
  <c r="AC132"/>
  <c r="AB132"/>
  <c r="AA132"/>
  <c r="Z132"/>
  <c r="X132"/>
  <c r="W132"/>
  <c r="V132"/>
  <c r="U132"/>
  <c r="T132"/>
  <c r="S132"/>
  <c r="R132"/>
  <c r="P132"/>
  <c r="O132"/>
  <c r="N132"/>
  <c r="L132"/>
  <c r="K132"/>
  <c r="J132"/>
  <c r="I132"/>
  <c r="G132"/>
  <c r="F132"/>
  <c r="E132"/>
  <c r="D132"/>
  <c r="B132"/>
  <c r="AE131"/>
  <c r="AC131"/>
  <c r="AB131"/>
  <c r="AA131"/>
  <c r="Z131"/>
  <c r="X131"/>
  <c r="W131"/>
  <c r="V131"/>
  <c r="U131"/>
  <c r="T131"/>
  <c r="S131"/>
  <c r="R131"/>
  <c r="P131"/>
  <c r="O131"/>
  <c r="N131"/>
  <c r="L131"/>
  <c r="K131"/>
  <c r="J131"/>
  <c r="I131"/>
  <c r="G131"/>
  <c r="F131"/>
  <c r="E131"/>
  <c r="D131"/>
  <c r="B131"/>
  <c r="AE130"/>
  <c r="AC130"/>
  <c r="AB130"/>
  <c r="AA130"/>
  <c r="Z130"/>
  <c r="X130"/>
  <c r="W130"/>
  <c r="V130"/>
  <c r="U130"/>
  <c r="T130"/>
  <c r="S130"/>
  <c r="R130"/>
  <c r="P130"/>
  <c r="O130"/>
  <c r="N130"/>
  <c r="L130"/>
  <c r="K130"/>
  <c r="J130"/>
  <c r="I130"/>
  <c r="G130"/>
  <c r="F130"/>
  <c r="E130"/>
  <c r="D130"/>
  <c r="B130"/>
  <c r="AE129"/>
  <c r="AC129"/>
  <c r="AB129"/>
  <c r="AA129"/>
  <c r="Z129"/>
  <c r="X129"/>
  <c r="W129"/>
  <c r="V129"/>
  <c r="U129"/>
  <c r="T129"/>
  <c r="S129"/>
  <c r="R129"/>
  <c r="P129"/>
  <c r="O129"/>
  <c r="N129"/>
  <c r="L129"/>
  <c r="K129"/>
  <c r="J129"/>
  <c r="I129"/>
  <c r="G129"/>
  <c r="F129"/>
  <c r="E129"/>
  <c r="D129"/>
  <c r="B129"/>
  <c r="AE128"/>
  <c r="AC128"/>
  <c r="AB128"/>
  <c r="AA128"/>
  <c r="Z128"/>
  <c r="X128"/>
  <c r="W128"/>
  <c r="V128"/>
  <c r="U128"/>
  <c r="T128"/>
  <c r="S128"/>
  <c r="R128"/>
  <c r="P128"/>
  <c r="O128"/>
  <c r="N128"/>
  <c r="L128"/>
  <c r="K128"/>
  <c r="J128"/>
  <c r="I128"/>
  <c r="G128"/>
  <c r="F128"/>
  <c r="E128"/>
  <c r="D128"/>
  <c r="B128"/>
  <c r="AE127"/>
  <c r="AC127"/>
  <c r="AB127"/>
  <c r="AA127"/>
  <c r="Z127"/>
  <c r="X127"/>
  <c r="W127"/>
  <c r="V127"/>
  <c r="U127"/>
  <c r="T127"/>
  <c r="S127"/>
  <c r="R127"/>
  <c r="P127"/>
  <c r="O127"/>
  <c r="N127"/>
  <c r="L127"/>
  <c r="K127"/>
  <c r="J127"/>
  <c r="I127"/>
  <c r="G127"/>
  <c r="F127"/>
  <c r="E127"/>
  <c r="D127"/>
  <c r="B127"/>
  <c r="AE126"/>
  <c r="AC126"/>
  <c r="AB126"/>
  <c r="AA126"/>
  <c r="Z126"/>
  <c r="X126"/>
  <c r="W126"/>
  <c r="V126"/>
  <c r="U126"/>
  <c r="T126"/>
  <c r="S126"/>
  <c r="R126"/>
  <c r="P126"/>
  <c r="O126"/>
  <c r="N126"/>
  <c r="L126"/>
  <c r="K126"/>
  <c r="J126"/>
  <c r="I126"/>
  <c r="G126"/>
  <c r="F126"/>
  <c r="E126"/>
  <c r="D126"/>
  <c r="B126"/>
  <c r="AE125"/>
  <c r="AC125"/>
  <c r="AB125"/>
  <c r="AA125"/>
  <c r="Z125"/>
  <c r="X125"/>
  <c r="W125"/>
  <c r="V125"/>
  <c r="U125"/>
  <c r="T125"/>
  <c r="S125"/>
  <c r="R125"/>
  <c r="P125"/>
  <c r="O125"/>
  <c r="N125"/>
  <c r="L125"/>
  <c r="K125"/>
  <c r="J125"/>
  <c r="I125"/>
  <c r="G125"/>
  <c r="F125"/>
  <c r="E125"/>
  <c r="D125"/>
  <c r="B125"/>
  <c r="AE124"/>
  <c r="AC124"/>
  <c r="AB124"/>
  <c r="AA124"/>
  <c r="Z124"/>
  <c r="X124"/>
  <c r="W124"/>
  <c r="V124"/>
  <c r="U124"/>
  <c r="T124"/>
  <c r="S124"/>
  <c r="R124"/>
  <c r="P124"/>
  <c r="O124"/>
  <c r="N124"/>
  <c r="L124"/>
  <c r="K124"/>
  <c r="J124"/>
  <c r="I124"/>
  <c r="G124"/>
  <c r="F124"/>
  <c r="E124"/>
  <c r="D124"/>
  <c r="B124"/>
  <c r="AE123"/>
  <c r="AC123"/>
  <c r="AB123"/>
  <c r="AA123"/>
  <c r="Z123"/>
  <c r="X123"/>
  <c r="W123"/>
  <c r="V123"/>
  <c r="U123"/>
  <c r="T123"/>
  <c r="S123"/>
  <c r="R123"/>
  <c r="P123"/>
  <c r="O123"/>
  <c r="N123"/>
  <c r="L123"/>
  <c r="K123"/>
  <c r="J123"/>
  <c r="I123"/>
  <c r="G123"/>
  <c r="F123"/>
  <c r="E123"/>
  <c r="D123"/>
  <c r="B123"/>
  <c r="AE122"/>
  <c r="AC122"/>
  <c r="AB122"/>
  <c r="AA122"/>
  <c r="Z122"/>
  <c r="X122"/>
  <c r="W122"/>
  <c r="V122"/>
  <c r="U122"/>
  <c r="T122"/>
  <c r="S122"/>
  <c r="R122"/>
  <c r="P122"/>
  <c r="O122"/>
  <c r="N122"/>
  <c r="L122"/>
  <c r="K122"/>
  <c r="J122"/>
  <c r="I122"/>
  <c r="G122"/>
  <c r="F122"/>
  <c r="E122"/>
  <c r="D122"/>
  <c r="B122"/>
  <c r="AE121"/>
  <c r="AC121"/>
  <c r="AB121"/>
  <c r="AA121"/>
  <c r="Z121"/>
  <c r="X121"/>
  <c r="W121"/>
  <c r="V121"/>
  <c r="U121"/>
  <c r="T121"/>
  <c r="S121"/>
  <c r="R121"/>
  <c r="P121"/>
  <c r="O121"/>
  <c r="N121"/>
  <c r="L121"/>
  <c r="K121"/>
  <c r="J121"/>
  <c r="I121"/>
  <c r="G121"/>
  <c r="F121"/>
  <c r="E121"/>
  <c r="D121"/>
  <c r="B121"/>
  <c r="AE120"/>
  <c r="AC120"/>
  <c r="AB120"/>
  <c r="AA120"/>
  <c r="Z120"/>
  <c r="X120"/>
  <c r="W120"/>
  <c r="V120"/>
  <c r="U120"/>
  <c r="T120"/>
  <c r="S120"/>
  <c r="R120"/>
  <c r="P120"/>
  <c r="O120"/>
  <c r="N120"/>
  <c r="L120"/>
  <c r="K120"/>
  <c r="J120"/>
  <c r="I120"/>
  <c r="G120"/>
  <c r="F120"/>
  <c r="E120"/>
  <c r="D120"/>
  <c r="B120"/>
  <c r="AE119"/>
  <c r="AC119"/>
  <c r="AB119"/>
  <c r="AA119"/>
  <c r="Z119"/>
  <c r="X119"/>
  <c r="W119"/>
  <c r="V119"/>
  <c r="U119"/>
  <c r="T119"/>
  <c r="S119"/>
  <c r="R119"/>
  <c r="P119"/>
  <c r="O119"/>
  <c r="N119"/>
  <c r="L119"/>
  <c r="K119"/>
  <c r="J119"/>
  <c r="I119"/>
  <c r="G119"/>
  <c r="F119"/>
  <c r="E119"/>
  <c r="D119"/>
  <c r="B119"/>
  <c r="AE118"/>
  <c r="AC118"/>
  <c r="AB118"/>
  <c r="AA118"/>
  <c r="Z118"/>
  <c r="X118"/>
  <c r="W118"/>
  <c r="V118"/>
  <c r="U118"/>
  <c r="T118"/>
  <c r="S118"/>
  <c r="R118"/>
  <c r="P118"/>
  <c r="O118"/>
  <c r="N118"/>
  <c r="L118"/>
  <c r="K118"/>
  <c r="J118"/>
  <c r="I118"/>
  <c r="G118"/>
  <c r="F118"/>
  <c r="E118"/>
  <c r="D118"/>
  <c r="B118"/>
  <c r="AE117"/>
  <c r="AC117"/>
  <c r="AB117"/>
  <c r="AA117"/>
  <c r="Z117"/>
  <c r="X117"/>
  <c r="W117"/>
  <c r="V117"/>
  <c r="U117"/>
  <c r="T117"/>
  <c r="S117"/>
  <c r="R117"/>
  <c r="P117"/>
  <c r="O117"/>
  <c r="N117"/>
  <c r="L117"/>
  <c r="K117"/>
  <c r="J117"/>
  <c r="I117"/>
  <c r="G117"/>
  <c r="F117"/>
  <c r="E117"/>
  <c r="D117"/>
  <c r="B117"/>
  <c r="AE116"/>
  <c r="AC116"/>
  <c r="AB116"/>
  <c r="AA116"/>
  <c r="Z116"/>
  <c r="X116"/>
  <c r="W116"/>
  <c r="V116"/>
  <c r="U116"/>
  <c r="T116"/>
  <c r="S116"/>
  <c r="R116"/>
  <c r="P116"/>
  <c r="O116"/>
  <c r="N116"/>
  <c r="L116"/>
  <c r="K116"/>
  <c r="J116"/>
  <c r="I116"/>
  <c r="G116"/>
  <c r="F116"/>
  <c r="E116"/>
  <c r="D116"/>
  <c r="B116"/>
  <c r="AE115"/>
  <c r="AC115"/>
  <c r="AB115"/>
  <c r="AA115"/>
  <c r="Z115"/>
  <c r="X115"/>
  <c r="W115"/>
  <c r="V115"/>
  <c r="U115"/>
  <c r="T115"/>
  <c r="S115"/>
  <c r="R115"/>
  <c r="P115"/>
  <c r="O115"/>
  <c r="N115"/>
  <c r="L115"/>
  <c r="K115"/>
  <c r="J115"/>
  <c r="I115"/>
  <c r="G115"/>
  <c r="F115"/>
  <c r="E115"/>
  <c r="D115"/>
  <c r="B115"/>
  <c r="AE114"/>
  <c r="AC114"/>
  <c r="AB114"/>
  <c r="AA114"/>
  <c r="Z114"/>
  <c r="X114"/>
  <c r="W114"/>
  <c r="V114"/>
  <c r="U114"/>
  <c r="T114"/>
  <c r="S114"/>
  <c r="R114"/>
  <c r="P114"/>
  <c r="O114"/>
  <c r="N114"/>
  <c r="L114"/>
  <c r="K114"/>
  <c r="J114"/>
  <c r="I114"/>
  <c r="G114"/>
  <c r="F114"/>
  <c r="E114"/>
  <c r="D114"/>
  <c r="B114"/>
  <c r="AE113"/>
  <c r="AC113"/>
  <c r="AB113"/>
  <c r="AA113"/>
  <c r="Z113"/>
  <c r="X113"/>
  <c r="W113"/>
  <c r="V113"/>
  <c r="U113"/>
  <c r="T113"/>
  <c r="S113"/>
  <c r="R113"/>
  <c r="P113"/>
  <c r="O113"/>
  <c r="N113"/>
  <c r="L113"/>
  <c r="K113"/>
  <c r="J113"/>
  <c r="I113"/>
  <c r="G113"/>
  <c r="F113"/>
  <c r="E113"/>
  <c r="D113"/>
  <c r="B113"/>
  <c r="AE112"/>
  <c r="AC112"/>
  <c r="AB112"/>
  <c r="AA112"/>
  <c r="Z112"/>
  <c r="X112"/>
  <c r="W112"/>
  <c r="V112"/>
  <c r="U112"/>
  <c r="T112"/>
  <c r="S112"/>
  <c r="R112"/>
  <c r="P112"/>
  <c r="O112"/>
  <c r="N112"/>
  <c r="L112"/>
  <c r="K112"/>
  <c r="J112"/>
  <c r="I112"/>
  <c r="G112"/>
  <c r="F112"/>
  <c r="E112"/>
  <c r="D112"/>
  <c r="B112"/>
  <c r="AE111"/>
  <c r="AC111"/>
  <c r="AB111"/>
  <c r="AA111"/>
  <c r="Z111"/>
  <c r="X111"/>
  <c r="W111"/>
  <c r="V111"/>
  <c r="U111"/>
  <c r="T111"/>
  <c r="S111"/>
  <c r="R111"/>
  <c r="P111"/>
  <c r="O111"/>
  <c r="N111"/>
  <c r="L111"/>
  <c r="K111"/>
  <c r="J111"/>
  <c r="I111"/>
  <c r="G111"/>
  <c r="F111"/>
  <c r="E111"/>
  <c r="D111"/>
  <c r="B111"/>
  <c r="AE110"/>
  <c r="AC110"/>
  <c r="AB110"/>
  <c r="AA110"/>
  <c r="Z110"/>
  <c r="X110"/>
  <c r="W110"/>
  <c r="V110"/>
  <c r="U110"/>
  <c r="T110"/>
  <c r="S110"/>
  <c r="R110"/>
  <c r="P110"/>
  <c r="O110"/>
  <c r="N110"/>
  <c r="L110"/>
  <c r="K110"/>
  <c r="J110"/>
  <c r="I110"/>
  <c r="G110"/>
  <c r="F110"/>
  <c r="E110"/>
  <c r="D110"/>
  <c r="B110"/>
  <c r="AE109"/>
  <c r="AC109"/>
  <c r="AB109"/>
  <c r="AA109"/>
  <c r="Z109"/>
  <c r="X109"/>
  <c r="W109"/>
  <c r="V109"/>
  <c r="U109"/>
  <c r="T109"/>
  <c r="S109"/>
  <c r="R109"/>
  <c r="P109"/>
  <c r="O109"/>
  <c r="N109"/>
  <c r="L109"/>
  <c r="K109"/>
  <c r="J109"/>
  <c r="I109"/>
  <c r="G109"/>
  <c r="F109"/>
  <c r="E109"/>
  <c r="D109"/>
  <c r="B109"/>
  <c r="AE108"/>
  <c r="AC108"/>
  <c r="AB108"/>
  <c r="AA108"/>
  <c r="Z108"/>
  <c r="X108"/>
  <c r="W108"/>
  <c r="V108"/>
  <c r="U108"/>
  <c r="T108"/>
  <c r="S108"/>
  <c r="R108"/>
  <c r="P108"/>
  <c r="O108"/>
  <c r="N108"/>
  <c r="L108"/>
  <c r="K108"/>
  <c r="J108"/>
  <c r="I108"/>
  <c r="G108"/>
  <c r="F108"/>
  <c r="E108"/>
  <c r="D108"/>
  <c r="B108"/>
  <c r="AE107"/>
  <c r="AC107"/>
  <c r="AB107"/>
  <c r="AA107"/>
  <c r="Z107"/>
  <c r="X107"/>
  <c r="W107"/>
  <c r="V107"/>
  <c r="U107"/>
  <c r="T107"/>
  <c r="S107"/>
  <c r="R107"/>
  <c r="P107"/>
  <c r="O107"/>
  <c r="N107"/>
  <c r="L107"/>
  <c r="K107"/>
  <c r="J107"/>
  <c r="I107"/>
  <c r="G107"/>
  <c r="F107"/>
  <c r="E107"/>
  <c r="D107"/>
  <c r="B107"/>
  <c r="AE106"/>
  <c r="AC106"/>
  <c r="AB106"/>
  <c r="AA106"/>
  <c r="Z106"/>
  <c r="X106"/>
  <c r="W106"/>
  <c r="V106"/>
  <c r="U106"/>
  <c r="T106"/>
  <c r="S106"/>
  <c r="R106"/>
  <c r="P106"/>
  <c r="O106"/>
  <c r="N106"/>
  <c r="L106"/>
  <c r="K106"/>
  <c r="J106"/>
  <c r="I106"/>
  <c r="G106"/>
  <c r="F106"/>
  <c r="E106"/>
  <c r="D106"/>
  <c r="B106"/>
  <c r="AE105"/>
  <c r="AC105"/>
  <c r="AB105"/>
  <c r="AA105"/>
  <c r="Z105"/>
  <c r="X105"/>
  <c r="W105"/>
  <c r="V105"/>
  <c r="U105"/>
  <c r="T105"/>
  <c r="S105"/>
  <c r="R105"/>
  <c r="P105"/>
  <c r="O105"/>
  <c r="N105"/>
  <c r="L105"/>
  <c r="K105"/>
  <c r="J105"/>
  <c r="I105"/>
  <c r="G105"/>
  <c r="F105"/>
  <c r="E105"/>
  <c r="D105"/>
  <c r="B105"/>
  <c r="AE104"/>
  <c r="AC104"/>
  <c r="AB104"/>
  <c r="AA104"/>
  <c r="Z104"/>
  <c r="X104"/>
  <c r="W104"/>
  <c r="V104"/>
  <c r="U104"/>
  <c r="T104"/>
  <c r="S104"/>
  <c r="R104"/>
  <c r="P104"/>
  <c r="O104"/>
  <c r="N104"/>
  <c r="L104"/>
  <c r="K104"/>
  <c r="J104"/>
  <c r="I104"/>
  <c r="G104"/>
  <c r="F104"/>
  <c r="E104"/>
  <c r="D104"/>
  <c r="B104"/>
  <c r="AE103"/>
  <c r="AC103"/>
  <c r="AB103"/>
  <c r="AA103"/>
  <c r="Z103"/>
  <c r="X103"/>
  <c r="W103"/>
  <c r="V103"/>
  <c r="U103"/>
  <c r="T103"/>
  <c r="S103"/>
  <c r="R103"/>
  <c r="P103"/>
  <c r="O103"/>
  <c r="N103"/>
  <c r="L103"/>
  <c r="K103"/>
  <c r="J103"/>
  <c r="I103"/>
  <c r="G103"/>
  <c r="F103"/>
  <c r="E103"/>
  <c r="D103"/>
  <c r="B103"/>
  <c r="AE102"/>
  <c r="AC102"/>
  <c r="AB102"/>
  <c r="AA102"/>
  <c r="Z102"/>
  <c r="X102"/>
  <c r="W102"/>
  <c r="V102"/>
  <c r="U102"/>
  <c r="T102"/>
  <c r="S102"/>
  <c r="R102"/>
  <c r="P102"/>
  <c r="O102"/>
  <c r="N102"/>
  <c r="L102"/>
  <c r="K102"/>
  <c r="J102"/>
  <c r="I102"/>
  <c r="G102"/>
  <c r="F102"/>
  <c r="E102"/>
  <c r="D102"/>
  <c r="B102"/>
  <c r="AE101"/>
  <c r="AC101"/>
  <c r="AB101"/>
  <c r="AA101"/>
  <c r="Z101"/>
  <c r="X101"/>
  <c r="W101"/>
  <c r="V101"/>
  <c r="U101"/>
  <c r="T101"/>
  <c r="S101"/>
  <c r="R101"/>
  <c r="P101"/>
  <c r="O101"/>
  <c r="N101"/>
  <c r="L101"/>
  <c r="K101"/>
  <c r="J101"/>
  <c r="I101"/>
  <c r="G101"/>
  <c r="F101"/>
  <c r="E101"/>
  <c r="D101"/>
  <c r="B101"/>
  <c r="AE100"/>
  <c r="AC100"/>
  <c r="AB100"/>
  <c r="AA100"/>
  <c r="Z100"/>
  <c r="X100"/>
  <c r="W100"/>
  <c r="V100"/>
  <c r="U100"/>
  <c r="T100"/>
  <c r="S100"/>
  <c r="R100"/>
  <c r="P100"/>
  <c r="O100"/>
  <c r="N100"/>
  <c r="L100"/>
  <c r="K100"/>
  <c r="J100"/>
  <c r="I100"/>
  <c r="G100"/>
  <c r="F100"/>
  <c r="E100"/>
  <c r="D100"/>
  <c r="B100"/>
  <c r="AE99"/>
  <c r="AC99"/>
  <c r="AB99"/>
  <c r="AA99"/>
  <c r="Z99"/>
  <c r="X99"/>
  <c r="W99"/>
  <c r="V99"/>
  <c r="U99"/>
  <c r="T99"/>
  <c r="S99"/>
  <c r="R99"/>
  <c r="P99"/>
  <c r="O99"/>
  <c r="N99"/>
  <c r="L99"/>
  <c r="K99"/>
  <c r="J99"/>
  <c r="I99"/>
  <c r="G99"/>
  <c r="F99"/>
  <c r="E99"/>
  <c r="D99"/>
  <c r="B99"/>
  <c r="AE98"/>
  <c r="AC98"/>
  <c r="AB98"/>
  <c r="AA98"/>
  <c r="Z98"/>
  <c r="X98"/>
  <c r="W98"/>
  <c r="V98"/>
  <c r="U98"/>
  <c r="T98"/>
  <c r="S98"/>
  <c r="R98"/>
  <c r="P98"/>
  <c r="O98"/>
  <c r="N98"/>
  <c r="L98"/>
  <c r="K98"/>
  <c r="J98"/>
  <c r="I98"/>
  <c r="G98"/>
  <c r="F98"/>
  <c r="E98"/>
  <c r="D98"/>
  <c r="B98"/>
  <c r="AE97"/>
  <c r="AC97"/>
  <c r="AB97"/>
  <c r="AA97"/>
  <c r="Z97"/>
  <c r="X97"/>
  <c r="W97"/>
  <c r="V97"/>
  <c r="U97"/>
  <c r="T97"/>
  <c r="S97"/>
  <c r="R97"/>
  <c r="P97"/>
  <c r="O97"/>
  <c r="N97"/>
  <c r="L97"/>
  <c r="K97"/>
  <c r="J97"/>
  <c r="I97"/>
  <c r="G97"/>
  <c r="F97"/>
  <c r="E97"/>
  <c r="D97"/>
  <c r="B97"/>
  <c r="AE96"/>
  <c r="AC96"/>
  <c r="AB96"/>
  <c r="AA96"/>
  <c r="Z96"/>
  <c r="X96"/>
  <c r="W96"/>
  <c r="V96"/>
  <c r="U96"/>
  <c r="T96"/>
  <c r="S96"/>
  <c r="R96"/>
  <c r="P96"/>
  <c r="O96"/>
  <c r="N96"/>
  <c r="L96"/>
  <c r="K96"/>
  <c r="J96"/>
  <c r="I96"/>
  <c r="G96"/>
  <c r="F96"/>
  <c r="E96"/>
  <c r="D96"/>
  <c r="B96"/>
  <c r="AE95"/>
  <c r="AC95"/>
  <c r="AB95"/>
  <c r="AA95"/>
  <c r="Z95"/>
  <c r="X95"/>
  <c r="W95"/>
  <c r="V95"/>
  <c r="U95"/>
  <c r="T95"/>
  <c r="S95"/>
  <c r="R95"/>
  <c r="P95"/>
  <c r="O95"/>
  <c r="N95"/>
  <c r="L95"/>
  <c r="K95"/>
  <c r="J95"/>
  <c r="I95"/>
  <c r="G95"/>
  <c r="F95"/>
  <c r="E95"/>
  <c r="D95"/>
  <c r="B95"/>
  <c r="AE94"/>
  <c r="AC94"/>
  <c r="AB94"/>
  <c r="AA94"/>
  <c r="Z94"/>
  <c r="X94"/>
  <c r="W94"/>
  <c r="V94"/>
  <c r="U94"/>
  <c r="T94"/>
  <c r="S94"/>
  <c r="R94"/>
  <c r="P94"/>
  <c r="O94"/>
  <c r="N94"/>
  <c r="L94"/>
  <c r="K94"/>
  <c r="J94"/>
  <c r="I94"/>
  <c r="G94"/>
  <c r="F94"/>
  <c r="E94"/>
  <c r="D94"/>
  <c r="B94"/>
  <c r="AE93"/>
  <c r="AC93"/>
  <c r="AB93"/>
  <c r="AA93"/>
  <c r="Z93"/>
  <c r="X93"/>
  <c r="W93"/>
  <c r="V93"/>
  <c r="U93"/>
  <c r="T93"/>
  <c r="S93"/>
  <c r="R93"/>
  <c r="P93"/>
  <c r="O93"/>
  <c r="N93"/>
  <c r="L93"/>
  <c r="K93"/>
  <c r="J93"/>
  <c r="I93"/>
  <c r="G93"/>
  <c r="F93"/>
  <c r="E93"/>
  <c r="D93"/>
  <c r="B93"/>
  <c r="AE92"/>
  <c r="AC92"/>
  <c r="AB92"/>
  <c r="AA92"/>
  <c r="Z92"/>
  <c r="X92"/>
  <c r="W92"/>
  <c r="V92"/>
  <c r="U92"/>
  <c r="T92"/>
  <c r="S92"/>
  <c r="R92"/>
  <c r="P92"/>
  <c r="O92"/>
  <c r="N92"/>
  <c r="L92"/>
  <c r="K92"/>
  <c r="J92"/>
  <c r="I92"/>
  <c r="G92"/>
  <c r="F92"/>
  <c r="E92"/>
  <c r="D92"/>
  <c r="B92"/>
  <c r="AE91"/>
  <c r="AC91"/>
  <c r="AB91"/>
  <c r="AA91"/>
  <c r="Z91"/>
  <c r="X91"/>
  <c r="W91"/>
  <c r="V91"/>
  <c r="U91"/>
  <c r="T91"/>
  <c r="S91"/>
  <c r="R91"/>
  <c r="P91"/>
  <c r="O91"/>
  <c r="N91"/>
  <c r="L91"/>
  <c r="K91"/>
  <c r="J91"/>
  <c r="I91"/>
  <c r="G91"/>
  <c r="F91"/>
  <c r="E91"/>
  <c r="D91"/>
  <c r="B91"/>
  <c r="AE90"/>
  <c r="AC90"/>
  <c r="AB90"/>
  <c r="AA90"/>
  <c r="Z90"/>
  <c r="X90"/>
  <c r="W90"/>
  <c r="V90"/>
  <c r="U90"/>
  <c r="T90"/>
  <c r="S90"/>
  <c r="R90"/>
  <c r="P90"/>
  <c r="O90"/>
  <c r="N90"/>
  <c r="L90"/>
  <c r="K90"/>
  <c r="J90"/>
  <c r="I90"/>
  <c r="G90"/>
  <c r="F90"/>
  <c r="E90"/>
  <c r="D90"/>
  <c r="B90"/>
  <c r="AE89"/>
  <c r="AC89"/>
  <c r="AB89"/>
  <c r="AA89"/>
  <c r="Z89"/>
  <c r="X89"/>
  <c r="W89"/>
  <c r="V89"/>
  <c r="U89"/>
  <c r="T89"/>
  <c r="S89"/>
  <c r="R89"/>
  <c r="P89"/>
  <c r="O89"/>
  <c r="N89"/>
  <c r="L89"/>
  <c r="K89"/>
  <c r="J89"/>
  <c r="I89"/>
  <c r="G89"/>
  <c r="F89"/>
  <c r="E89"/>
  <c r="D89"/>
  <c r="B89"/>
  <c r="AE88"/>
  <c r="AC88"/>
  <c r="AB88"/>
  <c r="AA88"/>
  <c r="Z88"/>
  <c r="X88"/>
  <c r="W88"/>
  <c r="V88"/>
  <c r="U88"/>
  <c r="T88"/>
  <c r="S88"/>
  <c r="R88"/>
  <c r="P88"/>
  <c r="O88"/>
  <c r="N88"/>
  <c r="L88"/>
  <c r="K88"/>
  <c r="J88"/>
  <c r="I88"/>
  <c r="G88"/>
  <c r="F88"/>
  <c r="E88"/>
  <c r="D88"/>
  <c r="B88"/>
  <c r="AE87"/>
  <c r="AC87"/>
  <c r="AB87"/>
  <c r="AA87"/>
  <c r="Z87"/>
  <c r="X87"/>
  <c r="W87"/>
  <c r="V87"/>
  <c r="U87"/>
  <c r="T87"/>
  <c r="S87"/>
  <c r="R87"/>
  <c r="P87"/>
  <c r="O87"/>
  <c r="N87"/>
  <c r="L87"/>
  <c r="K87"/>
  <c r="J87"/>
  <c r="I87"/>
  <c r="G87"/>
  <c r="F87"/>
  <c r="E87"/>
  <c r="D87"/>
  <c r="B87"/>
  <c r="AE86"/>
  <c r="AC86"/>
  <c r="AB86"/>
  <c r="AA86"/>
  <c r="Z86"/>
  <c r="X86"/>
  <c r="W86"/>
  <c r="V86"/>
  <c r="U86"/>
  <c r="T86"/>
  <c r="S86"/>
  <c r="R86"/>
  <c r="P86"/>
  <c r="O86"/>
  <c r="N86"/>
  <c r="L86"/>
  <c r="K86"/>
  <c r="J86"/>
  <c r="I86"/>
  <c r="G86"/>
  <c r="F86"/>
  <c r="E86"/>
  <c r="D86"/>
  <c r="B86"/>
  <c r="AE85"/>
  <c r="AC85"/>
  <c r="AB85"/>
  <c r="AA85"/>
  <c r="Z85"/>
  <c r="X85"/>
  <c r="W85"/>
  <c r="V85"/>
  <c r="U85"/>
  <c r="T85"/>
  <c r="S85"/>
  <c r="R85"/>
  <c r="P85"/>
  <c r="O85"/>
  <c r="N85"/>
  <c r="L85"/>
  <c r="K85"/>
  <c r="J85"/>
  <c r="I85"/>
  <c r="G85"/>
  <c r="F85"/>
  <c r="E85"/>
  <c r="D85"/>
  <c r="B85"/>
  <c r="AE84"/>
  <c r="AC84"/>
  <c r="AB84"/>
  <c r="AA84"/>
  <c r="Z84"/>
  <c r="X84"/>
  <c r="W84"/>
  <c r="V84"/>
  <c r="U84"/>
  <c r="T84"/>
  <c r="S84"/>
  <c r="R84"/>
  <c r="P84"/>
  <c r="O84"/>
  <c r="N84"/>
  <c r="L84"/>
  <c r="K84"/>
  <c r="J84"/>
  <c r="I84"/>
  <c r="G84"/>
  <c r="F84"/>
  <c r="E84"/>
  <c r="D84"/>
  <c r="B84"/>
  <c r="AE83"/>
  <c r="AC83"/>
  <c r="AB83"/>
  <c r="AA83"/>
  <c r="Z83"/>
  <c r="X83"/>
  <c r="W83"/>
  <c r="V83"/>
  <c r="U83"/>
  <c r="T83"/>
  <c r="S83"/>
  <c r="R83"/>
  <c r="P83"/>
  <c r="O83"/>
  <c r="N83"/>
  <c r="L83"/>
  <c r="K83"/>
  <c r="J83"/>
  <c r="I83"/>
  <c r="G83"/>
  <c r="F83"/>
  <c r="E83"/>
  <c r="D83"/>
  <c r="B83"/>
  <c r="AE82"/>
  <c r="AC82"/>
  <c r="AB82"/>
  <c r="AA82"/>
  <c r="Z82"/>
  <c r="X82"/>
  <c r="W82"/>
  <c r="V82"/>
  <c r="U82"/>
  <c r="T82"/>
  <c r="S82"/>
  <c r="R82"/>
  <c r="P82"/>
  <c r="O82"/>
  <c r="N82"/>
  <c r="L82"/>
  <c r="K82"/>
  <c r="J82"/>
  <c r="I82"/>
  <c r="G82"/>
  <c r="F82"/>
  <c r="E82"/>
  <c r="D82"/>
  <c r="B82"/>
  <c r="AE81"/>
  <c r="AC81"/>
  <c r="AB81"/>
  <c r="AA81"/>
  <c r="Z81"/>
  <c r="X81"/>
  <c r="W81"/>
  <c r="V81"/>
  <c r="U81"/>
  <c r="T81"/>
  <c r="S81"/>
  <c r="R81"/>
  <c r="P81"/>
  <c r="O81"/>
  <c r="N81"/>
  <c r="L81"/>
  <c r="K81"/>
  <c r="J81"/>
  <c r="I81"/>
  <c r="G81"/>
  <c r="F81"/>
  <c r="E81"/>
  <c r="D81"/>
  <c r="B81"/>
  <c r="AE80"/>
  <c r="AC80"/>
  <c r="AB80"/>
  <c r="AA80"/>
  <c r="Z80"/>
  <c r="X80"/>
  <c r="W80"/>
  <c r="V80"/>
  <c r="U80"/>
  <c r="T80"/>
  <c r="S80"/>
  <c r="R80"/>
  <c r="P80"/>
  <c r="O80"/>
  <c r="N80"/>
  <c r="L80"/>
  <c r="K80"/>
  <c r="J80"/>
  <c r="I80"/>
  <c r="G80"/>
  <c r="F80"/>
  <c r="E80"/>
  <c r="D80"/>
  <c r="B80"/>
  <c r="AE79"/>
  <c r="AC79"/>
  <c r="AB79"/>
  <c r="AA79"/>
  <c r="Z79"/>
  <c r="X79"/>
  <c r="W79"/>
  <c r="V79"/>
  <c r="U79"/>
  <c r="T79"/>
  <c r="S79"/>
  <c r="R79"/>
  <c r="P79"/>
  <c r="O79"/>
  <c r="N79"/>
  <c r="L79"/>
  <c r="K79"/>
  <c r="J79"/>
  <c r="I79"/>
  <c r="G79"/>
  <c r="F79"/>
  <c r="E79"/>
  <c r="D79"/>
  <c r="B79"/>
  <c r="AE78"/>
  <c r="AC78"/>
  <c r="AB78"/>
  <c r="AA78"/>
  <c r="Z78"/>
  <c r="X78"/>
  <c r="W78"/>
  <c r="V78"/>
  <c r="U78"/>
  <c r="T78"/>
  <c r="S78"/>
  <c r="R78"/>
  <c r="P78"/>
  <c r="O78"/>
  <c r="N78"/>
  <c r="L78"/>
  <c r="K78"/>
  <c r="J78"/>
  <c r="I78"/>
  <c r="G78"/>
  <c r="F78"/>
  <c r="E78"/>
  <c r="D78"/>
  <c r="B78"/>
  <c r="AE77"/>
  <c r="AC77"/>
  <c r="AB77"/>
  <c r="AA77"/>
  <c r="Z77"/>
  <c r="X77"/>
  <c r="W77"/>
  <c r="V77"/>
  <c r="U77"/>
  <c r="T77"/>
  <c r="S77"/>
  <c r="R77"/>
  <c r="P77"/>
  <c r="O77"/>
  <c r="N77"/>
  <c r="L77"/>
  <c r="K77"/>
  <c r="J77"/>
  <c r="I77"/>
  <c r="G77"/>
  <c r="F77"/>
  <c r="E77"/>
  <c r="D77"/>
  <c r="B77"/>
  <c r="AE76"/>
  <c r="AC76"/>
  <c r="AB76"/>
  <c r="AA76"/>
  <c r="Z76"/>
  <c r="X76"/>
  <c r="W76"/>
  <c r="V76"/>
  <c r="U76"/>
  <c r="T76"/>
  <c r="S76"/>
  <c r="R76"/>
  <c r="P76"/>
  <c r="O76"/>
  <c r="N76"/>
  <c r="L76"/>
  <c r="K76"/>
  <c r="J76"/>
  <c r="I76"/>
  <c r="G76"/>
  <c r="F76"/>
  <c r="E76"/>
  <c r="D76"/>
  <c r="B76"/>
  <c r="AE75"/>
  <c r="AC75"/>
  <c r="AB75"/>
  <c r="AA75"/>
  <c r="Z75"/>
  <c r="X75"/>
  <c r="W75"/>
  <c r="V75"/>
  <c r="U75"/>
  <c r="T75"/>
  <c r="S75"/>
  <c r="R75"/>
  <c r="P75"/>
  <c r="O75"/>
  <c r="N75"/>
  <c r="L75"/>
  <c r="K75"/>
  <c r="J75"/>
  <c r="I75"/>
  <c r="G75"/>
  <c r="F75"/>
  <c r="E75"/>
  <c r="D75"/>
  <c r="B75"/>
  <c r="AE74"/>
  <c r="AC74"/>
  <c r="AB74"/>
  <c r="AA74"/>
  <c r="Z74"/>
  <c r="X74"/>
  <c r="W74"/>
  <c r="V74"/>
  <c r="U74"/>
  <c r="T74"/>
  <c r="S74"/>
  <c r="R74"/>
  <c r="P74"/>
  <c r="O74"/>
  <c r="N74"/>
  <c r="L74"/>
  <c r="K74"/>
  <c r="J74"/>
  <c r="I74"/>
  <c r="G74"/>
  <c r="F74"/>
  <c r="E74"/>
  <c r="D74"/>
  <c r="B74"/>
  <c r="AE73"/>
  <c r="AC73"/>
  <c r="AB73"/>
  <c r="AA73"/>
  <c r="Z73"/>
  <c r="X73"/>
  <c r="W73"/>
  <c r="V73"/>
  <c r="U73"/>
  <c r="T73"/>
  <c r="S73"/>
  <c r="R73"/>
  <c r="P73"/>
  <c r="O73"/>
  <c r="N73"/>
  <c r="L73"/>
  <c r="K73"/>
  <c r="J73"/>
  <c r="I73"/>
  <c r="G73"/>
  <c r="F73"/>
  <c r="E73"/>
  <c r="D73"/>
  <c r="B73"/>
  <c r="AE72"/>
  <c r="AC72"/>
  <c r="AB72"/>
  <c r="AA72"/>
  <c r="Z72"/>
  <c r="X72"/>
  <c r="W72"/>
  <c r="V72"/>
  <c r="U72"/>
  <c r="T72"/>
  <c r="S72"/>
  <c r="R72"/>
  <c r="P72"/>
  <c r="O72"/>
  <c r="N72"/>
  <c r="L72"/>
  <c r="K72"/>
  <c r="J72"/>
  <c r="I72"/>
  <c r="G72"/>
  <c r="F72"/>
  <c r="E72"/>
  <c r="D72"/>
  <c r="B72"/>
  <c r="AE71"/>
  <c r="AC71"/>
  <c r="AB71"/>
  <c r="AA71"/>
  <c r="Z71"/>
  <c r="X71"/>
  <c r="W71"/>
  <c r="V71"/>
  <c r="U71"/>
  <c r="T71"/>
  <c r="S71"/>
  <c r="R71"/>
  <c r="P71"/>
  <c r="O71"/>
  <c r="N71"/>
  <c r="L71"/>
  <c r="K71"/>
  <c r="J71"/>
  <c r="I71"/>
  <c r="G71"/>
  <c r="F71"/>
  <c r="E71"/>
  <c r="D71"/>
  <c r="B71"/>
  <c r="AE70"/>
  <c r="AC70"/>
  <c r="AB70"/>
  <c r="AA70"/>
  <c r="Z70"/>
  <c r="X70"/>
  <c r="W70"/>
  <c r="V70"/>
  <c r="U70"/>
  <c r="T70"/>
  <c r="S70"/>
  <c r="R70"/>
  <c r="P70"/>
  <c r="O70"/>
  <c r="N70"/>
  <c r="L70"/>
  <c r="K70"/>
  <c r="J70"/>
  <c r="I70"/>
  <c r="G70"/>
  <c r="F70"/>
  <c r="E70"/>
  <c r="D70"/>
  <c r="B70"/>
  <c r="AE69"/>
  <c r="AC69"/>
  <c r="AB69"/>
  <c r="AA69"/>
  <c r="Z69"/>
  <c r="X69"/>
  <c r="W69"/>
  <c r="V69"/>
  <c r="U69"/>
  <c r="T69"/>
  <c r="S69"/>
  <c r="R69"/>
  <c r="P69"/>
  <c r="O69"/>
  <c r="N69"/>
  <c r="L69"/>
  <c r="K69"/>
  <c r="J69"/>
  <c r="I69"/>
  <c r="G69"/>
  <c r="F69"/>
  <c r="E69"/>
  <c r="D69"/>
  <c r="B69"/>
  <c r="AE68"/>
  <c r="AC68"/>
  <c r="AB68"/>
  <c r="AA68"/>
  <c r="Z68"/>
  <c r="X68"/>
  <c r="W68"/>
  <c r="V68"/>
  <c r="U68"/>
  <c r="T68"/>
  <c r="S68"/>
  <c r="R68"/>
  <c r="P68"/>
  <c r="O68"/>
  <c r="N68"/>
  <c r="L68"/>
  <c r="K68"/>
  <c r="J68"/>
  <c r="I68"/>
  <c r="G68"/>
  <c r="F68"/>
  <c r="E68"/>
  <c r="D68"/>
  <c r="B68"/>
  <c r="AE67"/>
  <c r="AC67"/>
  <c r="AB67"/>
  <c r="AA67"/>
  <c r="Z67"/>
  <c r="X67"/>
  <c r="W67"/>
  <c r="V67"/>
  <c r="U67"/>
  <c r="T67"/>
  <c r="S67"/>
  <c r="R67"/>
  <c r="P67"/>
  <c r="O67"/>
  <c r="N67"/>
  <c r="L67"/>
  <c r="K67"/>
  <c r="J67"/>
  <c r="I67"/>
  <c r="G67"/>
  <c r="F67"/>
  <c r="E67"/>
  <c r="D67"/>
  <c r="B67"/>
  <c r="AE66"/>
  <c r="AC66"/>
  <c r="AB66"/>
  <c r="AA66"/>
  <c r="Z66"/>
  <c r="X66"/>
  <c r="W66"/>
  <c r="V66"/>
  <c r="U66"/>
  <c r="T66"/>
  <c r="S66"/>
  <c r="R66"/>
  <c r="P66"/>
  <c r="O66"/>
  <c r="N66"/>
  <c r="L66"/>
  <c r="K66"/>
  <c r="J66"/>
  <c r="I66"/>
  <c r="G66"/>
  <c r="F66"/>
  <c r="E66"/>
  <c r="D66"/>
  <c r="B66"/>
  <c r="AE65"/>
  <c r="AC65"/>
  <c r="AB65"/>
  <c r="AA65"/>
  <c r="Z65"/>
  <c r="X65"/>
  <c r="W65"/>
  <c r="V65"/>
  <c r="U65"/>
  <c r="T65"/>
  <c r="S65"/>
  <c r="R65"/>
  <c r="P65"/>
  <c r="O65"/>
  <c r="N65"/>
  <c r="L65"/>
  <c r="K65"/>
  <c r="J65"/>
  <c r="I65"/>
  <c r="G65"/>
  <c r="F65"/>
  <c r="E65"/>
  <c r="D65"/>
  <c r="B65"/>
  <c r="AE64"/>
  <c r="AC64"/>
  <c r="AB64"/>
  <c r="AA64"/>
  <c r="Z64"/>
  <c r="X64"/>
  <c r="W64"/>
  <c r="V64"/>
  <c r="U64"/>
  <c r="T64"/>
  <c r="S64"/>
  <c r="R64"/>
  <c r="P64"/>
  <c r="O64"/>
  <c r="N64"/>
  <c r="L64"/>
  <c r="K64"/>
  <c r="J64"/>
  <c r="I64"/>
  <c r="G64"/>
  <c r="F64"/>
  <c r="E64"/>
  <c r="D64"/>
  <c r="B64"/>
  <c r="AE63"/>
  <c r="AC63"/>
  <c r="AB63"/>
  <c r="AA63"/>
  <c r="Z63"/>
  <c r="X63"/>
  <c r="W63"/>
  <c r="V63"/>
  <c r="U63"/>
  <c r="T63"/>
  <c r="S63"/>
  <c r="R63"/>
  <c r="P63"/>
  <c r="O63"/>
  <c r="N63"/>
  <c r="L63"/>
  <c r="K63"/>
  <c r="J63"/>
  <c r="I63"/>
  <c r="G63"/>
  <c r="F63"/>
  <c r="E63"/>
  <c r="D63"/>
  <c r="B63"/>
  <c r="AE62"/>
  <c r="AC62"/>
  <c r="AB62"/>
  <c r="AA62"/>
  <c r="Z62"/>
  <c r="X62"/>
  <c r="W62"/>
  <c r="V62"/>
  <c r="U62"/>
  <c r="T62"/>
  <c r="S62"/>
  <c r="R62"/>
  <c r="P62"/>
  <c r="O62"/>
  <c r="N62"/>
  <c r="L62"/>
  <c r="K62"/>
  <c r="J62"/>
  <c r="I62"/>
  <c r="G62"/>
  <c r="F62"/>
  <c r="E62"/>
  <c r="D62"/>
  <c r="B62"/>
  <c r="AE61"/>
  <c r="AC61"/>
  <c r="AB61"/>
  <c r="AA61"/>
  <c r="Z61"/>
  <c r="X61"/>
  <c r="W61"/>
  <c r="V61"/>
  <c r="U61"/>
  <c r="T61"/>
  <c r="S61"/>
  <c r="R61"/>
  <c r="P61"/>
  <c r="O61"/>
  <c r="N61"/>
  <c r="L61"/>
  <c r="K61"/>
  <c r="J61"/>
  <c r="I61"/>
  <c r="G61"/>
  <c r="F61"/>
  <c r="E61"/>
  <c r="D61"/>
  <c r="B61"/>
  <c r="AE60"/>
  <c r="AC60"/>
  <c r="AB60"/>
  <c r="AA60"/>
  <c r="Z60"/>
  <c r="X60"/>
  <c r="W60"/>
  <c r="V60"/>
  <c r="U60"/>
  <c r="T60"/>
  <c r="S60"/>
  <c r="R60"/>
  <c r="P60"/>
  <c r="O60"/>
  <c r="N60"/>
  <c r="L60"/>
  <c r="K60"/>
  <c r="J60"/>
  <c r="I60"/>
  <c r="G60"/>
  <c r="F60"/>
  <c r="E60"/>
  <c r="D60"/>
  <c r="B60"/>
  <c r="AE59"/>
  <c r="AC59"/>
  <c r="AB59"/>
  <c r="AA59"/>
  <c r="Z59"/>
  <c r="X59"/>
  <c r="W59"/>
  <c r="V59"/>
  <c r="U59"/>
  <c r="T59"/>
  <c r="S59"/>
  <c r="R59"/>
  <c r="P59"/>
  <c r="O59"/>
  <c r="N59"/>
  <c r="L59"/>
  <c r="K59"/>
  <c r="J59"/>
  <c r="I59"/>
  <c r="G59"/>
  <c r="F59"/>
  <c r="E59"/>
  <c r="D59"/>
  <c r="B59"/>
  <c r="AE58"/>
  <c r="AC58"/>
  <c r="AB58"/>
  <c r="AA58"/>
  <c r="Z58"/>
  <c r="X58"/>
  <c r="W58"/>
  <c r="V58"/>
  <c r="U58"/>
  <c r="T58"/>
  <c r="S58"/>
  <c r="R58"/>
  <c r="P58"/>
  <c r="O58"/>
  <c r="N58"/>
  <c r="L58"/>
  <c r="K58"/>
  <c r="J58"/>
  <c r="I58"/>
  <c r="G58"/>
  <c r="F58"/>
  <c r="E58"/>
  <c r="D58"/>
  <c r="B58"/>
  <c r="AE57"/>
  <c r="AC57"/>
  <c r="AB57"/>
  <c r="AA57"/>
  <c r="Z57"/>
  <c r="X57"/>
  <c r="W57"/>
  <c r="V57"/>
  <c r="U57"/>
  <c r="T57"/>
  <c r="S57"/>
  <c r="R57"/>
  <c r="P57"/>
  <c r="O57"/>
  <c r="N57"/>
  <c r="L57"/>
  <c r="K57"/>
  <c r="J57"/>
  <c r="I57"/>
  <c r="G57"/>
  <c r="F57"/>
  <c r="E57"/>
  <c r="D57"/>
  <c r="B57"/>
  <c r="AE56"/>
  <c r="AC56"/>
  <c r="AB56"/>
  <c r="AA56"/>
  <c r="Z56"/>
  <c r="X56"/>
  <c r="W56"/>
  <c r="V56"/>
  <c r="U56"/>
  <c r="T56"/>
  <c r="S56"/>
  <c r="R56"/>
  <c r="P56"/>
  <c r="O56"/>
  <c r="N56"/>
  <c r="L56"/>
  <c r="K56"/>
  <c r="J56"/>
  <c r="I56"/>
  <c r="G56"/>
  <c r="F56"/>
  <c r="E56"/>
  <c r="D56"/>
  <c r="B56"/>
  <c r="AE55"/>
  <c r="AC55"/>
  <c r="AB55"/>
  <c r="AA55"/>
  <c r="Z55"/>
  <c r="X55"/>
  <c r="W55"/>
  <c r="V55"/>
  <c r="U55"/>
  <c r="T55"/>
  <c r="S55"/>
  <c r="R55"/>
  <c r="P55"/>
  <c r="O55"/>
  <c r="N55"/>
  <c r="L55"/>
  <c r="K55"/>
  <c r="J55"/>
  <c r="I55"/>
  <c r="G55"/>
  <c r="F55"/>
  <c r="E55"/>
  <c r="D55"/>
  <c r="B55"/>
  <c r="AE54"/>
  <c r="AC54"/>
  <c r="AB54"/>
  <c r="AA54"/>
  <c r="Z54"/>
  <c r="X54"/>
  <c r="W54"/>
  <c r="V54"/>
  <c r="U54"/>
  <c r="T54"/>
  <c r="S54"/>
  <c r="R54"/>
  <c r="P54"/>
  <c r="O54"/>
  <c r="N54"/>
  <c r="L54"/>
  <c r="K54"/>
  <c r="J54"/>
  <c r="I54"/>
  <c r="G54"/>
  <c r="F54"/>
  <c r="E54"/>
  <c r="D54"/>
  <c r="B54"/>
  <c r="AE53"/>
  <c r="AC53"/>
  <c r="AB53"/>
  <c r="AA53"/>
  <c r="Z53"/>
  <c r="X53"/>
  <c r="W53"/>
  <c r="V53"/>
  <c r="U53"/>
  <c r="T53"/>
  <c r="S53"/>
  <c r="R53"/>
  <c r="P53"/>
  <c r="O53"/>
  <c r="N53"/>
  <c r="L53"/>
  <c r="K53"/>
  <c r="J53"/>
  <c r="I53"/>
  <c r="G53"/>
  <c r="F53"/>
  <c r="E53"/>
  <c r="D53"/>
  <c r="B53"/>
  <c r="AE52"/>
  <c r="AC52"/>
  <c r="AB52"/>
  <c r="AA52"/>
  <c r="Z52"/>
  <c r="X52"/>
  <c r="W52"/>
  <c r="V52"/>
  <c r="U52"/>
  <c r="T52"/>
  <c r="S52"/>
  <c r="R52"/>
  <c r="P52"/>
  <c r="O52"/>
  <c r="N52"/>
  <c r="L52"/>
  <c r="K52"/>
  <c r="J52"/>
  <c r="I52"/>
  <c r="G52"/>
  <c r="F52"/>
  <c r="E52"/>
  <c r="D52"/>
  <c r="B52"/>
  <c r="AE51"/>
  <c r="AC51"/>
  <c r="AB51"/>
  <c r="AA51"/>
  <c r="Z51"/>
  <c r="X51"/>
  <c r="W51"/>
  <c r="V51"/>
  <c r="U51"/>
  <c r="T51"/>
  <c r="S51"/>
  <c r="R51"/>
  <c r="P51"/>
  <c r="O51"/>
  <c r="N51"/>
  <c r="L51"/>
  <c r="K51"/>
  <c r="J51"/>
  <c r="I51"/>
  <c r="G51"/>
  <c r="F51"/>
  <c r="E51"/>
  <c r="D51"/>
  <c r="B51"/>
  <c r="AE50"/>
  <c r="AC50"/>
  <c r="AB50"/>
  <c r="AA50"/>
  <c r="Z50"/>
  <c r="X50"/>
  <c r="W50"/>
  <c r="V50"/>
  <c r="U50"/>
  <c r="T50"/>
  <c r="S50"/>
  <c r="R50"/>
  <c r="P50"/>
  <c r="O50"/>
  <c r="N50"/>
  <c r="L50"/>
  <c r="K50"/>
  <c r="J50"/>
  <c r="I50"/>
  <c r="G50"/>
  <c r="F50"/>
  <c r="E50"/>
  <c r="D50"/>
  <c r="B50"/>
  <c r="AE49"/>
  <c r="AC49"/>
  <c r="AB49"/>
  <c r="AA49"/>
  <c r="Z49"/>
  <c r="X49"/>
  <c r="W49"/>
  <c r="V49"/>
  <c r="U49"/>
  <c r="T49"/>
  <c r="S49"/>
  <c r="R49"/>
  <c r="P49"/>
  <c r="O49"/>
  <c r="N49"/>
  <c r="L49"/>
  <c r="K49"/>
  <c r="J49"/>
  <c r="I49"/>
  <c r="G49"/>
  <c r="F49"/>
  <c r="E49"/>
  <c r="D49"/>
  <c r="B49"/>
  <c r="AE48"/>
  <c r="AC48"/>
  <c r="AB48"/>
  <c r="AA48"/>
  <c r="Z48"/>
  <c r="X48"/>
  <c r="W48"/>
  <c r="V48"/>
  <c r="U48"/>
  <c r="T48"/>
  <c r="S48"/>
  <c r="R48"/>
  <c r="P48"/>
  <c r="O48"/>
  <c r="N48"/>
  <c r="L48"/>
  <c r="K48"/>
  <c r="J48"/>
  <c r="I48"/>
  <c r="G48"/>
  <c r="F48"/>
  <c r="E48"/>
  <c r="D48"/>
  <c r="B48"/>
  <c r="AE47"/>
  <c r="AC47"/>
  <c r="AB47"/>
  <c r="AA47"/>
  <c r="Z47"/>
  <c r="X47"/>
  <c r="W47"/>
  <c r="V47"/>
  <c r="U47"/>
  <c r="T47"/>
  <c r="S47"/>
  <c r="R47"/>
  <c r="P47"/>
  <c r="O47"/>
  <c r="N47"/>
  <c r="L47"/>
  <c r="K47"/>
  <c r="J47"/>
  <c r="I47"/>
  <c r="G47"/>
  <c r="F47"/>
  <c r="E47"/>
  <c r="D47"/>
  <c r="B47"/>
  <c r="AE46"/>
  <c r="AC46"/>
  <c r="AB46"/>
  <c r="AA46"/>
  <c r="Z46"/>
  <c r="X46"/>
  <c r="W46"/>
  <c r="V46"/>
  <c r="U46"/>
  <c r="T46"/>
  <c r="S46"/>
  <c r="R46"/>
  <c r="P46"/>
  <c r="O46"/>
  <c r="N46"/>
  <c r="L46"/>
  <c r="K46"/>
  <c r="J46"/>
  <c r="I46"/>
  <c r="G46"/>
  <c r="F46"/>
  <c r="E46"/>
  <c r="D46"/>
  <c r="B46"/>
  <c r="AE45"/>
  <c r="AC45"/>
  <c r="AB45"/>
  <c r="AA45"/>
  <c r="Z45"/>
  <c r="X45"/>
  <c r="W45"/>
  <c r="V45"/>
  <c r="U45"/>
  <c r="T45"/>
  <c r="S45"/>
  <c r="R45"/>
  <c r="P45"/>
  <c r="O45"/>
  <c r="N45"/>
  <c r="L45"/>
  <c r="K45"/>
  <c r="J45"/>
  <c r="I45"/>
  <c r="G45"/>
  <c r="F45"/>
  <c r="E45"/>
  <c r="D45"/>
  <c r="B45"/>
  <c r="AE44"/>
  <c r="AC44"/>
  <c r="AB44"/>
  <c r="AA44"/>
  <c r="Z44"/>
  <c r="X44"/>
  <c r="W44"/>
  <c r="V44"/>
  <c r="U44"/>
  <c r="T44"/>
  <c r="S44"/>
  <c r="R44"/>
  <c r="P44"/>
  <c r="O44"/>
  <c r="N44"/>
  <c r="L44"/>
  <c r="K44"/>
  <c r="J44"/>
  <c r="I44"/>
  <c r="G44"/>
  <c r="F44"/>
  <c r="E44"/>
  <c r="D44"/>
  <c r="B44"/>
  <c r="AE43"/>
  <c r="AC43"/>
  <c r="AB43"/>
  <c r="AA43"/>
  <c r="Z43"/>
  <c r="X43"/>
  <c r="W43"/>
  <c r="V43"/>
  <c r="U43"/>
  <c r="T43"/>
  <c r="S43"/>
  <c r="R43"/>
  <c r="P43"/>
  <c r="O43"/>
  <c r="N43"/>
  <c r="L43"/>
  <c r="K43"/>
  <c r="J43"/>
  <c r="I43"/>
  <c r="G43"/>
  <c r="F43"/>
  <c r="E43"/>
  <c r="D43"/>
  <c r="B43"/>
  <c r="AE42"/>
  <c r="AC42"/>
  <c r="AB42"/>
  <c r="AA42"/>
  <c r="Z42"/>
  <c r="X42"/>
  <c r="W42"/>
  <c r="V42"/>
  <c r="U42"/>
  <c r="T42"/>
  <c r="S42"/>
  <c r="R42"/>
  <c r="P42"/>
  <c r="O42"/>
  <c r="N42"/>
  <c r="L42"/>
  <c r="K42"/>
  <c r="J42"/>
  <c r="I42"/>
  <c r="G42"/>
  <c r="F42"/>
  <c r="E42"/>
  <c r="D42"/>
  <c r="B42"/>
  <c r="AE41"/>
  <c r="AC41"/>
  <c r="AB41"/>
  <c r="AA41"/>
  <c r="Z41"/>
  <c r="X41"/>
  <c r="W41"/>
  <c r="V41"/>
  <c r="U41"/>
  <c r="T41"/>
  <c r="S41"/>
  <c r="R41"/>
  <c r="P41"/>
  <c r="O41"/>
  <c r="N41"/>
  <c r="L41"/>
  <c r="K41"/>
  <c r="J41"/>
  <c r="I41"/>
  <c r="G41"/>
  <c r="F41"/>
  <c r="E41"/>
  <c r="D41"/>
  <c r="B41"/>
  <c r="AE40"/>
  <c r="AC40"/>
  <c r="AB40"/>
  <c r="AA40"/>
  <c r="Z40"/>
  <c r="X40"/>
  <c r="W40"/>
  <c r="V40"/>
  <c r="U40"/>
  <c r="T40"/>
  <c r="S40"/>
  <c r="R40"/>
  <c r="P40"/>
  <c r="O40"/>
  <c r="N40"/>
  <c r="L40"/>
  <c r="K40"/>
  <c r="J40"/>
  <c r="I40"/>
  <c r="G40"/>
  <c r="F40"/>
  <c r="E40"/>
  <c r="D40"/>
  <c r="B40"/>
  <c r="AE39"/>
  <c r="AC39"/>
  <c r="AB39"/>
  <c r="AA39"/>
  <c r="Z39"/>
  <c r="X39"/>
  <c r="W39"/>
  <c r="V39"/>
  <c r="U39"/>
  <c r="T39"/>
  <c r="S39"/>
  <c r="R39"/>
  <c r="P39"/>
  <c r="O39"/>
  <c r="N39"/>
  <c r="L39"/>
  <c r="K39"/>
  <c r="J39"/>
  <c r="I39"/>
  <c r="G39"/>
  <c r="F39"/>
  <c r="E39"/>
  <c r="D39"/>
  <c r="B39"/>
  <c r="AE38"/>
  <c r="AC38"/>
  <c r="AB38"/>
  <c r="AA38"/>
  <c r="Z38"/>
  <c r="X38"/>
  <c r="W38"/>
  <c r="V38"/>
  <c r="U38"/>
  <c r="T38"/>
  <c r="S38"/>
  <c r="R38"/>
  <c r="P38"/>
  <c r="O38"/>
  <c r="N38"/>
  <c r="L38"/>
  <c r="K38"/>
  <c r="J38"/>
  <c r="I38"/>
  <c r="G38"/>
  <c r="F38"/>
  <c r="E38"/>
  <c r="D38"/>
  <c r="B38"/>
  <c r="AE37"/>
  <c r="AC37"/>
  <c r="AB37"/>
  <c r="AA37"/>
  <c r="Z37"/>
  <c r="X37"/>
  <c r="W37"/>
  <c r="V37"/>
  <c r="U37"/>
  <c r="T37"/>
  <c r="S37"/>
  <c r="R37"/>
  <c r="P37"/>
  <c r="O37"/>
  <c r="N37"/>
  <c r="L37"/>
  <c r="K37"/>
  <c r="J37"/>
  <c r="I37"/>
  <c r="G37"/>
  <c r="F37"/>
  <c r="E37"/>
  <c r="D37"/>
  <c r="B37"/>
  <c r="AE36"/>
  <c r="AC36"/>
  <c r="AB36"/>
  <c r="AA36"/>
  <c r="Z36"/>
  <c r="X36"/>
  <c r="W36"/>
  <c r="V36"/>
  <c r="U36"/>
  <c r="T36"/>
  <c r="S36"/>
  <c r="R36"/>
  <c r="P36"/>
  <c r="O36"/>
  <c r="N36"/>
  <c r="L36"/>
  <c r="K36"/>
  <c r="J36"/>
  <c r="I36"/>
  <c r="G36"/>
  <c r="F36"/>
  <c r="E36"/>
  <c r="D36"/>
  <c r="B36"/>
  <c r="AE35"/>
  <c r="AC35"/>
  <c r="AB35"/>
  <c r="AA35"/>
  <c r="Z35"/>
  <c r="X35"/>
  <c r="W35"/>
  <c r="V35"/>
  <c r="U35"/>
  <c r="T35"/>
  <c r="S35"/>
  <c r="R35"/>
  <c r="P35"/>
  <c r="O35"/>
  <c r="N35"/>
  <c r="L35"/>
  <c r="K35"/>
  <c r="J35"/>
  <c r="I35"/>
  <c r="G35"/>
  <c r="F35"/>
  <c r="E35"/>
  <c r="D35"/>
  <c r="B35"/>
  <c r="AE34"/>
  <c r="AC34"/>
  <c r="AB34"/>
  <c r="AA34"/>
  <c r="Z34"/>
  <c r="X34"/>
  <c r="W34"/>
  <c r="V34"/>
  <c r="U34"/>
  <c r="T34"/>
  <c r="S34"/>
  <c r="R34"/>
  <c r="P34"/>
  <c r="O34"/>
  <c r="N34"/>
  <c r="L34"/>
  <c r="K34"/>
  <c r="J34"/>
  <c r="I34"/>
  <c r="G34"/>
  <c r="F34"/>
  <c r="E34"/>
  <c r="D34"/>
  <c r="B34"/>
  <c r="AE33"/>
  <c r="AC33"/>
  <c r="AB33"/>
  <c r="AA33"/>
  <c r="Z33"/>
  <c r="X33"/>
  <c r="W33"/>
  <c r="V33"/>
  <c r="U33"/>
  <c r="T33"/>
  <c r="S33"/>
  <c r="R33"/>
  <c r="P33"/>
  <c r="O33"/>
  <c r="N33"/>
  <c r="L33"/>
  <c r="K33"/>
  <c r="J33"/>
  <c r="I33"/>
  <c r="G33"/>
  <c r="F33"/>
  <c r="E33"/>
  <c r="D33"/>
  <c r="B33"/>
  <c r="AE32"/>
  <c r="AC32"/>
  <c r="AB32"/>
  <c r="AA32"/>
  <c r="Z32"/>
  <c r="X32"/>
  <c r="W32"/>
  <c r="V32"/>
  <c r="U32"/>
  <c r="T32"/>
  <c r="S32"/>
  <c r="R32"/>
  <c r="P32"/>
  <c r="O32"/>
  <c r="N32"/>
  <c r="L32"/>
  <c r="K32"/>
  <c r="J32"/>
  <c r="I32"/>
  <c r="G32"/>
  <c r="F32"/>
  <c r="E32"/>
  <c r="D32"/>
  <c r="B32"/>
  <c r="AE31"/>
  <c r="AC31"/>
  <c r="AB31"/>
  <c r="AA31"/>
  <c r="Z31"/>
  <c r="X31"/>
  <c r="W31"/>
  <c r="V31"/>
  <c r="U31"/>
  <c r="T31"/>
  <c r="S31"/>
  <c r="R31"/>
  <c r="P31"/>
  <c r="O31"/>
  <c r="N31"/>
  <c r="L31"/>
  <c r="K31"/>
  <c r="J31"/>
  <c r="I31"/>
  <c r="G31"/>
  <c r="F31"/>
  <c r="E31"/>
  <c r="D31"/>
  <c r="B31"/>
  <c r="AE30"/>
  <c r="AC30"/>
  <c r="AB30"/>
  <c r="AA30"/>
  <c r="Z30"/>
  <c r="X30"/>
  <c r="W30"/>
  <c r="V30"/>
  <c r="U30"/>
  <c r="T30"/>
  <c r="S30"/>
  <c r="R30"/>
  <c r="P30"/>
  <c r="O30"/>
  <c r="N30"/>
  <c r="L30"/>
  <c r="K30"/>
  <c r="J30"/>
  <c r="I30"/>
  <c r="G30"/>
  <c r="F30"/>
  <c r="E30"/>
  <c r="D30"/>
  <c r="B30"/>
  <c r="AE29"/>
  <c r="AC29"/>
  <c r="AB29"/>
  <c r="AA29"/>
  <c r="Z29"/>
  <c r="X29"/>
  <c r="W29"/>
  <c r="V29"/>
  <c r="U29"/>
  <c r="T29"/>
  <c r="S29"/>
  <c r="R29"/>
  <c r="P29"/>
  <c r="O29"/>
  <c r="N29"/>
  <c r="L29"/>
  <c r="K29"/>
  <c r="J29"/>
  <c r="I29"/>
  <c r="G29"/>
  <c r="F29"/>
  <c r="E29"/>
  <c r="D29"/>
  <c r="B29"/>
  <c r="AE28"/>
  <c r="AC28"/>
  <c r="AB28"/>
  <c r="AA28"/>
  <c r="Z28"/>
  <c r="X28"/>
  <c r="W28"/>
  <c r="V28"/>
  <c r="U28"/>
  <c r="T28"/>
  <c r="S28"/>
  <c r="R28"/>
  <c r="P28"/>
  <c r="O28"/>
  <c r="N28"/>
  <c r="L28"/>
  <c r="K28"/>
  <c r="J28"/>
  <c r="I28"/>
  <c r="G28"/>
  <c r="F28"/>
  <c r="E28"/>
  <c r="D28"/>
  <c r="B28"/>
  <c r="AE27"/>
  <c r="AC27"/>
  <c r="AB27"/>
  <c r="AA27"/>
  <c r="Z27"/>
  <c r="X27"/>
  <c r="W27"/>
  <c r="V27"/>
  <c r="U27"/>
  <c r="T27"/>
  <c r="S27"/>
  <c r="R27"/>
  <c r="P27"/>
  <c r="O27"/>
  <c r="N27"/>
  <c r="L27"/>
  <c r="K27"/>
  <c r="J27"/>
  <c r="I27"/>
  <c r="G27"/>
  <c r="F27"/>
  <c r="E27"/>
  <c r="D27"/>
  <c r="B27"/>
  <c r="AE26"/>
  <c r="AC26"/>
  <c r="AB26"/>
  <c r="AA26"/>
  <c r="Z26"/>
  <c r="X26"/>
  <c r="W26"/>
  <c r="V26"/>
  <c r="U26"/>
  <c r="T26"/>
  <c r="S26"/>
  <c r="R26"/>
  <c r="P26"/>
  <c r="O26"/>
  <c r="N26"/>
  <c r="L26"/>
  <c r="K26"/>
  <c r="J26"/>
  <c r="I26"/>
  <c r="G26"/>
  <c r="F26"/>
  <c r="E26"/>
  <c r="D26"/>
  <c r="B26"/>
  <c r="AE25"/>
  <c r="AC25"/>
  <c r="AB25"/>
  <c r="AA25"/>
  <c r="Z25"/>
  <c r="X25"/>
  <c r="W25"/>
  <c r="V25"/>
  <c r="U25"/>
  <c r="T25"/>
  <c r="S25"/>
  <c r="R25"/>
  <c r="P25"/>
  <c r="O25"/>
  <c r="N25"/>
  <c r="L25"/>
  <c r="K25"/>
  <c r="J25"/>
  <c r="I25"/>
  <c r="G25"/>
  <c r="F25"/>
  <c r="E25"/>
  <c r="D25"/>
  <c r="B25"/>
  <c r="AE24"/>
  <c r="AC24"/>
  <c r="AB24"/>
  <c r="AA24"/>
  <c r="Z24"/>
  <c r="X24"/>
  <c r="W24"/>
  <c r="V24"/>
  <c r="U24"/>
  <c r="T24"/>
  <c r="S24"/>
  <c r="R24"/>
  <c r="P24"/>
  <c r="O24"/>
  <c r="N24"/>
  <c r="L24"/>
  <c r="K24"/>
  <c r="J24"/>
  <c r="I24"/>
  <c r="G24"/>
  <c r="F24"/>
  <c r="E24"/>
  <c r="D24"/>
  <c r="B24"/>
  <c r="AE23"/>
  <c r="AC23"/>
  <c r="AB23"/>
  <c r="AA23"/>
  <c r="Z23"/>
  <c r="X23"/>
  <c r="W23"/>
  <c r="V23"/>
  <c r="U23"/>
  <c r="T23"/>
  <c r="S23"/>
  <c r="R23"/>
  <c r="P23"/>
  <c r="O23"/>
  <c r="N23"/>
  <c r="L23"/>
  <c r="K23"/>
  <c r="J23"/>
  <c r="I23"/>
  <c r="G23"/>
  <c r="F23"/>
  <c r="E23"/>
  <c r="D23"/>
  <c r="B23"/>
  <c r="AE22"/>
  <c r="AC22"/>
  <c r="AB22"/>
  <c r="AA22"/>
  <c r="Z22"/>
  <c r="X22"/>
  <c r="W22"/>
  <c r="V22"/>
  <c r="U22"/>
  <c r="T22"/>
  <c r="S22"/>
  <c r="R22"/>
  <c r="P22"/>
  <c r="O22"/>
  <c r="N22"/>
  <c r="L22"/>
  <c r="K22"/>
  <c r="J22"/>
  <c r="I22"/>
  <c r="G22"/>
  <c r="F22"/>
  <c r="E22"/>
  <c r="D22"/>
  <c r="B22"/>
  <c r="AE21"/>
  <c r="AC21"/>
  <c r="AB21"/>
  <c r="AA21"/>
  <c r="Z21"/>
  <c r="X21"/>
  <c r="W21"/>
  <c r="V21"/>
  <c r="U21"/>
  <c r="T21"/>
  <c r="S21"/>
  <c r="R21"/>
  <c r="P21"/>
  <c r="O21"/>
  <c r="N21"/>
  <c r="L21"/>
  <c r="K21"/>
  <c r="J21"/>
  <c r="I21"/>
  <c r="G21"/>
  <c r="F21"/>
  <c r="E21"/>
  <c r="D21"/>
  <c r="B21"/>
  <c r="AE20"/>
  <c r="AC20"/>
  <c r="AB20"/>
  <c r="AA20"/>
  <c r="Z20"/>
  <c r="X20"/>
  <c r="W20"/>
  <c r="V20"/>
  <c r="U20"/>
  <c r="T20"/>
  <c r="S20"/>
  <c r="R20"/>
  <c r="P20"/>
  <c r="O20"/>
  <c r="N20"/>
  <c r="L20"/>
  <c r="K20"/>
  <c r="J20"/>
  <c r="I20"/>
  <c r="G20"/>
  <c r="F20"/>
  <c r="E20"/>
  <c r="D20"/>
  <c r="B20"/>
  <c r="AE19"/>
  <c r="AC19"/>
  <c r="AB19"/>
  <c r="AA19"/>
  <c r="Z19"/>
  <c r="X19"/>
  <c r="W19"/>
  <c r="V19"/>
  <c r="U19"/>
  <c r="T19"/>
  <c r="S19"/>
  <c r="R19"/>
  <c r="P19"/>
  <c r="O19"/>
  <c r="N19"/>
  <c r="L19"/>
  <c r="K19"/>
  <c r="J19"/>
  <c r="I19"/>
  <c r="G19"/>
  <c r="F19"/>
  <c r="E19"/>
  <c r="D19"/>
  <c r="B19"/>
  <c r="AE18"/>
  <c r="AC18"/>
  <c r="AB18"/>
  <c r="AA18"/>
  <c r="Z18"/>
  <c r="X18"/>
  <c r="W18"/>
  <c r="V18"/>
  <c r="U18"/>
  <c r="T18"/>
  <c r="S18"/>
  <c r="R18"/>
  <c r="P18"/>
  <c r="O18"/>
  <c r="N18"/>
  <c r="L18"/>
  <c r="K18"/>
  <c r="J18"/>
  <c r="I18"/>
  <c r="G18"/>
  <c r="F18"/>
  <c r="E18"/>
  <c r="D18"/>
  <c r="B18"/>
  <c r="AE17"/>
  <c r="AC17"/>
  <c r="AB17"/>
  <c r="AA17"/>
  <c r="Z17"/>
  <c r="X17"/>
  <c r="W17"/>
  <c r="V17"/>
  <c r="U17"/>
  <c r="T17"/>
  <c r="S17"/>
  <c r="R17"/>
  <c r="P17"/>
  <c r="O17"/>
  <c r="N17"/>
  <c r="L17"/>
  <c r="K17"/>
  <c r="J17"/>
  <c r="I17"/>
  <c r="G17"/>
  <c r="F17"/>
  <c r="E17"/>
  <c r="D17"/>
  <c r="B17"/>
  <c r="AE16"/>
  <c r="AC16"/>
  <c r="AB16"/>
  <c r="AA16"/>
  <c r="Z16"/>
  <c r="X16"/>
  <c r="W16"/>
  <c r="V16"/>
  <c r="U16"/>
  <c r="T16"/>
  <c r="S16"/>
  <c r="R16"/>
  <c r="P16"/>
  <c r="O16"/>
  <c r="N16"/>
  <c r="L16"/>
  <c r="K16"/>
  <c r="J16"/>
  <c r="I16"/>
  <c r="G16"/>
  <c r="F16"/>
  <c r="E16"/>
  <c r="D16"/>
  <c r="B16"/>
  <c r="AE15"/>
  <c r="AC15"/>
  <c r="AB15"/>
  <c r="AA15"/>
  <c r="Z15"/>
  <c r="X15"/>
  <c r="W15"/>
  <c r="V15"/>
  <c r="U15"/>
  <c r="T15"/>
  <c r="S15"/>
  <c r="R15"/>
  <c r="P15"/>
  <c r="O15"/>
  <c r="N15"/>
  <c r="L15"/>
  <c r="K15"/>
  <c r="J15"/>
  <c r="I15"/>
  <c r="G15"/>
  <c r="F15"/>
  <c r="E15"/>
  <c r="D15"/>
  <c r="B15"/>
  <c r="AE14"/>
  <c r="AC14"/>
  <c r="AB14"/>
  <c r="AA14"/>
  <c r="Z14"/>
  <c r="X14"/>
  <c r="W14"/>
  <c r="V14"/>
  <c r="U14"/>
  <c r="T14"/>
  <c r="S14"/>
  <c r="R14"/>
  <c r="P14"/>
  <c r="O14"/>
  <c r="N14"/>
  <c r="L14"/>
  <c r="K14"/>
  <c r="J14"/>
  <c r="I14"/>
  <c r="G14"/>
  <c r="F14"/>
  <c r="E14"/>
  <c r="D14"/>
  <c r="B14"/>
  <c r="AE13"/>
  <c r="AC13"/>
  <c r="AB13"/>
  <c r="AA13"/>
  <c r="Z13"/>
  <c r="X13"/>
  <c r="W13"/>
  <c r="V13"/>
  <c r="U13"/>
  <c r="T13"/>
  <c r="S13"/>
  <c r="R13"/>
  <c r="P13"/>
  <c r="O13"/>
  <c r="N13"/>
  <c r="L13"/>
  <c r="K13"/>
  <c r="J13"/>
  <c r="I13"/>
  <c r="G13"/>
  <c r="F13"/>
  <c r="E13"/>
  <c r="D13"/>
  <c r="B13"/>
  <c r="AE12"/>
  <c r="AC12"/>
  <c r="AB12"/>
  <c r="AA12"/>
  <c r="Z12"/>
  <c r="X12"/>
  <c r="W12"/>
  <c r="V12"/>
  <c r="U12"/>
  <c r="T12"/>
  <c r="S12"/>
  <c r="R12"/>
  <c r="P12"/>
  <c r="O12"/>
  <c r="N12"/>
  <c r="L12"/>
  <c r="K12"/>
  <c r="J12"/>
  <c r="I12"/>
  <c r="G12"/>
  <c r="F12"/>
  <c r="E12"/>
  <c r="D12"/>
  <c r="B12"/>
  <c r="AE11"/>
  <c r="AC11"/>
  <c r="AB11"/>
  <c r="AA11"/>
  <c r="Z11"/>
  <c r="X11"/>
  <c r="W11"/>
  <c r="V11"/>
  <c r="U11"/>
  <c r="T11"/>
  <c r="S11"/>
  <c r="R11"/>
  <c r="P11"/>
  <c r="O11"/>
  <c r="N11"/>
  <c r="L11"/>
  <c r="K11"/>
  <c r="J11"/>
  <c r="I11"/>
  <c r="G11"/>
  <c r="F11"/>
  <c r="E11"/>
  <c r="D11"/>
  <c r="B11"/>
  <c r="AE10"/>
  <c r="AC10"/>
  <c r="AB10"/>
  <c r="AA10"/>
  <c r="Z10"/>
  <c r="X10"/>
  <c r="W10"/>
  <c r="V10"/>
  <c r="U10"/>
  <c r="T10"/>
  <c r="S10"/>
  <c r="R10"/>
  <c r="P10"/>
  <c r="O10"/>
  <c r="N10"/>
  <c r="L10"/>
  <c r="K10"/>
  <c r="J10"/>
  <c r="I10"/>
  <c r="G10"/>
  <c r="F10"/>
  <c r="E10"/>
  <c r="D10"/>
  <c r="B10"/>
  <c r="AE9"/>
  <c r="AC9"/>
  <c r="AB9"/>
  <c r="AA9"/>
  <c r="Z9"/>
  <c r="X9"/>
  <c r="W9"/>
  <c r="V9"/>
  <c r="U9"/>
  <c r="T9"/>
  <c r="S9"/>
  <c r="R9"/>
  <c r="P9"/>
  <c r="O9"/>
  <c r="N9"/>
  <c r="L9"/>
  <c r="K9"/>
  <c r="J9"/>
  <c r="I9"/>
  <c r="G9"/>
  <c r="F9"/>
  <c r="E9"/>
  <c r="D9"/>
  <c r="B9"/>
  <c r="AE8"/>
  <c r="AC8"/>
  <c r="AB8"/>
  <c r="AA8"/>
  <c r="Z8"/>
  <c r="X8"/>
  <c r="W8"/>
  <c r="V8"/>
  <c r="U8"/>
  <c r="T8"/>
  <c r="S8"/>
  <c r="R8"/>
  <c r="P8"/>
  <c r="O8"/>
  <c r="N8"/>
  <c r="L8"/>
  <c r="K8"/>
  <c r="J8"/>
  <c r="I8"/>
  <c r="G8"/>
  <c r="F8"/>
  <c r="E8"/>
  <c r="D8"/>
  <c r="B8"/>
  <c r="X6"/>
  <c r="W6"/>
  <c r="V6"/>
  <c r="U6"/>
  <c r="T6"/>
  <c r="S6"/>
  <c r="AN373" i="31"/>
  <c r="AL373"/>
  <c r="AK373"/>
  <c r="AJ373"/>
  <c r="AI373"/>
  <c r="AH373"/>
  <c r="AG373"/>
  <c r="AE373"/>
  <c r="AD373"/>
  <c r="AC373"/>
  <c r="AB373"/>
  <c r="AA373"/>
  <c r="Z373"/>
  <c r="Y373"/>
  <c r="X373"/>
  <c r="W373"/>
  <c r="U373"/>
  <c r="S373"/>
  <c r="R373"/>
  <c r="Q373"/>
  <c r="O373"/>
  <c r="N373"/>
  <c r="M373"/>
  <c r="L373"/>
  <c r="K373"/>
  <c r="J373"/>
  <c r="I373"/>
  <c r="G373"/>
  <c r="F373"/>
  <c r="E373"/>
  <c r="D373"/>
  <c r="B373"/>
  <c r="AN372"/>
  <c r="AL372"/>
  <c r="AK372"/>
  <c r="AJ372"/>
  <c r="AI372"/>
  <c r="AH372"/>
  <c r="AG372"/>
  <c r="AE372"/>
  <c r="AD372"/>
  <c r="AC372"/>
  <c r="AB372"/>
  <c r="AA372"/>
  <c r="Z372"/>
  <c r="Y372"/>
  <c r="X372"/>
  <c r="W372"/>
  <c r="U372"/>
  <c r="S372"/>
  <c r="R372"/>
  <c r="Q372"/>
  <c r="O372"/>
  <c r="N372"/>
  <c r="M372"/>
  <c r="L372"/>
  <c r="K372"/>
  <c r="J372"/>
  <c r="I372"/>
  <c r="G372"/>
  <c r="F372"/>
  <c r="E372"/>
  <c r="D372"/>
  <c r="B372"/>
  <c r="AN371"/>
  <c r="AL371"/>
  <c r="AK371"/>
  <c r="AJ371"/>
  <c r="AI371"/>
  <c r="AH371"/>
  <c r="AG371"/>
  <c r="AE371"/>
  <c r="AD371"/>
  <c r="AC371"/>
  <c r="AB371"/>
  <c r="AA371"/>
  <c r="Z371"/>
  <c r="Y371"/>
  <c r="X371"/>
  <c r="W371"/>
  <c r="U371"/>
  <c r="S371"/>
  <c r="R371"/>
  <c r="Q371"/>
  <c r="O371"/>
  <c r="N371"/>
  <c r="M371"/>
  <c r="L371"/>
  <c r="K371"/>
  <c r="J371"/>
  <c r="I371"/>
  <c r="G371"/>
  <c r="F371"/>
  <c r="E371"/>
  <c r="D371"/>
  <c r="B371"/>
  <c r="AN370"/>
  <c r="AL370"/>
  <c r="AK370"/>
  <c r="AJ370"/>
  <c r="AI370"/>
  <c r="AH370"/>
  <c r="AG370"/>
  <c r="AE370"/>
  <c r="AD370"/>
  <c r="AC370"/>
  <c r="AB370"/>
  <c r="AA370"/>
  <c r="Z370"/>
  <c r="Y370"/>
  <c r="X370"/>
  <c r="W370"/>
  <c r="U370"/>
  <c r="S370"/>
  <c r="R370"/>
  <c r="Q370"/>
  <c r="O370"/>
  <c r="N370"/>
  <c r="M370"/>
  <c r="L370"/>
  <c r="K370"/>
  <c r="J370"/>
  <c r="I370"/>
  <c r="G370"/>
  <c r="F370"/>
  <c r="E370"/>
  <c r="D370"/>
  <c r="B370"/>
  <c r="AN369"/>
  <c r="AL369"/>
  <c r="AK369"/>
  <c r="AJ369"/>
  <c r="AI369"/>
  <c r="AH369"/>
  <c r="AG369"/>
  <c r="AE369"/>
  <c r="AD369"/>
  <c r="AC369"/>
  <c r="AB369"/>
  <c r="AA369"/>
  <c r="Z369"/>
  <c r="Y369"/>
  <c r="X369"/>
  <c r="W369"/>
  <c r="U369"/>
  <c r="S369"/>
  <c r="R369"/>
  <c r="Q369"/>
  <c r="O369"/>
  <c r="N369"/>
  <c r="M369"/>
  <c r="L369"/>
  <c r="K369"/>
  <c r="J369"/>
  <c r="I369"/>
  <c r="G369"/>
  <c r="F369"/>
  <c r="E369"/>
  <c r="D369"/>
  <c r="B369"/>
  <c r="AN368"/>
  <c r="AL368"/>
  <c r="AK368"/>
  <c r="AJ368"/>
  <c r="AI368"/>
  <c r="AH368"/>
  <c r="AG368"/>
  <c r="AE368"/>
  <c r="AD368"/>
  <c r="AC368"/>
  <c r="AB368"/>
  <c r="AA368"/>
  <c r="Z368"/>
  <c r="Y368"/>
  <c r="X368"/>
  <c r="W368"/>
  <c r="U368"/>
  <c r="S368"/>
  <c r="R368"/>
  <c r="Q368"/>
  <c r="O368"/>
  <c r="N368"/>
  <c r="M368"/>
  <c r="L368"/>
  <c r="K368"/>
  <c r="J368"/>
  <c r="I368"/>
  <c r="G368"/>
  <c r="F368"/>
  <c r="E368"/>
  <c r="D368"/>
  <c r="B368"/>
  <c r="AN367"/>
  <c r="AL367"/>
  <c r="AK367"/>
  <c r="AJ367"/>
  <c r="AI367"/>
  <c r="AH367"/>
  <c r="AG367"/>
  <c r="AE367"/>
  <c r="AD367"/>
  <c r="AC367"/>
  <c r="AB367"/>
  <c r="AA367"/>
  <c r="Z367"/>
  <c r="Y367"/>
  <c r="X367"/>
  <c r="W367"/>
  <c r="U367"/>
  <c r="S367"/>
  <c r="R367"/>
  <c r="Q367"/>
  <c r="O367"/>
  <c r="N367"/>
  <c r="M367"/>
  <c r="L367"/>
  <c r="K367"/>
  <c r="J367"/>
  <c r="I367"/>
  <c r="G367"/>
  <c r="F367"/>
  <c r="E367"/>
  <c r="D367"/>
  <c r="B367"/>
  <c r="AN366"/>
  <c r="AL366"/>
  <c r="AK366"/>
  <c r="AJ366"/>
  <c r="AI366"/>
  <c r="AH366"/>
  <c r="AG366"/>
  <c r="AE366"/>
  <c r="AD366"/>
  <c r="AC366"/>
  <c r="AB366"/>
  <c r="AA366"/>
  <c r="Z366"/>
  <c r="Y366"/>
  <c r="X366"/>
  <c r="W366"/>
  <c r="U366"/>
  <c r="S366"/>
  <c r="R366"/>
  <c r="Q366"/>
  <c r="O366"/>
  <c r="N366"/>
  <c r="M366"/>
  <c r="L366"/>
  <c r="K366"/>
  <c r="J366"/>
  <c r="I366"/>
  <c r="G366"/>
  <c r="F366"/>
  <c r="E366"/>
  <c r="D366"/>
  <c r="B366"/>
  <c r="AN365"/>
  <c r="AL365"/>
  <c r="AK365"/>
  <c r="AJ365"/>
  <c r="AI365"/>
  <c r="AH365"/>
  <c r="AG365"/>
  <c r="AE365"/>
  <c r="AD365"/>
  <c r="AC365"/>
  <c r="AB365"/>
  <c r="AA365"/>
  <c r="Z365"/>
  <c r="Y365"/>
  <c r="X365"/>
  <c r="W365"/>
  <c r="U365"/>
  <c r="S365"/>
  <c r="R365"/>
  <c r="Q365"/>
  <c r="O365"/>
  <c r="N365"/>
  <c r="M365"/>
  <c r="L365"/>
  <c r="K365"/>
  <c r="J365"/>
  <c r="I365"/>
  <c r="G365"/>
  <c r="F365"/>
  <c r="E365"/>
  <c r="D365"/>
  <c r="B365"/>
  <c r="AN364"/>
  <c r="AL364"/>
  <c r="AK364"/>
  <c r="AJ364"/>
  <c r="AI364"/>
  <c r="AH364"/>
  <c r="AG364"/>
  <c r="AE364"/>
  <c r="AD364"/>
  <c r="AC364"/>
  <c r="AB364"/>
  <c r="AA364"/>
  <c r="Z364"/>
  <c r="Y364"/>
  <c r="X364"/>
  <c r="W364"/>
  <c r="U364"/>
  <c r="S364"/>
  <c r="R364"/>
  <c r="Q364"/>
  <c r="O364"/>
  <c r="N364"/>
  <c r="M364"/>
  <c r="L364"/>
  <c r="K364"/>
  <c r="J364"/>
  <c r="I364"/>
  <c r="G364"/>
  <c r="F364"/>
  <c r="E364"/>
  <c r="D364"/>
  <c r="B364"/>
  <c r="AN363"/>
  <c r="AL363"/>
  <c r="AK363"/>
  <c r="AJ363"/>
  <c r="AI363"/>
  <c r="AH363"/>
  <c r="AG363"/>
  <c r="AE363"/>
  <c r="AD363"/>
  <c r="AC363"/>
  <c r="AB363"/>
  <c r="AA363"/>
  <c r="Z363"/>
  <c r="Y363"/>
  <c r="X363"/>
  <c r="W363"/>
  <c r="U363"/>
  <c r="S363"/>
  <c r="R363"/>
  <c r="Q363"/>
  <c r="O363"/>
  <c r="N363"/>
  <c r="M363"/>
  <c r="L363"/>
  <c r="K363"/>
  <c r="J363"/>
  <c r="I363"/>
  <c r="G363"/>
  <c r="F363"/>
  <c r="E363"/>
  <c r="D363"/>
  <c r="B363"/>
  <c r="AN362"/>
  <c r="AL362"/>
  <c r="AK362"/>
  <c r="AJ362"/>
  <c r="AI362"/>
  <c r="AH362"/>
  <c r="AG362"/>
  <c r="AE362"/>
  <c r="AD362"/>
  <c r="AC362"/>
  <c r="AB362"/>
  <c r="AA362"/>
  <c r="Z362"/>
  <c r="Y362"/>
  <c r="X362"/>
  <c r="W362"/>
  <c r="U362"/>
  <c r="S362"/>
  <c r="R362"/>
  <c r="Q362"/>
  <c r="O362"/>
  <c r="N362"/>
  <c r="M362"/>
  <c r="L362"/>
  <c r="K362"/>
  <c r="J362"/>
  <c r="I362"/>
  <c r="G362"/>
  <c r="F362"/>
  <c r="E362"/>
  <c r="D362"/>
  <c r="B362"/>
  <c r="AN361"/>
  <c r="AL361"/>
  <c r="AK361"/>
  <c r="AJ361"/>
  <c r="AI361"/>
  <c r="AH361"/>
  <c r="AG361"/>
  <c r="AE361"/>
  <c r="AD361"/>
  <c r="AC361"/>
  <c r="AB361"/>
  <c r="AA361"/>
  <c r="Z361"/>
  <c r="Y361"/>
  <c r="X361"/>
  <c r="W361"/>
  <c r="U361"/>
  <c r="S361"/>
  <c r="R361"/>
  <c r="Q361"/>
  <c r="O361"/>
  <c r="N361"/>
  <c r="M361"/>
  <c r="L361"/>
  <c r="K361"/>
  <c r="J361"/>
  <c r="I361"/>
  <c r="G361"/>
  <c r="F361"/>
  <c r="E361"/>
  <c r="D361"/>
  <c r="B361"/>
  <c r="AN360"/>
  <c r="AL360"/>
  <c r="AK360"/>
  <c r="AJ360"/>
  <c r="AI360"/>
  <c r="AH360"/>
  <c r="AG360"/>
  <c r="AE360"/>
  <c r="AD360"/>
  <c r="AC360"/>
  <c r="AB360"/>
  <c r="AA360"/>
  <c r="Z360"/>
  <c r="Y360"/>
  <c r="X360"/>
  <c r="W360"/>
  <c r="U360"/>
  <c r="S360"/>
  <c r="R360"/>
  <c r="Q360"/>
  <c r="O360"/>
  <c r="N360"/>
  <c r="M360"/>
  <c r="L360"/>
  <c r="K360"/>
  <c r="J360"/>
  <c r="I360"/>
  <c r="G360"/>
  <c r="F360"/>
  <c r="E360"/>
  <c r="D360"/>
  <c r="B360"/>
  <c r="AN359"/>
  <c r="AL359"/>
  <c r="AK359"/>
  <c r="AJ359"/>
  <c r="AI359"/>
  <c r="AH359"/>
  <c r="AG359"/>
  <c r="AE359"/>
  <c r="AD359"/>
  <c r="AC359"/>
  <c r="AB359"/>
  <c r="AA359"/>
  <c r="Z359"/>
  <c r="Y359"/>
  <c r="X359"/>
  <c r="W359"/>
  <c r="U359"/>
  <c r="S359"/>
  <c r="R359"/>
  <c r="Q359"/>
  <c r="O359"/>
  <c r="N359"/>
  <c r="M359"/>
  <c r="L359"/>
  <c r="K359"/>
  <c r="J359"/>
  <c r="I359"/>
  <c r="G359"/>
  <c r="F359"/>
  <c r="E359"/>
  <c r="D359"/>
  <c r="B359"/>
  <c r="AN358"/>
  <c r="AL358"/>
  <c r="AK358"/>
  <c r="AJ358"/>
  <c r="AI358"/>
  <c r="AH358"/>
  <c r="AG358"/>
  <c r="AE358"/>
  <c r="AD358"/>
  <c r="AC358"/>
  <c r="AB358"/>
  <c r="AA358"/>
  <c r="Z358"/>
  <c r="Y358"/>
  <c r="X358"/>
  <c r="W358"/>
  <c r="U358"/>
  <c r="S358"/>
  <c r="R358"/>
  <c r="Q358"/>
  <c r="O358"/>
  <c r="N358"/>
  <c r="M358"/>
  <c r="L358"/>
  <c r="K358"/>
  <c r="J358"/>
  <c r="I358"/>
  <c r="G358"/>
  <c r="F358"/>
  <c r="E358"/>
  <c r="D358"/>
  <c r="B358"/>
  <c r="AN357"/>
  <c r="AL357"/>
  <c r="AK357"/>
  <c r="AJ357"/>
  <c r="AI357"/>
  <c r="AH357"/>
  <c r="AG357"/>
  <c r="AE357"/>
  <c r="AD357"/>
  <c r="AC357"/>
  <c r="AB357"/>
  <c r="AA357"/>
  <c r="Z357"/>
  <c r="Y357"/>
  <c r="X357"/>
  <c r="W357"/>
  <c r="U357"/>
  <c r="S357"/>
  <c r="R357"/>
  <c r="Q357"/>
  <c r="O357"/>
  <c r="N357"/>
  <c r="M357"/>
  <c r="L357"/>
  <c r="K357"/>
  <c r="J357"/>
  <c r="I357"/>
  <c r="G357"/>
  <c r="F357"/>
  <c r="E357"/>
  <c r="D357"/>
  <c r="B357"/>
  <c r="AN356"/>
  <c r="AL356"/>
  <c r="AK356"/>
  <c r="AJ356"/>
  <c r="AI356"/>
  <c r="AH356"/>
  <c r="AG356"/>
  <c r="AE356"/>
  <c r="AD356"/>
  <c r="AC356"/>
  <c r="AB356"/>
  <c r="AA356"/>
  <c r="Z356"/>
  <c r="Y356"/>
  <c r="X356"/>
  <c r="W356"/>
  <c r="U356"/>
  <c r="S356"/>
  <c r="R356"/>
  <c r="Q356"/>
  <c r="O356"/>
  <c r="N356"/>
  <c r="M356"/>
  <c r="L356"/>
  <c r="K356"/>
  <c r="J356"/>
  <c r="I356"/>
  <c r="G356"/>
  <c r="F356"/>
  <c r="E356"/>
  <c r="D356"/>
  <c r="B356"/>
  <c r="AN355"/>
  <c r="AL355"/>
  <c r="AK355"/>
  <c r="AJ355"/>
  <c r="AI355"/>
  <c r="AH355"/>
  <c r="AG355"/>
  <c r="AE355"/>
  <c r="AD355"/>
  <c r="AC355"/>
  <c r="AB355"/>
  <c r="AA355"/>
  <c r="Z355"/>
  <c r="Y355"/>
  <c r="X355"/>
  <c r="W355"/>
  <c r="U355"/>
  <c r="S355"/>
  <c r="R355"/>
  <c r="Q355"/>
  <c r="O355"/>
  <c r="N355"/>
  <c r="M355"/>
  <c r="L355"/>
  <c r="K355"/>
  <c r="J355"/>
  <c r="I355"/>
  <c r="G355"/>
  <c r="F355"/>
  <c r="E355"/>
  <c r="D355"/>
  <c r="B355"/>
  <c r="AN354"/>
  <c r="AL354"/>
  <c r="AK354"/>
  <c r="AJ354"/>
  <c r="AI354"/>
  <c r="AH354"/>
  <c r="AG354"/>
  <c r="AE354"/>
  <c r="AD354"/>
  <c r="AC354"/>
  <c r="AB354"/>
  <c r="AA354"/>
  <c r="Z354"/>
  <c r="Y354"/>
  <c r="X354"/>
  <c r="W354"/>
  <c r="U354"/>
  <c r="S354"/>
  <c r="R354"/>
  <c r="Q354"/>
  <c r="O354"/>
  <c r="N354"/>
  <c r="M354"/>
  <c r="L354"/>
  <c r="K354"/>
  <c r="J354"/>
  <c r="I354"/>
  <c r="G354"/>
  <c r="F354"/>
  <c r="E354"/>
  <c r="D354"/>
  <c r="B354"/>
  <c r="AN353"/>
  <c r="AL353"/>
  <c r="AK353"/>
  <c r="AJ353"/>
  <c r="AI353"/>
  <c r="AH353"/>
  <c r="AG353"/>
  <c r="AE353"/>
  <c r="AD353"/>
  <c r="AC353"/>
  <c r="AB353"/>
  <c r="AA353"/>
  <c r="Z353"/>
  <c r="Y353"/>
  <c r="X353"/>
  <c r="W353"/>
  <c r="U353"/>
  <c r="S353"/>
  <c r="R353"/>
  <c r="Q353"/>
  <c r="O353"/>
  <c r="N353"/>
  <c r="M353"/>
  <c r="L353"/>
  <c r="K353"/>
  <c r="J353"/>
  <c r="I353"/>
  <c r="G353"/>
  <c r="F353"/>
  <c r="E353"/>
  <c r="D353"/>
  <c r="B353"/>
  <c r="AN352"/>
  <c r="AL352"/>
  <c r="AK352"/>
  <c r="AJ352"/>
  <c r="AI352"/>
  <c r="AH352"/>
  <c r="AG352"/>
  <c r="AE352"/>
  <c r="AD352"/>
  <c r="AC352"/>
  <c r="AB352"/>
  <c r="AA352"/>
  <c r="Z352"/>
  <c r="Y352"/>
  <c r="X352"/>
  <c r="W352"/>
  <c r="U352"/>
  <c r="S352"/>
  <c r="R352"/>
  <c r="Q352"/>
  <c r="O352"/>
  <c r="N352"/>
  <c r="M352"/>
  <c r="L352"/>
  <c r="K352"/>
  <c r="J352"/>
  <c r="I352"/>
  <c r="G352"/>
  <c r="F352"/>
  <c r="E352"/>
  <c r="D352"/>
  <c r="B352"/>
  <c r="AN351"/>
  <c r="AL351"/>
  <c r="AK351"/>
  <c r="AJ351"/>
  <c r="AI351"/>
  <c r="AH351"/>
  <c r="AG351"/>
  <c r="AE351"/>
  <c r="AD351"/>
  <c r="AC351"/>
  <c r="AB351"/>
  <c r="AA351"/>
  <c r="Z351"/>
  <c r="Y351"/>
  <c r="X351"/>
  <c r="W351"/>
  <c r="U351"/>
  <c r="S351"/>
  <c r="R351"/>
  <c r="Q351"/>
  <c r="O351"/>
  <c r="N351"/>
  <c r="M351"/>
  <c r="L351"/>
  <c r="K351"/>
  <c r="J351"/>
  <c r="I351"/>
  <c r="G351"/>
  <c r="F351"/>
  <c r="E351"/>
  <c r="D351"/>
  <c r="B351"/>
  <c r="AN350"/>
  <c r="AL350"/>
  <c r="AK350"/>
  <c r="AJ350"/>
  <c r="AI350"/>
  <c r="AH350"/>
  <c r="AG350"/>
  <c r="AE350"/>
  <c r="AD350"/>
  <c r="AC350"/>
  <c r="AB350"/>
  <c r="AA350"/>
  <c r="Z350"/>
  <c r="Y350"/>
  <c r="X350"/>
  <c r="W350"/>
  <c r="U350"/>
  <c r="S350"/>
  <c r="R350"/>
  <c r="Q350"/>
  <c r="O350"/>
  <c r="N350"/>
  <c r="M350"/>
  <c r="L350"/>
  <c r="K350"/>
  <c r="J350"/>
  <c r="I350"/>
  <c r="G350"/>
  <c r="F350"/>
  <c r="E350"/>
  <c r="D350"/>
  <c r="B350"/>
  <c r="AN349"/>
  <c r="AL349"/>
  <c r="AK349"/>
  <c r="AJ349"/>
  <c r="AI349"/>
  <c r="AH349"/>
  <c r="AG349"/>
  <c r="AE349"/>
  <c r="AD349"/>
  <c r="AC349"/>
  <c r="AB349"/>
  <c r="AA349"/>
  <c r="Z349"/>
  <c r="Y349"/>
  <c r="X349"/>
  <c r="W349"/>
  <c r="U349"/>
  <c r="S349"/>
  <c r="R349"/>
  <c r="Q349"/>
  <c r="O349"/>
  <c r="N349"/>
  <c r="M349"/>
  <c r="L349"/>
  <c r="K349"/>
  <c r="J349"/>
  <c r="I349"/>
  <c r="G349"/>
  <c r="F349"/>
  <c r="E349"/>
  <c r="D349"/>
  <c r="B349"/>
  <c r="AN348"/>
  <c r="AL348"/>
  <c r="AK348"/>
  <c r="AJ348"/>
  <c r="AI348"/>
  <c r="AH348"/>
  <c r="AG348"/>
  <c r="AE348"/>
  <c r="AD348"/>
  <c r="AC348"/>
  <c r="AB348"/>
  <c r="AA348"/>
  <c r="Z348"/>
  <c r="Y348"/>
  <c r="X348"/>
  <c r="W348"/>
  <c r="U348"/>
  <c r="S348"/>
  <c r="R348"/>
  <c r="Q348"/>
  <c r="O348"/>
  <c r="N348"/>
  <c r="M348"/>
  <c r="L348"/>
  <c r="K348"/>
  <c r="J348"/>
  <c r="I348"/>
  <c r="G348"/>
  <c r="F348"/>
  <c r="E348"/>
  <c r="D348"/>
  <c r="B348"/>
  <c r="AN347"/>
  <c r="AL347"/>
  <c r="AK347"/>
  <c r="AJ347"/>
  <c r="AI347"/>
  <c r="AH347"/>
  <c r="AG347"/>
  <c r="AE347"/>
  <c r="AD347"/>
  <c r="AC347"/>
  <c r="AB347"/>
  <c r="AA347"/>
  <c r="Z347"/>
  <c r="Y347"/>
  <c r="X347"/>
  <c r="W347"/>
  <c r="U347"/>
  <c r="S347"/>
  <c r="R347"/>
  <c r="Q347"/>
  <c r="O347"/>
  <c r="N347"/>
  <c r="M347"/>
  <c r="L347"/>
  <c r="K347"/>
  <c r="J347"/>
  <c r="I347"/>
  <c r="G347"/>
  <c r="F347"/>
  <c r="E347"/>
  <c r="D347"/>
  <c r="B347"/>
  <c r="AN346"/>
  <c r="AL346"/>
  <c r="AK346"/>
  <c r="AJ346"/>
  <c r="AI346"/>
  <c r="AH346"/>
  <c r="AG346"/>
  <c r="AE346"/>
  <c r="AD346"/>
  <c r="AC346"/>
  <c r="AB346"/>
  <c r="AA346"/>
  <c r="Z346"/>
  <c r="Y346"/>
  <c r="X346"/>
  <c r="W346"/>
  <c r="U346"/>
  <c r="S346"/>
  <c r="R346"/>
  <c r="Q346"/>
  <c r="O346"/>
  <c r="N346"/>
  <c r="M346"/>
  <c r="L346"/>
  <c r="K346"/>
  <c r="J346"/>
  <c r="I346"/>
  <c r="G346"/>
  <c r="F346"/>
  <c r="E346"/>
  <c r="D346"/>
  <c r="B346"/>
  <c r="AN345"/>
  <c r="AL345"/>
  <c r="AK345"/>
  <c r="AJ345"/>
  <c r="AI345"/>
  <c r="AH345"/>
  <c r="AG345"/>
  <c r="AE345"/>
  <c r="AD345"/>
  <c r="AC345"/>
  <c r="AB345"/>
  <c r="AA345"/>
  <c r="Z345"/>
  <c r="Y345"/>
  <c r="X345"/>
  <c r="W345"/>
  <c r="U345"/>
  <c r="S345"/>
  <c r="R345"/>
  <c r="Q345"/>
  <c r="O345"/>
  <c r="N345"/>
  <c r="M345"/>
  <c r="L345"/>
  <c r="K345"/>
  <c r="J345"/>
  <c r="I345"/>
  <c r="G345"/>
  <c r="F345"/>
  <c r="E345"/>
  <c r="D345"/>
  <c r="B345"/>
  <c r="AN344"/>
  <c r="AL344"/>
  <c r="AK344"/>
  <c r="AJ344"/>
  <c r="AI344"/>
  <c r="AH344"/>
  <c r="AG344"/>
  <c r="AE344"/>
  <c r="AD344"/>
  <c r="AC344"/>
  <c r="AB344"/>
  <c r="AA344"/>
  <c r="Z344"/>
  <c r="Y344"/>
  <c r="X344"/>
  <c r="W344"/>
  <c r="U344"/>
  <c r="S344"/>
  <c r="R344"/>
  <c r="Q344"/>
  <c r="O344"/>
  <c r="N344"/>
  <c r="M344"/>
  <c r="L344"/>
  <c r="K344"/>
  <c r="J344"/>
  <c r="I344"/>
  <c r="G344"/>
  <c r="F344"/>
  <c r="E344"/>
  <c r="D344"/>
  <c r="B344"/>
  <c r="AN343"/>
  <c r="AL343"/>
  <c r="AK343"/>
  <c r="AJ343"/>
  <c r="AI343"/>
  <c r="AH343"/>
  <c r="AG343"/>
  <c r="AE343"/>
  <c r="AD343"/>
  <c r="AC343"/>
  <c r="AB343"/>
  <c r="AA343"/>
  <c r="Z343"/>
  <c r="Y343"/>
  <c r="X343"/>
  <c r="W343"/>
  <c r="U343"/>
  <c r="S343"/>
  <c r="R343"/>
  <c r="Q343"/>
  <c r="O343"/>
  <c r="N343"/>
  <c r="M343"/>
  <c r="L343"/>
  <c r="K343"/>
  <c r="J343"/>
  <c r="I343"/>
  <c r="G343"/>
  <c r="F343"/>
  <c r="E343"/>
  <c r="D343"/>
  <c r="B343"/>
  <c r="AN342"/>
  <c r="AL342"/>
  <c r="AK342"/>
  <c r="AJ342"/>
  <c r="AI342"/>
  <c r="AH342"/>
  <c r="AG342"/>
  <c r="AE342"/>
  <c r="AD342"/>
  <c r="AC342"/>
  <c r="AB342"/>
  <c r="AA342"/>
  <c r="Z342"/>
  <c r="Y342"/>
  <c r="X342"/>
  <c r="W342"/>
  <c r="U342"/>
  <c r="S342"/>
  <c r="R342"/>
  <c r="Q342"/>
  <c r="O342"/>
  <c r="N342"/>
  <c r="M342"/>
  <c r="L342"/>
  <c r="K342"/>
  <c r="J342"/>
  <c r="I342"/>
  <c r="G342"/>
  <c r="F342"/>
  <c r="E342"/>
  <c r="D342"/>
  <c r="B342"/>
  <c r="AN341"/>
  <c r="AL341"/>
  <c r="AK341"/>
  <c r="AJ341"/>
  <c r="AI341"/>
  <c r="AH341"/>
  <c r="AG341"/>
  <c r="AE341"/>
  <c r="AD341"/>
  <c r="AC341"/>
  <c r="AB341"/>
  <c r="AA341"/>
  <c r="Z341"/>
  <c r="Y341"/>
  <c r="X341"/>
  <c r="W341"/>
  <c r="U341"/>
  <c r="S341"/>
  <c r="R341"/>
  <c r="Q341"/>
  <c r="O341"/>
  <c r="N341"/>
  <c r="M341"/>
  <c r="L341"/>
  <c r="K341"/>
  <c r="J341"/>
  <c r="I341"/>
  <c r="G341"/>
  <c r="F341"/>
  <c r="E341"/>
  <c r="D341"/>
  <c r="B341"/>
  <c r="AN340"/>
  <c r="AL340"/>
  <c r="AK340"/>
  <c r="AJ340"/>
  <c r="AI340"/>
  <c r="AH340"/>
  <c r="AG340"/>
  <c r="AE340"/>
  <c r="AD340"/>
  <c r="AC340"/>
  <c r="AB340"/>
  <c r="AA340"/>
  <c r="Z340"/>
  <c r="Y340"/>
  <c r="X340"/>
  <c r="W340"/>
  <c r="U340"/>
  <c r="S340"/>
  <c r="R340"/>
  <c r="Q340"/>
  <c r="O340"/>
  <c r="N340"/>
  <c r="M340"/>
  <c r="L340"/>
  <c r="K340"/>
  <c r="J340"/>
  <c r="I340"/>
  <c r="G340"/>
  <c r="F340"/>
  <c r="E340"/>
  <c r="D340"/>
  <c r="B340"/>
  <c r="AN339"/>
  <c r="AL339"/>
  <c r="AK339"/>
  <c r="AJ339"/>
  <c r="AI339"/>
  <c r="AH339"/>
  <c r="AG339"/>
  <c r="AE339"/>
  <c r="AD339"/>
  <c r="AC339"/>
  <c r="AB339"/>
  <c r="AA339"/>
  <c r="Z339"/>
  <c r="Y339"/>
  <c r="X339"/>
  <c r="W339"/>
  <c r="U339"/>
  <c r="S339"/>
  <c r="R339"/>
  <c r="Q339"/>
  <c r="O339"/>
  <c r="N339"/>
  <c r="M339"/>
  <c r="L339"/>
  <c r="K339"/>
  <c r="J339"/>
  <c r="I339"/>
  <c r="G339"/>
  <c r="F339"/>
  <c r="E339"/>
  <c r="D339"/>
  <c r="B339"/>
  <c r="AN338"/>
  <c r="AL338"/>
  <c r="AK338"/>
  <c r="AJ338"/>
  <c r="AI338"/>
  <c r="AH338"/>
  <c r="AG338"/>
  <c r="AE338"/>
  <c r="AD338"/>
  <c r="AC338"/>
  <c r="AB338"/>
  <c r="AA338"/>
  <c r="Z338"/>
  <c r="Y338"/>
  <c r="X338"/>
  <c r="W338"/>
  <c r="U338"/>
  <c r="S338"/>
  <c r="R338"/>
  <c r="Q338"/>
  <c r="O338"/>
  <c r="N338"/>
  <c r="M338"/>
  <c r="L338"/>
  <c r="K338"/>
  <c r="J338"/>
  <c r="I338"/>
  <c r="G338"/>
  <c r="F338"/>
  <c r="E338"/>
  <c r="D338"/>
  <c r="B338"/>
  <c r="AN337"/>
  <c r="AL337"/>
  <c r="AK337"/>
  <c r="AJ337"/>
  <c r="AI337"/>
  <c r="AH337"/>
  <c r="AG337"/>
  <c r="AE337"/>
  <c r="AD337"/>
  <c r="AC337"/>
  <c r="AB337"/>
  <c r="AA337"/>
  <c r="Z337"/>
  <c r="Y337"/>
  <c r="X337"/>
  <c r="W337"/>
  <c r="U337"/>
  <c r="S337"/>
  <c r="R337"/>
  <c r="Q337"/>
  <c r="O337"/>
  <c r="N337"/>
  <c r="M337"/>
  <c r="L337"/>
  <c r="K337"/>
  <c r="J337"/>
  <c r="I337"/>
  <c r="G337"/>
  <c r="F337"/>
  <c r="E337"/>
  <c r="D337"/>
  <c r="B337"/>
  <c r="AN336"/>
  <c r="AL336"/>
  <c r="AK336"/>
  <c r="AJ336"/>
  <c r="AI336"/>
  <c r="AH336"/>
  <c r="AG336"/>
  <c r="AE336"/>
  <c r="AD336"/>
  <c r="AC336"/>
  <c r="AB336"/>
  <c r="AA336"/>
  <c r="Z336"/>
  <c r="Y336"/>
  <c r="X336"/>
  <c r="W336"/>
  <c r="U336"/>
  <c r="S336"/>
  <c r="R336"/>
  <c r="Q336"/>
  <c r="O336"/>
  <c r="N336"/>
  <c r="M336"/>
  <c r="L336"/>
  <c r="K336"/>
  <c r="J336"/>
  <c r="I336"/>
  <c r="G336"/>
  <c r="F336"/>
  <c r="E336"/>
  <c r="D336"/>
  <c r="B336"/>
  <c r="AN335"/>
  <c r="AL335"/>
  <c r="AK335"/>
  <c r="AJ335"/>
  <c r="AI335"/>
  <c r="AH335"/>
  <c r="AG335"/>
  <c r="AE335"/>
  <c r="AD335"/>
  <c r="AC335"/>
  <c r="AB335"/>
  <c r="AA335"/>
  <c r="Z335"/>
  <c r="Y335"/>
  <c r="X335"/>
  <c r="W335"/>
  <c r="U335"/>
  <c r="S335"/>
  <c r="R335"/>
  <c r="Q335"/>
  <c r="O335"/>
  <c r="N335"/>
  <c r="M335"/>
  <c r="L335"/>
  <c r="K335"/>
  <c r="J335"/>
  <c r="I335"/>
  <c r="G335"/>
  <c r="F335"/>
  <c r="E335"/>
  <c r="D335"/>
  <c r="B335"/>
  <c r="AN334"/>
  <c r="AL334"/>
  <c r="AK334"/>
  <c r="AJ334"/>
  <c r="AI334"/>
  <c r="AH334"/>
  <c r="AG334"/>
  <c r="AE334"/>
  <c r="AD334"/>
  <c r="AC334"/>
  <c r="AB334"/>
  <c r="AA334"/>
  <c r="Z334"/>
  <c r="Y334"/>
  <c r="X334"/>
  <c r="W334"/>
  <c r="U334"/>
  <c r="S334"/>
  <c r="R334"/>
  <c r="Q334"/>
  <c r="O334"/>
  <c r="N334"/>
  <c r="M334"/>
  <c r="L334"/>
  <c r="K334"/>
  <c r="J334"/>
  <c r="I334"/>
  <c r="G334"/>
  <c r="F334"/>
  <c r="E334"/>
  <c r="D334"/>
  <c r="B334"/>
  <c r="AN333"/>
  <c r="AL333"/>
  <c r="AK333"/>
  <c r="AJ333"/>
  <c r="AI333"/>
  <c r="AH333"/>
  <c r="AG333"/>
  <c r="AE333"/>
  <c r="AD333"/>
  <c r="AC333"/>
  <c r="AB333"/>
  <c r="AA333"/>
  <c r="Z333"/>
  <c r="Y333"/>
  <c r="X333"/>
  <c r="W333"/>
  <c r="U333"/>
  <c r="S333"/>
  <c r="R333"/>
  <c r="Q333"/>
  <c r="O333"/>
  <c r="N333"/>
  <c r="M333"/>
  <c r="L333"/>
  <c r="K333"/>
  <c r="J333"/>
  <c r="I333"/>
  <c r="G333"/>
  <c r="F333"/>
  <c r="E333"/>
  <c r="D333"/>
  <c r="B333"/>
  <c r="AN332"/>
  <c r="AL332"/>
  <c r="AK332"/>
  <c r="AJ332"/>
  <c r="AI332"/>
  <c r="AH332"/>
  <c r="AG332"/>
  <c r="AE332"/>
  <c r="AD332"/>
  <c r="AC332"/>
  <c r="AB332"/>
  <c r="AA332"/>
  <c r="Z332"/>
  <c r="Y332"/>
  <c r="X332"/>
  <c r="W332"/>
  <c r="U332"/>
  <c r="S332"/>
  <c r="R332"/>
  <c r="Q332"/>
  <c r="O332"/>
  <c r="N332"/>
  <c r="M332"/>
  <c r="L332"/>
  <c r="K332"/>
  <c r="J332"/>
  <c r="I332"/>
  <c r="G332"/>
  <c r="F332"/>
  <c r="E332"/>
  <c r="D332"/>
  <c r="B332"/>
  <c r="AN331"/>
  <c r="AL331"/>
  <c r="AK331"/>
  <c r="AJ331"/>
  <c r="AI331"/>
  <c r="AH331"/>
  <c r="AG331"/>
  <c r="AE331"/>
  <c r="AD331"/>
  <c r="AC331"/>
  <c r="AB331"/>
  <c r="AA331"/>
  <c r="Z331"/>
  <c r="Y331"/>
  <c r="X331"/>
  <c r="W331"/>
  <c r="U331"/>
  <c r="S331"/>
  <c r="R331"/>
  <c r="Q331"/>
  <c r="O331"/>
  <c r="N331"/>
  <c r="M331"/>
  <c r="L331"/>
  <c r="K331"/>
  <c r="J331"/>
  <c r="I331"/>
  <c r="G331"/>
  <c r="F331"/>
  <c r="E331"/>
  <c r="D331"/>
  <c r="B331"/>
  <c r="AN330"/>
  <c r="AL330"/>
  <c r="AK330"/>
  <c r="AJ330"/>
  <c r="AI330"/>
  <c r="AH330"/>
  <c r="AG330"/>
  <c r="AE330"/>
  <c r="AD330"/>
  <c r="AC330"/>
  <c r="AB330"/>
  <c r="AA330"/>
  <c r="Z330"/>
  <c r="Y330"/>
  <c r="X330"/>
  <c r="W330"/>
  <c r="U330"/>
  <c r="S330"/>
  <c r="R330"/>
  <c r="Q330"/>
  <c r="O330"/>
  <c r="N330"/>
  <c r="M330"/>
  <c r="L330"/>
  <c r="K330"/>
  <c r="J330"/>
  <c r="I330"/>
  <c r="G330"/>
  <c r="F330"/>
  <c r="E330"/>
  <c r="D330"/>
  <c r="B330"/>
  <c r="AN329"/>
  <c r="AL329"/>
  <c r="AK329"/>
  <c r="AJ329"/>
  <c r="AI329"/>
  <c r="AH329"/>
  <c r="AG329"/>
  <c r="AE329"/>
  <c r="AD329"/>
  <c r="AC329"/>
  <c r="AB329"/>
  <c r="AA329"/>
  <c r="Z329"/>
  <c r="Y329"/>
  <c r="X329"/>
  <c r="W329"/>
  <c r="U329"/>
  <c r="S329"/>
  <c r="R329"/>
  <c r="Q329"/>
  <c r="O329"/>
  <c r="N329"/>
  <c r="M329"/>
  <c r="L329"/>
  <c r="K329"/>
  <c r="J329"/>
  <c r="I329"/>
  <c r="G329"/>
  <c r="F329"/>
  <c r="E329"/>
  <c r="D329"/>
  <c r="B329"/>
  <c r="AN328"/>
  <c r="AL328"/>
  <c r="AK328"/>
  <c r="AJ328"/>
  <c r="AI328"/>
  <c r="AH328"/>
  <c r="AG328"/>
  <c r="AE328"/>
  <c r="AD328"/>
  <c r="AC328"/>
  <c r="AB328"/>
  <c r="AA328"/>
  <c r="Z328"/>
  <c r="Y328"/>
  <c r="X328"/>
  <c r="W328"/>
  <c r="U328"/>
  <c r="S328"/>
  <c r="R328"/>
  <c r="Q328"/>
  <c r="O328"/>
  <c r="N328"/>
  <c r="M328"/>
  <c r="L328"/>
  <c r="K328"/>
  <c r="J328"/>
  <c r="I328"/>
  <c r="G328"/>
  <c r="F328"/>
  <c r="E328"/>
  <c r="D328"/>
  <c r="B328"/>
  <c r="AN327"/>
  <c r="AL327"/>
  <c r="AK327"/>
  <c r="AJ327"/>
  <c r="AI327"/>
  <c r="AH327"/>
  <c r="AG327"/>
  <c r="AE327"/>
  <c r="AD327"/>
  <c r="AC327"/>
  <c r="AB327"/>
  <c r="AA327"/>
  <c r="Z327"/>
  <c r="Y327"/>
  <c r="X327"/>
  <c r="W327"/>
  <c r="U327"/>
  <c r="S327"/>
  <c r="R327"/>
  <c r="Q327"/>
  <c r="O327"/>
  <c r="N327"/>
  <c r="M327"/>
  <c r="L327"/>
  <c r="K327"/>
  <c r="J327"/>
  <c r="I327"/>
  <c r="G327"/>
  <c r="F327"/>
  <c r="E327"/>
  <c r="D327"/>
  <c r="B327"/>
  <c r="AN326"/>
  <c r="AL326"/>
  <c r="AK326"/>
  <c r="AJ326"/>
  <c r="AI326"/>
  <c r="AH326"/>
  <c r="AG326"/>
  <c r="AE326"/>
  <c r="AD326"/>
  <c r="AC326"/>
  <c r="AB326"/>
  <c r="AA326"/>
  <c r="Z326"/>
  <c r="Y326"/>
  <c r="X326"/>
  <c r="W326"/>
  <c r="U326"/>
  <c r="S326"/>
  <c r="R326"/>
  <c r="Q326"/>
  <c r="O326"/>
  <c r="N326"/>
  <c r="M326"/>
  <c r="L326"/>
  <c r="K326"/>
  <c r="J326"/>
  <c r="I326"/>
  <c r="G326"/>
  <c r="F326"/>
  <c r="E326"/>
  <c r="D326"/>
  <c r="B326"/>
  <c r="AN325"/>
  <c r="AL325"/>
  <c r="AK325"/>
  <c r="AJ325"/>
  <c r="AI325"/>
  <c r="AH325"/>
  <c r="AG325"/>
  <c r="AE325"/>
  <c r="AD325"/>
  <c r="AC325"/>
  <c r="AB325"/>
  <c r="AA325"/>
  <c r="Z325"/>
  <c r="Y325"/>
  <c r="X325"/>
  <c r="W325"/>
  <c r="U325"/>
  <c r="S325"/>
  <c r="R325"/>
  <c r="Q325"/>
  <c r="O325"/>
  <c r="N325"/>
  <c r="M325"/>
  <c r="L325"/>
  <c r="K325"/>
  <c r="J325"/>
  <c r="I325"/>
  <c r="G325"/>
  <c r="F325"/>
  <c r="E325"/>
  <c r="D325"/>
  <c r="B325"/>
  <c r="AN324"/>
  <c r="AL324"/>
  <c r="AK324"/>
  <c r="AJ324"/>
  <c r="AI324"/>
  <c r="AH324"/>
  <c r="AG324"/>
  <c r="AE324"/>
  <c r="AD324"/>
  <c r="AC324"/>
  <c r="AB324"/>
  <c r="AA324"/>
  <c r="Z324"/>
  <c r="Y324"/>
  <c r="X324"/>
  <c r="W324"/>
  <c r="U324"/>
  <c r="S324"/>
  <c r="R324"/>
  <c r="Q324"/>
  <c r="O324"/>
  <c r="N324"/>
  <c r="M324"/>
  <c r="L324"/>
  <c r="K324"/>
  <c r="J324"/>
  <c r="I324"/>
  <c r="G324"/>
  <c r="F324"/>
  <c r="E324"/>
  <c r="D324"/>
  <c r="B324"/>
  <c r="AN323"/>
  <c r="AL323"/>
  <c r="AK323"/>
  <c r="AJ323"/>
  <c r="AI323"/>
  <c r="AH323"/>
  <c r="AG323"/>
  <c r="AE323"/>
  <c r="AD323"/>
  <c r="AC323"/>
  <c r="AB323"/>
  <c r="AA323"/>
  <c r="Z323"/>
  <c r="Y323"/>
  <c r="X323"/>
  <c r="W323"/>
  <c r="U323"/>
  <c r="S323"/>
  <c r="R323"/>
  <c r="Q323"/>
  <c r="O323"/>
  <c r="N323"/>
  <c r="M323"/>
  <c r="L323"/>
  <c r="K323"/>
  <c r="J323"/>
  <c r="I323"/>
  <c r="G323"/>
  <c r="F323"/>
  <c r="E323"/>
  <c r="D323"/>
  <c r="B323"/>
  <c r="AN322"/>
  <c r="AL322"/>
  <c r="AK322"/>
  <c r="AJ322"/>
  <c r="AI322"/>
  <c r="AH322"/>
  <c r="AG322"/>
  <c r="AE322"/>
  <c r="AD322"/>
  <c r="AC322"/>
  <c r="AB322"/>
  <c r="AA322"/>
  <c r="Z322"/>
  <c r="Y322"/>
  <c r="X322"/>
  <c r="W322"/>
  <c r="U322"/>
  <c r="S322"/>
  <c r="R322"/>
  <c r="Q322"/>
  <c r="O322"/>
  <c r="N322"/>
  <c r="M322"/>
  <c r="L322"/>
  <c r="K322"/>
  <c r="J322"/>
  <c r="I322"/>
  <c r="G322"/>
  <c r="F322"/>
  <c r="E322"/>
  <c r="D322"/>
  <c r="B322"/>
  <c r="AN321"/>
  <c r="AL321"/>
  <c r="AK321"/>
  <c r="AJ321"/>
  <c r="AI321"/>
  <c r="AH321"/>
  <c r="AG321"/>
  <c r="AE321"/>
  <c r="AD321"/>
  <c r="AC321"/>
  <c r="AB321"/>
  <c r="AA321"/>
  <c r="Z321"/>
  <c r="Y321"/>
  <c r="X321"/>
  <c r="W321"/>
  <c r="U321"/>
  <c r="S321"/>
  <c r="R321"/>
  <c r="Q321"/>
  <c r="O321"/>
  <c r="N321"/>
  <c r="M321"/>
  <c r="L321"/>
  <c r="K321"/>
  <c r="J321"/>
  <c r="I321"/>
  <c r="G321"/>
  <c r="F321"/>
  <c r="E321"/>
  <c r="D321"/>
  <c r="B321"/>
  <c r="AN320"/>
  <c r="AL320"/>
  <c r="AK320"/>
  <c r="AJ320"/>
  <c r="AI320"/>
  <c r="AH320"/>
  <c r="AG320"/>
  <c r="AE320"/>
  <c r="AD320"/>
  <c r="AC320"/>
  <c r="AB320"/>
  <c r="AA320"/>
  <c r="Z320"/>
  <c r="Y320"/>
  <c r="X320"/>
  <c r="W320"/>
  <c r="U320"/>
  <c r="S320"/>
  <c r="R320"/>
  <c r="Q320"/>
  <c r="O320"/>
  <c r="N320"/>
  <c r="M320"/>
  <c r="L320"/>
  <c r="K320"/>
  <c r="J320"/>
  <c r="I320"/>
  <c r="G320"/>
  <c r="F320"/>
  <c r="E320"/>
  <c r="D320"/>
  <c r="B320"/>
  <c r="AN319"/>
  <c r="AL319"/>
  <c r="AK319"/>
  <c r="AJ319"/>
  <c r="AI319"/>
  <c r="AH319"/>
  <c r="AG319"/>
  <c r="AE319"/>
  <c r="AD319"/>
  <c r="AC319"/>
  <c r="AB319"/>
  <c r="AA319"/>
  <c r="Z319"/>
  <c r="Y319"/>
  <c r="X319"/>
  <c r="W319"/>
  <c r="U319"/>
  <c r="S319"/>
  <c r="R319"/>
  <c r="Q319"/>
  <c r="O319"/>
  <c r="N319"/>
  <c r="M319"/>
  <c r="L319"/>
  <c r="K319"/>
  <c r="J319"/>
  <c r="I319"/>
  <c r="G319"/>
  <c r="F319"/>
  <c r="E319"/>
  <c r="D319"/>
  <c r="B319"/>
  <c r="AN318"/>
  <c r="AL318"/>
  <c r="AK318"/>
  <c r="AJ318"/>
  <c r="AI318"/>
  <c r="AH318"/>
  <c r="AG318"/>
  <c r="AE318"/>
  <c r="AD318"/>
  <c r="AC318"/>
  <c r="AB318"/>
  <c r="AA318"/>
  <c r="Z318"/>
  <c r="Y318"/>
  <c r="X318"/>
  <c r="W318"/>
  <c r="U318"/>
  <c r="S318"/>
  <c r="R318"/>
  <c r="Q318"/>
  <c r="O318"/>
  <c r="N318"/>
  <c r="M318"/>
  <c r="L318"/>
  <c r="K318"/>
  <c r="J318"/>
  <c r="I318"/>
  <c r="G318"/>
  <c r="F318"/>
  <c r="E318"/>
  <c r="D318"/>
  <c r="B318"/>
  <c r="AN317"/>
  <c r="AL317"/>
  <c r="AK317"/>
  <c r="AJ317"/>
  <c r="AI317"/>
  <c r="AH317"/>
  <c r="AG317"/>
  <c r="AE317"/>
  <c r="AD317"/>
  <c r="AC317"/>
  <c r="AB317"/>
  <c r="AA317"/>
  <c r="Z317"/>
  <c r="Y317"/>
  <c r="X317"/>
  <c r="W317"/>
  <c r="U317"/>
  <c r="S317"/>
  <c r="R317"/>
  <c r="Q317"/>
  <c r="O317"/>
  <c r="N317"/>
  <c r="M317"/>
  <c r="L317"/>
  <c r="K317"/>
  <c r="J317"/>
  <c r="I317"/>
  <c r="G317"/>
  <c r="F317"/>
  <c r="E317"/>
  <c r="D317"/>
  <c r="B317"/>
  <c r="AN316"/>
  <c r="AL316"/>
  <c r="AK316"/>
  <c r="AJ316"/>
  <c r="AI316"/>
  <c r="AH316"/>
  <c r="AG316"/>
  <c r="AE316"/>
  <c r="AD316"/>
  <c r="AC316"/>
  <c r="AB316"/>
  <c r="AA316"/>
  <c r="Z316"/>
  <c r="Y316"/>
  <c r="X316"/>
  <c r="W316"/>
  <c r="U316"/>
  <c r="S316"/>
  <c r="R316"/>
  <c r="Q316"/>
  <c r="O316"/>
  <c r="N316"/>
  <c r="M316"/>
  <c r="L316"/>
  <c r="K316"/>
  <c r="J316"/>
  <c r="I316"/>
  <c r="G316"/>
  <c r="F316"/>
  <c r="E316"/>
  <c r="D316"/>
  <c r="B316"/>
  <c r="AN315"/>
  <c r="AL315"/>
  <c r="AK315"/>
  <c r="AJ315"/>
  <c r="AI315"/>
  <c r="AH315"/>
  <c r="AG315"/>
  <c r="AE315"/>
  <c r="AD315"/>
  <c r="AC315"/>
  <c r="AB315"/>
  <c r="AA315"/>
  <c r="Z315"/>
  <c r="Y315"/>
  <c r="X315"/>
  <c r="W315"/>
  <c r="U315"/>
  <c r="S315"/>
  <c r="R315"/>
  <c r="Q315"/>
  <c r="O315"/>
  <c r="N315"/>
  <c r="M315"/>
  <c r="L315"/>
  <c r="K315"/>
  <c r="J315"/>
  <c r="I315"/>
  <c r="G315"/>
  <c r="F315"/>
  <c r="E315"/>
  <c r="D315"/>
  <c r="B315"/>
  <c r="AN314"/>
  <c r="AL314"/>
  <c r="AK314"/>
  <c r="AJ314"/>
  <c r="AI314"/>
  <c r="AH314"/>
  <c r="AG314"/>
  <c r="AE314"/>
  <c r="AD314"/>
  <c r="AC314"/>
  <c r="AB314"/>
  <c r="AA314"/>
  <c r="Z314"/>
  <c r="Y314"/>
  <c r="X314"/>
  <c r="W314"/>
  <c r="U314"/>
  <c r="S314"/>
  <c r="R314"/>
  <c r="Q314"/>
  <c r="O314"/>
  <c r="N314"/>
  <c r="M314"/>
  <c r="L314"/>
  <c r="K314"/>
  <c r="J314"/>
  <c r="I314"/>
  <c r="G314"/>
  <c r="F314"/>
  <c r="E314"/>
  <c r="D314"/>
  <c r="B314"/>
  <c r="AN313"/>
  <c r="AL313"/>
  <c r="AK313"/>
  <c r="AJ313"/>
  <c r="AI313"/>
  <c r="AH313"/>
  <c r="AG313"/>
  <c r="AE313"/>
  <c r="AD313"/>
  <c r="AC313"/>
  <c r="AB313"/>
  <c r="AA313"/>
  <c r="Z313"/>
  <c r="Y313"/>
  <c r="X313"/>
  <c r="W313"/>
  <c r="U313"/>
  <c r="S313"/>
  <c r="R313"/>
  <c r="Q313"/>
  <c r="O313"/>
  <c r="N313"/>
  <c r="M313"/>
  <c r="L313"/>
  <c r="K313"/>
  <c r="J313"/>
  <c r="I313"/>
  <c r="G313"/>
  <c r="F313"/>
  <c r="E313"/>
  <c r="D313"/>
  <c r="B313"/>
  <c r="AN312"/>
  <c r="AL312"/>
  <c r="AK312"/>
  <c r="AJ312"/>
  <c r="AI312"/>
  <c r="AH312"/>
  <c r="AG312"/>
  <c r="AE312"/>
  <c r="AD312"/>
  <c r="AC312"/>
  <c r="AB312"/>
  <c r="AA312"/>
  <c r="Z312"/>
  <c r="Y312"/>
  <c r="X312"/>
  <c r="W312"/>
  <c r="U312"/>
  <c r="S312"/>
  <c r="R312"/>
  <c r="Q312"/>
  <c r="O312"/>
  <c r="N312"/>
  <c r="M312"/>
  <c r="L312"/>
  <c r="K312"/>
  <c r="J312"/>
  <c r="I312"/>
  <c r="G312"/>
  <c r="F312"/>
  <c r="E312"/>
  <c r="D312"/>
  <c r="B312"/>
  <c r="AN311"/>
  <c r="AL311"/>
  <c r="AK311"/>
  <c r="AJ311"/>
  <c r="AI311"/>
  <c r="AH311"/>
  <c r="AG311"/>
  <c r="AE311"/>
  <c r="AD311"/>
  <c r="AC311"/>
  <c r="AB311"/>
  <c r="AA311"/>
  <c r="Z311"/>
  <c r="Y311"/>
  <c r="X311"/>
  <c r="W311"/>
  <c r="U311"/>
  <c r="S311"/>
  <c r="R311"/>
  <c r="Q311"/>
  <c r="O311"/>
  <c r="N311"/>
  <c r="M311"/>
  <c r="L311"/>
  <c r="K311"/>
  <c r="J311"/>
  <c r="I311"/>
  <c r="G311"/>
  <c r="F311"/>
  <c r="E311"/>
  <c r="D311"/>
  <c r="B311"/>
  <c r="AN310"/>
  <c r="AL310"/>
  <c r="AK310"/>
  <c r="AJ310"/>
  <c r="AI310"/>
  <c r="AH310"/>
  <c r="AG310"/>
  <c r="AE310"/>
  <c r="AD310"/>
  <c r="AC310"/>
  <c r="AB310"/>
  <c r="AA310"/>
  <c r="Z310"/>
  <c r="Y310"/>
  <c r="X310"/>
  <c r="W310"/>
  <c r="U310"/>
  <c r="S310"/>
  <c r="R310"/>
  <c r="Q310"/>
  <c r="O310"/>
  <c r="N310"/>
  <c r="M310"/>
  <c r="L310"/>
  <c r="K310"/>
  <c r="J310"/>
  <c r="I310"/>
  <c r="G310"/>
  <c r="F310"/>
  <c r="E310"/>
  <c r="D310"/>
  <c r="B310"/>
  <c r="AN309"/>
  <c r="AL309"/>
  <c r="AK309"/>
  <c r="AJ309"/>
  <c r="AI309"/>
  <c r="AH309"/>
  <c r="AG309"/>
  <c r="AE309"/>
  <c r="AD309"/>
  <c r="AC309"/>
  <c r="AB309"/>
  <c r="AA309"/>
  <c r="Z309"/>
  <c r="Y309"/>
  <c r="X309"/>
  <c r="W309"/>
  <c r="U309"/>
  <c r="S309"/>
  <c r="R309"/>
  <c r="Q309"/>
  <c r="O309"/>
  <c r="N309"/>
  <c r="M309"/>
  <c r="L309"/>
  <c r="K309"/>
  <c r="J309"/>
  <c r="I309"/>
  <c r="G309"/>
  <c r="F309"/>
  <c r="E309"/>
  <c r="D309"/>
  <c r="B309"/>
  <c r="AN308"/>
  <c r="AL308"/>
  <c r="AK308"/>
  <c r="AJ308"/>
  <c r="AI308"/>
  <c r="AH308"/>
  <c r="AG308"/>
  <c r="AE308"/>
  <c r="AD308"/>
  <c r="AC308"/>
  <c r="AB308"/>
  <c r="AA308"/>
  <c r="Z308"/>
  <c r="Y308"/>
  <c r="X308"/>
  <c r="W308"/>
  <c r="U308"/>
  <c r="S308"/>
  <c r="R308"/>
  <c r="Q308"/>
  <c r="O308"/>
  <c r="N308"/>
  <c r="M308"/>
  <c r="L308"/>
  <c r="K308"/>
  <c r="J308"/>
  <c r="I308"/>
  <c r="G308"/>
  <c r="F308"/>
  <c r="E308"/>
  <c r="D308"/>
  <c r="B308"/>
  <c r="AN307"/>
  <c r="AL307"/>
  <c r="AK307"/>
  <c r="AJ307"/>
  <c r="AI307"/>
  <c r="AH307"/>
  <c r="AG307"/>
  <c r="AE307"/>
  <c r="AD307"/>
  <c r="AC307"/>
  <c r="AB307"/>
  <c r="AA307"/>
  <c r="Z307"/>
  <c r="Y307"/>
  <c r="X307"/>
  <c r="W307"/>
  <c r="U307"/>
  <c r="S307"/>
  <c r="R307"/>
  <c r="Q307"/>
  <c r="O307"/>
  <c r="N307"/>
  <c r="M307"/>
  <c r="L307"/>
  <c r="K307"/>
  <c r="J307"/>
  <c r="I307"/>
  <c r="G307"/>
  <c r="F307"/>
  <c r="E307"/>
  <c r="D307"/>
  <c r="B307"/>
  <c r="AN306"/>
  <c r="AL306"/>
  <c r="AK306"/>
  <c r="AJ306"/>
  <c r="AI306"/>
  <c r="AH306"/>
  <c r="AG306"/>
  <c r="AE306"/>
  <c r="AD306"/>
  <c r="AC306"/>
  <c r="AB306"/>
  <c r="AA306"/>
  <c r="Z306"/>
  <c r="Y306"/>
  <c r="X306"/>
  <c r="W306"/>
  <c r="U306"/>
  <c r="S306"/>
  <c r="R306"/>
  <c r="Q306"/>
  <c r="O306"/>
  <c r="N306"/>
  <c r="M306"/>
  <c r="L306"/>
  <c r="K306"/>
  <c r="J306"/>
  <c r="I306"/>
  <c r="G306"/>
  <c r="F306"/>
  <c r="E306"/>
  <c r="D306"/>
  <c r="B306"/>
  <c r="AN305"/>
  <c r="AL305"/>
  <c r="AK305"/>
  <c r="AJ305"/>
  <c r="AI305"/>
  <c r="AH305"/>
  <c r="AG305"/>
  <c r="AE305"/>
  <c r="AD305"/>
  <c r="AC305"/>
  <c r="AB305"/>
  <c r="AA305"/>
  <c r="Z305"/>
  <c r="Y305"/>
  <c r="X305"/>
  <c r="W305"/>
  <c r="U305"/>
  <c r="S305"/>
  <c r="R305"/>
  <c r="Q305"/>
  <c r="O305"/>
  <c r="N305"/>
  <c r="M305"/>
  <c r="L305"/>
  <c r="K305"/>
  <c r="J305"/>
  <c r="I305"/>
  <c r="G305"/>
  <c r="F305"/>
  <c r="E305"/>
  <c r="D305"/>
  <c r="B305"/>
  <c r="AN304"/>
  <c r="AL304"/>
  <c r="AK304"/>
  <c r="AJ304"/>
  <c r="AI304"/>
  <c r="AH304"/>
  <c r="AG304"/>
  <c r="AE304"/>
  <c r="AD304"/>
  <c r="AC304"/>
  <c r="AB304"/>
  <c r="AA304"/>
  <c r="Z304"/>
  <c r="Y304"/>
  <c r="X304"/>
  <c r="W304"/>
  <c r="U304"/>
  <c r="S304"/>
  <c r="R304"/>
  <c r="Q304"/>
  <c r="O304"/>
  <c r="N304"/>
  <c r="M304"/>
  <c r="L304"/>
  <c r="K304"/>
  <c r="J304"/>
  <c r="I304"/>
  <c r="G304"/>
  <c r="F304"/>
  <c r="E304"/>
  <c r="D304"/>
  <c r="B304"/>
  <c r="AN303"/>
  <c r="AL303"/>
  <c r="AK303"/>
  <c r="AJ303"/>
  <c r="AI303"/>
  <c r="AH303"/>
  <c r="AG303"/>
  <c r="AE303"/>
  <c r="AD303"/>
  <c r="AC303"/>
  <c r="AB303"/>
  <c r="AA303"/>
  <c r="Z303"/>
  <c r="Y303"/>
  <c r="X303"/>
  <c r="W303"/>
  <c r="U303"/>
  <c r="S303"/>
  <c r="R303"/>
  <c r="Q303"/>
  <c r="O303"/>
  <c r="N303"/>
  <c r="M303"/>
  <c r="L303"/>
  <c r="K303"/>
  <c r="J303"/>
  <c r="I303"/>
  <c r="G303"/>
  <c r="F303"/>
  <c r="E303"/>
  <c r="D303"/>
  <c r="B303"/>
  <c r="AN302"/>
  <c r="AL302"/>
  <c r="AK302"/>
  <c r="AJ302"/>
  <c r="AI302"/>
  <c r="AH302"/>
  <c r="AG302"/>
  <c r="AE302"/>
  <c r="AD302"/>
  <c r="AC302"/>
  <c r="AB302"/>
  <c r="AA302"/>
  <c r="Z302"/>
  <c r="Y302"/>
  <c r="X302"/>
  <c r="W302"/>
  <c r="U302"/>
  <c r="S302"/>
  <c r="R302"/>
  <c r="Q302"/>
  <c r="O302"/>
  <c r="N302"/>
  <c r="M302"/>
  <c r="L302"/>
  <c r="K302"/>
  <c r="J302"/>
  <c r="I302"/>
  <c r="G302"/>
  <c r="F302"/>
  <c r="E302"/>
  <c r="D302"/>
  <c r="B302"/>
  <c r="AN301"/>
  <c r="AL301"/>
  <c r="AK301"/>
  <c r="AJ301"/>
  <c r="AI301"/>
  <c r="AH301"/>
  <c r="AG301"/>
  <c r="AE301"/>
  <c r="AD301"/>
  <c r="AC301"/>
  <c r="AB301"/>
  <c r="AA301"/>
  <c r="Z301"/>
  <c r="Y301"/>
  <c r="X301"/>
  <c r="W301"/>
  <c r="U301"/>
  <c r="S301"/>
  <c r="R301"/>
  <c r="Q301"/>
  <c r="O301"/>
  <c r="N301"/>
  <c r="M301"/>
  <c r="L301"/>
  <c r="K301"/>
  <c r="J301"/>
  <c r="I301"/>
  <c r="G301"/>
  <c r="F301"/>
  <c r="E301"/>
  <c r="D301"/>
  <c r="B301"/>
  <c r="AN300"/>
  <c r="AL300"/>
  <c r="AK300"/>
  <c r="AJ300"/>
  <c r="AI300"/>
  <c r="AH300"/>
  <c r="AG300"/>
  <c r="AE300"/>
  <c r="AD300"/>
  <c r="AC300"/>
  <c r="AB300"/>
  <c r="AA300"/>
  <c r="Z300"/>
  <c r="Y300"/>
  <c r="X300"/>
  <c r="W300"/>
  <c r="U300"/>
  <c r="S300"/>
  <c r="R300"/>
  <c r="Q300"/>
  <c r="O300"/>
  <c r="N300"/>
  <c r="M300"/>
  <c r="L300"/>
  <c r="K300"/>
  <c r="J300"/>
  <c r="I300"/>
  <c r="G300"/>
  <c r="F300"/>
  <c r="E300"/>
  <c r="D300"/>
  <c r="B300"/>
  <c r="AN299"/>
  <c r="AL299"/>
  <c r="AK299"/>
  <c r="AJ299"/>
  <c r="AI299"/>
  <c r="AH299"/>
  <c r="AG299"/>
  <c r="AE299"/>
  <c r="AD299"/>
  <c r="AC299"/>
  <c r="AB299"/>
  <c r="AA299"/>
  <c r="Z299"/>
  <c r="Y299"/>
  <c r="X299"/>
  <c r="W299"/>
  <c r="U299"/>
  <c r="S299"/>
  <c r="R299"/>
  <c r="Q299"/>
  <c r="O299"/>
  <c r="N299"/>
  <c r="M299"/>
  <c r="L299"/>
  <c r="K299"/>
  <c r="J299"/>
  <c r="I299"/>
  <c r="G299"/>
  <c r="F299"/>
  <c r="E299"/>
  <c r="D299"/>
  <c r="B299"/>
  <c r="AN298"/>
  <c r="AL298"/>
  <c r="AK298"/>
  <c r="AJ298"/>
  <c r="AI298"/>
  <c r="AH298"/>
  <c r="AG298"/>
  <c r="AE298"/>
  <c r="AD298"/>
  <c r="AC298"/>
  <c r="AB298"/>
  <c r="AA298"/>
  <c r="Z298"/>
  <c r="Y298"/>
  <c r="X298"/>
  <c r="W298"/>
  <c r="U298"/>
  <c r="S298"/>
  <c r="R298"/>
  <c r="Q298"/>
  <c r="O298"/>
  <c r="N298"/>
  <c r="M298"/>
  <c r="L298"/>
  <c r="K298"/>
  <c r="J298"/>
  <c r="I298"/>
  <c r="G298"/>
  <c r="F298"/>
  <c r="E298"/>
  <c r="D298"/>
  <c r="B298"/>
  <c r="AN297"/>
  <c r="AL297"/>
  <c r="AK297"/>
  <c r="AJ297"/>
  <c r="AI297"/>
  <c r="AH297"/>
  <c r="AG297"/>
  <c r="AE297"/>
  <c r="AD297"/>
  <c r="AC297"/>
  <c r="AB297"/>
  <c r="AA297"/>
  <c r="Z297"/>
  <c r="Y297"/>
  <c r="X297"/>
  <c r="W297"/>
  <c r="U297"/>
  <c r="S297"/>
  <c r="R297"/>
  <c r="Q297"/>
  <c r="O297"/>
  <c r="N297"/>
  <c r="M297"/>
  <c r="L297"/>
  <c r="K297"/>
  <c r="J297"/>
  <c r="I297"/>
  <c r="G297"/>
  <c r="F297"/>
  <c r="E297"/>
  <c r="D297"/>
  <c r="B297"/>
  <c r="AN296"/>
  <c r="AL296"/>
  <c r="AK296"/>
  <c r="AJ296"/>
  <c r="AI296"/>
  <c r="AH296"/>
  <c r="AG296"/>
  <c r="AE296"/>
  <c r="AD296"/>
  <c r="AC296"/>
  <c r="AB296"/>
  <c r="AA296"/>
  <c r="Z296"/>
  <c r="Y296"/>
  <c r="X296"/>
  <c r="W296"/>
  <c r="U296"/>
  <c r="S296"/>
  <c r="R296"/>
  <c r="Q296"/>
  <c r="O296"/>
  <c r="N296"/>
  <c r="M296"/>
  <c r="L296"/>
  <c r="K296"/>
  <c r="J296"/>
  <c r="I296"/>
  <c r="G296"/>
  <c r="F296"/>
  <c r="E296"/>
  <c r="D296"/>
  <c r="B296"/>
  <c r="AN295"/>
  <c r="AL295"/>
  <c r="AK295"/>
  <c r="AJ295"/>
  <c r="AI295"/>
  <c r="AH295"/>
  <c r="AG295"/>
  <c r="AE295"/>
  <c r="AD295"/>
  <c r="AC295"/>
  <c r="AB295"/>
  <c r="AA295"/>
  <c r="Z295"/>
  <c r="Y295"/>
  <c r="X295"/>
  <c r="W295"/>
  <c r="U295"/>
  <c r="S295"/>
  <c r="R295"/>
  <c r="Q295"/>
  <c r="O295"/>
  <c r="N295"/>
  <c r="M295"/>
  <c r="L295"/>
  <c r="K295"/>
  <c r="J295"/>
  <c r="I295"/>
  <c r="G295"/>
  <c r="F295"/>
  <c r="E295"/>
  <c r="D295"/>
  <c r="B295"/>
  <c r="AN294"/>
  <c r="AL294"/>
  <c r="AK294"/>
  <c r="AJ294"/>
  <c r="AI294"/>
  <c r="AH294"/>
  <c r="AG294"/>
  <c r="AE294"/>
  <c r="AD294"/>
  <c r="AC294"/>
  <c r="AB294"/>
  <c r="AA294"/>
  <c r="Z294"/>
  <c r="Y294"/>
  <c r="X294"/>
  <c r="W294"/>
  <c r="U294"/>
  <c r="S294"/>
  <c r="R294"/>
  <c r="Q294"/>
  <c r="O294"/>
  <c r="N294"/>
  <c r="M294"/>
  <c r="L294"/>
  <c r="K294"/>
  <c r="J294"/>
  <c r="I294"/>
  <c r="G294"/>
  <c r="F294"/>
  <c r="E294"/>
  <c r="D294"/>
  <c r="B294"/>
  <c r="AN293"/>
  <c r="AL293"/>
  <c r="AK293"/>
  <c r="AJ293"/>
  <c r="AI293"/>
  <c r="AH293"/>
  <c r="AG293"/>
  <c r="AE293"/>
  <c r="AD293"/>
  <c r="AC293"/>
  <c r="AB293"/>
  <c r="AA293"/>
  <c r="Z293"/>
  <c r="Y293"/>
  <c r="X293"/>
  <c r="W293"/>
  <c r="U293"/>
  <c r="S293"/>
  <c r="R293"/>
  <c r="Q293"/>
  <c r="O293"/>
  <c r="N293"/>
  <c r="M293"/>
  <c r="L293"/>
  <c r="K293"/>
  <c r="J293"/>
  <c r="I293"/>
  <c r="G293"/>
  <c r="F293"/>
  <c r="E293"/>
  <c r="D293"/>
  <c r="B293"/>
  <c r="AN292"/>
  <c r="AL292"/>
  <c r="AK292"/>
  <c r="AJ292"/>
  <c r="AI292"/>
  <c r="AH292"/>
  <c r="AG292"/>
  <c r="AE292"/>
  <c r="AD292"/>
  <c r="AC292"/>
  <c r="AB292"/>
  <c r="AA292"/>
  <c r="Z292"/>
  <c r="Y292"/>
  <c r="X292"/>
  <c r="W292"/>
  <c r="U292"/>
  <c r="S292"/>
  <c r="R292"/>
  <c r="Q292"/>
  <c r="O292"/>
  <c r="N292"/>
  <c r="M292"/>
  <c r="L292"/>
  <c r="K292"/>
  <c r="J292"/>
  <c r="I292"/>
  <c r="G292"/>
  <c r="F292"/>
  <c r="E292"/>
  <c r="D292"/>
  <c r="B292"/>
  <c r="AN291"/>
  <c r="AL291"/>
  <c r="AK291"/>
  <c r="AJ291"/>
  <c r="AI291"/>
  <c r="AH291"/>
  <c r="AG291"/>
  <c r="AE291"/>
  <c r="AD291"/>
  <c r="AC291"/>
  <c r="AB291"/>
  <c r="AA291"/>
  <c r="Z291"/>
  <c r="Y291"/>
  <c r="X291"/>
  <c r="W291"/>
  <c r="U291"/>
  <c r="S291"/>
  <c r="R291"/>
  <c r="Q291"/>
  <c r="O291"/>
  <c r="N291"/>
  <c r="M291"/>
  <c r="L291"/>
  <c r="K291"/>
  <c r="J291"/>
  <c r="I291"/>
  <c r="G291"/>
  <c r="F291"/>
  <c r="E291"/>
  <c r="D291"/>
  <c r="B291"/>
  <c r="AN290"/>
  <c r="AL290"/>
  <c r="AK290"/>
  <c r="AJ290"/>
  <c r="AI290"/>
  <c r="AH290"/>
  <c r="AG290"/>
  <c r="AE290"/>
  <c r="AD290"/>
  <c r="AC290"/>
  <c r="AB290"/>
  <c r="AA290"/>
  <c r="Z290"/>
  <c r="Y290"/>
  <c r="X290"/>
  <c r="W290"/>
  <c r="U290"/>
  <c r="S290"/>
  <c r="R290"/>
  <c r="Q290"/>
  <c r="O290"/>
  <c r="N290"/>
  <c r="M290"/>
  <c r="L290"/>
  <c r="K290"/>
  <c r="J290"/>
  <c r="I290"/>
  <c r="G290"/>
  <c r="F290"/>
  <c r="E290"/>
  <c r="D290"/>
  <c r="B290"/>
  <c r="AN289"/>
  <c r="AL289"/>
  <c r="AK289"/>
  <c r="AJ289"/>
  <c r="AI289"/>
  <c r="AH289"/>
  <c r="AG289"/>
  <c r="AE289"/>
  <c r="AD289"/>
  <c r="AC289"/>
  <c r="AB289"/>
  <c r="AA289"/>
  <c r="Z289"/>
  <c r="Y289"/>
  <c r="X289"/>
  <c r="W289"/>
  <c r="U289"/>
  <c r="S289"/>
  <c r="R289"/>
  <c r="Q289"/>
  <c r="O289"/>
  <c r="N289"/>
  <c r="M289"/>
  <c r="L289"/>
  <c r="K289"/>
  <c r="J289"/>
  <c r="I289"/>
  <c r="G289"/>
  <c r="F289"/>
  <c r="E289"/>
  <c r="D289"/>
  <c r="B289"/>
  <c r="AN288"/>
  <c r="AL288"/>
  <c r="AK288"/>
  <c r="AJ288"/>
  <c r="AI288"/>
  <c r="AH288"/>
  <c r="AG288"/>
  <c r="AE288"/>
  <c r="AD288"/>
  <c r="AC288"/>
  <c r="AB288"/>
  <c r="AA288"/>
  <c r="Z288"/>
  <c r="Y288"/>
  <c r="X288"/>
  <c r="W288"/>
  <c r="U288"/>
  <c r="S288"/>
  <c r="R288"/>
  <c r="Q288"/>
  <c r="O288"/>
  <c r="N288"/>
  <c r="M288"/>
  <c r="L288"/>
  <c r="K288"/>
  <c r="J288"/>
  <c r="I288"/>
  <c r="G288"/>
  <c r="F288"/>
  <c r="E288"/>
  <c r="D288"/>
  <c r="B288"/>
  <c r="AN287"/>
  <c r="AL287"/>
  <c r="AK287"/>
  <c r="AJ287"/>
  <c r="AI287"/>
  <c r="AH287"/>
  <c r="AG287"/>
  <c r="AE287"/>
  <c r="AD287"/>
  <c r="AC287"/>
  <c r="AB287"/>
  <c r="AA287"/>
  <c r="Z287"/>
  <c r="Y287"/>
  <c r="X287"/>
  <c r="W287"/>
  <c r="U287"/>
  <c r="S287"/>
  <c r="R287"/>
  <c r="Q287"/>
  <c r="O287"/>
  <c r="N287"/>
  <c r="M287"/>
  <c r="L287"/>
  <c r="K287"/>
  <c r="J287"/>
  <c r="I287"/>
  <c r="G287"/>
  <c r="F287"/>
  <c r="E287"/>
  <c r="D287"/>
  <c r="B287"/>
  <c r="AN286"/>
  <c r="AL286"/>
  <c r="AK286"/>
  <c r="AJ286"/>
  <c r="AI286"/>
  <c r="AH286"/>
  <c r="AG286"/>
  <c r="AE286"/>
  <c r="AD286"/>
  <c r="AC286"/>
  <c r="AB286"/>
  <c r="AA286"/>
  <c r="Z286"/>
  <c r="Y286"/>
  <c r="X286"/>
  <c r="W286"/>
  <c r="U286"/>
  <c r="S286"/>
  <c r="R286"/>
  <c r="Q286"/>
  <c r="O286"/>
  <c r="N286"/>
  <c r="M286"/>
  <c r="L286"/>
  <c r="K286"/>
  <c r="J286"/>
  <c r="I286"/>
  <c r="G286"/>
  <c r="F286"/>
  <c r="E286"/>
  <c r="D286"/>
  <c r="B286"/>
  <c r="AN285"/>
  <c r="AL285"/>
  <c r="AK285"/>
  <c r="AJ285"/>
  <c r="AI285"/>
  <c r="AH285"/>
  <c r="AG285"/>
  <c r="AE285"/>
  <c r="AD285"/>
  <c r="AC285"/>
  <c r="AB285"/>
  <c r="AA285"/>
  <c r="Z285"/>
  <c r="Y285"/>
  <c r="X285"/>
  <c r="W285"/>
  <c r="U285"/>
  <c r="S285"/>
  <c r="R285"/>
  <c r="Q285"/>
  <c r="O285"/>
  <c r="N285"/>
  <c r="M285"/>
  <c r="L285"/>
  <c r="K285"/>
  <c r="J285"/>
  <c r="I285"/>
  <c r="G285"/>
  <c r="F285"/>
  <c r="E285"/>
  <c r="D285"/>
  <c r="B285"/>
  <c r="AN284"/>
  <c r="AL284"/>
  <c r="AK284"/>
  <c r="AJ284"/>
  <c r="AI284"/>
  <c r="AH284"/>
  <c r="AG284"/>
  <c r="AE284"/>
  <c r="AD284"/>
  <c r="AC284"/>
  <c r="AB284"/>
  <c r="AA284"/>
  <c r="Z284"/>
  <c r="Y284"/>
  <c r="X284"/>
  <c r="W284"/>
  <c r="U284"/>
  <c r="S284"/>
  <c r="R284"/>
  <c r="Q284"/>
  <c r="O284"/>
  <c r="N284"/>
  <c r="M284"/>
  <c r="L284"/>
  <c r="K284"/>
  <c r="J284"/>
  <c r="I284"/>
  <c r="G284"/>
  <c r="F284"/>
  <c r="E284"/>
  <c r="D284"/>
  <c r="B284"/>
  <c r="AN283"/>
  <c r="AL283"/>
  <c r="AK283"/>
  <c r="AJ283"/>
  <c r="AI283"/>
  <c r="AH283"/>
  <c r="AG283"/>
  <c r="AE283"/>
  <c r="AD283"/>
  <c r="AC283"/>
  <c r="AB283"/>
  <c r="AA283"/>
  <c r="Z283"/>
  <c r="Y283"/>
  <c r="X283"/>
  <c r="W283"/>
  <c r="U283"/>
  <c r="S283"/>
  <c r="R283"/>
  <c r="Q283"/>
  <c r="O283"/>
  <c r="N283"/>
  <c r="M283"/>
  <c r="L283"/>
  <c r="K283"/>
  <c r="J283"/>
  <c r="I283"/>
  <c r="G283"/>
  <c r="F283"/>
  <c r="E283"/>
  <c r="D283"/>
  <c r="B283"/>
  <c r="AN282"/>
  <c r="AL282"/>
  <c r="AK282"/>
  <c r="AJ282"/>
  <c r="AI282"/>
  <c r="AH282"/>
  <c r="AG282"/>
  <c r="AE282"/>
  <c r="AD282"/>
  <c r="AC282"/>
  <c r="AB282"/>
  <c r="AA282"/>
  <c r="Z282"/>
  <c r="Y282"/>
  <c r="X282"/>
  <c r="W282"/>
  <c r="U282"/>
  <c r="S282"/>
  <c r="R282"/>
  <c r="Q282"/>
  <c r="O282"/>
  <c r="N282"/>
  <c r="M282"/>
  <c r="L282"/>
  <c r="K282"/>
  <c r="J282"/>
  <c r="I282"/>
  <c r="G282"/>
  <c r="F282"/>
  <c r="E282"/>
  <c r="D282"/>
  <c r="B282"/>
  <c r="AN281"/>
  <c r="AL281"/>
  <c r="AK281"/>
  <c r="AJ281"/>
  <c r="AI281"/>
  <c r="AH281"/>
  <c r="AG281"/>
  <c r="AE281"/>
  <c r="AD281"/>
  <c r="AC281"/>
  <c r="AB281"/>
  <c r="AA281"/>
  <c r="Z281"/>
  <c r="Y281"/>
  <c r="X281"/>
  <c r="W281"/>
  <c r="U281"/>
  <c r="S281"/>
  <c r="R281"/>
  <c r="Q281"/>
  <c r="O281"/>
  <c r="N281"/>
  <c r="M281"/>
  <c r="L281"/>
  <c r="K281"/>
  <c r="J281"/>
  <c r="I281"/>
  <c r="G281"/>
  <c r="F281"/>
  <c r="E281"/>
  <c r="D281"/>
  <c r="B281"/>
  <c r="AN280"/>
  <c r="AL280"/>
  <c r="AK280"/>
  <c r="AJ280"/>
  <c r="AI280"/>
  <c r="AH280"/>
  <c r="AG280"/>
  <c r="AE280"/>
  <c r="AD280"/>
  <c r="AC280"/>
  <c r="AB280"/>
  <c r="AA280"/>
  <c r="Z280"/>
  <c r="Y280"/>
  <c r="X280"/>
  <c r="W280"/>
  <c r="U280"/>
  <c r="S280"/>
  <c r="R280"/>
  <c r="Q280"/>
  <c r="O280"/>
  <c r="N280"/>
  <c r="M280"/>
  <c r="L280"/>
  <c r="K280"/>
  <c r="J280"/>
  <c r="I280"/>
  <c r="G280"/>
  <c r="F280"/>
  <c r="E280"/>
  <c r="D280"/>
  <c r="B280"/>
  <c r="AN279"/>
  <c r="AL279"/>
  <c r="AK279"/>
  <c r="AJ279"/>
  <c r="AI279"/>
  <c r="AH279"/>
  <c r="AG279"/>
  <c r="AE279"/>
  <c r="AD279"/>
  <c r="AC279"/>
  <c r="AB279"/>
  <c r="AA279"/>
  <c r="Z279"/>
  <c r="Y279"/>
  <c r="X279"/>
  <c r="W279"/>
  <c r="U279"/>
  <c r="S279"/>
  <c r="R279"/>
  <c r="Q279"/>
  <c r="O279"/>
  <c r="N279"/>
  <c r="M279"/>
  <c r="L279"/>
  <c r="K279"/>
  <c r="J279"/>
  <c r="I279"/>
  <c r="G279"/>
  <c r="F279"/>
  <c r="E279"/>
  <c r="D279"/>
  <c r="B279"/>
  <c r="AN278"/>
  <c r="AL278"/>
  <c r="AK278"/>
  <c r="AJ278"/>
  <c r="AI278"/>
  <c r="AH278"/>
  <c r="AG278"/>
  <c r="AE278"/>
  <c r="AD278"/>
  <c r="AC278"/>
  <c r="AB278"/>
  <c r="AA278"/>
  <c r="Z278"/>
  <c r="Y278"/>
  <c r="X278"/>
  <c r="W278"/>
  <c r="U278"/>
  <c r="S278"/>
  <c r="R278"/>
  <c r="Q278"/>
  <c r="O278"/>
  <c r="N278"/>
  <c r="M278"/>
  <c r="L278"/>
  <c r="K278"/>
  <c r="J278"/>
  <c r="I278"/>
  <c r="G278"/>
  <c r="F278"/>
  <c r="E278"/>
  <c r="D278"/>
  <c r="B278"/>
  <c r="AN277"/>
  <c r="AL277"/>
  <c r="AK277"/>
  <c r="AJ277"/>
  <c r="AI277"/>
  <c r="AH277"/>
  <c r="AG277"/>
  <c r="AE277"/>
  <c r="AD277"/>
  <c r="AC277"/>
  <c r="AB277"/>
  <c r="AA277"/>
  <c r="Z277"/>
  <c r="Y277"/>
  <c r="X277"/>
  <c r="W277"/>
  <c r="U277"/>
  <c r="S277"/>
  <c r="R277"/>
  <c r="Q277"/>
  <c r="O277"/>
  <c r="N277"/>
  <c r="M277"/>
  <c r="L277"/>
  <c r="K277"/>
  <c r="J277"/>
  <c r="I277"/>
  <c r="G277"/>
  <c r="F277"/>
  <c r="E277"/>
  <c r="D277"/>
  <c r="B277"/>
  <c r="AN276"/>
  <c r="AL276"/>
  <c r="AK276"/>
  <c r="AJ276"/>
  <c r="AI276"/>
  <c r="AH276"/>
  <c r="AG276"/>
  <c r="AE276"/>
  <c r="AD276"/>
  <c r="AC276"/>
  <c r="AB276"/>
  <c r="AA276"/>
  <c r="Z276"/>
  <c r="Y276"/>
  <c r="X276"/>
  <c r="W276"/>
  <c r="U276"/>
  <c r="S276"/>
  <c r="R276"/>
  <c r="Q276"/>
  <c r="O276"/>
  <c r="N276"/>
  <c r="M276"/>
  <c r="L276"/>
  <c r="K276"/>
  <c r="J276"/>
  <c r="I276"/>
  <c r="G276"/>
  <c r="F276"/>
  <c r="E276"/>
  <c r="D276"/>
  <c r="B276"/>
  <c r="AN275"/>
  <c r="AL275"/>
  <c r="AK275"/>
  <c r="AJ275"/>
  <c r="AI275"/>
  <c r="AH275"/>
  <c r="AG275"/>
  <c r="AE275"/>
  <c r="AD275"/>
  <c r="AC275"/>
  <c r="AB275"/>
  <c r="AA275"/>
  <c r="Z275"/>
  <c r="Y275"/>
  <c r="X275"/>
  <c r="W275"/>
  <c r="U275"/>
  <c r="S275"/>
  <c r="R275"/>
  <c r="Q275"/>
  <c r="O275"/>
  <c r="N275"/>
  <c r="M275"/>
  <c r="L275"/>
  <c r="K275"/>
  <c r="J275"/>
  <c r="I275"/>
  <c r="G275"/>
  <c r="F275"/>
  <c r="E275"/>
  <c r="D275"/>
  <c r="B275"/>
  <c r="AN274"/>
  <c r="AL274"/>
  <c r="AK274"/>
  <c r="AJ274"/>
  <c r="AI274"/>
  <c r="AH274"/>
  <c r="AG274"/>
  <c r="AE274"/>
  <c r="AD274"/>
  <c r="AC274"/>
  <c r="AB274"/>
  <c r="AA274"/>
  <c r="Z274"/>
  <c r="Y274"/>
  <c r="X274"/>
  <c r="W274"/>
  <c r="U274"/>
  <c r="S274"/>
  <c r="R274"/>
  <c r="Q274"/>
  <c r="O274"/>
  <c r="N274"/>
  <c r="M274"/>
  <c r="L274"/>
  <c r="K274"/>
  <c r="J274"/>
  <c r="I274"/>
  <c r="G274"/>
  <c r="F274"/>
  <c r="E274"/>
  <c r="D274"/>
  <c r="B274"/>
  <c r="AN273"/>
  <c r="AL273"/>
  <c r="AK273"/>
  <c r="AJ273"/>
  <c r="AI273"/>
  <c r="AH273"/>
  <c r="AG273"/>
  <c r="AE273"/>
  <c r="AD273"/>
  <c r="AC273"/>
  <c r="AB273"/>
  <c r="AA273"/>
  <c r="Z273"/>
  <c r="Y273"/>
  <c r="X273"/>
  <c r="W273"/>
  <c r="U273"/>
  <c r="S273"/>
  <c r="R273"/>
  <c r="Q273"/>
  <c r="O273"/>
  <c r="N273"/>
  <c r="M273"/>
  <c r="L273"/>
  <c r="K273"/>
  <c r="J273"/>
  <c r="I273"/>
  <c r="G273"/>
  <c r="F273"/>
  <c r="E273"/>
  <c r="D273"/>
  <c r="B273"/>
  <c r="AN272"/>
  <c r="AL272"/>
  <c r="AK272"/>
  <c r="AJ272"/>
  <c r="AI272"/>
  <c r="AH272"/>
  <c r="AG272"/>
  <c r="AE272"/>
  <c r="AD272"/>
  <c r="AC272"/>
  <c r="AB272"/>
  <c r="AA272"/>
  <c r="Z272"/>
  <c r="Y272"/>
  <c r="X272"/>
  <c r="W272"/>
  <c r="U272"/>
  <c r="S272"/>
  <c r="R272"/>
  <c r="Q272"/>
  <c r="O272"/>
  <c r="N272"/>
  <c r="M272"/>
  <c r="L272"/>
  <c r="K272"/>
  <c r="J272"/>
  <c r="I272"/>
  <c r="G272"/>
  <c r="F272"/>
  <c r="E272"/>
  <c r="D272"/>
  <c r="B272"/>
  <c r="AN271"/>
  <c r="AL271"/>
  <c r="AK271"/>
  <c r="AJ271"/>
  <c r="AI271"/>
  <c r="AH271"/>
  <c r="AG271"/>
  <c r="AE271"/>
  <c r="AD271"/>
  <c r="AC271"/>
  <c r="AB271"/>
  <c r="AA271"/>
  <c r="Z271"/>
  <c r="Y271"/>
  <c r="X271"/>
  <c r="W271"/>
  <c r="U271"/>
  <c r="S271"/>
  <c r="R271"/>
  <c r="Q271"/>
  <c r="O271"/>
  <c r="N271"/>
  <c r="M271"/>
  <c r="L271"/>
  <c r="K271"/>
  <c r="J271"/>
  <c r="I271"/>
  <c r="G271"/>
  <c r="F271"/>
  <c r="E271"/>
  <c r="D271"/>
  <c r="B271"/>
  <c r="AN270"/>
  <c r="AL270"/>
  <c r="AK270"/>
  <c r="AJ270"/>
  <c r="AI270"/>
  <c r="AH270"/>
  <c r="AG270"/>
  <c r="AE270"/>
  <c r="AD270"/>
  <c r="AC270"/>
  <c r="AB270"/>
  <c r="AA270"/>
  <c r="Z270"/>
  <c r="Y270"/>
  <c r="X270"/>
  <c r="W270"/>
  <c r="U270"/>
  <c r="S270"/>
  <c r="R270"/>
  <c r="Q270"/>
  <c r="O270"/>
  <c r="N270"/>
  <c r="M270"/>
  <c r="L270"/>
  <c r="K270"/>
  <c r="J270"/>
  <c r="I270"/>
  <c r="G270"/>
  <c r="F270"/>
  <c r="E270"/>
  <c r="D270"/>
  <c r="B270"/>
  <c r="AN269"/>
  <c r="AL269"/>
  <c r="AK269"/>
  <c r="AJ269"/>
  <c r="AI269"/>
  <c r="AH269"/>
  <c r="AG269"/>
  <c r="AE269"/>
  <c r="AD269"/>
  <c r="AC269"/>
  <c r="AB269"/>
  <c r="AA269"/>
  <c r="Z269"/>
  <c r="Y269"/>
  <c r="X269"/>
  <c r="W269"/>
  <c r="U269"/>
  <c r="S269"/>
  <c r="R269"/>
  <c r="Q269"/>
  <c r="O269"/>
  <c r="N269"/>
  <c r="M269"/>
  <c r="L269"/>
  <c r="K269"/>
  <c r="J269"/>
  <c r="I269"/>
  <c r="G269"/>
  <c r="F269"/>
  <c r="E269"/>
  <c r="D269"/>
  <c r="B269"/>
  <c r="AN268"/>
  <c r="AL268"/>
  <c r="AK268"/>
  <c r="AJ268"/>
  <c r="AI268"/>
  <c r="AH268"/>
  <c r="AG268"/>
  <c r="AE268"/>
  <c r="AD268"/>
  <c r="AC268"/>
  <c r="AB268"/>
  <c r="AA268"/>
  <c r="Z268"/>
  <c r="Y268"/>
  <c r="X268"/>
  <c r="W268"/>
  <c r="U268"/>
  <c r="S268"/>
  <c r="R268"/>
  <c r="Q268"/>
  <c r="O268"/>
  <c r="N268"/>
  <c r="M268"/>
  <c r="L268"/>
  <c r="K268"/>
  <c r="J268"/>
  <c r="I268"/>
  <c r="G268"/>
  <c r="F268"/>
  <c r="E268"/>
  <c r="D268"/>
  <c r="B268"/>
  <c r="AN267"/>
  <c r="AL267"/>
  <c r="AK267"/>
  <c r="AJ267"/>
  <c r="AI267"/>
  <c r="AH267"/>
  <c r="AG267"/>
  <c r="AE267"/>
  <c r="AD267"/>
  <c r="AC267"/>
  <c r="AB267"/>
  <c r="AA267"/>
  <c r="Z267"/>
  <c r="Y267"/>
  <c r="X267"/>
  <c r="W267"/>
  <c r="U267"/>
  <c r="S267"/>
  <c r="R267"/>
  <c r="Q267"/>
  <c r="O267"/>
  <c r="N267"/>
  <c r="M267"/>
  <c r="L267"/>
  <c r="K267"/>
  <c r="J267"/>
  <c r="I267"/>
  <c r="G267"/>
  <c r="F267"/>
  <c r="E267"/>
  <c r="D267"/>
  <c r="B267"/>
  <c r="AN266"/>
  <c r="AL266"/>
  <c r="AK266"/>
  <c r="AJ266"/>
  <c r="AI266"/>
  <c r="AH266"/>
  <c r="AG266"/>
  <c r="AE266"/>
  <c r="AD266"/>
  <c r="AC266"/>
  <c r="AB266"/>
  <c r="AA266"/>
  <c r="Z266"/>
  <c r="Y266"/>
  <c r="X266"/>
  <c r="W266"/>
  <c r="U266"/>
  <c r="S266"/>
  <c r="R266"/>
  <c r="Q266"/>
  <c r="O266"/>
  <c r="N266"/>
  <c r="M266"/>
  <c r="L266"/>
  <c r="K266"/>
  <c r="J266"/>
  <c r="I266"/>
  <c r="G266"/>
  <c r="F266"/>
  <c r="E266"/>
  <c r="D266"/>
  <c r="B266"/>
  <c r="AN265"/>
  <c r="AL265"/>
  <c r="AK265"/>
  <c r="AJ265"/>
  <c r="AI265"/>
  <c r="AH265"/>
  <c r="AG265"/>
  <c r="AE265"/>
  <c r="AD265"/>
  <c r="AC265"/>
  <c r="AB265"/>
  <c r="AA265"/>
  <c r="Z265"/>
  <c r="Y265"/>
  <c r="X265"/>
  <c r="W265"/>
  <c r="U265"/>
  <c r="S265"/>
  <c r="R265"/>
  <c r="Q265"/>
  <c r="O265"/>
  <c r="N265"/>
  <c r="M265"/>
  <c r="L265"/>
  <c r="K265"/>
  <c r="J265"/>
  <c r="I265"/>
  <c r="G265"/>
  <c r="F265"/>
  <c r="E265"/>
  <c r="D265"/>
  <c r="B265"/>
  <c r="AN264"/>
  <c r="AL264"/>
  <c r="AK264"/>
  <c r="AJ264"/>
  <c r="AI264"/>
  <c r="AH264"/>
  <c r="AG264"/>
  <c r="AE264"/>
  <c r="AD264"/>
  <c r="AC264"/>
  <c r="AB264"/>
  <c r="AA264"/>
  <c r="Z264"/>
  <c r="Y264"/>
  <c r="X264"/>
  <c r="W264"/>
  <c r="U264"/>
  <c r="S264"/>
  <c r="R264"/>
  <c r="Q264"/>
  <c r="O264"/>
  <c r="N264"/>
  <c r="M264"/>
  <c r="L264"/>
  <c r="K264"/>
  <c r="J264"/>
  <c r="I264"/>
  <c r="G264"/>
  <c r="F264"/>
  <c r="E264"/>
  <c r="D264"/>
  <c r="B264"/>
  <c r="AN263"/>
  <c r="AL263"/>
  <c r="AK263"/>
  <c r="AJ263"/>
  <c r="AI263"/>
  <c r="AH263"/>
  <c r="AG263"/>
  <c r="AE263"/>
  <c r="AD263"/>
  <c r="AC263"/>
  <c r="AB263"/>
  <c r="AA263"/>
  <c r="Z263"/>
  <c r="Y263"/>
  <c r="X263"/>
  <c r="W263"/>
  <c r="U263"/>
  <c r="S263"/>
  <c r="R263"/>
  <c r="Q263"/>
  <c r="O263"/>
  <c r="N263"/>
  <c r="M263"/>
  <c r="L263"/>
  <c r="K263"/>
  <c r="J263"/>
  <c r="I263"/>
  <c r="G263"/>
  <c r="F263"/>
  <c r="E263"/>
  <c r="D263"/>
  <c r="B263"/>
  <c r="AN262"/>
  <c r="AL262"/>
  <c r="AK262"/>
  <c r="AJ262"/>
  <c r="AI262"/>
  <c r="AH262"/>
  <c r="AG262"/>
  <c r="AE262"/>
  <c r="AD262"/>
  <c r="AC262"/>
  <c r="AB262"/>
  <c r="AA262"/>
  <c r="Z262"/>
  <c r="Y262"/>
  <c r="X262"/>
  <c r="W262"/>
  <c r="U262"/>
  <c r="S262"/>
  <c r="R262"/>
  <c r="Q262"/>
  <c r="O262"/>
  <c r="N262"/>
  <c r="M262"/>
  <c r="L262"/>
  <c r="K262"/>
  <c r="J262"/>
  <c r="I262"/>
  <c r="G262"/>
  <c r="F262"/>
  <c r="E262"/>
  <c r="D262"/>
  <c r="B262"/>
  <c r="AN261"/>
  <c r="AL261"/>
  <c r="AK261"/>
  <c r="AJ261"/>
  <c r="AI261"/>
  <c r="AH261"/>
  <c r="AG261"/>
  <c r="AE261"/>
  <c r="AD261"/>
  <c r="AC261"/>
  <c r="AB261"/>
  <c r="AA261"/>
  <c r="Z261"/>
  <c r="Y261"/>
  <c r="X261"/>
  <c r="W261"/>
  <c r="U261"/>
  <c r="S261"/>
  <c r="R261"/>
  <c r="Q261"/>
  <c r="O261"/>
  <c r="N261"/>
  <c r="M261"/>
  <c r="L261"/>
  <c r="K261"/>
  <c r="J261"/>
  <c r="I261"/>
  <c r="G261"/>
  <c r="F261"/>
  <c r="E261"/>
  <c r="D261"/>
  <c r="B261"/>
  <c r="AN260"/>
  <c r="AL260"/>
  <c r="AK260"/>
  <c r="AJ260"/>
  <c r="AI260"/>
  <c r="AH260"/>
  <c r="AG260"/>
  <c r="AE260"/>
  <c r="AD260"/>
  <c r="AC260"/>
  <c r="AB260"/>
  <c r="AA260"/>
  <c r="Z260"/>
  <c r="Y260"/>
  <c r="X260"/>
  <c r="W260"/>
  <c r="U260"/>
  <c r="S260"/>
  <c r="R260"/>
  <c r="Q260"/>
  <c r="O260"/>
  <c r="N260"/>
  <c r="M260"/>
  <c r="L260"/>
  <c r="K260"/>
  <c r="J260"/>
  <c r="I260"/>
  <c r="G260"/>
  <c r="F260"/>
  <c r="E260"/>
  <c r="D260"/>
  <c r="B260"/>
  <c r="AN259"/>
  <c r="AL259"/>
  <c r="AK259"/>
  <c r="AJ259"/>
  <c r="AI259"/>
  <c r="AH259"/>
  <c r="AG259"/>
  <c r="AE259"/>
  <c r="AD259"/>
  <c r="AC259"/>
  <c r="AB259"/>
  <c r="AA259"/>
  <c r="Z259"/>
  <c r="Y259"/>
  <c r="X259"/>
  <c r="W259"/>
  <c r="U259"/>
  <c r="S259"/>
  <c r="R259"/>
  <c r="Q259"/>
  <c r="O259"/>
  <c r="N259"/>
  <c r="M259"/>
  <c r="L259"/>
  <c r="K259"/>
  <c r="J259"/>
  <c r="I259"/>
  <c r="G259"/>
  <c r="F259"/>
  <c r="E259"/>
  <c r="D259"/>
  <c r="B259"/>
  <c r="AN258"/>
  <c r="AL258"/>
  <c r="AK258"/>
  <c r="AJ258"/>
  <c r="AI258"/>
  <c r="AH258"/>
  <c r="AG258"/>
  <c r="AE258"/>
  <c r="AD258"/>
  <c r="AC258"/>
  <c r="AB258"/>
  <c r="AA258"/>
  <c r="Z258"/>
  <c r="Y258"/>
  <c r="X258"/>
  <c r="W258"/>
  <c r="U258"/>
  <c r="S258"/>
  <c r="R258"/>
  <c r="Q258"/>
  <c r="O258"/>
  <c r="N258"/>
  <c r="M258"/>
  <c r="L258"/>
  <c r="K258"/>
  <c r="J258"/>
  <c r="I258"/>
  <c r="G258"/>
  <c r="F258"/>
  <c r="E258"/>
  <c r="D258"/>
  <c r="B258"/>
  <c r="AN257"/>
  <c r="AL257"/>
  <c r="AK257"/>
  <c r="AJ257"/>
  <c r="AI257"/>
  <c r="AH257"/>
  <c r="AG257"/>
  <c r="AE257"/>
  <c r="AD257"/>
  <c r="AC257"/>
  <c r="AB257"/>
  <c r="AA257"/>
  <c r="Z257"/>
  <c r="Y257"/>
  <c r="X257"/>
  <c r="W257"/>
  <c r="U257"/>
  <c r="S257"/>
  <c r="R257"/>
  <c r="Q257"/>
  <c r="O257"/>
  <c r="N257"/>
  <c r="M257"/>
  <c r="L257"/>
  <c r="K257"/>
  <c r="J257"/>
  <c r="I257"/>
  <c r="G257"/>
  <c r="F257"/>
  <c r="E257"/>
  <c r="D257"/>
  <c r="B257"/>
  <c r="AN256"/>
  <c r="AL256"/>
  <c r="AK256"/>
  <c r="AJ256"/>
  <c r="AI256"/>
  <c r="AH256"/>
  <c r="AG256"/>
  <c r="AE256"/>
  <c r="AD256"/>
  <c r="AC256"/>
  <c r="AB256"/>
  <c r="AA256"/>
  <c r="Z256"/>
  <c r="Y256"/>
  <c r="X256"/>
  <c r="W256"/>
  <c r="U256"/>
  <c r="S256"/>
  <c r="R256"/>
  <c r="Q256"/>
  <c r="O256"/>
  <c r="N256"/>
  <c r="M256"/>
  <c r="L256"/>
  <c r="K256"/>
  <c r="J256"/>
  <c r="I256"/>
  <c r="G256"/>
  <c r="F256"/>
  <c r="E256"/>
  <c r="D256"/>
  <c r="B256"/>
  <c r="AN255"/>
  <c r="AL255"/>
  <c r="AK255"/>
  <c r="AJ255"/>
  <c r="AI255"/>
  <c r="AH255"/>
  <c r="AG255"/>
  <c r="AE255"/>
  <c r="AD255"/>
  <c r="AC255"/>
  <c r="AB255"/>
  <c r="AA255"/>
  <c r="Z255"/>
  <c r="Y255"/>
  <c r="X255"/>
  <c r="W255"/>
  <c r="U255"/>
  <c r="S255"/>
  <c r="R255"/>
  <c r="Q255"/>
  <c r="O255"/>
  <c r="N255"/>
  <c r="M255"/>
  <c r="L255"/>
  <c r="K255"/>
  <c r="J255"/>
  <c r="I255"/>
  <c r="G255"/>
  <c r="F255"/>
  <c r="E255"/>
  <c r="D255"/>
  <c r="B255"/>
  <c r="AN254"/>
  <c r="AL254"/>
  <c r="AK254"/>
  <c r="AJ254"/>
  <c r="AI254"/>
  <c r="AH254"/>
  <c r="AG254"/>
  <c r="AE254"/>
  <c r="AD254"/>
  <c r="AC254"/>
  <c r="AB254"/>
  <c r="AA254"/>
  <c r="Z254"/>
  <c r="Y254"/>
  <c r="X254"/>
  <c r="W254"/>
  <c r="U254"/>
  <c r="S254"/>
  <c r="R254"/>
  <c r="Q254"/>
  <c r="O254"/>
  <c r="N254"/>
  <c r="M254"/>
  <c r="L254"/>
  <c r="K254"/>
  <c r="J254"/>
  <c r="I254"/>
  <c r="G254"/>
  <c r="F254"/>
  <c r="E254"/>
  <c r="D254"/>
  <c r="B254"/>
  <c r="AN253"/>
  <c r="AL253"/>
  <c r="AK253"/>
  <c r="AJ253"/>
  <c r="AI253"/>
  <c r="AH253"/>
  <c r="AG253"/>
  <c r="AE253"/>
  <c r="AD253"/>
  <c r="AC253"/>
  <c r="AB253"/>
  <c r="AA253"/>
  <c r="Z253"/>
  <c r="Y253"/>
  <c r="X253"/>
  <c r="W253"/>
  <c r="U253"/>
  <c r="S253"/>
  <c r="R253"/>
  <c r="Q253"/>
  <c r="O253"/>
  <c r="N253"/>
  <c r="M253"/>
  <c r="L253"/>
  <c r="K253"/>
  <c r="J253"/>
  <c r="I253"/>
  <c r="G253"/>
  <c r="F253"/>
  <c r="E253"/>
  <c r="D253"/>
  <c r="B253"/>
  <c r="AN252"/>
  <c r="AL252"/>
  <c r="AK252"/>
  <c r="AJ252"/>
  <c r="AI252"/>
  <c r="AH252"/>
  <c r="AG252"/>
  <c r="AE252"/>
  <c r="AD252"/>
  <c r="AC252"/>
  <c r="AB252"/>
  <c r="AA252"/>
  <c r="Z252"/>
  <c r="Y252"/>
  <c r="X252"/>
  <c r="W252"/>
  <c r="U252"/>
  <c r="S252"/>
  <c r="R252"/>
  <c r="Q252"/>
  <c r="O252"/>
  <c r="N252"/>
  <c r="M252"/>
  <c r="L252"/>
  <c r="K252"/>
  <c r="J252"/>
  <c r="I252"/>
  <c r="G252"/>
  <c r="F252"/>
  <c r="E252"/>
  <c r="D252"/>
  <c r="B252"/>
  <c r="AN251"/>
  <c r="AL251"/>
  <c r="AK251"/>
  <c r="AJ251"/>
  <c r="AI251"/>
  <c r="AH251"/>
  <c r="AG251"/>
  <c r="AE251"/>
  <c r="AD251"/>
  <c r="AC251"/>
  <c r="AB251"/>
  <c r="AA251"/>
  <c r="Z251"/>
  <c r="Y251"/>
  <c r="X251"/>
  <c r="W251"/>
  <c r="U251"/>
  <c r="S251"/>
  <c r="R251"/>
  <c r="Q251"/>
  <c r="O251"/>
  <c r="N251"/>
  <c r="M251"/>
  <c r="L251"/>
  <c r="K251"/>
  <c r="J251"/>
  <c r="I251"/>
  <c r="G251"/>
  <c r="F251"/>
  <c r="E251"/>
  <c r="D251"/>
  <c r="B251"/>
  <c r="AN250"/>
  <c r="AL250"/>
  <c r="AK250"/>
  <c r="AJ250"/>
  <c r="AI250"/>
  <c r="AH250"/>
  <c r="AG250"/>
  <c r="AE250"/>
  <c r="AD250"/>
  <c r="AC250"/>
  <c r="AB250"/>
  <c r="AA250"/>
  <c r="Z250"/>
  <c r="Y250"/>
  <c r="X250"/>
  <c r="W250"/>
  <c r="U250"/>
  <c r="S250"/>
  <c r="R250"/>
  <c r="Q250"/>
  <c r="O250"/>
  <c r="N250"/>
  <c r="M250"/>
  <c r="L250"/>
  <c r="K250"/>
  <c r="J250"/>
  <c r="I250"/>
  <c r="G250"/>
  <c r="F250"/>
  <c r="E250"/>
  <c r="D250"/>
  <c r="B250"/>
  <c r="AN249"/>
  <c r="AL249"/>
  <c r="AK249"/>
  <c r="AJ249"/>
  <c r="AI249"/>
  <c r="AH249"/>
  <c r="AG249"/>
  <c r="AE249"/>
  <c r="AD249"/>
  <c r="AC249"/>
  <c r="AB249"/>
  <c r="AA249"/>
  <c r="Z249"/>
  <c r="Y249"/>
  <c r="X249"/>
  <c r="W249"/>
  <c r="U249"/>
  <c r="S249"/>
  <c r="R249"/>
  <c r="Q249"/>
  <c r="O249"/>
  <c r="N249"/>
  <c r="M249"/>
  <c r="L249"/>
  <c r="K249"/>
  <c r="J249"/>
  <c r="I249"/>
  <c r="G249"/>
  <c r="F249"/>
  <c r="E249"/>
  <c r="D249"/>
  <c r="B249"/>
  <c r="AN248"/>
  <c r="AL248"/>
  <c r="AK248"/>
  <c r="AJ248"/>
  <c r="AI248"/>
  <c r="AH248"/>
  <c r="AG248"/>
  <c r="AE248"/>
  <c r="AD248"/>
  <c r="AC248"/>
  <c r="AB248"/>
  <c r="AA248"/>
  <c r="Z248"/>
  <c r="Y248"/>
  <c r="X248"/>
  <c r="W248"/>
  <c r="U248"/>
  <c r="S248"/>
  <c r="R248"/>
  <c r="Q248"/>
  <c r="O248"/>
  <c r="N248"/>
  <c r="M248"/>
  <c r="L248"/>
  <c r="K248"/>
  <c r="J248"/>
  <c r="I248"/>
  <c r="G248"/>
  <c r="F248"/>
  <c r="E248"/>
  <c r="D248"/>
  <c r="B248"/>
  <c r="AN247"/>
  <c r="AL247"/>
  <c r="AK247"/>
  <c r="AJ247"/>
  <c r="AI247"/>
  <c r="AH247"/>
  <c r="AG247"/>
  <c r="AE247"/>
  <c r="AD247"/>
  <c r="AC247"/>
  <c r="AB247"/>
  <c r="AA247"/>
  <c r="Z247"/>
  <c r="Y247"/>
  <c r="X247"/>
  <c r="W247"/>
  <c r="U247"/>
  <c r="S247"/>
  <c r="R247"/>
  <c r="Q247"/>
  <c r="O247"/>
  <c r="N247"/>
  <c r="M247"/>
  <c r="L247"/>
  <c r="K247"/>
  <c r="J247"/>
  <c r="I247"/>
  <c r="G247"/>
  <c r="F247"/>
  <c r="E247"/>
  <c r="D247"/>
  <c r="B247"/>
  <c r="AN246"/>
  <c r="AL246"/>
  <c r="AK246"/>
  <c r="AJ246"/>
  <c r="AI246"/>
  <c r="AH246"/>
  <c r="AG246"/>
  <c r="AE246"/>
  <c r="AD246"/>
  <c r="AC246"/>
  <c r="AB246"/>
  <c r="AA246"/>
  <c r="Z246"/>
  <c r="Y246"/>
  <c r="X246"/>
  <c r="W246"/>
  <c r="U246"/>
  <c r="S246"/>
  <c r="R246"/>
  <c r="Q246"/>
  <c r="O246"/>
  <c r="N246"/>
  <c r="M246"/>
  <c r="L246"/>
  <c r="K246"/>
  <c r="J246"/>
  <c r="I246"/>
  <c r="G246"/>
  <c r="F246"/>
  <c r="E246"/>
  <c r="D246"/>
  <c r="B246"/>
  <c r="AN245"/>
  <c r="AL245"/>
  <c r="AK245"/>
  <c r="AJ245"/>
  <c r="AI245"/>
  <c r="AH245"/>
  <c r="AG245"/>
  <c r="AE245"/>
  <c r="AD245"/>
  <c r="AC245"/>
  <c r="AB245"/>
  <c r="AA245"/>
  <c r="Z245"/>
  <c r="Y245"/>
  <c r="X245"/>
  <c r="W245"/>
  <c r="U245"/>
  <c r="S245"/>
  <c r="R245"/>
  <c r="Q245"/>
  <c r="O245"/>
  <c r="N245"/>
  <c r="M245"/>
  <c r="L245"/>
  <c r="K245"/>
  <c r="J245"/>
  <c r="I245"/>
  <c r="G245"/>
  <c r="F245"/>
  <c r="E245"/>
  <c r="D245"/>
  <c r="B245"/>
  <c r="AN244"/>
  <c r="AL244"/>
  <c r="AK244"/>
  <c r="AJ244"/>
  <c r="AI244"/>
  <c r="AH244"/>
  <c r="AG244"/>
  <c r="AE244"/>
  <c r="AD244"/>
  <c r="AC244"/>
  <c r="AB244"/>
  <c r="AA244"/>
  <c r="Z244"/>
  <c r="Y244"/>
  <c r="X244"/>
  <c r="W244"/>
  <c r="U244"/>
  <c r="S244"/>
  <c r="R244"/>
  <c r="Q244"/>
  <c r="O244"/>
  <c r="N244"/>
  <c r="M244"/>
  <c r="L244"/>
  <c r="K244"/>
  <c r="J244"/>
  <c r="I244"/>
  <c r="G244"/>
  <c r="F244"/>
  <c r="E244"/>
  <c r="D244"/>
  <c r="B244"/>
  <c r="AN243"/>
  <c r="AL243"/>
  <c r="AK243"/>
  <c r="AJ243"/>
  <c r="AI243"/>
  <c r="AH243"/>
  <c r="AG243"/>
  <c r="AE243"/>
  <c r="AD243"/>
  <c r="AC243"/>
  <c r="AB243"/>
  <c r="AA243"/>
  <c r="Z243"/>
  <c r="Y243"/>
  <c r="X243"/>
  <c r="W243"/>
  <c r="U243"/>
  <c r="S243"/>
  <c r="R243"/>
  <c r="Q243"/>
  <c r="O243"/>
  <c r="N243"/>
  <c r="M243"/>
  <c r="L243"/>
  <c r="K243"/>
  <c r="J243"/>
  <c r="I243"/>
  <c r="G243"/>
  <c r="F243"/>
  <c r="E243"/>
  <c r="D243"/>
  <c r="B243"/>
  <c r="AN242"/>
  <c r="AL242"/>
  <c r="AK242"/>
  <c r="AJ242"/>
  <c r="AI242"/>
  <c r="AH242"/>
  <c r="AG242"/>
  <c r="AE242"/>
  <c r="AD242"/>
  <c r="AC242"/>
  <c r="AB242"/>
  <c r="AA242"/>
  <c r="Z242"/>
  <c r="Y242"/>
  <c r="X242"/>
  <c r="W242"/>
  <c r="U242"/>
  <c r="S242"/>
  <c r="R242"/>
  <c r="Q242"/>
  <c r="O242"/>
  <c r="N242"/>
  <c r="M242"/>
  <c r="L242"/>
  <c r="K242"/>
  <c r="J242"/>
  <c r="I242"/>
  <c r="G242"/>
  <c r="F242"/>
  <c r="E242"/>
  <c r="D242"/>
  <c r="B242"/>
  <c r="AN241"/>
  <c r="AL241"/>
  <c r="AK241"/>
  <c r="AJ241"/>
  <c r="AI241"/>
  <c r="AH241"/>
  <c r="AG241"/>
  <c r="AE241"/>
  <c r="AD241"/>
  <c r="AC241"/>
  <c r="AB241"/>
  <c r="AA241"/>
  <c r="Z241"/>
  <c r="Y241"/>
  <c r="X241"/>
  <c r="W241"/>
  <c r="U241"/>
  <c r="S241"/>
  <c r="R241"/>
  <c r="Q241"/>
  <c r="O241"/>
  <c r="N241"/>
  <c r="M241"/>
  <c r="L241"/>
  <c r="K241"/>
  <c r="J241"/>
  <c r="I241"/>
  <c r="G241"/>
  <c r="F241"/>
  <c r="E241"/>
  <c r="D241"/>
  <c r="B241"/>
  <c r="AN240"/>
  <c r="AL240"/>
  <c r="AK240"/>
  <c r="AJ240"/>
  <c r="AI240"/>
  <c r="AH240"/>
  <c r="AG240"/>
  <c r="AE240"/>
  <c r="AD240"/>
  <c r="AC240"/>
  <c r="AB240"/>
  <c r="AA240"/>
  <c r="Z240"/>
  <c r="Y240"/>
  <c r="X240"/>
  <c r="W240"/>
  <c r="U240"/>
  <c r="S240"/>
  <c r="R240"/>
  <c r="Q240"/>
  <c r="O240"/>
  <c r="N240"/>
  <c r="M240"/>
  <c r="L240"/>
  <c r="K240"/>
  <c r="J240"/>
  <c r="I240"/>
  <c r="G240"/>
  <c r="F240"/>
  <c r="E240"/>
  <c r="D240"/>
  <c r="B240"/>
  <c r="AN239"/>
  <c r="AL239"/>
  <c r="AK239"/>
  <c r="AJ239"/>
  <c r="AI239"/>
  <c r="AH239"/>
  <c r="AG239"/>
  <c r="AE239"/>
  <c r="AD239"/>
  <c r="AC239"/>
  <c r="AB239"/>
  <c r="AA239"/>
  <c r="Z239"/>
  <c r="Y239"/>
  <c r="X239"/>
  <c r="W239"/>
  <c r="U239"/>
  <c r="S239"/>
  <c r="R239"/>
  <c r="Q239"/>
  <c r="O239"/>
  <c r="N239"/>
  <c r="M239"/>
  <c r="L239"/>
  <c r="K239"/>
  <c r="J239"/>
  <c r="I239"/>
  <c r="G239"/>
  <c r="F239"/>
  <c r="E239"/>
  <c r="D239"/>
  <c r="B239"/>
  <c r="AN238"/>
  <c r="AL238"/>
  <c r="AK238"/>
  <c r="AJ238"/>
  <c r="AI238"/>
  <c r="AH238"/>
  <c r="AG238"/>
  <c r="AE238"/>
  <c r="AD238"/>
  <c r="AC238"/>
  <c r="AB238"/>
  <c r="AA238"/>
  <c r="Z238"/>
  <c r="Y238"/>
  <c r="X238"/>
  <c r="W238"/>
  <c r="U238"/>
  <c r="S238"/>
  <c r="R238"/>
  <c r="Q238"/>
  <c r="O238"/>
  <c r="N238"/>
  <c r="M238"/>
  <c r="L238"/>
  <c r="K238"/>
  <c r="J238"/>
  <c r="I238"/>
  <c r="G238"/>
  <c r="F238"/>
  <c r="E238"/>
  <c r="D238"/>
  <c r="B238"/>
  <c r="AN237"/>
  <c r="AL237"/>
  <c r="AK237"/>
  <c r="AJ237"/>
  <c r="AI237"/>
  <c r="AH237"/>
  <c r="AG237"/>
  <c r="AE237"/>
  <c r="AD237"/>
  <c r="AC237"/>
  <c r="AB237"/>
  <c r="AA237"/>
  <c r="Z237"/>
  <c r="Y237"/>
  <c r="X237"/>
  <c r="W237"/>
  <c r="U237"/>
  <c r="S237"/>
  <c r="R237"/>
  <c r="Q237"/>
  <c r="O237"/>
  <c r="N237"/>
  <c r="M237"/>
  <c r="L237"/>
  <c r="K237"/>
  <c r="J237"/>
  <c r="I237"/>
  <c r="G237"/>
  <c r="F237"/>
  <c r="E237"/>
  <c r="D237"/>
  <c r="B237"/>
  <c r="AN236"/>
  <c r="AL236"/>
  <c r="AK236"/>
  <c r="AJ236"/>
  <c r="AI236"/>
  <c r="AH236"/>
  <c r="AG236"/>
  <c r="AE236"/>
  <c r="AD236"/>
  <c r="AC236"/>
  <c r="AB236"/>
  <c r="AA236"/>
  <c r="Z236"/>
  <c r="Y236"/>
  <c r="X236"/>
  <c r="W236"/>
  <c r="U236"/>
  <c r="S236"/>
  <c r="R236"/>
  <c r="Q236"/>
  <c r="O236"/>
  <c r="N236"/>
  <c r="M236"/>
  <c r="L236"/>
  <c r="K236"/>
  <c r="J236"/>
  <c r="I236"/>
  <c r="G236"/>
  <c r="F236"/>
  <c r="E236"/>
  <c r="D236"/>
  <c r="B236"/>
  <c r="AN235"/>
  <c r="AL235"/>
  <c r="AK235"/>
  <c r="AJ235"/>
  <c r="AI235"/>
  <c r="AH235"/>
  <c r="AG235"/>
  <c r="AE235"/>
  <c r="AD235"/>
  <c r="AC235"/>
  <c r="AB235"/>
  <c r="AA235"/>
  <c r="Z235"/>
  <c r="Y235"/>
  <c r="X235"/>
  <c r="W235"/>
  <c r="U235"/>
  <c r="S235"/>
  <c r="R235"/>
  <c r="Q235"/>
  <c r="O235"/>
  <c r="N235"/>
  <c r="M235"/>
  <c r="L235"/>
  <c r="K235"/>
  <c r="J235"/>
  <c r="I235"/>
  <c r="G235"/>
  <c r="F235"/>
  <c r="E235"/>
  <c r="D235"/>
  <c r="B235"/>
  <c r="AN234"/>
  <c r="AL234"/>
  <c r="AK234"/>
  <c r="AJ234"/>
  <c r="AI234"/>
  <c r="AH234"/>
  <c r="AG234"/>
  <c r="AE234"/>
  <c r="AD234"/>
  <c r="AC234"/>
  <c r="AB234"/>
  <c r="AA234"/>
  <c r="Z234"/>
  <c r="Y234"/>
  <c r="X234"/>
  <c r="W234"/>
  <c r="U234"/>
  <c r="S234"/>
  <c r="R234"/>
  <c r="Q234"/>
  <c r="O234"/>
  <c r="N234"/>
  <c r="M234"/>
  <c r="L234"/>
  <c r="K234"/>
  <c r="J234"/>
  <c r="I234"/>
  <c r="G234"/>
  <c r="F234"/>
  <c r="E234"/>
  <c r="D234"/>
  <c r="B234"/>
  <c r="AN233"/>
  <c r="AL233"/>
  <c r="AK233"/>
  <c r="AJ233"/>
  <c r="AI233"/>
  <c r="AH233"/>
  <c r="AG233"/>
  <c r="AE233"/>
  <c r="AD233"/>
  <c r="AC233"/>
  <c r="AB233"/>
  <c r="AA233"/>
  <c r="Z233"/>
  <c r="Y233"/>
  <c r="X233"/>
  <c r="W233"/>
  <c r="U233"/>
  <c r="S233"/>
  <c r="R233"/>
  <c r="Q233"/>
  <c r="O233"/>
  <c r="N233"/>
  <c r="M233"/>
  <c r="L233"/>
  <c r="K233"/>
  <c r="J233"/>
  <c r="I233"/>
  <c r="G233"/>
  <c r="F233"/>
  <c r="E233"/>
  <c r="D233"/>
  <c r="B233"/>
  <c r="AN232"/>
  <c r="AL232"/>
  <c r="AK232"/>
  <c r="AJ232"/>
  <c r="AI232"/>
  <c r="AH232"/>
  <c r="AG232"/>
  <c r="AE232"/>
  <c r="AD232"/>
  <c r="AC232"/>
  <c r="AB232"/>
  <c r="AA232"/>
  <c r="Z232"/>
  <c r="Y232"/>
  <c r="X232"/>
  <c r="W232"/>
  <c r="U232"/>
  <c r="S232"/>
  <c r="R232"/>
  <c r="Q232"/>
  <c r="O232"/>
  <c r="N232"/>
  <c r="M232"/>
  <c r="L232"/>
  <c r="K232"/>
  <c r="J232"/>
  <c r="I232"/>
  <c r="G232"/>
  <c r="F232"/>
  <c r="E232"/>
  <c r="D232"/>
  <c r="B232"/>
  <c r="AN231"/>
  <c r="AL231"/>
  <c r="AK231"/>
  <c r="AJ231"/>
  <c r="AI231"/>
  <c r="AH231"/>
  <c r="AG231"/>
  <c r="AE231"/>
  <c r="AD231"/>
  <c r="AC231"/>
  <c r="AB231"/>
  <c r="AA231"/>
  <c r="Z231"/>
  <c r="Y231"/>
  <c r="X231"/>
  <c r="W231"/>
  <c r="U231"/>
  <c r="S231"/>
  <c r="R231"/>
  <c r="Q231"/>
  <c r="O231"/>
  <c r="N231"/>
  <c r="M231"/>
  <c r="L231"/>
  <c r="K231"/>
  <c r="J231"/>
  <c r="I231"/>
  <c r="G231"/>
  <c r="F231"/>
  <c r="E231"/>
  <c r="D231"/>
  <c r="B231"/>
  <c r="AN230"/>
  <c r="AL230"/>
  <c r="AK230"/>
  <c r="AJ230"/>
  <c r="AI230"/>
  <c r="AH230"/>
  <c r="AG230"/>
  <c r="AE230"/>
  <c r="AD230"/>
  <c r="AC230"/>
  <c r="AB230"/>
  <c r="AA230"/>
  <c r="Z230"/>
  <c r="Y230"/>
  <c r="X230"/>
  <c r="W230"/>
  <c r="U230"/>
  <c r="S230"/>
  <c r="R230"/>
  <c r="Q230"/>
  <c r="O230"/>
  <c r="N230"/>
  <c r="M230"/>
  <c r="L230"/>
  <c r="K230"/>
  <c r="J230"/>
  <c r="I230"/>
  <c r="G230"/>
  <c r="F230"/>
  <c r="E230"/>
  <c r="D230"/>
  <c r="B230"/>
  <c r="AN229"/>
  <c r="AL229"/>
  <c r="AK229"/>
  <c r="AJ229"/>
  <c r="AI229"/>
  <c r="AH229"/>
  <c r="AG229"/>
  <c r="AE229"/>
  <c r="AD229"/>
  <c r="AC229"/>
  <c r="AB229"/>
  <c r="AA229"/>
  <c r="Z229"/>
  <c r="Y229"/>
  <c r="X229"/>
  <c r="W229"/>
  <c r="U229"/>
  <c r="S229"/>
  <c r="R229"/>
  <c r="Q229"/>
  <c r="O229"/>
  <c r="N229"/>
  <c r="M229"/>
  <c r="L229"/>
  <c r="K229"/>
  <c r="J229"/>
  <c r="I229"/>
  <c r="G229"/>
  <c r="F229"/>
  <c r="E229"/>
  <c r="D229"/>
  <c r="B229"/>
  <c r="AN228"/>
  <c r="AL228"/>
  <c r="AK228"/>
  <c r="AJ228"/>
  <c r="AI228"/>
  <c r="AH228"/>
  <c r="AG228"/>
  <c r="AE228"/>
  <c r="AD228"/>
  <c r="AC228"/>
  <c r="AB228"/>
  <c r="AA228"/>
  <c r="Z228"/>
  <c r="Y228"/>
  <c r="X228"/>
  <c r="W228"/>
  <c r="U228"/>
  <c r="S228"/>
  <c r="R228"/>
  <c r="Q228"/>
  <c r="O228"/>
  <c r="N228"/>
  <c r="M228"/>
  <c r="L228"/>
  <c r="K228"/>
  <c r="J228"/>
  <c r="I228"/>
  <c r="G228"/>
  <c r="F228"/>
  <c r="E228"/>
  <c r="D228"/>
  <c r="B228"/>
  <c r="AN227"/>
  <c r="AL227"/>
  <c r="AK227"/>
  <c r="AJ227"/>
  <c r="AI227"/>
  <c r="AH227"/>
  <c r="AG227"/>
  <c r="AE227"/>
  <c r="AD227"/>
  <c r="AC227"/>
  <c r="AB227"/>
  <c r="AA227"/>
  <c r="Z227"/>
  <c r="Y227"/>
  <c r="X227"/>
  <c r="W227"/>
  <c r="U227"/>
  <c r="S227"/>
  <c r="R227"/>
  <c r="Q227"/>
  <c r="O227"/>
  <c r="N227"/>
  <c r="M227"/>
  <c r="L227"/>
  <c r="K227"/>
  <c r="J227"/>
  <c r="I227"/>
  <c r="G227"/>
  <c r="F227"/>
  <c r="E227"/>
  <c r="D227"/>
  <c r="B227"/>
  <c r="AN226"/>
  <c r="AL226"/>
  <c r="AK226"/>
  <c r="AJ226"/>
  <c r="AI226"/>
  <c r="AH226"/>
  <c r="AG226"/>
  <c r="AE226"/>
  <c r="AD226"/>
  <c r="AC226"/>
  <c r="AB226"/>
  <c r="AA226"/>
  <c r="Z226"/>
  <c r="Y226"/>
  <c r="X226"/>
  <c r="W226"/>
  <c r="U226"/>
  <c r="S226"/>
  <c r="R226"/>
  <c r="Q226"/>
  <c r="O226"/>
  <c r="N226"/>
  <c r="M226"/>
  <c r="L226"/>
  <c r="K226"/>
  <c r="J226"/>
  <c r="I226"/>
  <c r="G226"/>
  <c r="F226"/>
  <c r="E226"/>
  <c r="D226"/>
  <c r="B226"/>
  <c r="AN225"/>
  <c r="AL225"/>
  <c r="AK225"/>
  <c r="AJ225"/>
  <c r="AI225"/>
  <c r="AH225"/>
  <c r="AG225"/>
  <c r="AE225"/>
  <c r="AD225"/>
  <c r="AC225"/>
  <c r="AB225"/>
  <c r="AA225"/>
  <c r="Z225"/>
  <c r="Y225"/>
  <c r="X225"/>
  <c r="W225"/>
  <c r="U225"/>
  <c r="S225"/>
  <c r="R225"/>
  <c r="Q225"/>
  <c r="O225"/>
  <c r="N225"/>
  <c r="M225"/>
  <c r="L225"/>
  <c r="K225"/>
  <c r="J225"/>
  <c r="I225"/>
  <c r="G225"/>
  <c r="F225"/>
  <c r="E225"/>
  <c r="D225"/>
  <c r="B225"/>
  <c r="AN224"/>
  <c r="AL224"/>
  <c r="AK224"/>
  <c r="AJ224"/>
  <c r="AI224"/>
  <c r="AH224"/>
  <c r="AG224"/>
  <c r="AE224"/>
  <c r="AD224"/>
  <c r="AC224"/>
  <c r="AB224"/>
  <c r="AA224"/>
  <c r="Z224"/>
  <c r="Y224"/>
  <c r="X224"/>
  <c r="W224"/>
  <c r="U224"/>
  <c r="S224"/>
  <c r="R224"/>
  <c r="Q224"/>
  <c r="O224"/>
  <c r="N224"/>
  <c r="M224"/>
  <c r="L224"/>
  <c r="K224"/>
  <c r="J224"/>
  <c r="I224"/>
  <c r="G224"/>
  <c r="F224"/>
  <c r="E224"/>
  <c r="D224"/>
  <c r="B224"/>
  <c r="AN223"/>
  <c r="AL223"/>
  <c r="AK223"/>
  <c r="AJ223"/>
  <c r="AI223"/>
  <c r="AH223"/>
  <c r="AG223"/>
  <c r="AE223"/>
  <c r="AD223"/>
  <c r="AC223"/>
  <c r="AB223"/>
  <c r="AA223"/>
  <c r="Z223"/>
  <c r="Y223"/>
  <c r="X223"/>
  <c r="W223"/>
  <c r="U223"/>
  <c r="S223"/>
  <c r="R223"/>
  <c r="Q223"/>
  <c r="O223"/>
  <c r="N223"/>
  <c r="M223"/>
  <c r="L223"/>
  <c r="K223"/>
  <c r="J223"/>
  <c r="I223"/>
  <c r="G223"/>
  <c r="F223"/>
  <c r="E223"/>
  <c r="D223"/>
  <c r="B223"/>
  <c r="AN222"/>
  <c r="AL222"/>
  <c r="AK222"/>
  <c r="AJ222"/>
  <c r="AI222"/>
  <c r="AH222"/>
  <c r="AG222"/>
  <c r="AE222"/>
  <c r="AD222"/>
  <c r="AC222"/>
  <c r="AB222"/>
  <c r="AA222"/>
  <c r="Z222"/>
  <c r="Y222"/>
  <c r="X222"/>
  <c r="W222"/>
  <c r="U222"/>
  <c r="S222"/>
  <c r="R222"/>
  <c r="Q222"/>
  <c r="O222"/>
  <c r="N222"/>
  <c r="M222"/>
  <c r="L222"/>
  <c r="K222"/>
  <c r="J222"/>
  <c r="I222"/>
  <c r="G222"/>
  <c r="F222"/>
  <c r="E222"/>
  <c r="D222"/>
  <c r="B222"/>
  <c r="AN221"/>
  <c r="AL221"/>
  <c r="AK221"/>
  <c r="AJ221"/>
  <c r="AI221"/>
  <c r="AH221"/>
  <c r="AG221"/>
  <c r="AE221"/>
  <c r="AD221"/>
  <c r="AC221"/>
  <c r="AB221"/>
  <c r="AA221"/>
  <c r="Z221"/>
  <c r="Y221"/>
  <c r="X221"/>
  <c r="W221"/>
  <c r="U221"/>
  <c r="S221"/>
  <c r="R221"/>
  <c r="Q221"/>
  <c r="O221"/>
  <c r="N221"/>
  <c r="M221"/>
  <c r="L221"/>
  <c r="K221"/>
  <c r="J221"/>
  <c r="I221"/>
  <c r="G221"/>
  <c r="F221"/>
  <c r="E221"/>
  <c r="D221"/>
  <c r="B221"/>
  <c r="AN220"/>
  <c r="AL220"/>
  <c r="AK220"/>
  <c r="AJ220"/>
  <c r="AI220"/>
  <c r="AH220"/>
  <c r="AG220"/>
  <c r="AE220"/>
  <c r="AD220"/>
  <c r="AC220"/>
  <c r="AB220"/>
  <c r="AA220"/>
  <c r="Z220"/>
  <c r="Y220"/>
  <c r="X220"/>
  <c r="W220"/>
  <c r="U220"/>
  <c r="S220"/>
  <c r="R220"/>
  <c r="Q220"/>
  <c r="O220"/>
  <c r="N220"/>
  <c r="M220"/>
  <c r="L220"/>
  <c r="K220"/>
  <c r="J220"/>
  <c r="I220"/>
  <c r="G220"/>
  <c r="F220"/>
  <c r="E220"/>
  <c r="D220"/>
  <c r="B220"/>
  <c r="AN219"/>
  <c r="AL219"/>
  <c r="AK219"/>
  <c r="AJ219"/>
  <c r="AI219"/>
  <c r="AH219"/>
  <c r="AG219"/>
  <c r="AE219"/>
  <c r="AD219"/>
  <c r="AC219"/>
  <c r="AB219"/>
  <c r="AA219"/>
  <c r="Z219"/>
  <c r="Y219"/>
  <c r="X219"/>
  <c r="W219"/>
  <c r="U219"/>
  <c r="S219"/>
  <c r="R219"/>
  <c r="Q219"/>
  <c r="O219"/>
  <c r="N219"/>
  <c r="M219"/>
  <c r="L219"/>
  <c r="K219"/>
  <c r="J219"/>
  <c r="I219"/>
  <c r="G219"/>
  <c r="F219"/>
  <c r="E219"/>
  <c r="D219"/>
  <c r="B219"/>
  <c r="AN218"/>
  <c r="AL218"/>
  <c r="AK218"/>
  <c r="AJ218"/>
  <c r="AI218"/>
  <c r="AH218"/>
  <c r="AG218"/>
  <c r="AE218"/>
  <c r="AD218"/>
  <c r="AC218"/>
  <c r="AB218"/>
  <c r="AA218"/>
  <c r="Z218"/>
  <c r="Y218"/>
  <c r="X218"/>
  <c r="W218"/>
  <c r="U218"/>
  <c r="S218"/>
  <c r="R218"/>
  <c r="Q218"/>
  <c r="O218"/>
  <c r="N218"/>
  <c r="M218"/>
  <c r="L218"/>
  <c r="K218"/>
  <c r="J218"/>
  <c r="I218"/>
  <c r="G218"/>
  <c r="F218"/>
  <c r="E218"/>
  <c r="D218"/>
  <c r="B218"/>
  <c r="AN217"/>
  <c r="AL217"/>
  <c r="AK217"/>
  <c r="AJ217"/>
  <c r="AI217"/>
  <c r="AH217"/>
  <c r="AG217"/>
  <c r="AE217"/>
  <c r="AD217"/>
  <c r="AC217"/>
  <c r="AB217"/>
  <c r="AA217"/>
  <c r="Z217"/>
  <c r="Y217"/>
  <c r="X217"/>
  <c r="W217"/>
  <c r="U217"/>
  <c r="S217"/>
  <c r="R217"/>
  <c r="Q217"/>
  <c r="O217"/>
  <c r="N217"/>
  <c r="M217"/>
  <c r="L217"/>
  <c r="K217"/>
  <c r="J217"/>
  <c r="I217"/>
  <c r="G217"/>
  <c r="F217"/>
  <c r="E217"/>
  <c r="D217"/>
  <c r="B217"/>
  <c r="AN216"/>
  <c r="AL216"/>
  <c r="AK216"/>
  <c r="AJ216"/>
  <c r="AI216"/>
  <c r="AH216"/>
  <c r="AG216"/>
  <c r="AE216"/>
  <c r="AD216"/>
  <c r="AC216"/>
  <c r="AB216"/>
  <c r="AA216"/>
  <c r="Z216"/>
  <c r="Y216"/>
  <c r="X216"/>
  <c r="W216"/>
  <c r="U216"/>
  <c r="S216"/>
  <c r="R216"/>
  <c r="Q216"/>
  <c r="O216"/>
  <c r="N216"/>
  <c r="M216"/>
  <c r="L216"/>
  <c r="K216"/>
  <c r="J216"/>
  <c r="I216"/>
  <c r="G216"/>
  <c r="F216"/>
  <c r="E216"/>
  <c r="D216"/>
  <c r="B216"/>
  <c r="AN215"/>
  <c r="AL215"/>
  <c r="AK215"/>
  <c r="AJ215"/>
  <c r="AI215"/>
  <c r="AH215"/>
  <c r="AG215"/>
  <c r="AE215"/>
  <c r="AD215"/>
  <c r="AC215"/>
  <c r="AB215"/>
  <c r="AA215"/>
  <c r="Z215"/>
  <c r="Y215"/>
  <c r="X215"/>
  <c r="W215"/>
  <c r="U215"/>
  <c r="S215"/>
  <c r="R215"/>
  <c r="Q215"/>
  <c r="O215"/>
  <c r="N215"/>
  <c r="M215"/>
  <c r="L215"/>
  <c r="K215"/>
  <c r="J215"/>
  <c r="I215"/>
  <c r="G215"/>
  <c r="F215"/>
  <c r="E215"/>
  <c r="D215"/>
  <c r="B215"/>
  <c r="AN214"/>
  <c r="AL214"/>
  <c r="AK214"/>
  <c r="AJ214"/>
  <c r="AI214"/>
  <c r="AH214"/>
  <c r="AG214"/>
  <c r="AE214"/>
  <c r="AD214"/>
  <c r="AC214"/>
  <c r="AB214"/>
  <c r="AA214"/>
  <c r="Z214"/>
  <c r="Y214"/>
  <c r="X214"/>
  <c r="W214"/>
  <c r="U214"/>
  <c r="S214"/>
  <c r="R214"/>
  <c r="Q214"/>
  <c r="O214"/>
  <c r="N214"/>
  <c r="M214"/>
  <c r="L214"/>
  <c r="K214"/>
  <c r="J214"/>
  <c r="I214"/>
  <c r="G214"/>
  <c r="F214"/>
  <c r="E214"/>
  <c r="D214"/>
  <c r="B214"/>
  <c r="AN213"/>
  <c r="AL213"/>
  <c r="AK213"/>
  <c r="AJ213"/>
  <c r="AI213"/>
  <c r="AH213"/>
  <c r="AG213"/>
  <c r="AE213"/>
  <c r="AD213"/>
  <c r="AC213"/>
  <c r="AB213"/>
  <c r="AA213"/>
  <c r="Z213"/>
  <c r="Y213"/>
  <c r="X213"/>
  <c r="W213"/>
  <c r="U213"/>
  <c r="S213"/>
  <c r="R213"/>
  <c r="Q213"/>
  <c r="O213"/>
  <c r="N213"/>
  <c r="M213"/>
  <c r="L213"/>
  <c r="K213"/>
  <c r="J213"/>
  <c r="I213"/>
  <c r="G213"/>
  <c r="F213"/>
  <c r="E213"/>
  <c r="D213"/>
  <c r="B213"/>
  <c r="AN212"/>
  <c r="AL212"/>
  <c r="AK212"/>
  <c r="AJ212"/>
  <c r="AI212"/>
  <c r="AH212"/>
  <c r="AG212"/>
  <c r="AE212"/>
  <c r="AD212"/>
  <c r="AC212"/>
  <c r="AB212"/>
  <c r="AA212"/>
  <c r="Z212"/>
  <c r="Y212"/>
  <c r="X212"/>
  <c r="W212"/>
  <c r="U212"/>
  <c r="S212"/>
  <c r="R212"/>
  <c r="Q212"/>
  <c r="O212"/>
  <c r="N212"/>
  <c r="M212"/>
  <c r="L212"/>
  <c r="K212"/>
  <c r="J212"/>
  <c r="I212"/>
  <c r="G212"/>
  <c r="F212"/>
  <c r="E212"/>
  <c r="D212"/>
  <c r="B212"/>
  <c r="AN211"/>
  <c r="AL211"/>
  <c r="AK211"/>
  <c r="AJ211"/>
  <c r="AI211"/>
  <c r="AH211"/>
  <c r="AG211"/>
  <c r="AE211"/>
  <c r="AD211"/>
  <c r="AC211"/>
  <c r="AB211"/>
  <c r="AA211"/>
  <c r="Z211"/>
  <c r="Y211"/>
  <c r="X211"/>
  <c r="W211"/>
  <c r="U211"/>
  <c r="S211"/>
  <c r="R211"/>
  <c r="Q211"/>
  <c r="O211"/>
  <c r="N211"/>
  <c r="M211"/>
  <c r="L211"/>
  <c r="K211"/>
  <c r="J211"/>
  <c r="I211"/>
  <c r="G211"/>
  <c r="F211"/>
  <c r="E211"/>
  <c r="D211"/>
  <c r="B211"/>
  <c r="AN210"/>
  <c r="AL210"/>
  <c r="AK210"/>
  <c r="AJ210"/>
  <c r="AI210"/>
  <c r="AH210"/>
  <c r="AG210"/>
  <c r="AE210"/>
  <c r="AD210"/>
  <c r="AC210"/>
  <c r="AB210"/>
  <c r="AA210"/>
  <c r="Z210"/>
  <c r="Y210"/>
  <c r="X210"/>
  <c r="W210"/>
  <c r="U210"/>
  <c r="S210"/>
  <c r="R210"/>
  <c r="Q210"/>
  <c r="O210"/>
  <c r="N210"/>
  <c r="M210"/>
  <c r="L210"/>
  <c r="K210"/>
  <c r="J210"/>
  <c r="I210"/>
  <c r="G210"/>
  <c r="F210"/>
  <c r="E210"/>
  <c r="D210"/>
  <c r="B210"/>
  <c r="AN209"/>
  <c r="AL209"/>
  <c r="AK209"/>
  <c r="AJ209"/>
  <c r="AI209"/>
  <c r="AH209"/>
  <c r="AG209"/>
  <c r="AE209"/>
  <c r="AD209"/>
  <c r="AC209"/>
  <c r="AB209"/>
  <c r="AA209"/>
  <c r="Z209"/>
  <c r="Y209"/>
  <c r="X209"/>
  <c r="W209"/>
  <c r="U209"/>
  <c r="S209"/>
  <c r="R209"/>
  <c r="Q209"/>
  <c r="O209"/>
  <c r="N209"/>
  <c r="M209"/>
  <c r="L209"/>
  <c r="K209"/>
  <c r="J209"/>
  <c r="I209"/>
  <c r="G209"/>
  <c r="F209"/>
  <c r="E209"/>
  <c r="D209"/>
  <c r="B209"/>
  <c r="AN208"/>
  <c r="AL208"/>
  <c r="AK208"/>
  <c r="AJ208"/>
  <c r="AI208"/>
  <c r="AH208"/>
  <c r="AG208"/>
  <c r="AE208"/>
  <c r="AD208"/>
  <c r="AC208"/>
  <c r="AB208"/>
  <c r="AA208"/>
  <c r="Z208"/>
  <c r="Y208"/>
  <c r="X208"/>
  <c r="W208"/>
  <c r="U208"/>
  <c r="S208"/>
  <c r="R208"/>
  <c r="Q208"/>
  <c r="O208"/>
  <c r="N208"/>
  <c r="M208"/>
  <c r="L208"/>
  <c r="K208"/>
  <c r="J208"/>
  <c r="I208"/>
  <c r="G208"/>
  <c r="F208"/>
  <c r="E208"/>
  <c r="D208"/>
  <c r="B208"/>
  <c r="AN207"/>
  <c r="AL207"/>
  <c r="AK207"/>
  <c r="AJ207"/>
  <c r="AI207"/>
  <c r="AH207"/>
  <c r="AG207"/>
  <c r="AE207"/>
  <c r="AD207"/>
  <c r="AC207"/>
  <c r="AB207"/>
  <c r="AA207"/>
  <c r="Z207"/>
  <c r="Y207"/>
  <c r="X207"/>
  <c r="W207"/>
  <c r="U207"/>
  <c r="S207"/>
  <c r="R207"/>
  <c r="Q207"/>
  <c r="O207"/>
  <c r="N207"/>
  <c r="M207"/>
  <c r="L207"/>
  <c r="K207"/>
  <c r="J207"/>
  <c r="I207"/>
  <c r="G207"/>
  <c r="F207"/>
  <c r="E207"/>
  <c r="D207"/>
  <c r="B207"/>
  <c r="AN206"/>
  <c r="AL206"/>
  <c r="AK206"/>
  <c r="AJ206"/>
  <c r="AI206"/>
  <c r="AH206"/>
  <c r="AG206"/>
  <c r="AE206"/>
  <c r="AD206"/>
  <c r="AC206"/>
  <c r="AB206"/>
  <c r="AA206"/>
  <c r="Z206"/>
  <c r="Y206"/>
  <c r="X206"/>
  <c r="W206"/>
  <c r="U206"/>
  <c r="S206"/>
  <c r="R206"/>
  <c r="Q206"/>
  <c r="O206"/>
  <c r="N206"/>
  <c r="M206"/>
  <c r="L206"/>
  <c r="K206"/>
  <c r="J206"/>
  <c r="I206"/>
  <c r="G206"/>
  <c r="F206"/>
  <c r="E206"/>
  <c r="D206"/>
  <c r="B206"/>
  <c r="AN205"/>
  <c r="AL205"/>
  <c r="AK205"/>
  <c r="AJ205"/>
  <c r="AI205"/>
  <c r="AH205"/>
  <c r="AG205"/>
  <c r="AE205"/>
  <c r="AD205"/>
  <c r="AC205"/>
  <c r="AB205"/>
  <c r="AA205"/>
  <c r="Z205"/>
  <c r="Y205"/>
  <c r="X205"/>
  <c r="W205"/>
  <c r="U205"/>
  <c r="S205"/>
  <c r="R205"/>
  <c r="Q205"/>
  <c r="O205"/>
  <c r="N205"/>
  <c r="M205"/>
  <c r="L205"/>
  <c r="K205"/>
  <c r="J205"/>
  <c r="I205"/>
  <c r="G205"/>
  <c r="F205"/>
  <c r="E205"/>
  <c r="D205"/>
  <c r="B205"/>
  <c r="AN204"/>
  <c r="AL204"/>
  <c r="AK204"/>
  <c r="AJ204"/>
  <c r="AI204"/>
  <c r="AH204"/>
  <c r="AG204"/>
  <c r="AE204"/>
  <c r="AD204"/>
  <c r="AC204"/>
  <c r="AB204"/>
  <c r="AA204"/>
  <c r="Z204"/>
  <c r="Y204"/>
  <c r="X204"/>
  <c r="W204"/>
  <c r="U204"/>
  <c r="S204"/>
  <c r="R204"/>
  <c r="Q204"/>
  <c r="O204"/>
  <c r="N204"/>
  <c r="M204"/>
  <c r="L204"/>
  <c r="K204"/>
  <c r="J204"/>
  <c r="I204"/>
  <c r="G204"/>
  <c r="F204"/>
  <c r="E204"/>
  <c r="D204"/>
  <c r="B204"/>
  <c r="AN203"/>
  <c r="AL203"/>
  <c r="AK203"/>
  <c r="AJ203"/>
  <c r="AI203"/>
  <c r="AH203"/>
  <c r="AG203"/>
  <c r="AE203"/>
  <c r="AD203"/>
  <c r="AC203"/>
  <c r="AB203"/>
  <c r="AA203"/>
  <c r="Z203"/>
  <c r="Y203"/>
  <c r="X203"/>
  <c r="W203"/>
  <c r="U203"/>
  <c r="S203"/>
  <c r="R203"/>
  <c r="Q203"/>
  <c r="O203"/>
  <c r="N203"/>
  <c r="M203"/>
  <c r="L203"/>
  <c r="K203"/>
  <c r="J203"/>
  <c r="I203"/>
  <c r="G203"/>
  <c r="F203"/>
  <c r="E203"/>
  <c r="D203"/>
  <c r="B203"/>
  <c r="AN202"/>
  <c r="AL202"/>
  <c r="AK202"/>
  <c r="AJ202"/>
  <c r="AI202"/>
  <c r="AH202"/>
  <c r="AG202"/>
  <c r="AE202"/>
  <c r="AD202"/>
  <c r="AC202"/>
  <c r="AB202"/>
  <c r="AA202"/>
  <c r="Z202"/>
  <c r="Y202"/>
  <c r="X202"/>
  <c r="W202"/>
  <c r="U202"/>
  <c r="S202"/>
  <c r="R202"/>
  <c r="Q202"/>
  <c r="O202"/>
  <c r="N202"/>
  <c r="M202"/>
  <c r="L202"/>
  <c r="K202"/>
  <c r="J202"/>
  <c r="I202"/>
  <c r="G202"/>
  <c r="F202"/>
  <c r="E202"/>
  <c r="D202"/>
  <c r="B202"/>
  <c r="AN201"/>
  <c r="AL201"/>
  <c r="AK201"/>
  <c r="AJ201"/>
  <c r="AI201"/>
  <c r="AH201"/>
  <c r="AG201"/>
  <c r="AE201"/>
  <c r="AD201"/>
  <c r="AC201"/>
  <c r="AB201"/>
  <c r="AA201"/>
  <c r="Z201"/>
  <c r="Y201"/>
  <c r="X201"/>
  <c r="W201"/>
  <c r="U201"/>
  <c r="S201"/>
  <c r="R201"/>
  <c r="Q201"/>
  <c r="O201"/>
  <c r="N201"/>
  <c r="M201"/>
  <c r="L201"/>
  <c r="K201"/>
  <c r="J201"/>
  <c r="I201"/>
  <c r="G201"/>
  <c r="F201"/>
  <c r="E201"/>
  <c r="D201"/>
  <c r="B201"/>
  <c r="AN200"/>
  <c r="AL200"/>
  <c r="AK200"/>
  <c r="AJ200"/>
  <c r="AI200"/>
  <c r="AH200"/>
  <c r="AG200"/>
  <c r="AE200"/>
  <c r="AD200"/>
  <c r="AC200"/>
  <c r="AB200"/>
  <c r="AA200"/>
  <c r="Z200"/>
  <c r="Y200"/>
  <c r="X200"/>
  <c r="W200"/>
  <c r="U200"/>
  <c r="S200"/>
  <c r="R200"/>
  <c r="Q200"/>
  <c r="O200"/>
  <c r="N200"/>
  <c r="M200"/>
  <c r="L200"/>
  <c r="K200"/>
  <c r="J200"/>
  <c r="I200"/>
  <c r="G200"/>
  <c r="F200"/>
  <c r="E200"/>
  <c r="D200"/>
  <c r="B200"/>
  <c r="AN199"/>
  <c r="AL199"/>
  <c r="AK199"/>
  <c r="AJ199"/>
  <c r="AI199"/>
  <c r="AH199"/>
  <c r="AG199"/>
  <c r="AE199"/>
  <c r="AD199"/>
  <c r="AC199"/>
  <c r="AB199"/>
  <c r="AA199"/>
  <c r="Z199"/>
  <c r="Y199"/>
  <c r="X199"/>
  <c r="W199"/>
  <c r="U199"/>
  <c r="S199"/>
  <c r="R199"/>
  <c r="Q199"/>
  <c r="O199"/>
  <c r="N199"/>
  <c r="M199"/>
  <c r="L199"/>
  <c r="K199"/>
  <c r="J199"/>
  <c r="I199"/>
  <c r="G199"/>
  <c r="F199"/>
  <c r="E199"/>
  <c r="D199"/>
  <c r="B199"/>
  <c r="AN198"/>
  <c r="AL198"/>
  <c r="AK198"/>
  <c r="AJ198"/>
  <c r="AI198"/>
  <c r="AH198"/>
  <c r="AG198"/>
  <c r="AE198"/>
  <c r="AD198"/>
  <c r="AC198"/>
  <c r="AB198"/>
  <c r="AA198"/>
  <c r="Z198"/>
  <c r="Y198"/>
  <c r="X198"/>
  <c r="W198"/>
  <c r="U198"/>
  <c r="S198"/>
  <c r="R198"/>
  <c r="Q198"/>
  <c r="O198"/>
  <c r="N198"/>
  <c r="M198"/>
  <c r="L198"/>
  <c r="K198"/>
  <c r="J198"/>
  <c r="I198"/>
  <c r="G198"/>
  <c r="F198"/>
  <c r="E198"/>
  <c r="D198"/>
  <c r="B198"/>
  <c r="AN197"/>
  <c r="AL197"/>
  <c r="AK197"/>
  <c r="AJ197"/>
  <c r="AI197"/>
  <c r="AH197"/>
  <c r="AG197"/>
  <c r="AE197"/>
  <c r="AD197"/>
  <c r="AC197"/>
  <c r="AB197"/>
  <c r="AA197"/>
  <c r="Z197"/>
  <c r="Y197"/>
  <c r="X197"/>
  <c r="W197"/>
  <c r="U197"/>
  <c r="S197"/>
  <c r="R197"/>
  <c r="Q197"/>
  <c r="O197"/>
  <c r="N197"/>
  <c r="M197"/>
  <c r="L197"/>
  <c r="K197"/>
  <c r="J197"/>
  <c r="I197"/>
  <c r="G197"/>
  <c r="F197"/>
  <c r="E197"/>
  <c r="D197"/>
  <c r="B197"/>
  <c r="AN196"/>
  <c r="AL196"/>
  <c r="AK196"/>
  <c r="AJ196"/>
  <c r="AI196"/>
  <c r="AH196"/>
  <c r="AG196"/>
  <c r="AE196"/>
  <c r="AD196"/>
  <c r="AC196"/>
  <c r="AB196"/>
  <c r="AA196"/>
  <c r="Z196"/>
  <c r="Y196"/>
  <c r="X196"/>
  <c r="W196"/>
  <c r="U196"/>
  <c r="S196"/>
  <c r="R196"/>
  <c r="Q196"/>
  <c r="O196"/>
  <c r="N196"/>
  <c r="M196"/>
  <c r="L196"/>
  <c r="K196"/>
  <c r="J196"/>
  <c r="I196"/>
  <c r="G196"/>
  <c r="F196"/>
  <c r="E196"/>
  <c r="D196"/>
  <c r="B196"/>
  <c r="AN195"/>
  <c r="AL195"/>
  <c r="AK195"/>
  <c r="AJ195"/>
  <c r="AI195"/>
  <c r="AH195"/>
  <c r="AG195"/>
  <c r="AE195"/>
  <c r="AD195"/>
  <c r="AC195"/>
  <c r="AB195"/>
  <c r="AA195"/>
  <c r="Z195"/>
  <c r="Y195"/>
  <c r="X195"/>
  <c r="W195"/>
  <c r="U195"/>
  <c r="S195"/>
  <c r="R195"/>
  <c r="Q195"/>
  <c r="O195"/>
  <c r="N195"/>
  <c r="M195"/>
  <c r="L195"/>
  <c r="K195"/>
  <c r="J195"/>
  <c r="I195"/>
  <c r="G195"/>
  <c r="F195"/>
  <c r="E195"/>
  <c r="D195"/>
  <c r="B195"/>
  <c r="AN194"/>
  <c r="AL194"/>
  <c r="AK194"/>
  <c r="AJ194"/>
  <c r="AI194"/>
  <c r="AH194"/>
  <c r="AG194"/>
  <c r="AE194"/>
  <c r="AD194"/>
  <c r="AC194"/>
  <c r="AB194"/>
  <c r="AA194"/>
  <c r="Z194"/>
  <c r="Y194"/>
  <c r="X194"/>
  <c r="W194"/>
  <c r="U194"/>
  <c r="S194"/>
  <c r="R194"/>
  <c r="Q194"/>
  <c r="O194"/>
  <c r="N194"/>
  <c r="M194"/>
  <c r="L194"/>
  <c r="K194"/>
  <c r="J194"/>
  <c r="I194"/>
  <c r="G194"/>
  <c r="F194"/>
  <c r="E194"/>
  <c r="D194"/>
  <c r="B194"/>
  <c r="AN193"/>
  <c r="AL193"/>
  <c r="AK193"/>
  <c r="AJ193"/>
  <c r="AI193"/>
  <c r="AH193"/>
  <c r="AG193"/>
  <c r="AE193"/>
  <c r="AD193"/>
  <c r="AC193"/>
  <c r="AB193"/>
  <c r="AA193"/>
  <c r="Z193"/>
  <c r="Y193"/>
  <c r="X193"/>
  <c r="W193"/>
  <c r="U193"/>
  <c r="S193"/>
  <c r="R193"/>
  <c r="Q193"/>
  <c r="O193"/>
  <c r="N193"/>
  <c r="M193"/>
  <c r="L193"/>
  <c r="K193"/>
  <c r="J193"/>
  <c r="I193"/>
  <c r="G193"/>
  <c r="F193"/>
  <c r="E193"/>
  <c r="D193"/>
  <c r="B193"/>
  <c r="AN192"/>
  <c r="AL192"/>
  <c r="AK192"/>
  <c r="AJ192"/>
  <c r="AI192"/>
  <c r="AH192"/>
  <c r="AG192"/>
  <c r="AE192"/>
  <c r="AD192"/>
  <c r="AC192"/>
  <c r="AB192"/>
  <c r="AA192"/>
  <c r="Z192"/>
  <c r="Y192"/>
  <c r="X192"/>
  <c r="W192"/>
  <c r="U192"/>
  <c r="S192"/>
  <c r="R192"/>
  <c r="Q192"/>
  <c r="O192"/>
  <c r="N192"/>
  <c r="M192"/>
  <c r="L192"/>
  <c r="K192"/>
  <c r="J192"/>
  <c r="I192"/>
  <c r="G192"/>
  <c r="F192"/>
  <c r="E192"/>
  <c r="D192"/>
  <c r="B192"/>
  <c r="AN191"/>
  <c r="AL191"/>
  <c r="AK191"/>
  <c r="AJ191"/>
  <c r="AI191"/>
  <c r="AH191"/>
  <c r="AG191"/>
  <c r="AE191"/>
  <c r="AD191"/>
  <c r="AC191"/>
  <c r="AB191"/>
  <c r="AA191"/>
  <c r="Z191"/>
  <c r="Y191"/>
  <c r="X191"/>
  <c r="W191"/>
  <c r="U191"/>
  <c r="S191"/>
  <c r="R191"/>
  <c r="Q191"/>
  <c r="O191"/>
  <c r="N191"/>
  <c r="M191"/>
  <c r="L191"/>
  <c r="K191"/>
  <c r="J191"/>
  <c r="I191"/>
  <c r="G191"/>
  <c r="F191"/>
  <c r="E191"/>
  <c r="D191"/>
  <c r="B191"/>
  <c r="AN190"/>
  <c r="AL190"/>
  <c r="AK190"/>
  <c r="AJ190"/>
  <c r="AI190"/>
  <c r="AH190"/>
  <c r="AG190"/>
  <c r="AE190"/>
  <c r="AD190"/>
  <c r="AC190"/>
  <c r="AB190"/>
  <c r="AA190"/>
  <c r="Z190"/>
  <c r="Y190"/>
  <c r="X190"/>
  <c r="W190"/>
  <c r="U190"/>
  <c r="S190"/>
  <c r="R190"/>
  <c r="Q190"/>
  <c r="O190"/>
  <c r="N190"/>
  <c r="M190"/>
  <c r="L190"/>
  <c r="K190"/>
  <c r="J190"/>
  <c r="I190"/>
  <c r="G190"/>
  <c r="F190"/>
  <c r="E190"/>
  <c r="D190"/>
  <c r="B190"/>
  <c r="AN189"/>
  <c r="AL189"/>
  <c r="AK189"/>
  <c r="AJ189"/>
  <c r="AI189"/>
  <c r="AH189"/>
  <c r="AG189"/>
  <c r="AE189"/>
  <c r="AD189"/>
  <c r="AC189"/>
  <c r="AB189"/>
  <c r="AA189"/>
  <c r="Z189"/>
  <c r="Y189"/>
  <c r="X189"/>
  <c r="W189"/>
  <c r="U189"/>
  <c r="S189"/>
  <c r="R189"/>
  <c r="Q189"/>
  <c r="O189"/>
  <c r="N189"/>
  <c r="M189"/>
  <c r="L189"/>
  <c r="K189"/>
  <c r="J189"/>
  <c r="I189"/>
  <c r="G189"/>
  <c r="F189"/>
  <c r="E189"/>
  <c r="D189"/>
  <c r="B189"/>
  <c r="AN188"/>
  <c r="AL188"/>
  <c r="AK188"/>
  <c r="AJ188"/>
  <c r="AI188"/>
  <c r="AH188"/>
  <c r="AG188"/>
  <c r="AE188"/>
  <c r="AD188"/>
  <c r="AC188"/>
  <c r="AB188"/>
  <c r="AA188"/>
  <c r="Z188"/>
  <c r="Y188"/>
  <c r="X188"/>
  <c r="W188"/>
  <c r="U188"/>
  <c r="S188"/>
  <c r="R188"/>
  <c r="Q188"/>
  <c r="O188"/>
  <c r="N188"/>
  <c r="M188"/>
  <c r="L188"/>
  <c r="K188"/>
  <c r="J188"/>
  <c r="I188"/>
  <c r="G188"/>
  <c r="F188"/>
  <c r="E188"/>
  <c r="D188"/>
  <c r="B188"/>
  <c r="AN187"/>
  <c r="AL187"/>
  <c r="AK187"/>
  <c r="AJ187"/>
  <c r="AI187"/>
  <c r="AH187"/>
  <c r="AG187"/>
  <c r="AE187"/>
  <c r="AD187"/>
  <c r="AC187"/>
  <c r="AB187"/>
  <c r="AA187"/>
  <c r="Z187"/>
  <c r="Y187"/>
  <c r="X187"/>
  <c r="W187"/>
  <c r="U187"/>
  <c r="S187"/>
  <c r="R187"/>
  <c r="Q187"/>
  <c r="O187"/>
  <c r="N187"/>
  <c r="M187"/>
  <c r="L187"/>
  <c r="K187"/>
  <c r="J187"/>
  <c r="I187"/>
  <c r="G187"/>
  <c r="F187"/>
  <c r="E187"/>
  <c r="D187"/>
  <c r="B187"/>
  <c r="AN186"/>
  <c r="AL186"/>
  <c r="AK186"/>
  <c r="AJ186"/>
  <c r="AI186"/>
  <c r="AH186"/>
  <c r="AG186"/>
  <c r="AE186"/>
  <c r="AD186"/>
  <c r="AC186"/>
  <c r="AB186"/>
  <c r="AA186"/>
  <c r="Z186"/>
  <c r="Y186"/>
  <c r="X186"/>
  <c r="W186"/>
  <c r="U186"/>
  <c r="S186"/>
  <c r="R186"/>
  <c r="Q186"/>
  <c r="O186"/>
  <c r="N186"/>
  <c r="M186"/>
  <c r="L186"/>
  <c r="K186"/>
  <c r="J186"/>
  <c r="I186"/>
  <c r="G186"/>
  <c r="F186"/>
  <c r="E186"/>
  <c r="D186"/>
  <c r="B186"/>
  <c r="AN185"/>
  <c r="AL185"/>
  <c r="AK185"/>
  <c r="AJ185"/>
  <c r="AI185"/>
  <c r="AH185"/>
  <c r="AG185"/>
  <c r="AE185"/>
  <c r="AD185"/>
  <c r="AC185"/>
  <c r="AB185"/>
  <c r="AA185"/>
  <c r="Z185"/>
  <c r="Y185"/>
  <c r="X185"/>
  <c r="W185"/>
  <c r="U185"/>
  <c r="S185"/>
  <c r="R185"/>
  <c r="Q185"/>
  <c r="O185"/>
  <c r="N185"/>
  <c r="M185"/>
  <c r="L185"/>
  <c r="K185"/>
  <c r="J185"/>
  <c r="I185"/>
  <c r="G185"/>
  <c r="F185"/>
  <c r="E185"/>
  <c r="D185"/>
  <c r="B185"/>
  <c r="AN184"/>
  <c r="AL184"/>
  <c r="AK184"/>
  <c r="AJ184"/>
  <c r="AI184"/>
  <c r="AH184"/>
  <c r="AG184"/>
  <c r="AE184"/>
  <c r="AD184"/>
  <c r="AC184"/>
  <c r="AB184"/>
  <c r="AA184"/>
  <c r="Z184"/>
  <c r="Y184"/>
  <c r="X184"/>
  <c r="W184"/>
  <c r="U184"/>
  <c r="S184"/>
  <c r="R184"/>
  <c r="Q184"/>
  <c r="O184"/>
  <c r="N184"/>
  <c r="M184"/>
  <c r="L184"/>
  <c r="K184"/>
  <c r="J184"/>
  <c r="I184"/>
  <c r="G184"/>
  <c r="F184"/>
  <c r="E184"/>
  <c r="D184"/>
  <c r="B184"/>
  <c r="AN183"/>
  <c r="AL183"/>
  <c r="AK183"/>
  <c r="AJ183"/>
  <c r="AI183"/>
  <c r="AH183"/>
  <c r="AG183"/>
  <c r="AE183"/>
  <c r="AD183"/>
  <c r="AC183"/>
  <c r="AB183"/>
  <c r="AA183"/>
  <c r="Z183"/>
  <c r="Y183"/>
  <c r="X183"/>
  <c r="W183"/>
  <c r="U183"/>
  <c r="S183"/>
  <c r="R183"/>
  <c r="Q183"/>
  <c r="O183"/>
  <c r="N183"/>
  <c r="M183"/>
  <c r="L183"/>
  <c r="K183"/>
  <c r="J183"/>
  <c r="I183"/>
  <c r="G183"/>
  <c r="F183"/>
  <c r="E183"/>
  <c r="D183"/>
  <c r="B183"/>
  <c r="AN182"/>
  <c r="AL182"/>
  <c r="AK182"/>
  <c r="AJ182"/>
  <c r="AI182"/>
  <c r="AH182"/>
  <c r="AG182"/>
  <c r="AE182"/>
  <c r="AD182"/>
  <c r="AC182"/>
  <c r="AB182"/>
  <c r="AA182"/>
  <c r="Z182"/>
  <c r="Y182"/>
  <c r="X182"/>
  <c r="W182"/>
  <c r="U182"/>
  <c r="S182"/>
  <c r="R182"/>
  <c r="Q182"/>
  <c r="O182"/>
  <c r="N182"/>
  <c r="M182"/>
  <c r="L182"/>
  <c r="K182"/>
  <c r="J182"/>
  <c r="I182"/>
  <c r="G182"/>
  <c r="F182"/>
  <c r="E182"/>
  <c r="D182"/>
  <c r="B182"/>
  <c r="AN181"/>
  <c r="AL181"/>
  <c r="AK181"/>
  <c r="AJ181"/>
  <c r="AI181"/>
  <c r="AH181"/>
  <c r="AG181"/>
  <c r="AE181"/>
  <c r="AD181"/>
  <c r="AC181"/>
  <c r="AB181"/>
  <c r="AA181"/>
  <c r="Z181"/>
  <c r="Y181"/>
  <c r="X181"/>
  <c r="W181"/>
  <c r="U181"/>
  <c r="S181"/>
  <c r="R181"/>
  <c r="Q181"/>
  <c r="O181"/>
  <c r="N181"/>
  <c r="M181"/>
  <c r="L181"/>
  <c r="K181"/>
  <c r="J181"/>
  <c r="I181"/>
  <c r="G181"/>
  <c r="F181"/>
  <c r="E181"/>
  <c r="D181"/>
  <c r="B181"/>
  <c r="AN180"/>
  <c r="AL180"/>
  <c r="AK180"/>
  <c r="AJ180"/>
  <c r="AI180"/>
  <c r="AH180"/>
  <c r="AG180"/>
  <c r="AE180"/>
  <c r="AD180"/>
  <c r="AC180"/>
  <c r="AB180"/>
  <c r="AA180"/>
  <c r="Z180"/>
  <c r="Y180"/>
  <c r="X180"/>
  <c r="W180"/>
  <c r="U180"/>
  <c r="S180"/>
  <c r="R180"/>
  <c r="Q180"/>
  <c r="O180"/>
  <c r="N180"/>
  <c r="M180"/>
  <c r="L180"/>
  <c r="K180"/>
  <c r="J180"/>
  <c r="I180"/>
  <c r="G180"/>
  <c r="F180"/>
  <c r="E180"/>
  <c r="D180"/>
  <c r="B180"/>
  <c r="AN179"/>
  <c r="AL179"/>
  <c r="AK179"/>
  <c r="AJ179"/>
  <c r="AI179"/>
  <c r="AH179"/>
  <c r="AG179"/>
  <c r="AE179"/>
  <c r="AD179"/>
  <c r="AC179"/>
  <c r="AB179"/>
  <c r="AA179"/>
  <c r="Z179"/>
  <c r="Y179"/>
  <c r="X179"/>
  <c r="W179"/>
  <c r="U179"/>
  <c r="S179"/>
  <c r="R179"/>
  <c r="Q179"/>
  <c r="O179"/>
  <c r="N179"/>
  <c r="M179"/>
  <c r="L179"/>
  <c r="K179"/>
  <c r="J179"/>
  <c r="I179"/>
  <c r="G179"/>
  <c r="F179"/>
  <c r="E179"/>
  <c r="D179"/>
  <c r="B179"/>
  <c r="AN178"/>
  <c r="AL178"/>
  <c r="AK178"/>
  <c r="AJ178"/>
  <c r="AI178"/>
  <c r="AH178"/>
  <c r="AG178"/>
  <c r="AE178"/>
  <c r="AD178"/>
  <c r="AC178"/>
  <c r="AB178"/>
  <c r="AA178"/>
  <c r="Z178"/>
  <c r="Y178"/>
  <c r="X178"/>
  <c r="W178"/>
  <c r="U178"/>
  <c r="S178"/>
  <c r="R178"/>
  <c r="Q178"/>
  <c r="O178"/>
  <c r="N178"/>
  <c r="M178"/>
  <c r="L178"/>
  <c r="K178"/>
  <c r="J178"/>
  <c r="I178"/>
  <c r="G178"/>
  <c r="F178"/>
  <c r="E178"/>
  <c r="D178"/>
  <c r="B178"/>
  <c r="AN177"/>
  <c r="AL177"/>
  <c r="AK177"/>
  <c r="AJ177"/>
  <c r="AI177"/>
  <c r="AH177"/>
  <c r="AG177"/>
  <c r="AE177"/>
  <c r="AD177"/>
  <c r="AC177"/>
  <c r="AB177"/>
  <c r="AA177"/>
  <c r="Z177"/>
  <c r="Y177"/>
  <c r="X177"/>
  <c r="W177"/>
  <c r="U177"/>
  <c r="S177"/>
  <c r="R177"/>
  <c r="Q177"/>
  <c r="O177"/>
  <c r="N177"/>
  <c r="M177"/>
  <c r="L177"/>
  <c r="K177"/>
  <c r="J177"/>
  <c r="I177"/>
  <c r="G177"/>
  <c r="F177"/>
  <c r="E177"/>
  <c r="D177"/>
  <c r="B177"/>
  <c r="AN176"/>
  <c r="AL176"/>
  <c r="AK176"/>
  <c r="AJ176"/>
  <c r="AI176"/>
  <c r="AH176"/>
  <c r="AG176"/>
  <c r="AE176"/>
  <c r="AD176"/>
  <c r="AC176"/>
  <c r="AB176"/>
  <c r="AA176"/>
  <c r="Z176"/>
  <c r="Y176"/>
  <c r="X176"/>
  <c r="W176"/>
  <c r="U176"/>
  <c r="S176"/>
  <c r="R176"/>
  <c r="Q176"/>
  <c r="O176"/>
  <c r="N176"/>
  <c r="M176"/>
  <c r="L176"/>
  <c r="K176"/>
  <c r="J176"/>
  <c r="I176"/>
  <c r="G176"/>
  <c r="F176"/>
  <c r="E176"/>
  <c r="D176"/>
  <c r="B176"/>
  <c r="AN175"/>
  <c r="AL175"/>
  <c r="AK175"/>
  <c r="AJ175"/>
  <c r="AI175"/>
  <c r="AH175"/>
  <c r="AG175"/>
  <c r="AE175"/>
  <c r="AD175"/>
  <c r="AC175"/>
  <c r="AB175"/>
  <c r="AA175"/>
  <c r="Z175"/>
  <c r="Y175"/>
  <c r="X175"/>
  <c r="W175"/>
  <c r="U175"/>
  <c r="S175"/>
  <c r="R175"/>
  <c r="Q175"/>
  <c r="O175"/>
  <c r="N175"/>
  <c r="M175"/>
  <c r="L175"/>
  <c r="K175"/>
  <c r="J175"/>
  <c r="I175"/>
  <c r="G175"/>
  <c r="F175"/>
  <c r="E175"/>
  <c r="D175"/>
  <c r="B175"/>
  <c r="AN174"/>
  <c r="AL174"/>
  <c r="AK174"/>
  <c r="AJ174"/>
  <c r="AI174"/>
  <c r="AH174"/>
  <c r="AG174"/>
  <c r="AE174"/>
  <c r="AD174"/>
  <c r="AC174"/>
  <c r="AB174"/>
  <c r="AA174"/>
  <c r="Z174"/>
  <c r="Y174"/>
  <c r="X174"/>
  <c r="W174"/>
  <c r="U174"/>
  <c r="S174"/>
  <c r="R174"/>
  <c r="Q174"/>
  <c r="O174"/>
  <c r="N174"/>
  <c r="M174"/>
  <c r="L174"/>
  <c r="K174"/>
  <c r="J174"/>
  <c r="I174"/>
  <c r="G174"/>
  <c r="F174"/>
  <c r="E174"/>
  <c r="D174"/>
  <c r="B174"/>
  <c r="AN173"/>
  <c r="AL173"/>
  <c r="AK173"/>
  <c r="AJ173"/>
  <c r="AI173"/>
  <c r="AH173"/>
  <c r="AG173"/>
  <c r="AE173"/>
  <c r="AD173"/>
  <c r="AC173"/>
  <c r="AB173"/>
  <c r="AA173"/>
  <c r="Z173"/>
  <c r="Y173"/>
  <c r="X173"/>
  <c r="W173"/>
  <c r="U173"/>
  <c r="S173"/>
  <c r="R173"/>
  <c r="Q173"/>
  <c r="O173"/>
  <c r="N173"/>
  <c r="M173"/>
  <c r="L173"/>
  <c r="K173"/>
  <c r="J173"/>
  <c r="I173"/>
  <c r="G173"/>
  <c r="F173"/>
  <c r="E173"/>
  <c r="D173"/>
  <c r="B173"/>
  <c r="AN172"/>
  <c r="AL172"/>
  <c r="AK172"/>
  <c r="AJ172"/>
  <c r="AI172"/>
  <c r="AH172"/>
  <c r="AG172"/>
  <c r="AE172"/>
  <c r="AD172"/>
  <c r="AC172"/>
  <c r="AB172"/>
  <c r="AA172"/>
  <c r="Z172"/>
  <c r="Y172"/>
  <c r="X172"/>
  <c r="W172"/>
  <c r="U172"/>
  <c r="S172"/>
  <c r="R172"/>
  <c r="Q172"/>
  <c r="O172"/>
  <c r="N172"/>
  <c r="M172"/>
  <c r="L172"/>
  <c r="K172"/>
  <c r="J172"/>
  <c r="I172"/>
  <c r="G172"/>
  <c r="F172"/>
  <c r="E172"/>
  <c r="D172"/>
  <c r="B172"/>
  <c r="AN171"/>
  <c r="AL171"/>
  <c r="AK171"/>
  <c r="AJ171"/>
  <c r="AI171"/>
  <c r="AH171"/>
  <c r="AG171"/>
  <c r="AE171"/>
  <c r="AD171"/>
  <c r="AC171"/>
  <c r="AB171"/>
  <c r="AA171"/>
  <c r="Z171"/>
  <c r="Y171"/>
  <c r="X171"/>
  <c r="W171"/>
  <c r="U171"/>
  <c r="S171"/>
  <c r="R171"/>
  <c r="Q171"/>
  <c r="O171"/>
  <c r="N171"/>
  <c r="M171"/>
  <c r="L171"/>
  <c r="K171"/>
  <c r="J171"/>
  <c r="I171"/>
  <c r="G171"/>
  <c r="F171"/>
  <c r="E171"/>
  <c r="D171"/>
  <c r="B171"/>
  <c r="AN170"/>
  <c r="AL170"/>
  <c r="AK170"/>
  <c r="AJ170"/>
  <c r="AI170"/>
  <c r="AH170"/>
  <c r="AG170"/>
  <c r="AE170"/>
  <c r="AD170"/>
  <c r="AC170"/>
  <c r="AB170"/>
  <c r="AA170"/>
  <c r="Z170"/>
  <c r="Y170"/>
  <c r="X170"/>
  <c r="W170"/>
  <c r="U170"/>
  <c r="S170"/>
  <c r="R170"/>
  <c r="Q170"/>
  <c r="O170"/>
  <c r="N170"/>
  <c r="M170"/>
  <c r="L170"/>
  <c r="K170"/>
  <c r="J170"/>
  <c r="I170"/>
  <c r="G170"/>
  <c r="F170"/>
  <c r="E170"/>
  <c r="D170"/>
  <c r="B170"/>
  <c r="AN169"/>
  <c r="AL169"/>
  <c r="AK169"/>
  <c r="AJ169"/>
  <c r="AI169"/>
  <c r="AH169"/>
  <c r="AG169"/>
  <c r="AE169"/>
  <c r="AD169"/>
  <c r="AC169"/>
  <c r="AB169"/>
  <c r="AA169"/>
  <c r="Z169"/>
  <c r="Y169"/>
  <c r="X169"/>
  <c r="W169"/>
  <c r="U169"/>
  <c r="S169"/>
  <c r="R169"/>
  <c r="Q169"/>
  <c r="O169"/>
  <c r="N169"/>
  <c r="M169"/>
  <c r="L169"/>
  <c r="K169"/>
  <c r="J169"/>
  <c r="I169"/>
  <c r="G169"/>
  <c r="F169"/>
  <c r="E169"/>
  <c r="D169"/>
  <c r="B169"/>
  <c r="AN168"/>
  <c r="AL168"/>
  <c r="AK168"/>
  <c r="AJ168"/>
  <c r="AI168"/>
  <c r="AH168"/>
  <c r="AG168"/>
  <c r="AE168"/>
  <c r="AD168"/>
  <c r="AC168"/>
  <c r="AB168"/>
  <c r="AA168"/>
  <c r="Z168"/>
  <c r="Y168"/>
  <c r="X168"/>
  <c r="W168"/>
  <c r="U168"/>
  <c r="S168"/>
  <c r="R168"/>
  <c r="Q168"/>
  <c r="O168"/>
  <c r="N168"/>
  <c r="M168"/>
  <c r="L168"/>
  <c r="K168"/>
  <c r="J168"/>
  <c r="I168"/>
  <c r="G168"/>
  <c r="F168"/>
  <c r="E168"/>
  <c r="D168"/>
  <c r="B168"/>
  <c r="AN167"/>
  <c r="AL167"/>
  <c r="AK167"/>
  <c r="AJ167"/>
  <c r="AI167"/>
  <c r="AH167"/>
  <c r="AG167"/>
  <c r="AE167"/>
  <c r="AD167"/>
  <c r="AC167"/>
  <c r="AB167"/>
  <c r="AA167"/>
  <c r="Z167"/>
  <c r="Y167"/>
  <c r="X167"/>
  <c r="W167"/>
  <c r="U167"/>
  <c r="S167"/>
  <c r="R167"/>
  <c r="Q167"/>
  <c r="O167"/>
  <c r="N167"/>
  <c r="M167"/>
  <c r="L167"/>
  <c r="K167"/>
  <c r="J167"/>
  <c r="I167"/>
  <c r="G167"/>
  <c r="F167"/>
  <c r="E167"/>
  <c r="D167"/>
  <c r="B167"/>
  <c r="AN166"/>
  <c r="AL166"/>
  <c r="AK166"/>
  <c r="AJ166"/>
  <c r="AI166"/>
  <c r="AH166"/>
  <c r="AG166"/>
  <c r="AE166"/>
  <c r="AD166"/>
  <c r="AC166"/>
  <c r="AB166"/>
  <c r="AA166"/>
  <c r="Z166"/>
  <c r="Y166"/>
  <c r="X166"/>
  <c r="W166"/>
  <c r="U166"/>
  <c r="S166"/>
  <c r="R166"/>
  <c r="Q166"/>
  <c r="O166"/>
  <c r="N166"/>
  <c r="M166"/>
  <c r="L166"/>
  <c r="K166"/>
  <c r="J166"/>
  <c r="I166"/>
  <c r="G166"/>
  <c r="F166"/>
  <c r="E166"/>
  <c r="D166"/>
  <c r="B166"/>
  <c r="AN165"/>
  <c r="AL165"/>
  <c r="AK165"/>
  <c r="AJ165"/>
  <c r="AI165"/>
  <c r="AH165"/>
  <c r="AG165"/>
  <c r="AE165"/>
  <c r="AD165"/>
  <c r="AC165"/>
  <c r="AB165"/>
  <c r="AA165"/>
  <c r="Z165"/>
  <c r="Y165"/>
  <c r="X165"/>
  <c r="W165"/>
  <c r="U165"/>
  <c r="S165"/>
  <c r="R165"/>
  <c r="Q165"/>
  <c r="O165"/>
  <c r="N165"/>
  <c r="M165"/>
  <c r="L165"/>
  <c r="K165"/>
  <c r="J165"/>
  <c r="I165"/>
  <c r="G165"/>
  <c r="F165"/>
  <c r="E165"/>
  <c r="D165"/>
  <c r="B165"/>
  <c r="AN164"/>
  <c r="AL164"/>
  <c r="AK164"/>
  <c r="AJ164"/>
  <c r="AI164"/>
  <c r="AH164"/>
  <c r="AG164"/>
  <c r="AE164"/>
  <c r="AD164"/>
  <c r="AC164"/>
  <c r="AB164"/>
  <c r="AA164"/>
  <c r="Z164"/>
  <c r="Y164"/>
  <c r="X164"/>
  <c r="W164"/>
  <c r="U164"/>
  <c r="S164"/>
  <c r="R164"/>
  <c r="Q164"/>
  <c r="O164"/>
  <c r="N164"/>
  <c r="M164"/>
  <c r="L164"/>
  <c r="K164"/>
  <c r="J164"/>
  <c r="I164"/>
  <c r="G164"/>
  <c r="F164"/>
  <c r="E164"/>
  <c r="D164"/>
  <c r="B164"/>
  <c r="AN163"/>
  <c r="AL163"/>
  <c r="AK163"/>
  <c r="AJ163"/>
  <c r="AI163"/>
  <c r="AH163"/>
  <c r="AG163"/>
  <c r="AE163"/>
  <c r="AD163"/>
  <c r="AC163"/>
  <c r="AB163"/>
  <c r="AA163"/>
  <c r="Z163"/>
  <c r="Y163"/>
  <c r="X163"/>
  <c r="W163"/>
  <c r="U163"/>
  <c r="S163"/>
  <c r="R163"/>
  <c r="Q163"/>
  <c r="O163"/>
  <c r="N163"/>
  <c r="M163"/>
  <c r="L163"/>
  <c r="K163"/>
  <c r="J163"/>
  <c r="I163"/>
  <c r="G163"/>
  <c r="F163"/>
  <c r="E163"/>
  <c r="D163"/>
  <c r="B163"/>
  <c r="AN162"/>
  <c r="AL162"/>
  <c r="AK162"/>
  <c r="AJ162"/>
  <c r="AI162"/>
  <c r="AH162"/>
  <c r="AG162"/>
  <c r="AE162"/>
  <c r="AD162"/>
  <c r="AC162"/>
  <c r="AB162"/>
  <c r="AA162"/>
  <c r="Z162"/>
  <c r="Y162"/>
  <c r="X162"/>
  <c r="W162"/>
  <c r="U162"/>
  <c r="S162"/>
  <c r="R162"/>
  <c r="Q162"/>
  <c r="O162"/>
  <c r="N162"/>
  <c r="M162"/>
  <c r="L162"/>
  <c r="K162"/>
  <c r="J162"/>
  <c r="I162"/>
  <c r="G162"/>
  <c r="F162"/>
  <c r="E162"/>
  <c r="D162"/>
  <c r="B162"/>
  <c r="AN161"/>
  <c r="AL161"/>
  <c r="AK161"/>
  <c r="AJ161"/>
  <c r="AI161"/>
  <c r="AH161"/>
  <c r="AG161"/>
  <c r="AE161"/>
  <c r="AD161"/>
  <c r="AC161"/>
  <c r="AB161"/>
  <c r="AA161"/>
  <c r="Z161"/>
  <c r="Y161"/>
  <c r="X161"/>
  <c r="W161"/>
  <c r="U161"/>
  <c r="S161"/>
  <c r="R161"/>
  <c r="Q161"/>
  <c r="O161"/>
  <c r="N161"/>
  <c r="M161"/>
  <c r="L161"/>
  <c r="K161"/>
  <c r="J161"/>
  <c r="I161"/>
  <c r="G161"/>
  <c r="F161"/>
  <c r="E161"/>
  <c r="D161"/>
  <c r="B161"/>
  <c r="AN160"/>
  <c r="AL160"/>
  <c r="AK160"/>
  <c r="AJ160"/>
  <c r="AI160"/>
  <c r="AH160"/>
  <c r="AG160"/>
  <c r="AE160"/>
  <c r="AD160"/>
  <c r="AC160"/>
  <c r="AB160"/>
  <c r="AA160"/>
  <c r="Z160"/>
  <c r="Y160"/>
  <c r="X160"/>
  <c r="W160"/>
  <c r="U160"/>
  <c r="S160"/>
  <c r="R160"/>
  <c r="Q160"/>
  <c r="O160"/>
  <c r="N160"/>
  <c r="M160"/>
  <c r="L160"/>
  <c r="K160"/>
  <c r="J160"/>
  <c r="I160"/>
  <c r="G160"/>
  <c r="F160"/>
  <c r="E160"/>
  <c r="D160"/>
  <c r="B160"/>
  <c r="AN159"/>
  <c r="AL159"/>
  <c r="AK159"/>
  <c r="AJ159"/>
  <c r="AI159"/>
  <c r="AH159"/>
  <c r="AG159"/>
  <c r="AE159"/>
  <c r="AD159"/>
  <c r="AC159"/>
  <c r="AB159"/>
  <c r="AA159"/>
  <c r="Z159"/>
  <c r="Y159"/>
  <c r="X159"/>
  <c r="W159"/>
  <c r="U159"/>
  <c r="S159"/>
  <c r="R159"/>
  <c r="Q159"/>
  <c r="O159"/>
  <c r="N159"/>
  <c r="M159"/>
  <c r="L159"/>
  <c r="K159"/>
  <c r="J159"/>
  <c r="I159"/>
  <c r="G159"/>
  <c r="F159"/>
  <c r="E159"/>
  <c r="D159"/>
  <c r="B159"/>
  <c r="AN158"/>
  <c r="AL158"/>
  <c r="AK158"/>
  <c r="AJ158"/>
  <c r="AI158"/>
  <c r="AH158"/>
  <c r="AG158"/>
  <c r="AE158"/>
  <c r="AD158"/>
  <c r="AC158"/>
  <c r="AB158"/>
  <c r="AA158"/>
  <c r="Z158"/>
  <c r="Y158"/>
  <c r="X158"/>
  <c r="W158"/>
  <c r="U158"/>
  <c r="S158"/>
  <c r="R158"/>
  <c r="Q158"/>
  <c r="O158"/>
  <c r="N158"/>
  <c r="M158"/>
  <c r="L158"/>
  <c r="K158"/>
  <c r="J158"/>
  <c r="I158"/>
  <c r="G158"/>
  <c r="F158"/>
  <c r="E158"/>
  <c r="D158"/>
  <c r="B158"/>
  <c r="AN157"/>
  <c r="AL157"/>
  <c r="AK157"/>
  <c r="AJ157"/>
  <c r="AI157"/>
  <c r="AH157"/>
  <c r="AG157"/>
  <c r="AE157"/>
  <c r="AD157"/>
  <c r="AC157"/>
  <c r="AB157"/>
  <c r="AA157"/>
  <c r="Z157"/>
  <c r="Y157"/>
  <c r="X157"/>
  <c r="W157"/>
  <c r="U157"/>
  <c r="S157"/>
  <c r="R157"/>
  <c r="Q157"/>
  <c r="O157"/>
  <c r="N157"/>
  <c r="M157"/>
  <c r="L157"/>
  <c r="K157"/>
  <c r="J157"/>
  <c r="I157"/>
  <c r="G157"/>
  <c r="F157"/>
  <c r="E157"/>
  <c r="D157"/>
  <c r="B157"/>
  <c r="AN156"/>
  <c r="AL156"/>
  <c r="AK156"/>
  <c r="AJ156"/>
  <c r="AI156"/>
  <c r="AH156"/>
  <c r="AG156"/>
  <c r="AE156"/>
  <c r="AD156"/>
  <c r="AC156"/>
  <c r="AB156"/>
  <c r="AA156"/>
  <c r="Z156"/>
  <c r="Y156"/>
  <c r="X156"/>
  <c r="W156"/>
  <c r="U156"/>
  <c r="S156"/>
  <c r="R156"/>
  <c r="Q156"/>
  <c r="O156"/>
  <c r="N156"/>
  <c r="M156"/>
  <c r="L156"/>
  <c r="K156"/>
  <c r="J156"/>
  <c r="I156"/>
  <c r="G156"/>
  <c r="F156"/>
  <c r="E156"/>
  <c r="D156"/>
  <c r="B156"/>
  <c r="AN155"/>
  <c r="AL155"/>
  <c r="AK155"/>
  <c r="AJ155"/>
  <c r="AI155"/>
  <c r="AH155"/>
  <c r="AG155"/>
  <c r="AE155"/>
  <c r="AD155"/>
  <c r="AC155"/>
  <c r="AB155"/>
  <c r="AA155"/>
  <c r="Z155"/>
  <c r="Y155"/>
  <c r="X155"/>
  <c r="W155"/>
  <c r="U155"/>
  <c r="S155"/>
  <c r="R155"/>
  <c r="Q155"/>
  <c r="O155"/>
  <c r="N155"/>
  <c r="M155"/>
  <c r="L155"/>
  <c r="K155"/>
  <c r="J155"/>
  <c r="I155"/>
  <c r="G155"/>
  <c r="F155"/>
  <c r="E155"/>
  <c r="D155"/>
  <c r="B155"/>
  <c r="AN154"/>
  <c r="AL154"/>
  <c r="AK154"/>
  <c r="AJ154"/>
  <c r="AI154"/>
  <c r="AH154"/>
  <c r="AG154"/>
  <c r="AE154"/>
  <c r="AD154"/>
  <c r="AC154"/>
  <c r="AB154"/>
  <c r="AA154"/>
  <c r="Z154"/>
  <c r="Y154"/>
  <c r="X154"/>
  <c r="W154"/>
  <c r="U154"/>
  <c r="S154"/>
  <c r="R154"/>
  <c r="Q154"/>
  <c r="O154"/>
  <c r="N154"/>
  <c r="M154"/>
  <c r="L154"/>
  <c r="K154"/>
  <c r="J154"/>
  <c r="I154"/>
  <c r="G154"/>
  <c r="F154"/>
  <c r="E154"/>
  <c r="D154"/>
  <c r="B154"/>
  <c r="AN153"/>
  <c r="AL153"/>
  <c r="AK153"/>
  <c r="AJ153"/>
  <c r="AI153"/>
  <c r="AH153"/>
  <c r="AG153"/>
  <c r="AE153"/>
  <c r="AD153"/>
  <c r="AC153"/>
  <c r="AB153"/>
  <c r="AA153"/>
  <c r="Z153"/>
  <c r="Y153"/>
  <c r="X153"/>
  <c r="W153"/>
  <c r="U153"/>
  <c r="S153"/>
  <c r="R153"/>
  <c r="Q153"/>
  <c r="O153"/>
  <c r="N153"/>
  <c r="M153"/>
  <c r="L153"/>
  <c r="K153"/>
  <c r="J153"/>
  <c r="I153"/>
  <c r="G153"/>
  <c r="F153"/>
  <c r="E153"/>
  <c r="D153"/>
  <c r="B153"/>
  <c r="AN152"/>
  <c r="AL152"/>
  <c r="AK152"/>
  <c r="AJ152"/>
  <c r="AI152"/>
  <c r="AH152"/>
  <c r="AG152"/>
  <c r="AE152"/>
  <c r="AD152"/>
  <c r="AC152"/>
  <c r="AB152"/>
  <c r="AA152"/>
  <c r="Z152"/>
  <c r="Y152"/>
  <c r="X152"/>
  <c r="W152"/>
  <c r="U152"/>
  <c r="S152"/>
  <c r="R152"/>
  <c r="Q152"/>
  <c r="O152"/>
  <c r="N152"/>
  <c r="M152"/>
  <c r="L152"/>
  <c r="K152"/>
  <c r="J152"/>
  <c r="I152"/>
  <c r="G152"/>
  <c r="F152"/>
  <c r="E152"/>
  <c r="D152"/>
  <c r="B152"/>
  <c r="AN151"/>
  <c r="AL151"/>
  <c r="AK151"/>
  <c r="AJ151"/>
  <c r="AI151"/>
  <c r="AH151"/>
  <c r="AG151"/>
  <c r="AE151"/>
  <c r="AD151"/>
  <c r="AC151"/>
  <c r="AB151"/>
  <c r="AA151"/>
  <c r="Z151"/>
  <c r="Y151"/>
  <c r="X151"/>
  <c r="W151"/>
  <c r="U151"/>
  <c r="S151"/>
  <c r="R151"/>
  <c r="Q151"/>
  <c r="O151"/>
  <c r="N151"/>
  <c r="M151"/>
  <c r="L151"/>
  <c r="K151"/>
  <c r="J151"/>
  <c r="I151"/>
  <c r="G151"/>
  <c r="F151"/>
  <c r="E151"/>
  <c r="D151"/>
  <c r="B151"/>
  <c r="AN150"/>
  <c r="AL150"/>
  <c r="AK150"/>
  <c r="AJ150"/>
  <c r="AI150"/>
  <c r="AH150"/>
  <c r="AG150"/>
  <c r="AE150"/>
  <c r="AD150"/>
  <c r="AC150"/>
  <c r="AB150"/>
  <c r="AA150"/>
  <c r="Z150"/>
  <c r="Y150"/>
  <c r="X150"/>
  <c r="W150"/>
  <c r="U150"/>
  <c r="S150"/>
  <c r="R150"/>
  <c r="Q150"/>
  <c r="O150"/>
  <c r="N150"/>
  <c r="M150"/>
  <c r="L150"/>
  <c r="K150"/>
  <c r="J150"/>
  <c r="I150"/>
  <c r="G150"/>
  <c r="F150"/>
  <c r="E150"/>
  <c r="D150"/>
  <c r="B150"/>
  <c r="AN149"/>
  <c r="AL149"/>
  <c r="AK149"/>
  <c r="AJ149"/>
  <c r="AI149"/>
  <c r="AH149"/>
  <c r="AG149"/>
  <c r="AE149"/>
  <c r="AD149"/>
  <c r="AC149"/>
  <c r="AB149"/>
  <c r="AA149"/>
  <c r="Z149"/>
  <c r="Y149"/>
  <c r="X149"/>
  <c r="W149"/>
  <c r="U149"/>
  <c r="S149"/>
  <c r="R149"/>
  <c r="Q149"/>
  <c r="O149"/>
  <c r="N149"/>
  <c r="M149"/>
  <c r="L149"/>
  <c r="K149"/>
  <c r="J149"/>
  <c r="I149"/>
  <c r="G149"/>
  <c r="F149"/>
  <c r="E149"/>
  <c r="D149"/>
  <c r="B149"/>
  <c r="AN148"/>
  <c r="AL148"/>
  <c r="AK148"/>
  <c r="AJ148"/>
  <c r="AI148"/>
  <c r="AH148"/>
  <c r="AG148"/>
  <c r="AE148"/>
  <c r="AD148"/>
  <c r="AC148"/>
  <c r="AB148"/>
  <c r="AA148"/>
  <c r="Z148"/>
  <c r="Y148"/>
  <c r="X148"/>
  <c r="W148"/>
  <c r="U148"/>
  <c r="S148"/>
  <c r="R148"/>
  <c r="Q148"/>
  <c r="O148"/>
  <c r="N148"/>
  <c r="M148"/>
  <c r="L148"/>
  <c r="K148"/>
  <c r="J148"/>
  <c r="I148"/>
  <c r="G148"/>
  <c r="F148"/>
  <c r="E148"/>
  <c r="D148"/>
  <c r="B148"/>
  <c r="AN147"/>
  <c r="AL147"/>
  <c r="AK147"/>
  <c r="AJ147"/>
  <c r="AI147"/>
  <c r="AH147"/>
  <c r="AG147"/>
  <c r="AE147"/>
  <c r="AD147"/>
  <c r="AC147"/>
  <c r="AB147"/>
  <c r="AA147"/>
  <c r="Z147"/>
  <c r="Y147"/>
  <c r="X147"/>
  <c r="W147"/>
  <c r="U147"/>
  <c r="S147"/>
  <c r="R147"/>
  <c r="Q147"/>
  <c r="O147"/>
  <c r="N147"/>
  <c r="M147"/>
  <c r="L147"/>
  <c r="K147"/>
  <c r="J147"/>
  <c r="I147"/>
  <c r="G147"/>
  <c r="F147"/>
  <c r="E147"/>
  <c r="D147"/>
  <c r="B147"/>
  <c r="AN146"/>
  <c r="AL146"/>
  <c r="AK146"/>
  <c r="AJ146"/>
  <c r="AI146"/>
  <c r="AH146"/>
  <c r="AG146"/>
  <c r="AE146"/>
  <c r="AD146"/>
  <c r="AC146"/>
  <c r="AB146"/>
  <c r="AA146"/>
  <c r="Z146"/>
  <c r="Y146"/>
  <c r="X146"/>
  <c r="W146"/>
  <c r="U146"/>
  <c r="S146"/>
  <c r="R146"/>
  <c r="Q146"/>
  <c r="O146"/>
  <c r="N146"/>
  <c r="M146"/>
  <c r="L146"/>
  <c r="K146"/>
  <c r="J146"/>
  <c r="I146"/>
  <c r="G146"/>
  <c r="F146"/>
  <c r="E146"/>
  <c r="D146"/>
  <c r="B146"/>
  <c r="AN145"/>
  <c r="AL145"/>
  <c r="AK145"/>
  <c r="AJ145"/>
  <c r="AI145"/>
  <c r="AH145"/>
  <c r="AG145"/>
  <c r="AE145"/>
  <c r="AD145"/>
  <c r="AC145"/>
  <c r="AB145"/>
  <c r="AA145"/>
  <c r="Z145"/>
  <c r="Y145"/>
  <c r="X145"/>
  <c r="W145"/>
  <c r="U145"/>
  <c r="S145"/>
  <c r="R145"/>
  <c r="Q145"/>
  <c r="O145"/>
  <c r="N145"/>
  <c r="M145"/>
  <c r="L145"/>
  <c r="K145"/>
  <c r="J145"/>
  <c r="I145"/>
  <c r="G145"/>
  <c r="F145"/>
  <c r="E145"/>
  <c r="D145"/>
  <c r="B145"/>
  <c r="AN144"/>
  <c r="AL144"/>
  <c r="AK144"/>
  <c r="AJ144"/>
  <c r="AI144"/>
  <c r="AH144"/>
  <c r="AG144"/>
  <c r="AE144"/>
  <c r="AD144"/>
  <c r="AC144"/>
  <c r="AB144"/>
  <c r="AA144"/>
  <c r="Z144"/>
  <c r="Y144"/>
  <c r="X144"/>
  <c r="W144"/>
  <c r="U144"/>
  <c r="S144"/>
  <c r="R144"/>
  <c r="Q144"/>
  <c r="O144"/>
  <c r="N144"/>
  <c r="M144"/>
  <c r="L144"/>
  <c r="K144"/>
  <c r="J144"/>
  <c r="I144"/>
  <c r="G144"/>
  <c r="F144"/>
  <c r="E144"/>
  <c r="D144"/>
  <c r="B144"/>
  <c r="AN143"/>
  <c r="AL143"/>
  <c r="AK143"/>
  <c r="AJ143"/>
  <c r="AI143"/>
  <c r="AH143"/>
  <c r="AG143"/>
  <c r="AE143"/>
  <c r="AD143"/>
  <c r="AC143"/>
  <c r="AB143"/>
  <c r="AA143"/>
  <c r="Z143"/>
  <c r="Y143"/>
  <c r="X143"/>
  <c r="W143"/>
  <c r="U143"/>
  <c r="S143"/>
  <c r="R143"/>
  <c r="Q143"/>
  <c r="O143"/>
  <c r="N143"/>
  <c r="M143"/>
  <c r="L143"/>
  <c r="K143"/>
  <c r="J143"/>
  <c r="I143"/>
  <c r="G143"/>
  <c r="F143"/>
  <c r="E143"/>
  <c r="D143"/>
  <c r="B143"/>
  <c r="AN142"/>
  <c r="AL142"/>
  <c r="AK142"/>
  <c r="AJ142"/>
  <c r="AI142"/>
  <c r="AH142"/>
  <c r="AG142"/>
  <c r="AE142"/>
  <c r="AD142"/>
  <c r="AC142"/>
  <c r="AB142"/>
  <c r="AA142"/>
  <c r="Z142"/>
  <c r="Y142"/>
  <c r="X142"/>
  <c r="W142"/>
  <c r="U142"/>
  <c r="S142"/>
  <c r="R142"/>
  <c r="Q142"/>
  <c r="O142"/>
  <c r="N142"/>
  <c r="M142"/>
  <c r="L142"/>
  <c r="K142"/>
  <c r="J142"/>
  <c r="I142"/>
  <c r="G142"/>
  <c r="F142"/>
  <c r="E142"/>
  <c r="D142"/>
  <c r="B142"/>
  <c r="AN141"/>
  <c r="AL141"/>
  <c r="AK141"/>
  <c r="AJ141"/>
  <c r="AI141"/>
  <c r="AH141"/>
  <c r="AG141"/>
  <c r="AE141"/>
  <c r="AD141"/>
  <c r="AC141"/>
  <c r="AB141"/>
  <c r="AA141"/>
  <c r="Z141"/>
  <c r="Y141"/>
  <c r="X141"/>
  <c r="W141"/>
  <c r="U141"/>
  <c r="S141"/>
  <c r="R141"/>
  <c r="Q141"/>
  <c r="O141"/>
  <c r="N141"/>
  <c r="M141"/>
  <c r="L141"/>
  <c r="K141"/>
  <c r="J141"/>
  <c r="I141"/>
  <c r="G141"/>
  <c r="F141"/>
  <c r="E141"/>
  <c r="D141"/>
  <c r="B141"/>
  <c r="AN140"/>
  <c r="AL140"/>
  <c r="AK140"/>
  <c r="AJ140"/>
  <c r="AI140"/>
  <c r="AH140"/>
  <c r="AG140"/>
  <c r="AE140"/>
  <c r="AD140"/>
  <c r="AC140"/>
  <c r="AB140"/>
  <c r="AA140"/>
  <c r="Z140"/>
  <c r="Y140"/>
  <c r="X140"/>
  <c r="W140"/>
  <c r="U140"/>
  <c r="S140"/>
  <c r="R140"/>
  <c r="Q140"/>
  <c r="O140"/>
  <c r="N140"/>
  <c r="M140"/>
  <c r="L140"/>
  <c r="K140"/>
  <c r="J140"/>
  <c r="I140"/>
  <c r="G140"/>
  <c r="F140"/>
  <c r="E140"/>
  <c r="D140"/>
  <c r="B140"/>
  <c r="AN139"/>
  <c r="AL139"/>
  <c r="AK139"/>
  <c r="AJ139"/>
  <c r="AI139"/>
  <c r="AH139"/>
  <c r="AG139"/>
  <c r="AE139"/>
  <c r="AD139"/>
  <c r="AC139"/>
  <c r="AB139"/>
  <c r="AA139"/>
  <c r="Z139"/>
  <c r="Y139"/>
  <c r="X139"/>
  <c r="W139"/>
  <c r="U139"/>
  <c r="S139"/>
  <c r="R139"/>
  <c r="Q139"/>
  <c r="O139"/>
  <c r="N139"/>
  <c r="M139"/>
  <c r="L139"/>
  <c r="K139"/>
  <c r="J139"/>
  <c r="I139"/>
  <c r="G139"/>
  <c r="F139"/>
  <c r="E139"/>
  <c r="D139"/>
  <c r="B139"/>
  <c r="AN138"/>
  <c r="AL138"/>
  <c r="AK138"/>
  <c r="AJ138"/>
  <c r="AI138"/>
  <c r="AH138"/>
  <c r="AG138"/>
  <c r="AE138"/>
  <c r="AD138"/>
  <c r="AC138"/>
  <c r="AB138"/>
  <c r="AA138"/>
  <c r="Z138"/>
  <c r="Y138"/>
  <c r="X138"/>
  <c r="W138"/>
  <c r="U138"/>
  <c r="S138"/>
  <c r="R138"/>
  <c r="Q138"/>
  <c r="O138"/>
  <c r="N138"/>
  <c r="M138"/>
  <c r="L138"/>
  <c r="K138"/>
  <c r="J138"/>
  <c r="I138"/>
  <c r="G138"/>
  <c r="F138"/>
  <c r="E138"/>
  <c r="D138"/>
  <c r="B138"/>
  <c r="AN137"/>
  <c r="AL137"/>
  <c r="AK137"/>
  <c r="AJ137"/>
  <c r="AI137"/>
  <c r="AH137"/>
  <c r="AG137"/>
  <c r="AE137"/>
  <c r="AD137"/>
  <c r="AC137"/>
  <c r="AB137"/>
  <c r="AA137"/>
  <c r="Z137"/>
  <c r="Y137"/>
  <c r="X137"/>
  <c r="W137"/>
  <c r="U137"/>
  <c r="S137"/>
  <c r="R137"/>
  <c r="Q137"/>
  <c r="O137"/>
  <c r="N137"/>
  <c r="M137"/>
  <c r="L137"/>
  <c r="K137"/>
  <c r="J137"/>
  <c r="I137"/>
  <c r="G137"/>
  <c r="F137"/>
  <c r="E137"/>
  <c r="D137"/>
  <c r="B137"/>
  <c r="AN136"/>
  <c r="AL136"/>
  <c r="AK136"/>
  <c r="AJ136"/>
  <c r="AI136"/>
  <c r="AH136"/>
  <c r="AG136"/>
  <c r="AE136"/>
  <c r="AD136"/>
  <c r="AC136"/>
  <c r="AB136"/>
  <c r="AA136"/>
  <c r="Z136"/>
  <c r="Y136"/>
  <c r="X136"/>
  <c r="W136"/>
  <c r="U136"/>
  <c r="S136"/>
  <c r="R136"/>
  <c r="Q136"/>
  <c r="O136"/>
  <c r="N136"/>
  <c r="M136"/>
  <c r="L136"/>
  <c r="K136"/>
  <c r="J136"/>
  <c r="I136"/>
  <c r="G136"/>
  <c r="F136"/>
  <c r="E136"/>
  <c r="D136"/>
  <c r="B136"/>
  <c r="AN135"/>
  <c r="AL135"/>
  <c r="AK135"/>
  <c r="AJ135"/>
  <c r="AI135"/>
  <c r="AH135"/>
  <c r="AG135"/>
  <c r="AE135"/>
  <c r="AD135"/>
  <c r="AC135"/>
  <c r="AB135"/>
  <c r="AA135"/>
  <c r="Z135"/>
  <c r="Y135"/>
  <c r="X135"/>
  <c r="W135"/>
  <c r="U135"/>
  <c r="S135"/>
  <c r="R135"/>
  <c r="Q135"/>
  <c r="O135"/>
  <c r="N135"/>
  <c r="M135"/>
  <c r="L135"/>
  <c r="K135"/>
  <c r="J135"/>
  <c r="I135"/>
  <c r="G135"/>
  <c r="F135"/>
  <c r="E135"/>
  <c r="D135"/>
  <c r="B135"/>
  <c r="AN134"/>
  <c r="AL134"/>
  <c r="AK134"/>
  <c r="AJ134"/>
  <c r="AI134"/>
  <c r="AH134"/>
  <c r="AG134"/>
  <c r="AE134"/>
  <c r="AD134"/>
  <c r="AC134"/>
  <c r="AB134"/>
  <c r="AA134"/>
  <c r="Z134"/>
  <c r="Y134"/>
  <c r="X134"/>
  <c r="W134"/>
  <c r="U134"/>
  <c r="S134"/>
  <c r="R134"/>
  <c r="Q134"/>
  <c r="O134"/>
  <c r="N134"/>
  <c r="M134"/>
  <c r="L134"/>
  <c r="K134"/>
  <c r="J134"/>
  <c r="I134"/>
  <c r="G134"/>
  <c r="F134"/>
  <c r="E134"/>
  <c r="D134"/>
  <c r="B134"/>
  <c r="AN133"/>
  <c r="AL133"/>
  <c r="AK133"/>
  <c r="AJ133"/>
  <c r="AI133"/>
  <c r="AH133"/>
  <c r="AG133"/>
  <c r="AE133"/>
  <c r="AD133"/>
  <c r="AC133"/>
  <c r="AB133"/>
  <c r="AA133"/>
  <c r="Z133"/>
  <c r="Y133"/>
  <c r="X133"/>
  <c r="W133"/>
  <c r="U133"/>
  <c r="S133"/>
  <c r="R133"/>
  <c r="Q133"/>
  <c r="O133"/>
  <c r="N133"/>
  <c r="M133"/>
  <c r="L133"/>
  <c r="K133"/>
  <c r="J133"/>
  <c r="I133"/>
  <c r="G133"/>
  <c r="F133"/>
  <c r="E133"/>
  <c r="D133"/>
  <c r="B133"/>
  <c r="AN132"/>
  <c r="AL132"/>
  <c r="AK132"/>
  <c r="AJ132"/>
  <c r="AI132"/>
  <c r="AH132"/>
  <c r="AG132"/>
  <c r="AE132"/>
  <c r="AD132"/>
  <c r="AC132"/>
  <c r="AB132"/>
  <c r="AA132"/>
  <c r="Z132"/>
  <c r="Y132"/>
  <c r="X132"/>
  <c r="W132"/>
  <c r="U132"/>
  <c r="S132"/>
  <c r="R132"/>
  <c r="Q132"/>
  <c r="O132"/>
  <c r="N132"/>
  <c r="M132"/>
  <c r="L132"/>
  <c r="K132"/>
  <c r="J132"/>
  <c r="I132"/>
  <c r="G132"/>
  <c r="F132"/>
  <c r="E132"/>
  <c r="D132"/>
  <c r="B132"/>
  <c r="AN131"/>
  <c r="AL131"/>
  <c r="AK131"/>
  <c r="AJ131"/>
  <c r="AI131"/>
  <c r="AH131"/>
  <c r="AG131"/>
  <c r="AE131"/>
  <c r="AD131"/>
  <c r="AC131"/>
  <c r="AB131"/>
  <c r="AA131"/>
  <c r="Z131"/>
  <c r="Y131"/>
  <c r="X131"/>
  <c r="W131"/>
  <c r="U131"/>
  <c r="S131"/>
  <c r="R131"/>
  <c r="Q131"/>
  <c r="O131"/>
  <c r="N131"/>
  <c r="M131"/>
  <c r="L131"/>
  <c r="K131"/>
  <c r="J131"/>
  <c r="I131"/>
  <c r="G131"/>
  <c r="F131"/>
  <c r="E131"/>
  <c r="D131"/>
  <c r="B131"/>
  <c r="AN130"/>
  <c r="AL130"/>
  <c r="AK130"/>
  <c r="AJ130"/>
  <c r="AI130"/>
  <c r="AH130"/>
  <c r="AG130"/>
  <c r="AE130"/>
  <c r="AD130"/>
  <c r="AC130"/>
  <c r="AB130"/>
  <c r="AA130"/>
  <c r="Z130"/>
  <c r="Y130"/>
  <c r="X130"/>
  <c r="W130"/>
  <c r="U130"/>
  <c r="S130"/>
  <c r="R130"/>
  <c r="Q130"/>
  <c r="O130"/>
  <c r="N130"/>
  <c r="M130"/>
  <c r="L130"/>
  <c r="K130"/>
  <c r="J130"/>
  <c r="I130"/>
  <c r="G130"/>
  <c r="F130"/>
  <c r="E130"/>
  <c r="D130"/>
  <c r="B130"/>
  <c r="AN129"/>
  <c r="AL129"/>
  <c r="AK129"/>
  <c r="AJ129"/>
  <c r="AI129"/>
  <c r="AH129"/>
  <c r="AG129"/>
  <c r="AE129"/>
  <c r="AD129"/>
  <c r="AC129"/>
  <c r="AB129"/>
  <c r="AA129"/>
  <c r="Z129"/>
  <c r="Y129"/>
  <c r="X129"/>
  <c r="W129"/>
  <c r="U129"/>
  <c r="S129"/>
  <c r="R129"/>
  <c r="Q129"/>
  <c r="O129"/>
  <c r="N129"/>
  <c r="M129"/>
  <c r="L129"/>
  <c r="K129"/>
  <c r="J129"/>
  <c r="I129"/>
  <c r="G129"/>
  <c r="F129"/>
  <c r="E129"/>
  <c r="D129"/>
  <c r="B129"/>
  <c r="AN128"/>
  <c r="AL128"/>
  <c r="AK128"/>
  <c r="AJ128"/>
  <c r="AI128"/>
  <c r="AH128"/>
  <c r="AG128"/>
  <c r="AE128"/>
  <c r="AD128"/>
  <c r="AC128"/>
  <c r="AB128"/>
  <c r="AA128"/>
  <c r="Z128"/>
  <c r="Y128"/>
  <c r="X128"/>
  <c r="W128"/>
  <c r="U128"/>
  <c r="S128"/>
  <c r="R128"/>
  <c r="Q128"/>
  <c r="O128"/>
  <c r="N128"/>
  <c r="M128"/>
  <c r="L128"/>
  <c r="K128"/>
  <c r="J128"/>
  <c r="I128"/>
  <c r="G128"/>
  <c r="F128"/>
  <c r="E128"/>
  <c r="D128"/>
  <c r="B128"/>
  <c r="AN127"/>
  <c r="AL127"/>
  <c r="AK127"/>
  <c r="AJ127"/>
  <c r="AI127"/>
  <c r="AH127"/>
  <c r="AG127"/>
  <c r="AE127"/>
  <c r="AD127"/>
  <c r="AC127"/>
  <c r="AB127"/>
  <c r="AA127"/>
  <c r="Z127"/>
  <c r="Y127"/>
  <c r="X127"/>
  <c r="W127"/>
  <c r="U127"/>
  <c r="S127"/>
  <c r="R127"/>
  <c r="Q127"/>
  <c r="O127"/>
  <c r="N127"/>
  <c r="M127"/>
  <c r="L127"/>
  <c r="K127"/>
  <c r="J127"/>
  <c r="I127"/>
  <c r="G127"/>
  <c r="F127"/>
  <c r="E127"/>
  <c r="D127"/>
  <c r="B127"/>
  <c r="AN126"/>
  <c r="AL126"/>
  <c r="AK126"/>
  <c r="AJ126"/>
  <c r="AI126"/>
  <c r="AH126"/>
  <c r="AG126"/>
  <c r="AE126"/>
  <c r="AD126"/>
  <c r="AC126"/>
  <c r="AB126"/>
  <c r="AA126"/>
  <c r="Z126"/>
  <c r="Y126"/>
  <c r="X126"/>
  <c r="W126"/>
  <c r="U126"/>
  <c r="S126"/>
  <c r="R126"/>
  <c r="Q126"/>
  <c r="O126"/>
  <c r="N126"/>
  <c r="M126"/>
  <c r="L126"/>
  <c r="K126"/>
  <c r="J126"/>
  <c r="I126"/>
  <c r="G126"/>
  <c r="F126"/>
  <c r="E126"/>
  <c r="D126"/>
  <c r="B126"/>
  <c r="AN125"/>
  <c r="AL125"/>
  <c r="AK125"/>
  <c r="AJ125"/>
  <c r="AI125"/>
  <c r="AH125"/>
  <c r="AG125"/>
  <c r="AE125"/>
  <c r="AD125"/>
  <c r="AC125"/>
  <c r="AB125"/>
  <c r="AA125"/>
  <c r="Z125"/>
  <c r="Y125"/>
  <c r="X125"/>
  <c r="W125"/>
  <c r="U125"/>
  <c r="S125"/>
  <c r="R125"/>
  <c r="Q125"/>
  <c r="O125"/>
  <c r="N125"/>
  <c r="M125"/>
  <c r="L125"/>
  <c r="K125"/>
  <c r="J125"/>
  <c r="I125"/>
  <c r="G125"/>
  <c r="F125"/>
  <c r="E125"/>
  <c r="D125"/>
  <c r="B125"/>
  <c r="AN124"/>
  <c r="AL124"/>
  <c r="AK124"/>
  <c r="AJ124"/>
  <c r="AI124"/>
  <c r="AH124"/>
  <c r="AG124"/>
  <c r="AE124"/>
  <c r="AD124"/>
  <c r="AC124"/>
  <c r="AB124"/>
  <c r="AA124"/>
  <c r="Z124"/>
  <c r="Y124"/>
  <c r="X124"/>
  <c r="W124"/>
  <c r="U124"/>
  <c r="S124"/>
  <c r="R124"/>
  <c r="Q124"/>
  <c r="O124"/>
  <c r="N124"/>
  <c r="M124"/>
  <c r="L124"/>
  <c r="K124"/>
  <c r="J124"/>
  <c r="I124"/>
  <c r="G124"/>
  <c r="F124"/>
  <c r="E124"/>
  <c r="D124"/>
  <c r="B124"/>
  <c r="AN123"/>
  <c r="AL123"/>
  <c r="AK123"/>
  <c r="AJ123"/>
  <c r="AI123"/>
  <c r="AH123"/>
  <c r="AG123"/>
  <c r="AE123"/>
  <c r="AD123"/>
  <c r="AC123"/>
  <c r="AB123"/>
  <c r="AA123"/>
  <c r="Z123"/>
  <c r="Y123"/>
  <c r="X123"/>
  <c r="W123"/>
  <c r="U123"/>
  <c r="S123"/>
  <c r="R123"/>
  <c r="Q123"/>
  <c r="O123"/>
  <c r="N123"/>
  <c r="M123"/>
  <c r="L123"/>
  <c r="K123"/>
  <c r="J123"/>
  <c r="I123"/>
  <c r="G123"/>
  <c r="F123"/>
  <c r="E123"/>
  <c r="D123"/>
  <c r="B123"/>
  <c r="AN122"/>
  <c r="AL122"/>
  <c r="AK122"/>
  <c r="AJ122"/>
  <c r="AI122"/>
  <c r="AH122"/>
  <c r="AG122"/>
  <c r="AE122"/>
  <c r="AD122"/>
  <c r="AC122"/>
  <c r="AB122"/>
  <c r="AA122"/>
  <c r="Z122"/>
  <c r="Y122"/>
  <c r="X122"/>
  <c r="W122"/>
  <c r="U122"/>
  <c r="S122"/>
  <c r="R122"/>
  <c r="Q122"/>
  <c r="O122"/>
  <c r="N122"/>
  <c r="M122"/>
  <c r="L122"/>
  <c r="K122"/>
  <c r="J122"/>
  <c r="I122"/>
  <c r="G122"/>
  <c r="F122"/>
  <c r="E122"/>
  <c r="D122"/>
  <c r="B122"/>
  <c r="AN121"/>
  <c r="AL121"/>
  <c r="AK121"/>
  <c r="AJ121"/>
  <c r="AI121"/>
  <c r="AH121"/>
  <c r="AG121"/>
  <c r="AE121"/>
  <c r="AD121"/>
  <c r="AC121"/>
  <c r="AB121"/>
  <c r="AA121"/>
  <c r="Z121"/>
  <c r="Y121"/>
  <c r="X121"/>
  <c r="W121"/>
  <c r="U121"/>
  <c r="S121"/>
  <c r="R121"/>
  <c r="Q121"/>
  <c r="O121"/>
  <c r="N121"/>
  <c r="M121"/>
  <c r="L121"/>
  <c r="K121"/>
  <c r="J121"/>
  <c r="I121"/>
  <c r="G121"/>
  <c r="F121"/>
  <c r="E121"/>
  <c r="D121"/>
  <c r="B121"/>
  <c r="AN120"/>
  <c r="AL120"/>
  <c r="AK120"/>
  <c r="AJ120"/>
  <c r="AI120"/>
  <c r="AH120"/>
  <c r="AG120"/>
  <c r="AE120"/>
  <c r="AD120"/>
  <c r="AC120"/>
  <c r="AB120"/>
  <c r="AA120"/>
  <c r="Z120"/>
  <c r="Y120"/>
  <c r="X120"/>
  <c r="W120"/>
  <c r="U120"/>
  <c r="S120"/>
  <c r="R120"/>
  <c r="Q120"/>
  <c r="O120"/>
  <c r="N120"/>
  <c r="M120"/>
  <c r="L120"/>
  <c r="K120"/>
  <c r="J120"/>
  <c r="I120"/>
  <c r="G120"/>
  <c r="F120"/>
  <c r="E120"/>
  <c r="D120"/>
  <c r="B120"/>
  <c r="AN119"/>
  <c r="AL119"/>
  <c r="AK119"/>
  <c r="AJ119"/>
  <c r="AI119"/>
  <c r="AH119"/>
  <c r="AG119"/>
  <c r="AE119"/>
  <c r="AD119"/>
  <c r="AC119"/>
  <c r="AB119"/>
  <c r="AA119"/>
  <c r="Z119"/>
  <c r="Y119"/>
  <c r="X119"/>
  <c r="W119"/>
  <c r="U119"/>
  <c r="S119"/>
  <c r="R119"/>
  <c r="Q119"/>
  <c r="O119"/>
  <c r="N119"/>
  <c r="M119"/>
  <c r="L119"/>
  <c r="K119"/>
  <c r="J119"/>
  <c r="I119"/>
  <c r="G119"/>
  <c r="F119"/>
  <c r="E119"/>
  <c r="D119"/>
  <c r="B119"/>
  <c r="AN118"/>
  <c r="AL118"/>
  <c r="AK118"/>
  <c r="AJ118"/>
  <c r="AI118"/>
  <c r="AH118"/>
  <c r="AG118"/>
  <c r="AE118"/>
  <c r="AD118"/>
  <c r="AC118"/>
  <c r="AB118"/>
  <c r="AA118"/>
  <c r="Z118"/>
  <c r="Y118"/>
  <c r="X118"/>
  <c r="W118"/>
  <c r="U118"/>
  <c r="S118"/>
  <c r="R118"/>
  <c r="Q118"/>
  <c r="O118"/>
  <c r="N118"/>
  <c r="M118"/>
  <c r="L118"/>
  <c r="K118"/>
  <c r="J118"/>
  <c r="I118"/>
  <c r="G118"/>
  <c r="F118"/>
  <c r="E118"/>
  <c r="D118"/>
  <c r="B118"/>
  <c r="AN117"/>
  <c r="AL117"/>
  <c r="AK117"/>
  <c r="AJ117"/>
  <c r="AI117"/>
  <c r="AH117"/>
  <c r="AG117"/>
  <c r="AE117"/>
  <c r="AD117"/>
  <c r="AC117"/>
  <c r="AB117"/>
  <c r="AA117"/>
  <c r="Z117"/>
  <c r="Y117"/>
  <c r="X117"/>
  <c r="W117"/>
  <c r="U117"/>
  <c r="S117"/>
  <c r="R117"/>
  <c r="Q117"/>
  <c r="O117"/>
  <c r="N117"/>
  <c r="M117"/>
  <c r="L117"/>
  <c r="K117"/>
  <c r="J117"/>
  <c r="I117"/>
  <c r="G117"/>
  <c r="F117"/>
  <c r="E117"/>
  <c r="D117"/>
  <c r="B117"/>
  <c r="AN116"/>
  <c r="AL116"/>
  <c r="AK116"/>
  <c r="AJ116"/>
  <c r="AI116"/>
  <c r="AH116"/>
  <c r="AG116"/>
  <c r="AE116"/>
  <c r="AD116"/>
  <c r="AC116"/>
  <c r="AB116"/>
  <c r="AA116"/>
  <c r="Z116"/>
  <c r="Y116"/>
  <c r="X116"/>
  <c r="W116"/>
  <c r="U116"/>
  <c r="S116"/>
  <c r="R116"/>
  <c r="Q116"/>
  <c r="O116"/>
  <c r="N116"/>
  <c r="M116"/>
  <c r="L116"/>
  <c r="K116"/>
  <c r="J116"/>
  <c r="I116"/>
  <c r="G116"/>
  <c r="F116"/>
  <c r="E116"/>
  <c r="D116"/>
  <c r="B116"/>
  <c r="AN115"/>
  <c r="AL115"/>
  <c r="AK115"/>
  <c r="AJ115"/>
  <c r="AI115"/>
  <c r="AH115"/>
  <c r="AG115"/>
  <c r="AE115"/>
  <c r="AD115"/>
  <c r="AC115"/>
  <c r="AB115"/>
  <c r="AA115"/>
  <c r="Z115"/>
  <c r="Y115"/>
  <c r="X115"/>
  <c r="W115"/>
  <c r="U115"/>
  <c r="S115"/>
  <c r="R115"/>
  <c r="Q115"/>
  <c r="O115"/>
  <c r="N115"/>
  <c r="M115"/>
  <c r="L115"/>
  <c r="K115"/>
  <c r="J115"/>
  <c r="I115"/>
  <c r="G115"/>
  <c r="F115"/>
  <c r="E115"/>
  <c r="D115"/>
  <c r="B115"/>
  <c r="AN114"/>
  <c r="AL114"/>
  <c r="AK114"/>
  <c r="AJ114"/>
  <c r="AI114"/>
  <c r="AH114"/>
  <c r="AG114"/>
  <c r="AE114"/>
  <c r="AD114"/>
  <c r="AC114"/>
  <c r="AB114"/>
  <c r="AA114"/>
  <c r="Z114"/>
  <c r="Y114"/>
  <c r="X114"/>
  <c r="W114"/>
  <c r="U114"/>
  <c r="S114"/>
  <c r="R114"/>
  <c r="Q114"/>
  <c r="O114"/>
  <c r="N114"/>
  <c r="M114"/>
  <c r="L114"/>
  <c r="K114"/>
  <c r="J114"/>
  <c r="I114"/>
  <c r="G114"/>
  <c r="F114"/>
  <c r="E114"/>
  <c r="D114"/>
  <c r="B114"/>
  <c r="AN113"/>
  <c r="AL113"/>
  <c r="AK113"/>
  <c r="AJ113"/>
  <c r="AI113"/>
  <c r="AH113"/>
  <c r="AG113"/>
  <c r="AE113"/>
  <c r="AD113"/>
  <c r="AC113"/>
  <c r="AB113"/>
  <c r="AA113"/>
  <c r="Z113"/>
  <c r="Y113"/>
  <c r="X113"/>
  <c r="W113"/>
  <c r="U113"/>
  <c r="S113"/>
  <c r="R113"/>
  <c r="Q113"/>
  <c r="O113"/>
  <c r="N113"/>
  <c r="M113"/>
  <c r="L113"/>
  <c r="K113"/>
  <c r="J113"/>
  <c r="I113"/>
  <c r="G113"/>
  <c r="F113"/>
  <c r="E113"/>
  <c r="D113"/>
  <c r="B113"/>
  <c r="AN112"/>
  <c r="AL112"/>
  <c r="AK112"/>
  <c r="AJ112"/>
  <c r="AI112"/>
  <c r="AH112"/>
  <c r="AG112"/>
  <c r="AE112"/>
  <c r="AD112"/>
  <c r="AC112"/>
  <c r="AB112"/>
  <c r="AA112"/>
  <c r="Z112"/>
  <c r="Y112"/>
  <c r="X112"/>
  <c r="W112"/>
  <c r="U112"/>
  <c r="S112"/>
  <c r="R112"/>
  <c r="Q112"/>
  <c r="O112"/>
  <c r="N112"/>
  <c r="M112"/>
  <c r="L112"/>
  <c r="K112"/>
  <c r="J112"/>
  <c r="I112"/>
  <c r="G112"/>
  <c r="F112"/>
  <c r="E112"/>
  <c r="D112"/>
  <c r="B112"/>
  <c r="AN111"/>
  <c r="AL111"/>
  <c r="AK111"/>
  <c r="AJ111"/>
  <c r="AI111"/>
  <c r="AH111"/>
  <c r="AG111"/>
  <c r="AE111"/>
  <c r="AD111"/>
  <c r="AC111"/>
  <c r="AB111"/>
  <c r="AA111"/>
  <c r="Z111"/>
  <c r="Y111"/>
  <c r="X111"/>
  <c r="W111"/>
  <c r="U111"/>
  <c r="S111"/>
  <c r="R111"/>
  <c r="Q111"/>
  <c r="O111"/>
  <c r="N111"/>
  <c r="M111"/>
  <c r="L111"/>
  <c r="K111"/>
  <c r="J111"/>
  <c r="I111"/>
  <c r="G111"/>
  <c r="F111"/>
  <c r="E111"/>
  <c r="D111"/>
  <c r="B111"/>
  <c r="AN110"/>
  <c r="AL110"/>
  <c r="AK110"/>
  <c r="AJ110"/>
  <c r="AI110"/>
  <c r="AH110"/>
  <c r="AG110"/>
  <c r="AE110"/>
  <c r="AD110"/>
  <c r="AC110"/>
  <c r="AB110"/>
  <c r="AA110"/>
  <c r="Z110"/>
  <c r="Y110"/>
  <c r="X110"/>
  <c r="W110"/>
  <c r="U110"/>
  <c r="S110"/>
  <c r="R110"/>
  <c r="Q110"/>
  <c r="O110"/>
  <c r="N110"/>
  <c r="M110"/>
  <c r="L110"/>
  <c r="K110"/>
  <c r="J110"/>
  <c r="I110"/>
  <c r="G110"/>
  <c r="F110"/>
  <c r="E110"/>
  <c r="D110"/>
  <c r="B110"/>
  <c r="AN109"/>
  <c r="AL109"/>
  <c r="AK109"/>
  <c r="AJ109"/>
  <c r="AI109"/>
  <c r="AH109"/>
  <c r="AG109"/>
  <c r="AE109"/>
  <c r="AD109"/>
  <c r="AC109"/>
  <c r="AB109"/>
  <c r="AA109"/>
  <c r="Z109"/>
  <c r="Y109"/>
  <c r="X109"/>
  <c r="W109"/>
  <c r="U109"/>
  <c r="S109"/>
  <c r="R109"/>
  <c r="Q109"/>
  <c r="O109"/>
  <c r="N109"/>
  <c r="M109"/>
  <c r="L109"/>
  <c r="K109"/>
  <c r="J109"/>
  <c r="I109"/>
  <c r="G109"/>
  <c r="F109"/>
  <c r="E109"/>
  <c r="D109"/>
  <c r="B109"/>
  <c r="AN108"/>
  <c r="AL108"/>
  <c r="AK108"/>
  <c r="AJ108"/>
  <c r="AI108"/>
  <c r="AH108"/>
  <c r="AG108"/>
  <c r="AE108"/>
  <c r="AD108"/>
  <c r="AC108"/>
  <c r="AB108"/>
  <c r="AA108"/>
  <c r="Z108"/>
  <c r="Y108"/>
  <c r="X108"/>
  <c r="W108"/>
  <c r="U108"/>
  <c r="S108"/>
  <c r="R108"/>
  <c r="Q108"/>
  <c r="O108"/>
  <c r="N108"/>
  <c r="M108"/>
  <c r="L108"/>
  <c r="K108"/>
  <c r="J108"/>
  <c r="I108"/>
  <c r="G108"/>
  <c r="F108"/>
  <c r="E108"/>
  <c r="D108"/>
  <c r="B108"/>
  <c r="AN107"/>
  <c r="AL107"/>
  <c r="AK107"/>
  <c r="AJ107"/>
  <c r="AI107"/>
  <c r="AH107"/>
  <c r="AG107"/>
  <c r="AE107"/>
  <c r="AD107"/>
  <c r="AC107"/>
  <c r="AB107"/>
  <c r="AA107"/>
  <c r="Z107"/>
  <c r="Y107"/>
  <c r="X107"/>
  <c r="W107"/>
  <c r="U107"/>
  <c r="S107"/>
  <c r="R107"/>
  <c r="Q107"/>
  <c r="O107"/>
  <c r="N107"/>
  <c r="M107"/>
  <c r="L107"/>
  <c r="K107"/>
  <c r="J107"/>
  <c r="I107"/>
  <c r="G107"/>
  <c r="F107"/>
  <c r="E107"/>
  <c r="D107"/>
  <c r="B107"/>
  <c r="AN106"/>
  <c r="AL106"/>
  <c r="AK106"/>
  <c r="AJ106"/>
  <c r="AI106"/>
  <c r="AH106"/>
  <c r="AG106"/>
  <c r="AE106"/>
  <c r="AD106"/>
  <c r="AC106"/>
  <c r="AB106"/>
  <c r="AA106"/>
  <c r="Z106"/>
  <c r="Y106"/>
  <c r="X106"/>
  <c r="W106"/>
  <c r="U106"/>
  <c r="S106"/>
  <c r="R106"/>
  <c r="Q106"/>
  <c r="O106"/>
  <c r="N106"/>
  <c r="M106"/>
  <c r="L106"/>
  <c r="K106"/>
  <c r="J106"/>
  <c r="I106"/>
  <c r="G106"/>
  <c r="F106"/>
  <c r="E106"/>
  <c r="D106"/>
  <c r="B106"/>
  <c r="AN105"/>
  <c r="AL105"/>
  <c r="AK105"/>
  <c r="AJ105"/>
  <c r="AI105"/>
  <c r="AH105"/>
  <c r="AG105"/>
  <c r="AE105"/>
  <c r="AD105"/>
  <c r="AC105"/>
  <c r="AB105"/>
  <c r="AA105"/>
  <c r="Z105"/>
  <c r="Y105"/>
  <c r="X105"/>
  <c r="W105"/>
  <c r="U105"/>
  <c r="S105"/>
  <c r="R105"/>
  <c r="Q105"/>
  <c r="O105"/>
  <c r="N105"/>
  <c r="M105"/>
  <c r="L105"/>
  <c r="K105"/>
  <c r="J105"/>
  <c r="I105"/>
  <c r="G105"/>
  <c r="F105"/>
  <c r="E105"/>
  <c r="D105"/>
  <c r="B105"/>
  <c r="AN104"/>
  <c r="AL104"/>
  <c r="AK104"/>
  <c r="AJ104"/>
  <c r="AI104"/>
  <c r="AH104"/>
  <c r="AG104"/>
  <c r="AE104"/>
  <c r="AD104"/>
  <c r="AC104"/>
  <c r="AB104"/>
  <c r="AA104"/>
  <c r="Z104"/>
  <c r="Y104"/>
  <c r="X104"/>
  <c r="W104"/>
  <c r="U104"/>
  <c r="S104"/>
  <c r="R104"/>
  <c r="Q104"/>
  <c r="O104"/>
  <c r="N104"/>
  <c r="M104"/>
  <c r="L104"/>
  <c r="K104"/>
  <c r="J104"/>
  <c r="I104"/>
  <c r="G104"/>
  <c r="F104"/>
  <c r="E104"/>
  <c r="D104"/>
  <c r="B104"/>
  <c r="AN103"/>
  <c r="AL103"/>
  <c r="AK103"/>
  <c r="AJ103"/>
  <c r="AI103"/>
  <c r="AH103"/>
  <c r="AG103"/>
  <c r="AE103"/>
  <c r="AD103"/>
  <c r="AC103"/>
  <c r="AB103"/>
  <c r="AA103"/>
  <c r="Z103"/>
  <c r="Y103"/>
  <c r="X103"/>
  <c r="W103"/>
  <c r="U103"/>
  <c r="S103"/>
  <c r="R103"/>
  <c r="Q103"/>
  <c r="O103"/>
  <c r="N103"/>
  <c r="M103"/>
  <c r="L103"/>
  <c r="K103"/>
  <c r="J103"/>
  <c r="I103"/>
  <c r="G103"/>
  <c r="F103"/>
  <c r="E103"/>
  <c r="D103"/>
  <c r="B103"/>
  <c r="AN102"/>
  <c r="AL102"/>
  <c r="AK102"/>
  <c r="AJ102"/>
  <c r="AI102"/>
  <c r="AH102"/>
  <c r="AG102"/>
  <c r="AE102"/>
  <c r="AD102"/>
  <c r="AC102"/>
  <c r="AB102"/>
  <c r="AA102"/>
  <c r="Z102"/>
  <c r="Y102"/>
  <c r="X102"/>
  <c r="W102"/>
  <c r="U102"/>
  <c r="S102"/>
  <c r="R102"/>
  <c r="Q102"/>
  <c r="O102"/>
  <c r="N102"/>
  <c r="M102"/>
  <c r="L102"/>
  <c r="K102"/>
  <c r="J102"/>
  <c r="I102"/>
  <c r="G102"/>
  <c r="F102"/>
  <c r="E102"/>
  <c r="D102"/>
  <c r="B102"/>
  <c r="AN101"/>
  <c r="AL101"/>
  <c r="AK101"/>
  <c r="AJ101"/>
  <c r="AI101"/>
  <c r="AH101"/>
  <c r="AG101"/>
  <c r="AE101"/>
  <c r="AD101"/>
  <c r="AC101"/>
  <c r="AB101"/>
  <c r="AA101"/>
  <c r="Z101"/>
  <c r="Y101"/>
  <c r="X101"/>
  <c r="W101"/>
  <c r="U101"/>
  <c r="S101"/>
  <c r="R101"/>
  <c r="Q101"/>
  <c r="O101"/>
  <c r="N101"/>
  <c r="M101"/>
  <c r="L101"/>
  <c r="K101"/>
  <c r="J101"/>
  <c r="I101"/>
  <c r="G101"/>
  <c r="F101"/>
  <c r="E101"/>
  <c r="D101"/>
  <c r="B101"/>
  <c r="AN100"/>
  <c r="AL100"/>
  <c r="AK100"/>
  <c r="AJ100"/>
  <c r="AI100"/>
  <c r="AH100"/>
  <c r="AG100"/>
  <c r="AE100"/>
  <c r="AD100"/>
  <c r="AC100"/>
  <c r="AB100"/>
  <c r="AA100"/>
  <c r="Z100"/>
  <c r="Y100"/>
  <c r="X100"/>
  <c r="W100"/>
  <c r="U100"/>
  <c r="S100"/>
  <c r="R100"/>
  <c r="Q100"/>
  <c r="O100"/>
  <c r="N100"/>
  <c r="M100"/>
  <c r="L100"/>
  <c r="K100"/>
  <c r="J100"/>
  <c r="I100"/>
  <c r="G100"/>
  <c r="F100"/>
  <c r="E100"/>
  <c r="D100"/>
  <c r="B100"/>
  <c r="AN99"/>
  <c r="AL99"/>
  <c r="AK99"/>
  <c r="AJ99"/>
  <c r="AI99"/>
  <c r="AH99"/>
  <c r="AG99"/>
  <c r="AE99"/>
  <c r="AD99"/>
  <c r="AC99"/>
  <c r="AB99"/>
  <c r="AA99"/>
  <c r="Z99"/>
  <c r="Y99"/>
  <c r="X99"/>
  <c r="W99"/>
  <c r="U99"/>
  <c r="S99"/>
  <c r="R99"/>
  <c r="Q99"/>
  <c r="O99"/>
  <c r="N99"/>
  <c r="M99"/>
  <c r="L99"/>
  <c r="K99"/>
  <c r="J99"/>
  <c r="I99"/>
  <c r="G99"/>
  <c r="F99"/>
  <c r="E99"/>
  <c r="D99"/>
  <c r="B99"/>
  <c r="AN98"/>
  <c r="AL98"/>
  <c r="AK98"/>
  <c r="AJ98"/>
  <c r="AI98"/>
  <c r="AH98"/>
  <c r="AG98"/>
  <c r="AE98"/>
  <c r="AD98"/>
  <c r="AC98"/>
  <c r="AB98"/>
  <c r="AA98"/>
  <c r="Z98"/>
  <c r="Y98"/>
  <c r="X98"/>
  <c r="W98"/>
  <c r="U98"/>
  <c r="S98"/>
  <c r="R98"/>
  <c r="Q98"/>
  <c r="O98"/>
  <c r="N98"/>
  <c r="M98"/>
  <c r="L98"/>
  <c r="K98"/>
  <c r="J98"/>
  <c r="I98"/>
  <c r="G98"/>
  <c r="F98"/>
  <c r="E98"/>
  <c r="D98"/>
  <c r="B98"/>
  <c r="AN97"/>
  <c r="AL97"/>
  <c r="AK97"/>
  <c r="AJ97"/>
  <c r="AI97"/>
  <c r="AH97"/>
  <c r="AG97"/>
  <c r="AE97"/>
  <c r="AD97"/>
  <c r="AC97"/>
  <c r="AB97"/>
  <c r="AA97"/>
  <c r="Z97"/>
  <c r="Y97"/>
  <c r="X97"/>
  <c r="W97"/>
  <c r="U97"/>
  <c r="S97"/>
  <c r="R97"/>
  <c r="Q97"/>
  <c r="O97"/>
  <c r="N97"/>
  <c r="M97"/>
  <c r="L97"/>
  <c r="K97"/>
  <c r="J97"/>
  <c r="I97"/>
  <c r="G97"/>
  <c r="F97"/>
  <c r="E97"/>
  <c r="D97"/>
  <c r="B97"/>
  <c r="AN96"/>
  <c r="AL96"/>
  <c r="AK96"/>
  <c r="AJ96"/>
  <c r="AI96"/>
  <c r="AH96"/>
  <c r="AG96"/>
  <c r="AE96"/>
  <c r="AD96"/>
  <c r="AC96"/>
  <c r="AB96"/>
  <c r="AA96"/>
  <c r="Z96"/>
  <c r="Y96"/>
  <c r="X96"/>
  <c r="W96"/>
  <c r="U96"/>
  <c r="S96"/>
  <c r="R96"/>
  <c r="Q96"/>
  <c r="O96"/>
  <c r="N96"/>
  <c r="M96"/>
  <c r="L96"/>
  <c r="K96"/>
  <c r="J96"/>
  <c r="I96"/>
  <c r="G96"/>
  <c r="F96"/>
  <c r="E96"/>
  <c r="D96"/>
  <c r="B96"/>
  <c r="AN95"/>
  <c r="AL95"/>
  <c r="AK95"/>
  <c r="AJ95"/>
  <c r="AI95"/>
  <c r="AH95"/>
  <c r="AG95"/>
  <c r="AE95"/>
  <c r="AD95"/>
  <c r="AC95"/>
  <c r="AB95"/>
  <c r="AA95"/>
  <c r="Z95"/>
  <c r="Y95"/>
  <c r="X95"/>
  <c r="W95"/>
  <c r="U95"/>
  <c r="S95"/>
  <c r="R95"/>
  <c r="Q95"/>
  <c r="O95"/>
  <c r="N95"/>
  <c r="M95"/>
  <c r="L95"/>
  <c r="K95"/>
  <c r="J95"/>
  <c r="I95"/>
  <c r="G95"/>
  <c r="F95"/>
  <c r="E95"/>
  <c r="D95"/>
  <c r="B95"/>
  <c r="AN94"/>
  <c r="AL94"/>
  <c r="AK94"/>
  <c r="AJ94"/>
  <c r="AI94"/>
  <c r="AH94"/>
  <c r="AG94"/>
  <c r="AE94"/>
  <c r="AD94"/>
  <c r="AC94"/>
  <c r="AB94"/>
  <c r="AA94"/>
  <c r="Z94"/>
  <c r="Y94"/>
  <c r="X94"/>
  <c r="W94"/>
  <c r="U94"/>
  <c r="S94"/>
  <c r="R94"/>
  <c r="Q94"/>
  <c r="O94"/>
  <c r="N94"/>
  <c r="M94"/>
  <c r="L94"/>
  <c r="K94"/>
  <c r="J94"/>
  <c r="I94"/>
  <c r="G94"/>
  <c r="F94"/>
  <c r="E94"/>
  <c r="D94"/>
  <c r="B94"/>
  <c r="AN93"/>
  <c r="AL93"/>
  <c r="AK93"/>
  <c r="AJ93"/>
  <c r="AI93"/>
  <c r="AH93"/>
  <c r="AG93"/>
  <c r="AE93"/>
  <c r="AD93"/>
  <c r="AC93"/>
  <c r="AB93"/>
  <c r="AA93"/>
  <c r="Z93"/>
  <c r="Y93"/>
  <c r="X93"/>
  <c r="W93"/>
  <c r="U93"/>
  <c r="S93"/>
  <c r="R93"/>
  <c r="Q93"/>
  <c r="O93"/>
  <c r="N93"/>
  <c r="M93"/>
  <c r="L93"/>
  <c r="K93"/>
  <c r="J93"/>
  <c r="I93"/>
  <c r="G93"/>
  <c r="F93"/>
  <c r="E93"/>
  <c r="D93"/>
  <c r="B93"/>
  <c r="AN92"/>
  <c r="AL92"/>
  <c r="AK92"/>
  <c r="AJ92"/>
  <c r="AI92"/>
  <c r="AH92"/>
  <c r="AG92"/>
  <c r="AE92"/>
  <c r="AD92"/>
  <c r="AC92"/>
  <c r="AB92"/>
  <c r="AA92"/>
  <c r="Z92"/>
  <c r="Y92"/>
  <c r="X92"/>
  <c r="W92"/>
  <c r="U92"/>
  <c r="S92"/>
  <c r="R92"/>
  <c r="Q92"/>
  <c r="O92"/>
  <c r="N92"/>
  <c r="M92"/>
  <c r="L92"/>
  <c r="K92"/>
  <c r="J92"/>
  <c r="I92"/>
  <c r="G92"/>
  <c r="F92"/>
  <c r="E92"/>
  <c r="D92"/>
  <c r="B92"/>
  <c r="AN91"/>
  <c r="AL91"/>
  <c r="AK91"/>
  <c r="AJ91"/>
  <c r="AI91"/>
  <c r="AH91"/>
  <c r="AG91"/>
  <c r="AE91"/>
  <c r="AD91"/>
  <c r="AC91"/>
  <c r="AB91"/>
  <c r="AA91"/>
  <c r="Z91"/>
  <c r="Y91"/>
  <c r="X91"/>
  <c r="W91"/>
  <c r="U91"/>
  <c r="S91"/>
  <c r="R91"/>
  <c r="Q91"/>
  <c r="O91"/>
  <c r="N91"/>
  <c r="M91"/>
  <c r="L91"/>
  <c r="K91"/>
  <c r="J91"/>
  <c r="I91"/>
  <c r="G91"/>
  <c r="F91"/>
  <c r="E91"/>
  <c r="D91"/>
  <c r="B91"/>
  <c r="AN90"/>
  <c r="AL90"/>
  <c r="AK90"/>
  <c r="AJ90"/>
  <c r="AI90"/>
  <c r="AH90"/>
  <c r="AG90"/>
  <c r="AE90"/>
  <c r="AD90"/>
  <c r="AC90"/>
  <c r="AB90"/>
  <c r="AA90"/>
  <c r="Z90"/>
  <c r="Y90"/>
  <c r="X90"/>
  <c r="W90"/>
  <c r="U90"/>
  <c r="S90"/>
  <c r="R90"/>
  <c r="Q90"/>
  <c r="O90"/>
  <c r="N90"/>
  <c r="M90"/>
  <c r="L90"/>
  <c r="K90"/>
  <c r="J90"/>
  <c r="I90"/>
  <c r="G90"/>
  <c r="F90"/>
  <c r="E90"/>
  <c r="D90"/>
  <c r="B90"/>
  <c r="AN89"/>
  <c r="AL89"/>
  <c r="AK89"/>
  <c r="AJ89"/>
  <c r="AI89"/>
  <c r="AH89"/>
  <c r="AG89"/>
  <c r="AE89"/>
  <c r="AD89"/>
  <c r="AC89"/>
  <c r="AB89"/>
  <c r="AA89"/>
  <c r="Z89"/>
  <c r="Y89"/>
  <c r="X89"/>
  <c r="W89"/>
  <c r="U89"/>
  <c r="S89"/>
  <c r="R89"/>
  <c r="Q89"/>
  <c r="O89"/>
  <c r="N89"/>
  <c r="M89"/>
  <c r="L89"/>
  <c r="K89"/>
  <c r="J89"/>
  <c r="I89"/>
  <c r="G89"/>
  <c r="F89"/>
  <c r="E89"/>
  <c r="D89"/>
  <c r="B89"/>
  <c r="AN88"/>
  <c r="AL88"/>
  <c r="AK88"/>
  <c r="AJ88"/>
  <c r="AI88"/>
  <c r="AH88"/>
  <c r="AG88"/>
  <c r="AE88"/>
  <c r="AD88"/>
  <c r="AC88"/>
  <c r="AB88"/>
  <c r="AA88"/>
  <c r="Z88"/>
  <c r="Y88"/>
  <c r="X88"/>
  <c r="W88"/>
  <c r="U88"/>
  <c r="S88"/>
  <c r="R88"/>
  <c r="Q88"/>
  <c r="O88"/>
  <c r="N88"/>
  <c r="M88"/>
  <c r="L88"/>
  <c r="K88"/>
  <c r="J88"/>
  <c r="I88"/>
  <c r="G88"/>
  <c r="F88"/>
  <c r="E88"/>
  <c r="D88"/>
  <c r="B88"/>
  <c r="AN87"/>
  <c r="AL87"/>
  <c r="AK87"/>
  <c r="AJ87"/>
  <c r="AI87"/>
  <c r="AH87"/>
  <c r="AG87"/>
  <c r="AE87"/>
  <c r="AD87"/>
  <c r="AC87"/>
  <c r="AB87"/>
  <c r="AA87"/>
  <c r="Z87"/>
  <c r="Y87"/>
  <c r="X87"/>
  <c r="W87"/>
  <c r="U87"/>
  <c r="S87"/>
  <c r="R87"/>
  <c r="Q87"/>
  <c r="O87"/>
  <c r="N87"/>
  <c r="M87"/>
  <c r="L87"/>
  <c r="K87"/>
  <c r="J87"/>
  <c r="I87"/>
  <c r="G87"/>
  <c r="F87"/>
  <c r="E87"/>
  <c r="D87"/>
  <c r="B87"/>
  <c r="AN86"/>
  <c r="AL86"/>
  <c r="AK86"/>
  <c r="AJ86"/>
  <c r="AI86"/>
  <c r="AH86"/>
  <c r="AG86"/>
  <c r="AE86"/>
  <c r="AD86"/>
  <c r="AC86"/>
  <c r="AB86"/>
  <c r="AA86"/>
  <c r="Z86"/>
  <c r="Y86"/>
  <c r="X86"/>
  <c r="W86"/>
  <c r="U86"/>
  <c r="S86"/>
  <c r="R86"/>
  <c r="Q86"/>
  <c r="O86"/>
  <c r="N86"/>
  <c r="M86"/>
  <c r="L86"/>
  <c r="K86"/>
  <c r="J86"/>
  <c r="I86"/>
  <c r="G86"/>
  <c r="F86"/>
  <c r="E86"/>
  <c r="D86"/>
  <c r="B86"/>
  <c r="AN85"/>
  <c r="AL85"/>
  <c r="AK85"/>
  <c r="AJ85"/>
  <c r="AI85"/>
  <c r="AH85"/>
  <c r="AG85"/>
  <c r="AE85"/>
  <c r="AD85"/>
  <c r="AC85"/>
  <c r="AB85"/>
  <c r="AA85"/>
  <c r="Z85"/>
  <c r="Y85"/>
  <c r="X85"/>
  <c r="W85"/>
  <c r="U85"/>
  <c r="S85"/>
  <c r="R85"/>
  <c r="Q85"/>
  <c r="O85"/>
  <c r="N85"/>
  <c r="M85"/>
  <c r="L85"/>
  <c r="K85"/>
  <c r="J85"/>
  <c r="I85"/>
  <c r="G85"/>
  <c r="F85"/>
  <c r="E85"/>
  <c r="D85"/>
  <c r="B85"/>
  <c r="AN84"/>
  <c r="AL84"/>
  <c r="AK84"/>
  <c r="AJ84"/>
  <c r="AI84"/>
  <c r="AH84"/>
  <c r="AG84"/>
  <c r="AE84"/>
  <c r="AD84"/>
  <c r="AC84"/>
  <c r="AB84"/>
  <c r="AA84"/>
  <c r="Z84"/>
  <c r="Y84"/>
  <c r="X84"/>
  <c r="W84"/>
  <c r="U84"/>
  <c r="S84"/>
  <c r="R84"/>
  <c r="Q84"/>
  <c r="O84"/>
  <c r="N84"/>
  <c r="M84"/>
  <c r="L84"/>
  <c r="K84"/>
  <c r="J84"/>
  <c r="I84"/>
  <c r="G84"/>
  <c r="F84"/>
  <c r="E84"/>
  <c r="D84"/>
  <c r="B84"/>
  <c r="AN83"/>
  <c r="AL83"/>
  <c r="AK83"/>
  <c r="AJ83"/>
  <c r="AI83"/>
  <c r="AH83"/>
  <c r="AG83"/>
  <c r="AE83"/>
  <c r="AD83"/>
  <c r="AC83"/>
  <c r="AB83"/>
  <c r="AA83"/>
  <c r="Z83"/>
  <c r="Y83"/>
  <c r="X83"/>
  <c r="W83"/>
  <c r="U83"/>
  <c r="S83"/>
  <c r="R83"/>
  <c r="Q83"/>
  <c r="O83"/>
  <c r="N83"/>
  <c r="M83"/>
  <c r="L83"/>
  <c r="K83"/>
  <c r="J83"/>
  <c r="I83"/>
  <c r="G83"/>
  <c r="F83"/>
  <c r="E83"/>
  <c r="D83"/>
  <c r="B83"/>
  <c r="AN82"/>
  <c r="AL82"/>
  <c r="AK82"/>
  <c r="AJ82"/>
  <c r="AI82"/>
  <c r="AH82"/>
  <c r="AG82"/>
  <c r="AE82"/>
  <c r="AD82"/>
  <c r="AC82"/>
  <c r="AB82"/>
  <c r="AA82"/>
  <c r="Z82"/>
  <c r="Y82"/>
  <c r="X82"/>
  <c r="W82"/>
  <c r="U82"/>
  <c r="S82"/>
  <c r="R82"/>
  <c r="Q82"/>
  <c r="O82"/>
  <c r="N82"/>
  <c r="M82"/>
  <c r="L82"/>
  <c r="K82"/>
  <c r="J82"/>
  <c r="I82"/>
  <c r="G82"/>
  <c r="F82"/>
  <c r="E82"/>
  <c r="D82"/>
  <c r="B82"/>
  <c r="AN81"/>
  <c r="AL81"/>
  <c r="AK81"/>
  <c r="AJ81"/>
  <c r="AI81"/>
  <c r="AH81"/>
  <c r="AG81"/>
  <c r="AE81"/>
  <c r="AD81"/>
  <c r="AC81"/>
  <c r="AB81"/>
  <c r="AA81"/>
  <c r="Z81"/>
  <c r="Y81"/>
  <c r="X81"/>
  <c r="W81"/>
  <c r="U81"/>
  <c r="S81"/>
  <c r="R81"/>
  <c r="Q81"/>
  <c r="O81"/>
  <c r="N81"/>
  <c r="M81"/>
  <c r="L81"/>
  <c r="K81"/>
  <c r="J81"/>
  <c r="I81"/>
  <c r="G81"/>
  <c r="F81"/>
  <c r="E81"/>
  <c r="D81"/>
  <c r="B81"/>
  <c r="AN80"/>
  <c r="AL80"/>
  <c r="AK80"/>
  <c r="AJ80"/>
  <c r="AI80"/>
  <c r="AH80"/>
  <c r="AG80"/>
  <c r="AE80"/>
  <c r="AD80"/>
  <c r="AC80"/>
  <c r="AB80"/>
  <c r="AA80"/>
  <c r="Z80"/>
  <c r="Y80"/>
  <c r="X80"/>
  <c r="W80"/>
  <c r="U80"/>
  <c r="S80"/>
  <c r="R80"/>
  <c r="Q80"/>
  <c r="O80"/>
  <c r="N80"/>
  <c r="M80"/>
  <c r="L80"/>
  <c r="K80"/>
  <c r="J80"/>
  <c r="I80"/>
  <c r="G80"/>
  <c r="F80"/>
  <c r="E80"/>
  <c r="D80"/>
  <c r="B80"/>
  <c r="AN79"/>
  <c r="AL79"/>
  <c r="AK79"/>
  <c r="AJ79"/>
  <c r="AI79"/>
  <c r="AH79"/>
  <c r="AG79"/>
  <c r="AE79"/>
  <c r="AD79"/>
  <c r="AC79"/>
  <c r="AB79"/>
  <c r="AA79"/>
  <c r="Z79"/>
  <c r="Y79"/>
  <c r="X79"/>
  <c r="W79"/>
  <c r="U79"/>
  <c r="S79"/>
  <c r="R79"/>
  <c r="Q79"/>
  <c r="O79"/>
  <c r="N79"/>
  <c r="M79"/>
  <c r="L79"/>
  <c r="K79"/>
  <c r="J79"/>
  <c r="I79"/>
  <c r="G79"/>
  <c r="F79"/>
  <c r="E79"/>
  <c r="D79"/>
  <c r="B79"/>
  <c r="AN78"/>
  <c r="AL78"/>
  <c r="AK78"/>
  <c r="AJ78"/>
  <c r="AI78"/>
  <c r="AH78"/>
  <c r="AG78"/>
  <c r="AE78"/>
  <c r="AD78"/>
  <c r="AC78"/>
  <c r="AB78"/>
  <c r="AA78"/>
  <c r="Z78"/>
  <c r="Y78"/>
  <c r="X78"/>
  <c r="W78"/>
  <c r="U78"/>
  <c r="S78"/>
  <c r="R78"/>
  <c r="Q78"/>
  <c r="O78"/>
  <c r="N78"/>
  <c r="M78"/>
  <c r="L78"/>
  <c r="K78"/>
  <c r="J78"/>
  <c r="I78"/>
  <c r="G78"/>
  <c r="F78"/>
  <c r="E78"/>
  <c r="D78"/>
  <c r="B78"/>
  <c r="AN77"/>
  <c r="AL77"/>
  <c r="AK77"/>
  <c r="AJ77"/>
  <c r="AI77"/>
  <c r="AH77"/>
  <c r="AG77"/>
  <c r="AE77"/>
  <c r="AD77"/>
  <c r="AC77"/>
  <c r="AB77"/>
  <c r="AA77"/>
  <c r="Z77"/>
  <c r="Y77"/>
  <c r="X77"/>
  <c r="W77"/>
  <c r="U77"/>
  <c r="S77"/>
  <c r="R77"/>
  <c r="Q77"/>
  <c r="O77"/>
  <c r="N77"/>
  <c r="M77"/>
  <c r="L77"/>
  <c r="K77"/>
  <c r="J77"/>
  <c r="I77"/>
  <c r="G77"/>
  <c r="F77"/>
  <c r="E77"/>
  <c r="D77"/>
  <c r="B77"/>
  <c r="AN76"/>
  <c r="AL76"/>
  <c r="AK76"/>
  <c r="AJ76"/>
  <c r="AI76"/>
  <c r="AH76"/>
  <c r="AG76"/>
  <c r="AE76"/>
  <c r="AD76"/>
  <c r="AC76"/>
  <c r="AB76"/>
  <c r="AA76"/>
  <c r="Z76"/>
  <c r="Y76"/>
  <c r="X76"/>
  <c r="W76"/>
  <c r="U76"/>
  <c r="S76"/>
  <c r="R76"/>
  <c r="Q76"/>
  <c r="O76"/>
  <c r="N76"/>
  <c r="M76"/>
  <c r="L76"/>
  <c r="K76"/>
  <c r="J76"/>
  <c r="I76"/>
  <c r="G76"/>
  <c r="F76"/>
  <c r="E76"/>
  <c r="D76"/>
  <c r="B76"/>
  <c r="AN75"/>
  <c r="AL75"/>
  <c r="AK75"/>
  <c r="AJ75"/>
  <c r="AI75"/>
  <c r="AH75"/>
  <c r="AG75"/>
  <c r="AE75"/>
  <c r="AD75"/>
  <c r="AC75"/>
  <c r="AB75"/>
  <c r="AA75"/>
  <c r="Z75"/>
  <c r="Y75"/>
  <c r="X75"/>
  <c r="W75"/>
  <c r="U75"/>
  <c r="S75"/>
  <c r="R75"/>
  <c r="Q75"/>
  <c r="O75"/>
  <c r="N75"/>
  <c r="M75"/>
  <c r="L75"/>
  <c r="K75"/>
  <c r="J75"/>
  <c r="I75"/>
  <c r="G75"/>
  <c r="F75"/>
  <c r="E75"/>
  <c r="D75"/>
  <c r="B75"/>
  <c r="AN74"/>
  <c r="AL74"/>
  <c r="AK74"/>
  <c r="AJ74"/>
  <c r="AI74"/>
  <c r="AH74"/>
  <c r="AG74"/>
  <c r="AE74"/>
  <c r="AD74"/>
  <c r="AC74"/>
  <c r="AB74"/>
  <c r="AA74"/>
  <c r="Z74"/>
  <c r="Y74"/>
  <c r="X74"/>
  <c r="W74"/>
  <c r="U74"/>
  <c r="S74"/>
  <c r="R74"/>
  <c r="Q74"/>
  <c r="O74"/>
  <c r="N74"/>
  <c r="M74"/>
  <c r="L74"/>
  <c r="K74"/>
  <c r="J74"/>
  <c r="I74"/>
  <c r="G74"/>
  <c r="F74"/>
  <c r="E74"/>
  <c r="D74"/>
  <c r="B74"/>
  <c r="AN73"/>
  <c r="AL73"/>
  <c r="AK73"/>
  <c r="AJ73"/>
  <c r="AI73"/>
  <c r="AH73"/>
  <c r="AG73"/>
  <c r="AE73"/>
  <c r="AD73"/>
  <c r="AC73"/>
  <c r="AB73"/>
  <c r="AA73"/>
  <c r="Z73"/>
  <c r="Y73"/>
  <c r="X73"/>
  <c r="W73"/>
  <c r="U73"/>
  <c r="S73"/>
  <c r="R73"/>
  <c r="Q73"/>
  <c r="O73"/>
  <c r="N73"/>
  <c r="M73"/>
  <c r="L73"/>
  <c r="K73"/>
  <c r="J73"/>
  <c r="I73"/>
  <c r="G73"/>
  <c r="F73"/>
  <c r="E73"/>
  <c r="D73"/>
  <c r="B73"/>
  <c r="AN72"/>
  <c r="AL72"/>
  <c r="AK72"/>
  <c r="AJ72"/>
  <c r="AI72"/>
  <c r="AH72"/>
  <c r="AG72"/>
  <c r="AE72"/>
  <c r="AD72"/>
  <c r="AC72"/>
  <c r="AB72"/>
  <c r="AA72"/>
  <c r="Z72"/>
  <c r="Y72"/>
  <c r="X72"/>
  <c r="W72"/>
  <c r="U72"/>
  <c r="S72"/>
  <c r="R72"/>
  <c r="Q72"/>
  <c r="O72"/>
  <c r="N72"/>
  <c r="M72"/>
  <c r="L72"/>
  <c r="K72"/>
  <c r="J72"/>
  <c r="I72"/>
  <c r="G72"/>
  <c r="F72"/>
  <c r="E72"/>
  <c r="D72"/>
  <c r="B72"/>
  <c r="AN71"/>
  <c r="AL71"/>
  <c r="AK71"/>
  <c r="AJ71"/>
  <c r="AI71"/>
  <c r="AH71"/>
  <c r="AG71"/>
  <c r="AE71"/>
  <c r="AD71"/>
  <c r="AC71"/>
  <c r="AB71"/>
  <c r="AA71"/>
  <c r="Z71"/>
  <c r="Y71"/>
  <c r="X71"/>
  <c r="W71"/>
  <c r="U71"/>
  <c r="S71"/>
  <c r="R71"/>
  <c r="Q71"/>
  <c r="O71"/>
  <c r="N71"/>
  <c r="M71"/>
  <c r="L71"/>
  <c r="K71"/>
  <c r="J71"/>
  <c r="I71"/>
  <c r="G71"/>
  <c r="F71"/>
  <c r="E71"/>
  <c r="D71"/>
  <c r="B71"/>
  <c r="AN70"/>
  <c r="AL70"/>
  <c r="AK70"/>
  <c r="AJ70"/>
  <c r="AI70"/>
  <c r="AH70"/>
  <c r="AG70"/>
  <c r="AE70"/>
  <c r="AD70"/>
  <c r="AC70"/>
  <c r="AB70"/>
  <c r="AA70"/>
  <c r="Z70"/>
  <c r="Y70"/>
  <c r="X70"/>
  <c r="W70"/>
  <c r="U70"/>
  <c r="S70"/>
  <c r="R70"/>
  <c r="Q70"/>
  <c r="O70"/>
  <c r="N70"/>
  <c r="M70"/>
  <c r="L70"/>
  <c r="K70"/>
  <c r="J70"/>
  <c r="I70"/>
  <c r="G70"/>
  <c r="F70"/>
  <c r="E70"/>
  <c r="D70"/>
  <c r="B70"/>
  <c r="AN69"/>
  <c r="AL69"/>
  <c r="AK69"/>
  <c r="AJ69"/>
  <c r="AI69"/>
  <c r="AH69"/>
  <c r="AG69"/>
  <c r="AE69"/>
  <c r="AD69"/>
  <c r="AC69"/>
  <c r="AB69"/>
  <c r="AA69"/>
  <c r="Z69"/>
  <c r="Y69"/>
  <c r="X69"/>
  <c r="W69"/>
  <c r="U69"/>
  <c r="S69"/>
  <c r="R69"/>
  <c r="Q69"/>
  <c r="O69"/>
  <c r="N69"/>
  <c r="M69"/>
  <c r="L69"/>
  <c r="K69"/>
  <c r="J69"/>
  <c r="I69"/>
  <c r="G69"/>
  <c r="F69"/>
  <c r="E69"/>
  <c r="D69"/>
  <c r="B69"/>
  <c r="AN68"/>
  <c r="AL68"/>
  <c r="AK68"/>
  <c r="AJ68"/>
  <c r="AI68"/>
  <c r="AH68"/>
  <c r="AG68"/>
  <c r="AE68"/>
  <c r="AD68"/>
  <c r="AC68"/>
  <c r="AB68"/>
  <c r="AA68"/>
  <c r="Z68"/>
  <c r="Y68"/>
  <c r="X68"/>
  <c r="W68"/>
  <c r="U68"/>
  <c r="S68"/>
  <c r="R68"/>
  <c r="Q68"/>
  <c r="O68"/>
  <c r="N68"/>
  <c r="M68"/>
  <c r="L68"/>
  <c r="K68"/>
  <c r="J68"/>
  <c r="I68"/>
  <c r="G68"/>
  <c r="F68"/>
  <c r="E68"/>
  <c r="D68"/>
  <c r="B68"/>
  <c r="AN67"/>
  <c r="AL67"/>
  <c r="AK67"/>
  <c r="AJ67"/>
  <c r="AI67"/>
  <c r="AH67"/>
  <c r="AG67"/>
  <c r="AE67"/>
  <c r="AD67"/>
  <c r="AC67"/>
  <c r="AB67"/>
  <c r="AA67"/>
  <c r="Z67"/>
  <c r="Y67"/>
  <c r="X67"/>
  <c r="W67"/>
  <c r="U67"/>
  <c r="S67"/>
  <c r="R67"/>
  <c r="Q67"/>
  <c r="O67"/>
  <c r="N67"/>
  <c r="M67"/>
  <c r="L67"/>
  <c r="K67"/>
  <c r="J67"/>
  <c r="I67"/>
  <c r="G67"/>
  <c r="F67"/>
  <c r="E67"/>
  <c r="D67"/>
  <c r="B67"/>
  <c r="AN66"/>
  <c r="AL66"/>
  <c r="AK66"/>
  <c r="AJ66"/>
  <c r="AI66"/>
  <c r="AH66"/>
  <c r="AG66"/>
  <c r="AE66"/>
  <c r="AD66"/>
  <c r="AC66"/>
  <c r="AB66"/>
  <c r="AA66"/>
  <c r="Z66"/>
  <c r="Y66"/>
  <c r="X66"/>
  <c r="W66"/>
  <c r="U66"/>
  <c r="S66"/>
  <c r="R66"/>
  <c r="Q66"/>
  <c r="O66"/>
  <c r="N66"/>
  <c r="M66"/>
  <c r="L66"/>
  <c r="K66"/>
  <c r="J66"/>
  <c r="I66"/>
  <c r="G66"/>
  <c r="F66"/>
  <c r="E66"/>
  <c r="D66"/>
  <c r="B66"/>
  <c r="AN65"/>
  <c r="AL65"/>
  <c r="AK65"/>
  <c r="AJ65"/>
  <c r="AI65"/>
  <c r="AH65"/>
  <c r="AG65"/>
  <c r="AE65"/>
  <c r="AD65"/>
  <c r="AC65"/>
  <c r="AB65"/>
  <c r="AA65"/>
  <c r="Z65"/>
  <c r="Y65"/>
  <c r="X65"/>
  <c r="W65"/>
  <c r="U65"/>
  <c r="S65"/>
  <c r="R65"/>
  <c r="Q65"/>
  <c r="O65"/>
  <c r="N65"/>
  <c r="M65"/>
  <c r="L65"/>
  <c r="K65"/>
  <c r="J65"/>
  <c r="I65"/>
  <c r="G65"/>
  <c r="F65"/>
  <c r="E65"/>
  <c r="D65"/>
  <c r="B65"/>
  <c r="AN64"/>
  <c r="AL64"/>
  <c r="AK64"/>
  <c r="AJ64"/>
  <c r="AI64"/>
  <c r="AH64"/>
  <c r="AG64"/>
  <c r="AE64"/>
  <c r="AD64"/>
  <c r="AC64"/>
  <c r="AB64"/>
  <c r="AA64"/>
  <c r="Z64"/>
  <c r="Y64"/>
  <c r="X64"/>
  <c r="W64"/>
  <c r="U64"/>
  <c r="S64"/>
  <c r="R64"/>
  <c r="Q64"/>
  <c r="O64"/>
  <c r="N64"/>
  <c r="M64"/>
  <c r="L64"/>
  <c r="K64"/>
  <c r="J64"/>
  <c r="I64"/>
  <c r="G64"/>
  <c r="F64"/>
  <c r="E64"/>
  <c r="D64"/>
  <c r="B64"/>
  <c r="AN63"/>
  <c r="AL63"/>
  <c r="AK63"/>
  <c r="AJ63"/>
  <c r="AI63"/>
  <c r="AH63"/>
  <c r="AG63"/>
  <c r="AE63"/>
  <c r="AD63"/>
  <c r="AC63"/>
  <c r="AB63"/>
  <c r="AA63"/>
  <c r="Z63"/>
  <c r="Y63"/>
  <c r="X63"/>
  <c r="W63"/>
  <c r="U63"/>
  <c r="S63"/>
  <c r="R63"/>
  <c r="Q63"/>
  <c r="O63"/>
  <c r="N63"/>
  <c r="M63"/>
  <c r="L63"/>
  <c r="K63"/>
  <c r="J63"/>
  <c r="I63"/>
  <c r="G63"/>
  <c r="F63"/>
  <c r="E63"/>
  <c r="D63"/>
  <c r="B63"/>
  <c r="AN62"/>
  <c r="AL62"/>
  <c r="AK62"/>
  <c r="AJ62"/>
  <c r="AI62"/>
  <c r="AH62"/>
  <c r="AG62"/>
  <c r="AE62"/>
  <c r="AD62"/>
  <c r="AC62"/>
  <c r="AB62"/>
  <c r="AA62"/>
  <c r="Z62"/>
  <c r="Y62"/>
  <c r="X62"/>
  <c r="W62"/>
  <c r="U62"/>
  <c r="S62"/>
  <c r="R62"/>
  <c r="Q62"/>
  <c r="O62"/>
  <c r="N62"/>
  <c r="M62"/>
  <c r="L62"/>
  <c r="K62"/>
  <c r="J62"/>
  <c r="I62"/>
  <c r="G62"/>
  <c r="F62"/>
  <c r="E62"/>
  <c r="D62"/>
  <c r="B62"/>
  <c r="AN61"/>
  <c r="AL61"/>
  <c r="AK61"/>
  <c r="AJ61"/>
  <c r="AI61"/>
  <c r="AH61"/>
  <c r="AG61"/>
  <c r="AE61"/>
  <c r="AD61"/>
  <c r="AC61"/>
  <c r="AB61"/>
  <c r="AA61"/>
  <c r="Z61"/>
  <c r="Y61"/>
  <c r="X61"/>
  <c r="W61"/>
  <c r="U61"/>
  <c r="S61"/>
  <c r="R61"/>
  <c r="Q61"/>
  <c r="O61"/>
  <c r="N61"/>
  <c r="M61"/>
  <c r="L61"/>
  <c r="K61"/>
  <c r="J61"/>
  <c r="I61"/>
  <c r="G61"/>
  <c r="F61"/>
  <c r="E61"/>
  <c r="D61"/>
  <c r="B61"/>
  <c r="AN60"/>
  <c r="AL60"/>
  <c r="AK60"/>
  <c r="AJ60"/>
  <c r="AI60"/>
  <c r="AH60"/>
  <c r="AG60"/>
  <c r="AE60"/>
  <c r="AD60"/>
  <c r="AC60"/>
  <c r="AB60"/>
  <c r="AA60"/>
  <c r="Z60"/>
  <c r="Y60"/>
  <c r="X60"/>
  <c r="W60"/>
  <c r="U60"/>
  <c r="S60"/>
  <c r="R60"/>
  <c r="Q60"/>
  <c r="O60"/>
  <c r="N60"/>
  <c r="M60"/>
  <c r="L60"/>
  <c r="K60"/>
  <c r="J60"/>
  <c r="I60"/>
  <c r="G60"/>
  <c r="F60"/>
  <c r="E60"/>
  <c r="D60"/>
  <c r="B60"/>
  <c r="AN59"/>
  <c r="AL59"/>
  <c r="AK59"/>
  <c r="AJ59"/>
  <c r="AI59"/>
  <c r="AH59"/>
  <c r="AG59"/>
  <c r="AE59"/>
  <c r="AD59"/>
  <c r="AC59"/>
  <c r="AB59"/>
  <c r="AA59"/>
  <c r="Z59"/>
  <c r="Y59"/>
  <c r="X59"/>
  <c r="W59"/>
  <c r="U59"/>
  <c r="S59"/>
  <c r="R59"/>
  <c r="Q59"/>
  <c r="O59"/>
  <c r="N59"/>
  <c r="M59"/>
  <c r="L59"/>
  <c r="K59"/>
  <c r="J59"/>
  <c r="I59"/>
  <c r="G59"/>
  <c r="F59"/>
  <c r="E59"/>
  <c r="D59"/>
  <c r="B59"/>
  <c r="AN58"/>
  <c r="AL58"/>
  <c r="AK58"/>
  <c r="AJ58"/>
  <c r="AI58"/>
  <c r="AH58"/>
  <c r="AG58"/>
  <c r="AE58"/>
  <c r="AD58"/>
  <c r="AC58"/>
  <c r="AB58"/>
  <c r="AA58"/>
  <c r="Z58"/>
  <c r="Y58"/>
  <c r="X58"/>
  <c r="W58"/>
  <c r="U58"/>
  <c r="S58"/>
  <c r="R58"/>
  <c r="Q58"/>
  <c r="O58"/>
  <c r="N58"/>
  <c r="M58"/>
  <c r="L58"/>
  <c r="K58"/>
  <c r="J58"/>
  <c r="I58"/>
  <c r="G58"/>
  <c r="F58"/>
  <c r="E58"/>
  <c r="D58"/>
  <c r="B58"/>
  <c r="AN57"/>
  <c r="AL57"/>
  <c r="AK57"/>
  <c r="AJ57"/>
  <c r="AI57"/>
  <c r="AH57"/>
  <c r="AG57"/>
  <c r="AE57"/>
  <c r="AD57"/>
  <c r="AC57"/>
  <c r="AB57"/>
  <c r="AA57"/>
  <c r="Z57"/>
  <c r="Y57"/>
  <c r="X57"/>
  <c r="W57"/>
  <c r="U57"/>
  <c r="S57"/>
  <c r="R57"/>
  <c r="Q57"/>
  <c r="O57"/>
  <c r="N57"/>
  <c r="M57"/>
  <c r="L57"/>
  <c r="K57"/>
  <c r="J57"/>
  <c r="I57"/>
  <c r="G57"/>
  <c r="F57"/>
  <c r="E57"/>
  <c r="D57"/>
  <c r="B57"/>
  <c r="AN56"/>
  <c r="AL56"/>
  <c r="AK56"/>
  <c r="AJ56"/>
  <c r="AI56"/>
  <c r="AH56"/>
  <c r="AG56"/>
  <c r="AE56"/>
  <c r="AD56"/>
  <c r="AC56"/>
  <c r="AB56"/>
  <c r="AA56"/>
  <c r="Z56"/>
  <c r="Y56"/>
  <c r="X56"/>
  <c r="W56"/>
  <c r="U56"/>
  <c r="S56"/>
  <c r="R56"/>
  <c r="Q56"/>
  <c r="O56"/>
  <c r="N56"/>
  <c r="M56"/>
  <c r="L56"/>
  <c r="K56"/>
  <c r="J56"/>
  <c r="I56"/>
  <c r="G56"/>
  <c r="F56"/>
  <c r="E56"/>
  <c r="D56"/>
  <c r="B56"/>
  <c r="AN55"/>
  <c r="AL55"/>
  <c r="AK55"/>
  <c r="AJ55"/>
  <c r="AI55"/>
  <c r="AH55"/>
  <c r="AG55"/>
  <c r="AE55"/>
  <c r="AD55"/>
  <c r="AC55"/>
  <c r="AB55"/>
  <c r="AA55"/>
  <c r="Z55"/>
  <c r="Y55"/>
  <c r="X55"/>
  <c r="W55"/>
  <c r="U55"/>
  <c r="S55"/>
  <c r="R55"/>
  <c r="Q55"/>
  <c r="O55"/>
  <c r="N55"/>
  <c r="M55"/>
  <c r="L55"/>
  <c r="K55"/>
  <c r="J55"/>
  <c r="I55"/>
  <c r="G55"/>
  <c r="F55"/>
  <c r="E55"/>
  <c r="D55"/>
  <c r="B55"/>
  <c r="AN54"/>
  <c r="AL54"/>
  <c r="AK54"/>
  <c r="AJ54"/>
  <c r="AI54"/>
  <c r="AH54"/>
  <c r="AG54"/>
  <c r="AE54"/>
  <c r="AD54"/>
  <c r="AC54"/>
  <c r="AB54"/>
  <c r="AA54"/>
  <c r="Z54"/>
  <c r="Y54"/>
  <c r="X54"/>
  <c r="W54"/>
  <c r="U54"/>
  <c r="S54"/>
  <c r="R54"/>
  <c r="Q54"/>
  <c r="O54"/>
  <c r="N54"/>
  <c r="M54"/>
  <c r="L54"/>
  <c r="K54"/>
  <c r="J54"/>
  <c r="I54"/>
  <c r="G54"/>
  <c r="F54"/>
  <c r="E54"/>
  <c r="D54"/>
  <c r="B54"/>
  <c r="AN53"/>
  <c r="AL53"/>
  <c r="AK53"/>
  <c r="AJ53"/>
  <c r="AI53"/>
  <c r="AH53"/>
  <c r="AG53"/>
  <c r="AE53"/>
  <c r="AD53"/>
  <c r="AC53"/>
  <c r="AB53"/>
  <c r="AA53"/>
  <c r="Z53"/>
  <c r="Y53"/>
  <c r="X53"/>
  <c r="W53"/>
  <c r="U53"/>
  <c r="S53"/>
  <c r="R53"/>
  <c r="Q53"/>
  <c r="O53"/>
  <c r="N53"/>
  <c r="M53"/>
  <c r="L53"/>
  <c r="K53"/>
  <c r="J53"/>
  <c r="I53"/>
  <c r="G53"/>
  <c r="F53"/>
  <c r="E53"/>
  <c r="D53"/>
  <c r="B53"/>
  <c r="AN52"/>
  <c r="AL52"/>
  <c r="AK52"/>
  <c r="AJ52"/>
  <c r="AI52"/>
  <c r="AH52"/>
  <c r="AG52"/>
  <c r="AE52"/>
  <c r="AD52"/>
  <c r="AC52"/>
  <c r="AB52"/>
  <c r="AA52"/>
  <c r="Z52"/>
  <c r="Y52"/>
  <c r="X52"/>
  <c r="W52"/>
  <c r="U52"/>
  <c r="S52"/>
  <c r="R52"/>
  <c r="Q52"/>
  <c r="O52"/>
  <c r="N52"/>
  <c r="M52"/>
  <c r="L52"/>
  <c r="K52"/>
  <c r="J52"/>
  <c r="I52"/>
  <c r="G52"/>
  <c r="F52"/>
  <c r="E52"/>
  <c r="D52"/>
  <c r="B52"/>
  <c r="AN51"/>
  <c r="AL51"/>
  <c r="AK51"/>
  <c r="AJ51"/>
  <c r="AI51"/>
  <c r="AH51"/>
  <c r="AG51"/>
  <c r="AE51"/>
  <c r="AD51"/>
  <c r="AC51"/>
  <c r="AB51"/>
  <c r="AA51"/>
  <c r="Z51"/>
  <c r="Y51"/>
  <c r="X51"/>
  <c r="W51"/>
  <c r="U51"/>
  <c r="S51"/>
  <c r="R51"/>
  <c r="Q51"/>
  <c r="O51"/>
  <c r="N51"/>
  <c r="M51"/>
  <c r="L51"/>
  <c r="K51"/>
  <c r="J51"/>
  <c r="I51"/>
  <c r="G51"/>
  <c r="F51"/>
  <c r="E51"/>
  <c r="D51"/>
  <c r="B51"/>
  <c r="AN50"/>
  <c r="AL50"/>
  <c r="AK50"/>
  <c r="AJ50"/>
  <c r="AI50"/>
  <c r="AH50"/>
  <c r="AG50"/>
  <c r="AE50"/>
  <c r="AD50"/>
  <c r="AC50"/>
  <c r="AB50"/>
  <c r="AA50"/>
  <c r="Z50"/>
  <c r="Y50"/>
  <c r="X50"/>
  <c r="W50"/>
  <c r="U50"/>
  <c r="S50"/>
  <c r="R50"/>
  <c r="Q50"/>
  <c r="O50"/>
  <c r="N50"/>
  <c r="M50"/>
  <c r="L50"/>
  <c r="K50"/>
  <c r="J50"/>
  <c r="I50"/>
  <c r="G50"/>
  <c r="F50"/>
  <c r="E50"/>
  <c r="D50"/>
  <c r="B50"/>
  <c r="AN49"/>
  <c r="AL49"/>
  <c r="AK49"/>
  <c r="AJ49"/>
  <c r="AI49"/>
  <c r="AH49"/>
  <c r="AG49"/>
  <c r="AE49"/>
  <c r="AD49"/>
  <c r="AC49"/>
  <c r="AB49"/>
  <c r="AA49"/>
  <c r="Z49"/>
  <c r="Y49"/>
  <c r="X49"/>
  <c r="W49"/>
  <c r="U49"/>
  <c r="S49"/>
  <c r="R49"/>
  <c r="Q49"/>
  <c r="O49"/>
  <c r="N49"/>
  <c r="M49"/>
  <c r="L49"/>
  <c r="K49"/>
  <c r="J49"/>
  <c r="I49"/>
  <c r="G49"/>
  <c r="F49"/>
  <c r="E49"/>
  <c r="D49"/>
  <c r="B49"/>
  <c r="AN48"/>
  <c r="AL48"/>
  <c r="AK48"/>
  <c r="AJ48"/>
  <c r="AI48"/>
  <c r="AH48"/>
  <c r="AG48"/>
  <c r="AE48"/>
  <c r="AD48"/>
  <c r="AC48"/>
  <c r="AB48"/>
  <c r="AA48"/>
  <c r="Z48"/>
  <c r="Y48"/>
  <c r="X48"/>
  <c r="W48"/>
  <c r="U48"/>
  <c r="S48"/>
  <c r="R48"/>
  <c r="Q48"/>
  <c r="O48"/>
  <c r="N48"/>
  <c r="M48"/>
  <c r="L48"/>
  <c r="K48"/>
  <c r="J48"/>
  <c r="I48"/>
  <c r="G48"/>
  <c r="F48"/>
  <c r="E48"/>
  <c r="D48"/>
  <c r="B48"/>
  <c r="AN47"/>
  <c r="AL47"/>
  <c r="AK47"/>
  <c r="AJ47"/>
  <c r="AI47"/>
  <c r="AH47"/>
  <c r="AG47"/>
  <c r="AE47"/>
  <c r="AD47"/>
  <c r="AC47"/>
  <c r="AB47"/>
  <c r="AA47"/>
  <c r="Z47"/>
  <c r="Y47"/>
  <c r="X47"/>
  <c r="W47"/>
  <c r="U47"/>
  <c r="S47"/>
  <c r="R47"/>
  <c r="Q47"/>
  <c r="O47"/>
  <c r="N47"/>
  <c r="M47"/>
  <c r="L47"/>
  <c r="K47"/>
  <c r="J47"/>
  <c r="I47"/>
  <c r="G47"/>
  <c r="F47"/>
  <c r="E47"/>
  <c r="D47"/>
  <c r="B47"/>
  <c r="AN46"/>
  <c r="AL46"/>
  <c r="AK46"/>
  <c r="AJ46"/>
  <c r="AI46"/>
  <c r="AH46"/>
  <c r="AG46"/>
  <c r="AE46"/>
  <c r="AD46"/>
  <c r="AC46"/>
  <c r="AB46"/>
  <c r="AA46"/>
  <c r="Z46"/>
  <c r="Y46"/>
  <c r="X46"/>
  <c r="W46"/>
  <c r="U46"/>
  <c r="S46"/>
  <c r="R46"/>
  <c r="Q46"/>
  <c r="O46"/>
  <c r="N46"/>
  <c r="M46"/>
  <c r="L46"/>
  <c r="K46"/>
  <c r="J46"/>
  <c r="I46"/>
  <c r="G46"/>
  <c r="F46"/>
  <c r="E46"/>
  <c r="D46"/>
  <c r="B46"/>
  <c r="AN45"/>
  <c r="AL45"/>
  <c r="AK45"/>
  <c r="AJ45"/>
  <c r="AI45"/>
  <c r="AH45"/>
  <c r="AG45"/>
  <c r="AE45"/>
  <c r="AD45"/>
  <c r="AC45"/>
  <c r="AB45"/>
  <c r="AA45"/>
  <c r="Z45"/>
  <c r="Y45"/>
  <c r="X45"/>
  <c r="W45"/>
  <c r="U45"/>
  <c r="S45"/>
  <c r="R45"/>
  <c r="Q45"/>
  <c r="O45"/>
  <c r="N45"/>
  <c r="M45"/>
  <c r="L45"/>
  <c r="K45"/>
  <c r="J45"/>
  <c r="I45"/>
  <c r="G45"/>
  <c r="F45"/>
  <c r="E45"/>
  <c r="D45"/>
  <c r="B45"/>
  <c r="AN44"/>
  <c r="AL44"/>
  <c r="AK44"/>
  <c r="AJ44"/>
  <c r="AI44"/>
  <c r="AH44"/>
  <c r="AG44"/>
  <c r="AE44"/>
  <c r="AD44"/>
  <c r="AC44"/>
  <c r="AB44"/>
  <c r="AA44"/>
  <c r="Z44"/>
  <c r="Y44"/>
  <c r="X44"/>
  <c r="W44"/>
  <c r="U44"/>
  <c r="S44"/>
  <c r="R44"/>
  <c r="Q44"/>
  <c r="O44"/>
  <c r="N44"/>
  <c r="M44"/>
  <c r="L44"/>
  <c r="K44"/>
  <c r="J44"/>
  <c r="I44"/>
  <c r="G44"/>
  <c r="F44"/>
  <c r="E44"/>
  <c r="D44"/>
  <c r="B44"/>
  <c r="AN43"/>
  <c r="AL43"/>
  <c r="AK43"/>
  <c r="AJ43"/>
  <c r="AI43"/>
  <c r="AH43"/>
  <c r="AG43"/>
  <c r="AE43"/>
  <c r="AD43"/>
  <c r="AC43"/>
  <c r="AB43"/>
  <c r="AA43"/>
  <c r="Z43"/>
  <c r="Y43"/>
  <c r="X43"/>
  <c r="W43"/>
  <c r="U43"/>
  <c r="S43"/>
  <c r="R43"/>
  <c r="Q43"/>
  <c r="O43"/>
  <c r="N43"/>
  <c r="M43"/>
  <c r="L43"/>
  <c r="K43"/>
  <c r="J43"/>
  <c r="I43"/>
  <c r="G43"/>
  <c r="F43"/>
  <c r="E43"/>
  <c r="D43"/>
  <c r="B43"/>
  <c r="AN42"/>
  <c r="AL42"/>
  <c r="AK42"/>
  <c r="AJ42"/>
  <c r="AI42"/>
  <c r="AH42"/>
  <c r="AG42"/>
  <c r="AE42"/>
  <c r="AD42"/>
  <c r="AC42"/>
  <c r="AB42"/>
  <c r="AA42"/>
  <c r="Z42"/>
  <c r="Y42"/>
  <c r="X42"/>
  <c r="W42"/>
  <c r="U42"/>
  <c r="S42"/>
  <c r="R42"/>
  <c r="Q42"/>
  <c r="O42"/>
  <c r="N42"/>
  <c r="M42"/>
  <c r="L42"/>
  <c r="K42"/>
  <c r="J42"/>
  <c r="I42"/>
  <c r="G42"/>
  <c r="F42"/>
  <c r="E42"/>
  <c r="D42"/>
  <c r="B42"/>
  <c r="AN41"/>
  <c r="AL41"/>
  <c r="AK41"/>
  <c r="AJ41"/>
  <c r="AI41"/>
  <c r="AH41"/>
  <c r="AG41"/>
  <c r="AE41"/>
  <c r="AD41"/>
  <c r="AC41"/>
  <c r="AB41"/>
  <c r="AA41"/>
  <c r="Z41"/>
  <c r="Y41"/>
  <c r="X41"/>
  <c r="W41"/>
  <c r="U41"/>
  <c r="S41"/>
  <c r="R41"/>
  <c r="Q41"/>
  <c r="O41"/>
  <c r="N41"/>
  <c r="M41"/>
  <c r="L41"/>
  <c r="K41"/>
  <c r="J41"/>
  <c r="I41"/>
  <c r="G41"/>
  <c r="F41"/>
  <c r="E41"/>
  <c r="D41"/>
  <c r="B41"/>
  <c r="AN40"/>
  <c r="AL40"/>
  <c r="AK40"/>
  <c r="AJ40"/>
  <c r="AI40"/>
  <c r="AH40"/>
  <c r="AG40"/>
  <c r="AE40"/>
  <c r="AD40"/>
  <c r="AC40"/>
  <c r="AB40"/>
  <c r="AA40"/>
  <c r="Z40"/>
  <c r="Y40"/>
  <c r="X40"/>
  <c r="W40"/>
  <c r="U40"/>
  <c r="S40"/>
  <c r="R40"/>
  <c r="Q40"/>
  <c r="O40"/>
  <c r="N40"/>
  <c r="M40"/>
  <c r="L40"/>
  <c r="K40"/>
  <c r="J40"/>
  <c r="I40"/>
  <c r="G40"/>
  <c r="F40"/>
  <c r="E40"/>
  <c r="D40"/>
  <c r="B40"/>
  <c r="AN39"/>
  <c r="AL39"/>
  <c r="AK39"/>
  <c r="AJ39"/>
  <c r="AI39"/>
  <c r="AH39"/>
  <c r="AG39"/>
  <c r="AE39"/>
  <c r="AD39"/>
  <c r="AC39"/>
  <c r="AB39"/>
  <c r="AA39"/>
  <c r="Z39"/>
  <c r="Y39"/>
  <c r="X39"/>
  <c r="W39"/>
  <c r="U39"/>
  <c r="S39"/>
  <c r="R39"/>
  <c r="Q39"/>
  <c r="O39"/>
  <c r="N39"/>
  <c r="M39"/>
  <c r="L39"/>
  <c r="J39"/>
  <c r="I39"/>
  <c r="G39"/>
  <c r="F39"/>
  <c r="E39"/>
  <c r="D39"/>
  <c r="B39"/>
  <c r="AN38"/>
  <c r="AL38"/>
  <c r="AK38"/>
  <c r="AJ38"/>
  <c r="AI38"/>
  <c r="AH38"/>
  <c r="AG38"/>
  <c r="AE38"/>
  <c r="AD38"/>
  <c r="AC38"/>
  <c r="AB38"/>
  <c r="AA38"/>
  <c r="Z38"/>
  <c r="Y38"/>
  <c r="X38"/>
  <c r="W38"/>
  <c r="U38"/>
  <c r="S38"/>
  <c r="R38"/>
  <c r="Q38"/>
  <c r="O38"/>
  <c r="N38"/>
  <c r="M38"/>
  <c r="L38"/>
  <c r="J38"/>
  <c r="I38"/>
  <c r="G38"/>
  <c r="F38"/>
  <c r="E38"/>
  <c r="D38"/>
  <c r="B38"/>
  <c r="AN37"/>
  <c r="AL37"/>
  <c r="AK37"/>
  <c r="AJ37"/>
  <c r="AI37"/>
  <c r="AH37"/>
  <c r="AG37"/>
  <c r="AE37"/>
  <c r="AD37"/>
  <c r="AC37"/>
  <c r="AB37"/>
  <c r="AA37"/>
  <c r="Z37"/>
  <c r="Y37"/>
  <c r="X37"/>
  <c r="W37"/>
  <c r="U37"/>
  <c r="S37"/>
  <c r="R37"/>
  <c r="Q37"/>
  <c r="O37"/>
  <c r="N37"/>
  <c r="M37"/>
  <c r="L37"/>
  <c r="J37"/>
  <c r="I37"/>
  <c r="G37"/>
  <c r="F37"/>
  <c r="E37"/>
  <c r="D37"/>
  <c r="B37"/>
  <c r="AN36"/>
  <c r="AL36"/>
  <c r="AK36"/>
  <c r="AJ36"/>
  <c r="AI36"/>
  <c r="AH36"/>
  <c r="AG36"/>
  <c r="AE36"/>
  <c r="AD36"/>
  <c r="AC36"/>
  <c r="AB36"/>
  <c r="AA36"/>
  <c r="Z36"/>
  <c r="Y36"/>
  <c r="X36"/>
  <c r="W36"/>
  <c r="U36"/>
  <c r="S36"/>
  <c r="R36"/>
  <c r="Q36"/>
  <c r="O36"/>
  <c r="N36"/>
  <c r="M36"/>
  <c r="L36"/>
  <c r="J36"/>
  <c r="I36"/>
  <c r="G36"/>
  <c r="F36"/>
  <c r="E36"/>
  <c r="D36"/>
  <c r="B36"/>
  <c r="AN35"/>
  <c r="AL35"/>
  <c r="AK35"/>
  <c r="AJ35"/>
  <c r="AI35"/>
  <c r="AH35"/>
  <c r="AG35"/>
  <c r="AE35"/>
  <c r="AD35"/>
  <c r="AC35"/>
  <c r="AB35"/>
  <c r="AA35"/>
  <c r="Z35"/>
  <c r="Y35"/>
  <c r="X35"/>
  <c r="W35"/>
  <c r="U35"/>
  <c r="S35"/>
  <c r="R35"/>
  <c r="Q35"/>
  <c r="O35"/>
  <c r="N35"/>
  <c r="M35"/>
  <c r="L35"/>
  <c r="J35"/>
  <c r="I35"/>
  <c r="G35"/>
  <c r="F35"/>
  <c r="E35"/>
  <c r="D35"/>
  <c r="B35"/>
  <c r="AN34"/>
  <c r="AL34"/>
  <c r="AK34"/>
  <c r="AJ34"/>
  <c r="AI34"/>
  <c r="AH34"/>
  <c r="AG34"/>
  <c r="AE34"/>
  <c r="AD34"/>
  <c r="AC34"/>
  <c r="AB34"/>
  <c r="AA34"/>
  <c r="Z34"/>
  <c r="Y34"/>
  <c r="X34"/>
  <c r="W34"/>
  <c r="U34"/>
  <c r="S34"/>
  <c r="R34"/>
  <c r="Q34"/>
  <c r="O34"/>
  <c r="N34"/>
  <c r="M34"/>
  <c r="L34"/>
  <c r="J34"/>
  <c r="I34"/>
  <c r="G34"/>
  <c r="F34"/>
  <c r="E34"/>
  <c r="D34"/>
  <c r="B34"/>
  <c r="AN33"/>
  <c r="AL33"/>
  <c r="AK33"/>
  <c r="AJ33"/>
  <c r="AI33"/>
  <c r="AH33"/>
  <c r="AG33"/>
  <c r="AE33"/>
  <c r="AD33"/>
  <c r="AC33"/>
  <c r="AB33"/>
  <c r="AA33"/>
  <c r="Z33"/>
  <c r="Y33"/>
  <c r="X33"/>
  <c r="W33"/>
  <c r="U33"/>
  <c r="S33"/>
  <c r="R33"/>
  <c r="Q33"/>
  <c r="O33"/>
  <c r="N33"/>
  <c r="M33"/>
  <c r="L33"/>
  <c r="J33"/>
  <c r="I33"/>
  <c r="G33"/>
  <c r="F33"/>
  <c r="E33"/>
  <c r="D33"/>
  <c r="B33"/>
  <c r="AN32"/>
  <c r="AL32"/>
  <c r="AK32"/>
  <c r="AJ32"/>
  <c r="AI32"/>
  <c r="AH32"/>
  <c r="AG32"/>
  <c r="AE32"/>
  <c r="AD32"/>
  <c r="AC32"/>
  <c r="AB32"/>
  <c r="AA32"/>
  <c r="Z32"/>
  <c r="Y32"/>
  <c r="X32"/>
  <c r="W32"/>
  <c r="U32"/>
  <c r="S32"/>
  <c r="R32"/>
  <c r="Q32"/>
  <c r="O32"/>
  <c r="N32"/>
  <c r="M32"/>
  <c r="L32"/>
  <c r="J32"/>
  <c r="I32"/>
  <c r="G32"/>
  <c r="F32"/>
  <c r="E32"/>
  <c r="D32"/>
  <c r="B32"/>
  <c r="AN31"/>
  <c r="AL31"/>
  <c r="AK31"/>
  <c r="AJ31"/>
  <c r="AI31"/>
  <c r="AH31"/>
  <c r="AG31"/>
  <c r="AE31"/>
  <c r="AD31"/>
  <c r="AC31"/>
  <c r="AB31"/>
  <c r="AA31"/>
  <c r="Z31"/>
  <c r="Y31"/>
  <c r="X31"/>
  <c r="W31"/>
  <c r="U31"/>
  <c r="S31"/>
  <c r="R31"/>
  <c r="Q31"/>
  <c r="O31"/>
  <c r="N31"/>
  <c r="M31"/>
  <c r="L31"/>
  <c r="J31"/>
  <c r="I31"/>
  <c r="G31"/>
  <c r="F31"/>
  <c r="E31"/>
  <c r="D31"/>
  <c r="B31"/>
  <c r="AN30"/>
  <c r="AL30"/>
  <c r="AK30"/>
  <c r="AJ30"/>
  <c r="AI30"/>
  <c r="AH30"/>
  <c r="AG30"/>
  <c r="AE30"/>
  <c r="AD30"/>
  <c r="AC30"/>
  <c r="AB30"/>
  <c r="AA30"/>
  <c r="Z30"/>
  <c r="Y30"/>
  <c r="X30"/>
  <c r="W30"/>
  <c r="U30"/>
  <c r="S30"/>
  <c r="R30"/>
  <c r="Q30"/>
  <c r="O30"/>
  <c r="N30"/>
  <c r="M30"/>
  <c r="L30"/>
  <c r="J30"/>
  <c r="I30"/>
  <c r="G30"/>
  <c r="F30"/>
  <c r="E30"/>
  <c r="D30"/>
  <c r="B30"/>
  <c r="AN29"/>
  <c r="AL29"/>
  <c r="AK29"/>
  <c r="AJ29"/>
  <c r="AI29"/>
  <c r="AH29"/>
  <c r="AG29"/>
  <c r="AE29"/>
  <c r="AD29"/>
  <c r="AC29"/>
  <c r="AB29"/>
  <c r="AA29"/>
  <c r="Z29"/>
  <c r="Y29"/>
  <c r="X29"/>
  <c r="W29"/>
  <c r="U29"/>
  <c r="S29"/>
  <c r="R29"/>
  <c r="Q29"/>
  <c r="O29"/>
  <c r="N29"/>
  <c r="M29"/>
  <c r="L29"/>
  <c r="J29"/>
  <c r="I29"/>
  <c r="G29"/>
  <c r="F29"/>
  <c r="E29"/>
  <c r="D29"/>
  <c r="B29"/>
  <c r="AN28"/>
  <c r="AL28"/>
  <c r="AK28"/>
  <c r="AJ28"/>
  <c r="AI28"/>
  <c r="AH28"/>
  <c r="AG28"/>
  <c r="AE28"/>
  <c r="AD28"/>
  <c r="AC28"/>
  <c r="AB28"/>
  <c r="AA28"/>
  <c r="Z28"/>
  <c r="Y28"/>
  <c r="X28"/>
  <c r="W28"/>
  <c r="U28"/>
  <c r="S28"/>
  <c r="R28"/>
  <c r="Q28"/>
  <c r="O28"/>
  <c r="N28"/>
  <c r="M28"/>
  <c r="L28"/>
  <c r="J28"/>
  <c r="I28"/>
  <c r="G28"/>
  <c r="F28"/>
  <c r="E28"/>
  <c r="D28"/>
  <c r="B28"/>
  <c r="AN27"/>
  <c r="AL27"/>
  <c r="AK27"/>
  <c r="AJ27"/>
  <c r="AI27"/>
  <c r="AH27"/>
  <c r="AG27"/>
  <c r="AE27"/>
  <c r="AD27"/>
  <c r="AC27"/>
  <c r="AB27"/>
  <c r="AA27"/>
  <c r="Z27"/>
  <c r="Y27"/>
  <c r="X27"/>
  <c r="W27"/>
  <c r="U27"/>
  <c r="S27"/>
  <c r="R27"/>
  <c r="Q27"/>
  <c r="O27"/>
  <c r="N27"/>
  <c r="M27"/>
  <c r="L27"/>
  <c r="J27"/>
  <c r="I27"/>
  <c r="G27"/>
  <c r="F27"/>
  <c r="E27"/>
  <c r="D27"/>
  <c r="B27"/>
  <c r="AN26"/>
  <c r="AL26"/>
  <c r="AK26"/>
  <c r="AJ26"/>
  <c r="AI26"/>
  <c r="AH26"/>
  <c r="AG26"/>
  <c r="AE26"/>
  <c r="AD26"/>
  <c r="AC26"/>
  <c r="AB26"/>
  <c r="AA26"/>
  <c r="Z26"/>
  <c r="Y26"/>
  <c r="X26"/>
  <c r="W26"/>
  <c r="U26"/>
  <c r="S26"/>
  <c r="R26"/>
  <c r="Q26"/>
  <c r="O26"/>
  <c r="N26"/>
  <c r="M26"/>
  <c r="L26"/>
  <c r="J26"/>
  <c r="I26"/>
  <c r="G26"/>
  <c r="F26"/>
  <c r="E26"/>
  <c r="D26"/>
  <c r="B26"/>
  <c r="AN25"/>
  <c r="AL25"/>
  <c r="AK25"/>
  <c r="AJ25"/>
  <c r="AI25"/>
  <c r="AH25"/>
  <c r="AG25"/>
  <c r="AE25"/>
  <c r="AD25"/>
  <c r="AC25"/>
  <c r="AB25"/>
  <c r="AA25"/>
  <c r="Z25"/>
  <c r="Y25"/>
  <c r="X25"/>
  <c r="W25"/>
  <c r="U25"/>
  <c r="S25"/>
  <c r="R25"/>
  <c r="Q25"/>
  <c r="O25"/>
  <c r="N25"/>
  <c r="M25"/>
  <c r="L25"/>
  <c r="J25"/>
  <c r="I25"/>
  <c r="G25"/>
  <c r="F25"/>
  <c r="E25"/>
  <c r="D25"/>
  <c r="B25"/>
  <c r="AN24"/>
  <c r="AL24"/>
  <c r="AK24"/>
  <c r="AJ24"/>
  <c r="AI24"/>
  <c r="AH24"/>
  <c r="AG24"/>
  <c r="AE24"/>
  <c r="AD24"/>
  <c r="AC24"/>
  <c r="AB24"/>
  <c r="AA24"/>
  <c r="Z24"/>
  <c r="Y24"/>
  <c r="X24"/>
  <c r="W24"/>
  <c r="U24"/>
  <c r="S24"/>
  <c r="R24"/>
  <c r="Q24"/>
  <c r="O24"/>
  <c r="N24"/>
  <c r="M24"/>
  <c r="L24"/>
  <c r="J24"/>
  <c r="I24"/>
  <c r="G24"/>
  <c r="F24"/>
  <c r="E24"/>
  <c r="D24"/>
  <c r="B24"/>
  <c r="AN23"/>
  <c r="AL23"/>
  <c r="AK23"/>
  <c r="AJ23"/>
  <c r="AI23"/>
  <c r="AH23"/>
  <c r="AG23"/>
  <c r="AE23"/>
  <c r="AD23"/>
  <c r="AC23"/>
  <c r="AB23"/>
  <c r="AA23"/>
  <c r="Z23"/>
  <c r="Y23"/>
  <c r="X23"/>
  <c r="W23"/>
  <c r="U23"/>
  <c r="S23"/>
  <c r="R23"/>
  <c r="Q23"/>
  <c r="O23"/>
  <c r="N23"/>
  <c r="M23"/>
  <c r="L23"/>
  <c r="J23"/>
  <c r="I23"/>
  <c r="G23"/>
  <c r="F23"/>
  <c r="E23"/>
  <c r="D23"/>
  <c r="B23"/>
  <c r="AN22"/>
  <c r="AL22"/>
  <c r="AK22"/>
  <c r="AJ22"/>
  <c r="AI22"/>
  <c r="AH22"/>
  <c r="AG22"/>
  <c r="AE22"/>
  <c r="AD22"/>
  <c r="AC22"/>
  <c r="AB22"/>
  <c r="AA22"/>
  <c r="Z22"/>
  <c r="Y22"/>
  <c r="X22"/>
  <c r="W22"/>
  <c r="U22"/>
  <c r="S22"/>
  <c r="R22"/>
  <c r="Q22"/>
  <c r="O22"/>
  <c r="N22"/>
  <c r="M22"/>
  <c r="L22"/>
  <c r="J22"/>
  <c r="I22"/>
  <c r="G22"/>
  <c r="F22"/>
  <c r="E22"/>
  <c r="D22"/>
  <c r="B22"/>
  <c r="AN21"/>
  <c r="AL21"/>
  <c r="AK21"/>
  <c r="AJ21"/>
  <c r="AI21"/>
  <c r="AH21"/>
  <c r="AG21"/>
  <c r="AE21"/>
  <c r="AD21"/>
  <c r="AC21"/>
  <c r="AB21"/>
  <c r="AA21"/>
  <c r="Z21"/>
  <c r="Y21"/>
  <c r="X21"/>
  <c r="W21"/>
  <c r="U21"/>
  <c r="S21"/>
  <c r="R21"/>
  <c r="Q21"/>
  <c r="O21"/>
  <c r="N21"/>
  <c r="M21"/>
  <c r="L21"/>
  <c r="J21"/>
  <c r="I21"/>
  <c r="G21"/>
  <c r="F21"/>
  <c r="E21"/>
  <c r="D21"/>
  <c r="B21"/>
  <c r="AN20"/>
  <c r="AL20"/>
  <c r="AK20"/>
  <c r="AJ20"/>
  <c r="AI20"/>
  <c r="AH20"/>
  <c r="AG20"/>
  <c r="AE20"/>
  <c r="AD20"/>
  <c r="AC20"/>
  <c r="AB20"/>
  <c r="AA20"/>
  <c r="Z20"/>
  <c r="Y20"/>
  <c r="X20"/>
  <c r="W20"/>
  <c r="U20"/>
  <c r="S20"/>
  <c r="R20"/>
  <c r="Q20"/>
  <c r="O20"/>
  <c r="N20"/>
  <c r="M20"/>
  <c r="L20"/>
  <c r="J20"/>
  <c r="I20"/>
  <c r="G20"/>
  <c r="F20"/>
  <c r="E20"/>
  <c r="D20"/>
  <c r="B20"/>
  <c r="AN19"/>
  <c r="AL19"/>
  <c r="AK19"/>
  <c r="AJ19"/>
  <c r="AI19"/>
  <c r="AH19"/>
  <c r="AG19"/>
  <c r="AE19"/>
  <c r="AD19"/>
  <c r="AC19"/>
  <c r="AB19"/>
  <c r="AA19"/>
  <c r="Z19"/>
  <c r="Y19"/>
  <c r="X19"/>
  <c r="W19"/>
  <c r="U19"/>
  <c r="S19"/>
  <c r="R19"/>
  <c r="Q19"/>
  <c r="O19"/>
  <c r="N19"/>
  <c r="M19"/>
  <c r="L19"/>
  <c r="J19"/>
  <c r="I19"/>
  <c r="G19"/>
  <c r="F19"/>
  <c r="E19"/>
  <c r="D19"/>
  <c r="B19"/>
  <c r="AN18"/>
  <c r="AL18"/>
  <c r="AK18"/>
  <c r="AJ18"/>
  <c r="AI18"/>
  <c r="AH18"/>
  <c r="AG18"/>
  <c r="AE18"/>
  <c r="AD18"/>
  <c r="AC18"/>
  <c r="AB18"/>
  <c r="AA18"/>
  <c r="Z18"/>
  <c r="Y18"/>
  <c r="X18"/>
  <c r="W18"/>
  <c r="U18"/>
  <c r="S18"/>
  <c r="R18"/>
  <c r="Q18"/>
  <c r="O18"/>
  <c r="N18"/>
  <c r="M18"/>
  <c r="L18"/>
  <c r="J18"/>
  <c r="I18"/>
  <c r="G18"/>
  <c r="F18"/>
  <c r="E18"/>
  <c r="D18"/>
  <c r="B18"/>
  <c r="AN17"/>
  <c r="AL17"/>
  <c r="AK17"/>
  <c r="AJ17"/>
  <c r="AI17"/>
  <c r="AH17"/>
  <c r="AG17"/>
  <c r="AE17"/>
  <c r="AD17"/>
  <c r="AC17"/>
  <c r="AB17"/>
  <c r="AA17"/>
  <c r="Z17"/>
  <c r="Y17"/>
  <c r="X17"/>
  <c r="W17"/>
  <c r="U17"/>
  <c r="S17"/>
  <c r="R17"/>
  <c r="Q17"/>
  <c r="O17"/>
  <c r="N17"/>
  <c r="M17"/>
  <c r="L17"/>
  <c r="J17"/>
  <c r="I17"/>
  <c r="G17"/>
  <c r="F17"/>
  <c r="E17"/>
  <c r="D17"/>
  <c r="B17"/>
  <c r="AN16"/>
  <c r="AL16"/>
  <c r="AK16"/>
  <c r="AJ16"/>
  <c r="AI16"/>
  <c r="AH16"/>
  <c r="AG16"/>
  <c r="AE16"/>
  <c r="AD16"/>
  <c r="AC16"/>
  <c r="AB16"/>
  <c r="AA16"/>
  <c r="Z16"/>
  <c r="Y16"/>
  <c r="X16"/>
  <c r="W16"/>
  <c r="U16"/>
  <c r="S16"/>
  <c r="R16"/>
  <c r="Q16"/>
  <c r="O16"/>
  <c r="N16"/>
  <c r="M16"/>
  <c r="L16"/>
  <c r="J16"/>
  <c r="I16"/>
  <c r="G16"/>
  <c r="F16"/>
  <c r="E16"/>
  <c r="D16"/>
  <c r="B16"/>
  <c r="AN15"/>
  <c r="AL15"/>
  <c r="AK15"/>
  <c r="AJ15"/>
  <c r="AI15"/>
  <c r="AH15"/>
  <c r="AG15"/>
  <c r="AE15"/>
  <c r="AD15"/>
  <c r="AC15"/>
  <c r="AB15"/>
  <c r="AA15"/>
  <c r="Z15"/>
  <c r="Y15"/>
  <c r="X15"/>
  <c r="W15"/>
  <c r="U15"/>
  <c r="S15"/>
  <c r="R15"/>
  <c r="Q15"/>
  <c r="O15"/>
  <c r="N15"/>
  <c r="M15"/>
  <c r="L15"/>
  <c r="J15"/>
  <c r="I15"/>
  <c r="G15"/>
  <c r="F15"/>
  <c r="E15"/>
  <c r="D15"/>
  <c r="B15"/>
  <c r="AN14"/>
  <c r="AL14"/>
  <c r="AK14"/>
  <c r="AJ14"/>
  <c r="AI14"/>
  <c r="AH14"/>
  <c r="AG14"/>
  <c r="AE14"/>
  <c r="AD14"/>
  <c r="AC14"/>
  <c r="AB14"/>
  <c r="AA14"/>
  <c r="Z14"/>
  <c r="Y14"/>
  <c r="X14"/>
  <c r="W14"/>
  <c r="U14"/>
  <c r="S14"/>
  <c r="R14"/>
  <c r="Q14"/>
  <c r="O14"/>
  <c r="N14"/>
  <c r="M14"/>
  <c r="L14"/>
  <c r="J14"/>
  <c r="I14"/>
  <c r="G14"/>
  <c r="F14"/>
  <c r="E14"/>
  <c r="D14"/>
  <c r="B14"/>
  <c r="AN13"/>
  <c r="AL13"/>
  <c r="AK13"/>
  <c r="AJ13"/>
  <c r="AI13"/>
  <c r="AH13"/>
  <c r="AG13"/>
  <c r="AE13"/>
  <c r="AD13"/>
  <c r="AC13"/>
  <c r="AB13"/>
  <c r="AA13"/>
  <c r="Z13"/>
  <c r="Y13"/>
  <c r="X13"/>
  <c r="W13"/>
  <c r="U13"/>
  <c r="S13"/>
  <c r="R13"/>
  <c r="Q13"/>
  <c r="O13"/>
  <c r="N13"/>
  <c r="M13"/>
  <c r="L13"/>
  <c r="J13"/>
  <c r="I13"/>
  <c r="G13"/>
  <c r="F13"/>
  <c r="E13"/>
  <c r="D13"/>
  <c r="B13"/>
  <c r="AN12"/>
  <c r="AL12"/>
  <c r="AK12"/>
  <c r="AJ12"/>
  <c r="AI12"/>
  <c r="AH12"/>
  <c r="AG12"/>
  <c r="AE12"/>
  <c r="AD12"/>
  <c r="AC12"/>
  <c r="AB12"/>
  <c r="AA12"/>
  <c r="Z12"/>
  <c r="Y12"/>
  <c r="X12"/>
  <c r="W12"/>
  <c r="U12"/>
  <c r="S12"/>
  <c r="R12"/>
  <c r="Q12"/>
  <c r="O12"/>
  <c r="N12"/>
  <c r="M12"/>
  <c r="L12"/>
  <c r="J12"/>
  <c r="I12"/>
  <c r="G12"/>
  <c r="F12"/>
  <c r="E12"/>
  <c r="D12"/>
  <c r="B12"/>
  <c r="AN11"/>
  <c r="AL11"/>
  <c r="AK11"/>
  <c r="AJ11"/>
  <c r="AI11"/>
  <c r="AH11"/>
  <c r="AG11"/>
  <c r="AE11"/>
  <c r="AD11"/>
  <c r="AC11"/>
  <c r="AB11"/>
  <c r="AA11"/>
  <c r="Z11"/>
  <c r="Y11"/>
  <c r="X11"/>
  <c r="W11"/>
  <c r="U11"/>
  <c r="S11"/>
  <c r="R11"/>
  <c r="Q11"/>
  <c r="O11"/>
  <c r="N11"/>
  <c r="M11"/>
  <c r="L11"/>
  <c r="J11"/>
  <c r="I11"/>
  <c r="G11"/>
  <c r="F11"/>
  <c r="E11"/>
  <c r="D11"/>
  <c r="B11"/>
  <c r="AN10"/>
  <c r="AL10"/>
  <c r="AK10"/>
  <c r="AJ10"/>
  <c r="AI10"/>
  <c r="AH10"/>
  <c r="AG10"/>
  <c r="AE10"/>
  <c r="AD10"/>
  <c r="AC10"/>
  <c r="AB10"/>
  <c r="AA10"/>
  <c r="Z10"/>
  <c r="Y10"/>
  <c r="X10"/>
  <c r="W10"/>
  <c r="U10"/>
  <c r="S10"/>
  <c r="R10"/>
  <c r="Q10"/>
  <c r="O10"/>
  <c r="N10"/>
  <c r="M10"/>
  <c r="L10"/>
  <c r="J10"/>
  <c r="I10"/>
  <c r="G10"/>
  <c r="F10"/>
  <c r="E10"/>
  <c r="D10"/>
  <c r="B10"/>
  <c r="AN9"/>
  <c r="AL9"/>
  <c r="AK9"/>
  <c r="AJ9"/>
  <c r="AI9"/>
  <c r="AH9"/>
  <c r="AG9"/>
  <c r="AE9"/>
  <c r="AD9"/>
  <c r="AC9"/>
  <c r="AB9"/>
  <c r="AA9"/>
  <c r="Z9"/>
  <c r="Y9"/>
  <c r="X9"/>
  <c r="W9"/>
  <c r="U9"/>
  <c r="S9"/>
  <c r="R9"/>
  <c r="Q9"/>
  <c r="O9"/>
  <c r="N9"/>
  <c r="M9"/>
  <c r="L9"/>
  <c r="J9"/>
  <c r="I9"/>
  <c r="G9"/>
  <c r="F9"/>
  <c r="E9"/>
  <c r="D9"/>
  <c r="B9"/>
  <c r="AN8"/>
  <c r="AL8"/>
  <c r="AK8"/>
  <c r="AJ8"/>
  <c r="AI8"/>
  <c r="AH8"/>
  <c r="AG8"/>
  <c r="AE8"/>
  <c r="AD8"/>
  <c r="AC8"/>
  <c r="AB8"/>
  <c r="AA8"/>
  <c r="Z8"/>
  <c r="Y8"/>
  <c r="X8"/>
  <c r="W8"/>
  <c r="U8"/>
  <c r="S8"/>
  <c r="R8"/>
  <c r="Q8"/>
  <c r="O8"/>
  <c r="N8"/>
  <c r="M8"/>
  <c r="L8"/>
  <c r="J8"/>
  <c r="I8"/>
  <c r="G8"/>
  <c r="F8"/>
  <c r="E8"/>
  <c r="D8"/>
  <c r="B8"/>
  <c r="AE6"/>
  <c r="AD6"/>
  <c r="AC6"/>
  <c r="AB6"/>
  <c r="AA6"/>
  <c r="Z6"/>
  <c r="Y6"/>
  <c r="X6"/>
  <c r="BH373" i="30"/>
  <c r="BF373"/>
  <c r="BE373"/>
  <c r="BD373"/>
  <c r="BC373"/>
  <c r="BB373"/>
  <c r="BA373"/>
  <c r="AY373"/>
  <c r="AX373"/>
  <c r="AW373"/>
  <c r="AV373"/>
  <c r="AU373"/>
  <c r="AT373"/>
  <c r="AS373"/>
  <c r="AR373"/>
  <c r="AQ373"/>
  <c r="AP373"/>
  <c r="AO373"/>
  <c r="AN373"/>
  <c r="AM373"/>
  <c r="AL373"/>
  <c r="AK373"/>
  <c r="AJ373"/>
  <c r="AI373"/>
  <c r="AH373"/>
  <c r="AF373"/>
  <c r="AE373"/>
  <c r="AD373"/>
  <c r="AC373"/>
  <c r="AA373"/>
  <c r="Z373"/>
  <c r="Y373"/>
  <c r="U373"/>
  <c r="T373"/>
  <c r="S373"/>
  <c r="R373"/>
  <c r="Q373"/>
  <c r="P373"/>
  <c r="O373"/>
  <c r="N373"/>
  <c r="M373"/>
  <c r="L373"/>
  <c r="J373"/>
  <c r="I373"/>
  <c r="H373"/>
  <c r="G373"/>
  <c r="F373"/>
  <c r="E373"/>
  <c r="D373"/>
  <c r="B373"/>
  <c r="BH372"/>
  <c r="BF372"/>
  <c r="BE372"/>
  <c r="BD372"/>
  <c r="BC372"/>
  <c r="BB372"/>
  <c r="BA372"/>
  <c r="AY372"/>
  <c r="AX372"/>
  <c r="AW372"/>
  <c r="AV372"/>
  <c r="AU372"/>
  <c r="AT372"/>
  <c r="AS372"/>
  <c r="AR372"/>
  <c r="AQ372"/>
  <c r="AP372"/>
  <c r="AO372"/>
  <c r="AN372"/>
  <c r="AM372"/>
  <c r="AL372"/>
  <c r="AK372"/>
  <c r="AJ372"/>
  <c r="AI372"/>
  <c r="AH372"/>
  <c r="AF372"/>
  <c r="AE372"/>
  <c r="AD372"/>
  <c r="AC372"/>
  <c r="AA372"/>
  <c r="Z372"/>
  <c r="Y372"/>
  <c r="U372"/>
  <c r="T372"/>
  <c r="S372"/>
  <c r="R372"/>
  <c r="Q372"/>
  <c r="P372"/>
  <c r="O372"/>
  <c r="N372"/>
  <c r="M372"/>
  <c r="L372"/>
  <c r="J372"/>
  <c r="I372"/>
  <c r="H372"/>
  <c r="G372"/>
  <c r="F372"/>
  <c r="E372"/>
  <c r="D372"/>
  <c r="B372"/>
  <c r="BH371"/>
  <c r="BF371"/>
  <c r="BE371"/>
  <c r="BD371"/>
  <c r="BC371"/>
  <c r="BB371"/>
  <c r="BA371"/>
  <c r="AY371"/>
  <c r="AX371"/>
  <c r="AW371"/>
  <c r="AV371"/>
  <c r="AU371"/>
  <c r="AT371"/>
  <c r="AS371"/>
  <c r="AR371"/>
  <c r="AQ371"/>
  <c r="AP371"/>
  <c r="AO371"/>
  <c r="AN371"/>
  <c r="AM371"/>
  <c r="AL371"/>
  <c r="AK371"/>
  <c r="AJ371"/>
  <c r="AI371"/>
  <c r="AH371"/>
  <c r="AF371"/>
  <c r="AE371"/>
  <c r="AD371"/>
  <c r="AC371"/>
  <c r="AA371"/>
  <c r="Z371"/>
  <c r="Y371"/>
  <c r="U371"/>
  <c r="T371"/>
  <c r="S371"/>
  <c r="R371"/>
  <c r="Q371"/>
  <c r="P371"/>
  <c r="O371"/>
  <c r="N371"/>
  <c r="M371"/>
  <c r="L371"/>
  <c r="J371"/>
  <c r="I371"/>
  <c r="H371"/>
  <c r="G371"/>
  <c r="F371"/>
  <c r="E371"/>
  <c r="D371"/>
  <c r="B371"/>
  <c r="BH370"/>
  <c r="BF370"/>
  <c r="BE370"/>
  <c r="BD370"/>
  <c r="BC370"/>
  <c r="BB370"/>
  <c r="BA370"/>
  <c r="AY370"/>
  <c r="AX370"/>
  <c r="AW370"/>
  <c r="AV370"/>
  <c r="AU370"/>
  <c r="AT370"/>
  <c r="AS370"/>
  <c r="AR370"/>
  <c r="AQ370"/>
  <c r="AP370"/>
  <c r="AO370"/>
  <c r="AN370"/>
  <c r="AM370"/>
  <c r="AL370"/>
  <c r="AK370"/>
  <c r="AJ370"/>
  <c r="AI370"/>
  <c r="AH370"/>
  <c r="AF370"/>
  <c r="AE370"/>
  <c r="AD370"/>
  <c r="AC370"/>
  <c r="AA370"/>
  <c r="Z370"/>
  <c r="Y370"/>
  <c r="U370"/>
  <c r="T370"/>
  <c r="S370"/>
  <c r="R370"/>
  <c r="Q370"/>
  <c r="P370"/>
  <c r="O370"/>
  <c r="N370"/>
  <c r="M370"/>
  <c r="L370"/>
  <c r="J370"/>
  <c r="I370"/>
  <c r="H370"/>
  <c r="G370"/>
  <c r="F370"/>
  <c r="E370"/>
  <c r="D370"/>
  <c r="B370"/>
  <c r="BH369"/>
  <c r="BF369"/>
  <c r="BE369"/>
  <c r="BD369"/>
  <c r="BC369"/>
  <c r="BB369"/>
  <c r="BA369"/>
  <c r="AY369"/>
  <c r="AX369"/>
  <c r="AW369"/>
  <c r="AV369"/>
  <c r="AU369"/>
  <c r="AT369"/>
  <c r="AS369"/>
  <c r="AR369"/>
  <c r="AQ369"/>
  <c r="AP369"/>
  <c r="AO369"/>
  <c r="AN369"/>
  <c r="AM369"/>
  <c r="AL369"/>
  <c r="AK369"/>
  <c r="AJ369"/>
  <c r="AI369"/>
  <c r="AH369"/>
  <c r="AF369"/>
  <c r="AE369"/>
  <c r="AD369"/>
  <c r="AC369"/>
  <c r="AA369"/>
  <c r="Z369"/>
  <c r="Y369"/>
  <c r="U369"/>
  <c r="T369"/>
  <c r="S369"/>
  <c r="R369"/>
  <c r="Q369"/>
  <c r="P369"/>
  <c r="O369"/>
  <c r="N369"/>
  <c r="M369"/>
  <c r="L369"/>
  <c r="J369"/>
  <c r="I369"/>
  <c r="H369"/>
  <c r="G369"/>
  <c r="F369"/>
  <c r="E369"/>
  <c r="D369"/>
  <c r="B369"/>
  <c r="BH368"/>
  <c r="BF368"/>
  <c r="BE368"/>
  <c r="BD368"/>
  <c r="BC368"/>
  <c r="BB368"/>
  <c r="BA368"/>
  <c r="AY368"/>
  <c r="AX368"/>
  <c r="AW368"/>
  <c r="AV368"/>
  <c r="AU368"/>
  <c r="AT368"/>
  <c r="AS368"/>
  <c r="AR368"/>
  <c r="AQ368"/>
  <c r="AP368"/>
  <c r="AO368"/>
  <c r="AN368"/>
  <c r="AM368"/>
  <c r="AL368"/>
  <c r="AK368"/>
  <c r="AJ368"/>
  <c r="AI368"/>
  <c r="AH368"/>
  <c r="AF368"/>
  <c r="AE368"/>
  <c r="AD368"/>
  <c r="AC368"/>
  <c r="AA368"/>
  <c r="Z368"/>
  <c r="Y368"/>
  <c r="U368"/>
  <c r="T368"/>
  <c r="S368"/>
  <c r="R368"/>
  <c r="Q368"/>
  <c r="P368"/>
  <c r="O368"/>
  <c r="N368"/>
  <c r="M368"/>
  <c r="L368"/>
  <c r="J368"/>
  <c r="I368"/>
  <c r="H368"/>
  <c r="G368"/>
  <c r="F368"/>
  <c r="E368"/>
  <c r="D368"/>
  <c r="B368"/>
  <c r="BH367"/>
  <c r="BF367"/>
  <c r="BE367"/>
  <c r="BD367"/>
  <c r="BC367"/>
  <c r="BB367"/>
  <c r="BA367"/>
  <c r="AY367"/>
  <c r="AX367"/>
  <c r="AW367"/>
  <c r="AV367"/>
  <c r="AU367"/>
  <c r="AT367"/>
  <c r="AS367"/>
  <c r="AR367"/>
  <c r="AQ367"/>
  <c r="AP367"/>
  <c r="AO367"/>
  <c r="AN367"/>
  <c r="AM367"/>
  <c r="AL367"/>
  <c r="AK367"/>
  <c r="AJ367"/>
  <c r="AI367"/>
  <c r="AH367"/>
  <c r="AF367"/>
  <c r="AE367"/>
  <c r="AD367"/>
  <c r="AC367"/>
  <c r="AA367"/>
  <c r="Z367"/>
  <c r="Y367"/>
  <c r="U367"/>
  <c r="T367"/>
  <c r="S367"/>
  <c r="R367"/>
  <c r="Q367"/>
  <c r="P367"/>
  <c r="O367"/>
  <c r="N367"/>
  <c r="M367"/>
  <c r="L367"/>
  <c r="J367"/>
  <c r="I367"/>
  <c r="H367"/>
  <c r="G367"/>
  <c r="F367"/>
  <c r="E367"/>
  <c r="D367"/>
  <c r="B367"/>
  <c r="BH366"/>
  <c r="BF366"/>
  <c r="BE366"/>
  <c r="BD366"/>
  <c r="BC366"/>
  <c r="BB366"/>
  <c r="BA366"/>
  <c r="AY366"/>
  <c r="AX366"/>
  <c r="AW366"/>
  <c r="AV366"/>
  <c r="AU366"/>
  <c r="AT366"/>
  <c r="AS366"/>
  <c r="AR366"/>
  <c r="AQ366"/>
  <c r="AP366"/>
  <c r="AO366"/>
  <c r="AN366"/>
  <c r="AM366"/>
  <c r="AL366"/>
  <c r="AK366"/>
  <c r="AJ366"/>
  <c r="AI366"/>
  <c r="AH366"/>
  <c r="AF366"/>
  <c r="AE366"/>
  <c r="AD366"/>
  <c r="AC366"/>
  <c r="AA366"/>
  <c r="Z366"/>
  <c r="Y366"/>
  <c r="U366"/>
  <c r="T366"/>
  <c r="S366"/>
  <c r="R366"/>
  <c r="Q366"/>
  <c r="P366"/>
  <c r="O366"/>
  <c r="N366"/>
  <c r="M366"/>
  <c r="L366"/>
  <c r="J366"/>
  <c r="I366"/>
  <c r="H366"/>
  <c r="G366"/>
  <c r="F366"/>
  <c r="E366"/>
  <c r="D366"/>
  <c r="B366"/>
  <c r="BH365"/>
  <c r="BF365"/>
  <c r="BE365"/>
  <c r="BD365"/>
  <c r="BC365"/>
  <c r="BB365"/>
  <c r="BA365"/>
  <c r="AY365"/>
  <c r="AX365"/>
  <c r="AW365"/>
  <c r="AV365"/>
  <c r="AU365"/>
  <c r="AT365"/>
  <c r="AS365"/>
  <c r="AR365"/>
  <c r="AQ365"/>
  <c r="AP365"/>
  <c r="AO365"/>
  <c r="AN365"/>
  <c r="AM365"/>
  <c r="AL365"/>
  <c r="AK365"/>
  <c r="AJ365"/>
  <c r="AI365"/>
  <c r="AH365"/>
  <c r="AF365"/>
  <c r="AE365"/>
  <c r="AD365"/>
  <c r="AC365"/>
  <c r="AA365"/>
  <c r="Z365"/>
  <c r="Y365"/>
  <c r="U365"/>
  <c r="T365"/>
  <c r="S365"/>
  <c r="R365"/>
  <c r="Q365"/>
  <c r="P365"/>
  <c r="O365"/>
  <c r="N365"/>
  <c r="M365"/>
  <c r="L365"/>
  <c r="J365"/>
  <c r="I365"/>
  <c r="H365"/>
  <c r="G365"/>
  <c r="F365"/>
  <c r="E365"/>
  <c r="D365"/>
  <c r="B365"/>
  <c r="BH364"/>
  <c r="BF364"/>
  <c r="BE364"/>
  <c r="BD364"/>
  <c r="BC364"/>
  <c r="BB364"/>
  <c r="BA364"/>
  <c r="AY364"/>
  <c r="AX364"/>
  <c r="AW364"/>
  <c r="AV364"/>
  <c r="AU364"/>
  <c r="AT364"/>
  <c r="AS364"/>
  <c r="AR364"/>
  <c r="AQ364"/>
  <c r="AP364"/>
  <c r="AO364"/>
  <c r="AN364"/>
  <c r="AM364"/>
  <c r="AL364"/>
  <c r="AK364"/>
  <c r="AJ364"/>
  <c r="AI364"/>
  <c r="AH364"/>
  <c r="AF364"/>
  <c r="AE364"/>
  <c r="AD364"/>
  <c r="AC364"/>
  <c r="AA364"/>
  <c r="Z364"/>
  <c r="Y364"/>
  <c r="U364"/>
  <c r="T364"/>
  <c r="S364"/>
  <c r="R364"/>
  <c r="Q364"/>
  <c r="P364"/>
  <c r="O364"/>
  <c r="N364"/>
  <c r="M364"/>
  <c r="L364"/>
  <c r="J364"/>
  <c r="I364"/>
  <c r="H364"/>
  <c r="G364"/>
  <c r="F364"/>
  <c r="E364"/>
  <c r="D364"/>
  <c r="B364"/>
  <c r="BH363"/>
  <c r="BF363"/>
  <c r="BE363"/>
  <c r="BD363"/>
  <c r="BC363"/>
  <c r="BB363"/>
  <c r="BA363"/>
  <c r="AY363"/>
  <c r="AX363"/>
  <c r="AW363"/>
  <c r="AV363"/>
  <c r="AU363"/>
  <c r="AT363"/>
  <c r="AS363"/>
  <c r="AR363"/>
  <c r="AQ363"/>
  <c r="AP363"/>
  <c r="AO363"/>
  <c r="AN363"/>
  <c r="AM363"/>
  <c r="AL363"/>
  <c r="AK363"/>
  <c r="AJ363"/>
  <c r="AI363"/>
  <c r="AH363"/>
  <c r="AF363"/>
  <c r="AE363"/>
  <c r="AD363"/>
  <c r="AC363"/>
  <c r="AA363"/>
  <c r="Z363"/>
  <c r="Y363"/>
  <c r="U363"/>
  <c r="T363"/>
  <c r="S363"/>
  <c r="R363"/>
  <c r="Q363"/>
  <c r="P363"/>
  <c r="O363"/>
  <c r="N363"/>
  <c r="M363"/>
  <c r="L363"/>
  <c r="J363"/>
  <c r="I363"/>
  <c r="H363"/>
  <c r="G363"/>
  <c r="F363"/>
  <c r="E363"/>
  <c r="D363"/>
  <c r="B363"/>
  <c r="BH362"/>
  <c r="BF362"/>
  <c r="BE362"/>
  <c r="BD362"/>
  <c r="BC362"/>
  <c r="BB362"/>
  <c r="BA362"/>
  <c r="AY362"/>
  <c r="AX362"/>
  <c r="AW362"/>
  <c r="AV362"/>
  <c r="AU362"/>
  <c r="AT362"/>
  <c r="AS362"/>
  <c r="AR362"/>
  <c r="AQ362"/>
  <c r="AP362"/>
  <c r="AO362"/>
  <c r="AN362"/>
  <c r="AM362"/>
  <c r="AL362"/>
  <c r="AK362"/>
  <c r="AJ362"/>
  <c r="AI362"/>
  <c r="AH362"/>
  <c r="AF362"/>
  <c r="AE362"/>
  <c r="AD362"/>
  <c r="AC362"/>
  <c r="AA362"/>
  <c r="Z362"/>
  <c r="Y362"/>
  <c r="U362"/>
  <c r="T362"/>
  <c r="S362"/>
  <c r="R362"/>
  <c r="Q362"/>
  <c r="P362"/>
  <c r="O362"/>
  <c r="N362"/>
  <c r="M362"/>
  <c r="L362"/>
  <c r="J362"/>
  <c r="I362"/>
  <c r="H362"/>
  <c r="G362"/>
  <c r="F362"/>
  <c r="E362"/>
  <c r="D362"/>
  <c r="B362"/>
  <c r="BH361"/>
  <c r="BF361"/>
  <c r="BE361"/>
  <c r="BD361"/>
  <c r="BC361"/>
  <c r="BB361"/>
  <c r="BA361"/>
  <c r="AY361"/>
  <c r="AX361"/>
  <c r="AW361"/>
  <c r="AV361"/>
  <c r="AU361"/>
  <c r="AT361"/>
  <c r="AS361"/>
  <c r="AR361"/>
  <c r="AQ361"/>
  <c r="AP361"/>
  <c r="AO361"/>
  <c r="AN361"/>
  <c r="AM361"/>
  <c r="AL361"/>
  <c r="AK361"/>
  <c r="AJ361"/>
  <c r="AI361"/>
  <c r="AH361"/>
  <c r="AF361"/>
  <c r="AE361"/>
  <c r="AD361"/>
  <c r="AC361"/>
  <c r="AA361"/>
  <c r="Z361"/>
  <c r="Y361"/>
  <c r="U361"/>
  <c r="T361"/>
  <c r="S361"/>
  <c r="R361"/>
  <c r="Q361"/>
  <c r="P361"/>
  <c r="O361"/>
  <c r="N361"/>
  <c r="M361"/>
  <c r="L361"/>
  <c r="J361"/>
  <c r="I361"/>
  <c r="H361"/>
  <c r="G361"/>
  <c r="F361"/>
  <c r="E361"/>
  <c r="D361"/>
  <c r="B361"/>
  <c r="BH360"/>
  <c r="BF360"/>
  <c r="BE360"/>
  <c r="BD360"/>
  <c r="BC360"/>
  <c r="BB360"/>
  <c r="BA360"/>
  <c r="AY360"/>
  <c r="AX360"/>
  <c r="AW360"/>
  <c r="AV360"/>
  <c r="AU360"/>
  <c r="AT360"/>
  <c r="AS360"/>
  <c r="AR360"/>
  <c r="AQ360"/>
  <c r="AP360"/>
  <c r="AO360"/>
  <c r="AN360"/>
  <c r="AM360"/>
  <c r="AL360"/>
  <c r="AK360"/>
  <c r="AJ360"/>
  <c r="AI360"/>
  <c r="AH360"/>
  <c r="AF360"/>
  <c r="AE360"/>
  <c r="AD360"/>
  <c r="AC360"/>
  <c r="AA360"/>
  <c r="Z360"/>
  <c r="Y360"/>
  <c r="U360"/>
  <c r="T360"/>
  <c r="S360"/>
  <c r="R360"/>
  <c r="Q360"/>
  <c r="P360"/>
  <c r="O360"/>
  <c r="N360"/>
  <c r="M360"/>
  <c r="L360"/>
  <c r="J360"/>
  <c r="I360"/>
  <c r="H360"/>
  <c r="G360"/>
  <c r="F360"/>
  <c r="E360"/>
  <c r="D360"/>
  <c r="B360"/>
  <c r="BH359"/>
  <c r="BF359"/>
  <c r="BE359"/>
  <c r="BD359"/>
  <c r="BC359"/>
  <c r="BB359"/>
  <c r="BA359"/>
  <c r="AY359"/>
  <c r="AX359"/>
  <c r="AW359"/>
  <c r="AV359"/>
  <c r="AU359"/>
  <c r="AT359"/>
  <c r="AS359"/>
  <c r="AR359"/>
  <c r="AQ359"/>
  <c r="AP359"/>
  <c r="AO359"/>
  <c r="AN359"/>
  <c r="AM359"/>
  <c r="AL359"/>
  <c r="AK359"/>
  <c r="AJ359"/>
  <c r="AI359"/>
  <c r="AH359"/>
  <c r="AF359"/>
  <c r="AE359"/>
  <c r="AD359"/>
  <c r="AC359"/>
  <c r="AA359"/>
  <c r="Z359"/>
  <c r="Y359"/>
  <c r="U359"/>
  <c r="T359"/>
  <c r="S359"/>
  <c r="R359"/>
  <c r="Q359"/>
  <c r="P359"/>
  <c r="O359"/>
  <c r="N359"/>
  <c r="M359"/>
  <c r="L359"/>
  <c r="J359"/>
  <c r="I359"/>
  <c r="H359"/>
  <c r="G359"/>
  <c r="F359"/>
  <c r="E359"/>
  <c r="D359"/>
  <c r="B359"/>
  <c r="BH358"/>
  <c r="BF358"/>
  <c r="BE358"/>
  <c r="BD358"/>
  <c r="BC358"/>
  <c r="BB358"/>
  <c r="BA358"/>
  <c r="AY358"/>
  <c r="AX358"/>
  <c r="AW358"/>
  <c r="AV358"/>
  <c r="AU358"/>
  <c r="AT358"/>
  <c r="AS358"/>
  <c r="AR358"/>
  <c r="AQ358"/>
  <c r="AP358"/>
  <c r="AO358"/>
  <c r="AN358"/>
  <c r="AM358"/>
  <c r="AL358"/>
  <c r="AK358"/>
  <c r="AJ358"/>
  <c r="AI358"/>
  <c r="AH358"/>
  <c r="AF358"/>
  <c r="AE358"/>
  <c r="AD358"/>
  <c r="AC358"/>
  <c r="AA358"/>
  <c r="Z358"/>
  <c r="Y358"/>
  <c r="U358"/>
  <c r="T358"/>
  <c r="S358"/>
  <c r="R358"/>
  <c r="Q358"/>
  <c r="P358"/>
  <c r="O358"/>
  <c r="N358"/>
  <c r="M358"/>
  <c r="L358"/>
  <c r="J358"/>
  <c r="I358"/>
  <c r="H358"/>
  <c r="G358"/>
  <c r="F358"/>
  <c r="E358"/>
  <c r="D358"/>
  <c r="B358"/>
  <c r="BH357"/>
  <c r="BF357"/>
  <c r="BE357"/>
  <c r="BD357"/>
  <c r="BC357"/>
  <c r="BB357"/>
  <c r="BA357"/>
  <c r="AY357"/>
  <c r="AX357"/>
  <c r="AW357"/>
  <c r="AV357"/>
  <c r="AU357"/>
  <c r="AT357"/>
  <c r="AS357"/>
  <c r="AR357"/>
  <c r="AQ357"/>
  <c r="AP357"/>
  <c r="AO357"/>
  <c r="AN357"/>
  <c r="AM357"/>
  <c r="AL357"/>
  <c r="AK357"/>
  <c r="AJ357"/>
  <c r="AI357"/>
  <c r="AH357"/>
  <c r="AF357"/>
  <c r="AE357"/>
  <c r="AD357"/>
  <c r="AC357"/>
  <c r="AA357"/>
  <c r="Z357"/>
  <c r="Y357"/>
  <c r="U357"/>
  <c r="T357"/>
  <c r="S357"/>
  <c r="R357"/>
  <c r="Q357"/>
  <c r="P357"/>
  <c r="O357"/>
  <c r="N357"/>
  <c r="M357"/>
  <c r="L357"/>
  <c r="J357"/>
  <c r="I357"/>
  <c r="H357"/>
  <c r="G357"/>
  <c r="F357"/>
  <c r="E357"/>
  <c r="D357"/>
  <c r="B357"/>
  <c r="BH356"/>
  <c r="BF356"/>
  <c r="BE356"/>
  <c r="BD356"/>
  <c r="BC356"/>
  <c r="BB356"/>
  <c r="BA356"/>
  <c r="AY356"/>
  <c r="AX356"/>
  <c r="AW356"/>
  <c r="AV356"/>
  <c r="AU356"/>
  <c r="AT356"/>
  <c r="AS356"/>
  <c r="AR356"/>
  <c r="AQ356"/>
  <c r="AP356"/>
  <c r="AO356"/>
  <c r="AN356"/>
  <c r="AM356"/>
  <c r="AL356"/>
  <c r="AK356"/>
  <c r="AJ356"/>
  <c r="AI356"/>
  <c r="AH356"/>
  <c r="AF356"/>
  <c r="AE356"/>
  <c r="AD356"/>
  <c r="AC356"/>
  <c r="AA356"/>
  <c r="Z356"/>
  <c r="Y356"/>
  <c r="U356"/>
  <c r="T356"/>
  <c r="S356"/>
  <c r="R356"/>
  <c r="Q356"/>
  <c r="P356"/>
  <c r="O356"/>
  <c r="N356"/>
  <c r="M356"/>
  <c r="L356"/>
  <c r="J356"/>
  <c r="I356"/>
  <c r="H356"/>
  <c r="G356"/>
  <c r="F356"/>
  <c r="E356"/>
  <c r="D356"/>
  <c r="B356"/>
  <c r="BH355"/>
  <c r="BF355"/>
  <c r="BE355"/>
  <c r="BD355"/>
  <c r="BC355"/>
  <c r="BB355"/>
  <c r="BA355"/>
  <c r="AY355"/>
  <c r="AX355"/>
  <c r="AW355"/>
  <c r="AV355"/>
  <c r="AU355"/>
  <c r="AT355"/>
  <c r="AS355"/>
  <c r="AR355"/>
  <c r="AQ355"/>
  <c r="AP355"/>
  <c r="AO355"/>
  <c r="AN355"/>
  <c r="AM355"/>
  <c r="AL355"/>
  <c r="AK355"/>
  <c r="AJ355"/>
  <c r="AI355"/>
  <c r="AH355"/>
  <c r="AF355"/>
  <c r="AE355"/>
  <c r="AD355"/>
  <c r="AC355"/>
  <c r="AA355"/>
  <c r="Z355"/>
  <c r="Y355"/>
  <c r="U355"/>
  <c r="T355"/>
  <c r="S355"/>
  <c r="R355"/>
  <c r="Q355"/>
  <c r="P355"/>
  <c r="O355"/>
  <c r="N355"/>
  <c r="M355"/>
  <c r="L355"/>
  <c r="J355"/>
  <c r="I355"/>
  <c r="H355"/>
  <c r="G355"/>
  <c r="F355"/>
  <c r="E355"/>
  <c r="D355"/>
  <c r="B355"/>
  <c r="BH354"/>
  <c r="BF354"/>
  <c r="BE354"/>
  <c r="BD354"/>
  <c r="BC354"/>
  <c r="BB354"/>
  <c r="BA354"/>
  <c r="AY354"/>
  <c r="AX354"/>
  <c r="AW354"/>
  <c r="AV354"/>
  <c r="AU354"/>
  <c r="AT354"/>
  <c r="AS354"/>
  <c r="AR354"/>
  <c r="AQ354"/>
  <c r="AP354"/>
  <c r="AO354"/>
  <c r="AN354"/>
  <c r="AM354"/>
  <c r="AL354"/>
  <c r="AK354"/>
  <c r="AJ354"/>
  <c r="AI354"/>
  <c r="AH354"/>
  <c r="AF354"/>
  <c r="AE354"/>
  <c r="AD354"/>
  <c r="AC354"/>
  <c r="AA354"/>
  <c r="Z354"/>
  <c r="Y354"/>
  <c r="U354"/>
  <c r="T354"/>
  <c r="S354"/>
  <c r="R354"/>
  <c r="Q354"/>
  <c r="P354"/>
  <c r="O354"/>
  <c r="N354"/>
  <c r="M354"/>
  <c r="L354"/>
  <c r="J354"/>
  <c r="I354"/>
  <c r="H354"/>
  <c r="G354"/>
  <c r="F354"/>
  <c r="E354"/>
  <c r="D354"/>
  <c r="B354"/>
  <c r="BH353"/>
  <c r="BF353"/>
  <c r="BE353"/>
  <c r="BD353"/>
  <c r="BC353"/>
  <c r="BB353"/>
  <c r="BA353"/>
  <c r="AY353"/>
  <c r="AX353"/>
  <c r="AW353"/>
  <c r="AV353"/>
  <c r="AU353"/>
  <c r="AT353"/>
  <c r="AS353"/>
  <c r="AR353"/>
  <c r="AQ353"/>
  <c r="AP353"/>
  <c r="AO353"/>
  <c r="AN353"/>
  <c r="AM353"/>
  <c r="AL353"/>
  <c r="AK353"/>
  <c r="AJ353"/>
  <c r="AI353"/>
  <c r="AH353"/>
  <c r="AF353"/>
  <c r="AE353"/>
  <c r="AD353"/>
  <c r="AC353"/>
  <c r="AA353"/>
  <c r="Z353"/>
  <c r="Y353"/>
  <c r="U353"/>
  <c r="T353"/>
  <c r="S353"/>
  <c r="R353"/>
  <c r="Q353"/>
  <c r="P353"/>
  <c r="O353"/>
  <c r="N353"/>
  <c r="M353"/>
  <c r="L353"/>
  <c r="J353"/>
  <c r="I353"/>
  <c r="H353"/>
  <c r="G353"/>
  <c r="F353"/>
  <c r="E353"/>
  <c r="D353"/>
  <c r="B353"/>
  <c r="BH352"/>
  <c r="BF352"/>
  <c r="BE352"/>
  <c r="BD352"/>
  <c r="BC352"/>
  <c r="BB352"/>
  <c r="BA352"/>
  <c r="AY352"/>
  <c r="AX352"/>
  <c r="AW352"/>
  <c r="AV352"/>
  <c r="AU352"/>
  <c r="AT352"/>
  <c r="AS352"/>
  <c r="AR352"/>
  <c r="AQ352"/>
  <c r="AP352"/>
  <c r="AO352"/>
  <c r="AN352"/>
  <c r="AM352"/>
  <c r="AL352"/>
  <c r="AK352"/>
  <c r="AJ352"/>
  <c r="AI352"/>
  <c r="AH352"/>
  <c r="AF352"/>
  <c r="AE352"/>
  <c r="AD352"/>
  <c r="AC352"/>
  <c r="AA352"/>
  <c r="Z352"/>
  <c r="Y352"/>
  <c r="U352"/>
  <c r="T352"/>
  <c r="S352"/>
  <c r="R352"/>
  <c r="Q352"/>
  <c r="P352"/>
  <c r="O352"/>
  <c r="N352"/>
  <c r="M352"/>
  <c r="L352"/>
  <c r="J352"/>
  <c r="I352"/>
  <c r="H352"/>
  <c r="G352"/>
  <c r="F352"/>
  <c r="E352"/>
  <c r="D352"/>
  <c r="B352"/>
  <c r="BH351"/>
  <c r="BF351"/>
  <c r="BE351"/>
  <c r="BD351"/>
  <c r="BC351"/>
  <c r="BB351"/>
  <c r="BA351"/>
  <c r="AY351"/>
  <c r="AX351"/>
  <c r="AW351"/>
  <c r="AV351"/>
  <c r="AU351"/>
  <c r="AT351"/>
  <c r="AS351"/>
  <c r="AR351"/>
  <c r="AQ351"/>
  <c r="AP351"/>
  <c r="AO351"/>
  <c r="AN351"/>
  <c r="AM351"/>
  <c r="AL351"/>
  <c r="AK351"/>
  <c r="AJ351"/>
  <c r="AI351"/>
  <c r="AH351"/>
  <c r="AF351"/>
  <c r="AE351"/>
  <c r="AD351"/>
  <c r="AC351"/>
  <c r="AA351"/>
  <c r="Z351"/>
  <c r="Y351"/>
  <c r="U351"/>
  <c r="T351"/>
  <c r="S351"/>
  <c r="R351"/>
  <c r="Q351"/>
  <c r="P351"/>
  <c r="O351"/>
  <c r="N351"/>
  <c r="M351"/>
  <c r="L351"/>
  <c r="J351"/>
  <c r="I351"/>
  <c r="H351"/>
  <c r="G351"/>
  <c r="F351"/>
  <c r="E351"/>
  <c r="D351"/>
  <c r="B351"/>
  <c r="BH350"/>
  <c r="BF350"/>
  <c r="BE350"/>
  <c r="BD350"/>
  <c r="BC350"/>
  <c r="BB350"/>
  <c r="BA350"/>
  <c r="AY350"/>
  <c r="AX350"/>
  <c r="AW350"/>
  <c r="AV350"/>
  <c r="AU350"/>
  <c r="AT350"/>
  <c r="AS350"/>
  <c r="AR350"/>
  <c r="AQ350"/>
  <c r="AP350"/>
  <c r="AO350"/>
  <c r="AN350"/>
  <c r="AM350"/>
  <c r="AL350"/>
  <c r="AK350"/>
  <c r="AJ350"/>
  <c r="AI350"/>
  <c r="AH350"/>
  <c r="AF350"/>
  <c r="AE350"/>
  <c r="AD350"/>
  <c r="AC350"/>
  <c r="AA350"/>
  <c r="Z350"/>
  <c r="Y350"/>
  <c r="U350"/>
  <c r="T350"/>
  <c r="S350"/>
  <c r="R350"/>
  <c r="Q350"/>
  <c r="P350"/>
  <c r="O350"/>
  <c r="N350"/>
  <c r="M350"/>
  <c r="L350"/>
  <c r="J350"/>
  <c r="I350"/>
  <c r="H350"/>
  <c r="G350"/>
  <c r="F350"/>
  <c r="E350"/>
  <c r="D350"/>
  <c r="B350"/>
  <c r="BH349"/>
  <c r="BF349"/>
  <c r="BE349"/>
  <c r="BD349"/>
  <c r="BC349"/>
  <c r="BB349"/>
  <c r="BA349"/>
  <c r="AY349"/>
  <c r="AX349"/>
  <c r="AW349"/>
  <c r="AV349"/>
  <c r="AU349"/>
  <c r="AT349"/>
  <c r="AS349"/>
  <c r="AR349"/>
  <c r="AQ349"/>
  <c r="AP349"/>
  <c r="AO349"/>
  <c r="AN349"/>
  <c r="AM349"/>
  <c r="AL349"/>
  <c r="AK349"/>
  <c r="AJ349"/>
  <c r="AI349"/>
  <c r="AH349"/>
  <c r="AF349"/>
  <c r="AE349"/>
  <c r="AD349"/>
  <c r="AC349"/>
  <c r="AA349"/>
  <c r="Z349"/>
  <c r="Y349"/>
  <c r="U349"/>
  <c r="T349"/>
  <c r="S349"/>
  <c r="R349"/>
  <c r="Q349"/>
  <c r="P349"/>
  <c r="O349"/>
  <c r="N349"/>
  <c r="M349"/>
  <c r="L349"/>
  <c r="J349"/>
  <c r="I349"/>
  <c r="H349"/>
  <c r="G349"/>
  <c r="F349"/>
  <c r="E349"/>
  <c r="D349"/>
  <c r="B349"/>
  <c r="BH348"/>
  <c r="BF348"/>
  <c r="BE348"/>
  <c r="BD348"/>
  <c r="BC348"/>
  <c r="BB348"/>
  <c r="BA348"/>
  <c r="AY348"/>
  <c r="AX348"/>
  <c r="AW348"/>
  <c r="AV348"/>
  <c r="AU348"/>
  <c r="AT348"/>
  <c r="AS348"/>
  <c r="AR348"/>
  <c r="AQ348"/>
  <c r="AP348"/>
  <c r="AO348"/>
  <c r="AN348"/>
  <c r="AM348"/>
  <c r="AL348"/>
  <c r="AK348"/>
  <c r="AJ348"/>
  <c r="AI348"/>
  <c r="AH348"/>
  <c r="AF348"/>
  <c r="AE348"/>
  <c r="AD348"/>
  <c r="AC348"/>
  <c r="AA348"/>
  <c r="Z348"/>
  <c r="Y348"/>
  <c r="U348"/>
  <c r="T348"/>
  <c r="S348"/>
  <c r="R348"/>
  <c r="Q348"/>
  <c r="P348"/>
  <c r="O348"/>
  <c r="N348"/>
  <c r="M348"/>
  <c r="L348"/>
  <c r="J348"/>
  <c r="I348"/>
  <c r="H348"/>
  <c r="G348"/>
  <c r="F348"/>
  <c r="E348"/>
  <c r="D348"/>
  <c r="B348"/>
  <c r="BH347"/>
  <c r="BF347"/>
  <c r="BE347"/>
  <c r="BD347"/>
  <c r="BC347"/>
  <c r="BB347"/>
  <c r="BA347"/>
  <c r="AY347"/>
  <c r="AX347"/>
  <c r="AW347"/>
  <c r="AV347"/>
  <c r="AU347"/>
  <c r="AT347"/>
  <c r="AS347"/>
  <c r="AR347"/>
  <c r="AQ347"/>
  <c r="AP347"/>
  <c r="AO347"/>
  <c r="AN347"/>
  <c r="AM347"/>
  <c r="AL347"/>
  <c r="AK347"/>
  <c r="AJ347"/>
  <c r="AI347"/>
  <c r="AH347"/>
  <c r="AF347"/>
  <c r="AE347"/>
  <c r="AD347"/>
  <c r="AC347"/>
  <c r="AA347"/>
  <c r="Z347"/>
  <c r="Y347"/>
  <c r="U347"/>
  <c r="T347"/>
  <c r="S347"/>
  <c r="R347"/>
  <c r="Q347"/>
  <c r="P347"/>
  <c r="O347"/>
  <c r="N347"/>
  <c r="M347"/>
  <c r="L347"/>
  <c r="J347"/>
  <c r="I347"/>
  <c r="H347"/>
  <c r="G347"/>
  <c r="F347"/>
  <c r="E347"/>
  <c r="D347"/>
  <c r="B347"/>
  <c r="BH346"/>
  <c r="BF346"/>
  <c r="BE346"/>
  <c r="BD346"/>
  <c r="BC346"/>
  <c r="BB346"/>
  <c r="BA346"/>
  <c r="AY346"/>
  <c r="AX346"/>
  <c r="AW346"/>
  <c r="AV346"/>
  <c r="AU346"/>
  <c r="AT346"/>
  <c r="AS346"/>
  <c r="AR346"/>
  <c r="AQ346"/>
  <c r="AP346"/>
  <c r="AO346"/>
  <c r="AN346"/>
  <c r="AM346"/>
  <c r="AL346"/>
  <c r="AK346"/>
  <c r="AJ346"/>
  <c r="AI346"/>
  <c r="AH346"/>
  <c r="AF346"/>
  <c r="AE346"/>
  <c r="AD346"/>
  <c r="AC346"/>
  <c r="AA346"/>
  <c r="Z346"/>
  <c r="Y346"/>
  <c r="U346"/>
  <c r="T346"/>
  <c r="S346"/>
  <c r="R346"/>
  <c r="Q346"/>
  <c r="P346"/>
  <c r="O346"/>
  <c r="N346"/>
  <c r="M346"/>
  <c r="L346"/>
  <c r="J346"/>
  <c r="I346"/>
  <c r="H346"/>
  <c r="G346"/>
  <c r="F346"/>
  <c r="E346"/>
  <c r="D346"/>
  <c r="B346"/>
  <c r="BH345"/>
  <c r="BF345"/>
  <c r="BE345"/>
  <c r="BD345"/>
  <c r="BC345"/>
  <c r="BB345"/>
  <c r="BA345"/>
  <c r="AY345"/>
  <c r="AX345"/>
  <c r="AW345"/>
  <c r="AV345"/>
  <c r="AU345"/>
  <c r="AT345"/>
  <c r="AS345"/>
  <c r="AR345"/>
  <c r="AQ345"/>
  <c r="AP345"/>
  <c r="AO345"/>
  <c r="AN345"/>
  <c r="AM345"/>
  <c r="AL345"/>
  <c r="AK345"/>
  <c r="AJ345"/>
  <c r="AI345"/>
  <c r="AH345"/>
  <c r="AF345"/>
  <c r="AE345"/>
  <c r="AD345"/>
  <c r="AC345"/>
  <c r="AA345"/>
  <c r="Z345"/>
  <c r="Y345"/>
  <c r="U345"/>
  <c r="T345"/>
  <c r="S345"/>
  <c r="R345"/>
  <c r="Q345"/>
  <c r="P345"/>
  <c r="O345"/>
  <c r="N345"/>
  <c r="M345"/>
  <c r="L345"/>
  <c r="J345"/>
  <c r="I345"/>
  <c r="H345"/>
  <c r="G345"/>
  <c r="F345"/>
  <c r="E345"/>
  <c r="D345"/>
  <c r="B345"/>
  <c r="BH344"/>
  <c r="BF344"/>
  <c r="BE344"/>
  <c r="BD344"/>
  <c r="BC344"/>
  <c r="BB344"/>
  <c r="BA344"/>
  <c r="AY344"/>
  <c r="AX344"/>
  <c r="AW344"/>
  <c r="AV344"/>
  <c r="AU344"/>
  <c r="AT344"/>
  <c r="AS344"/>
  <c r="AR344"/>
  <c r="AQ344"/>
  <c r="AP344"/>
  <c r="AO344"/>
  <c r="AN344"/>
  <c r="AM344"/>
  <c r="AL344"/>
  <c r="AK344"/>
  <c r="AJ344"/>
  <c r="AI344"/>
  <c r="AH344"/>
  <c r="AF344"/>
  <c r="AE344"/>
  <c r="AD344"/>
  <c r="AC344"/>
  <c r="AA344"/>
  <c r="Z344"/>
  <c r="Y344"/>
  <c r="U344"/>
  <c r="T344"/>
  <c r="S344"/>
  <c r="R344"/>
  <c r="Q344"/>
  <c r="P344"/>
  <c r="O344"/>
  <c r="N344"/>
  <c r="M344"/>
  <c r="L344"/>
  <c r="J344"/>
  <c r="I344"/>
  <c r="H344"/>
  <c r="G344"/>
  <c r="F344"/>
  <c r="E344"/>
  <c r="D344"/>
  <c r="B344"/>
  <c r="BH343"/>
  <c r="BF343"/>
  <c r="BE343"/>
  <c r="BD343"/>
  <c r="BC343"/>
  <c r="BB343"/>
  <c r="BA343"/>
  <c r="AY343"/>
  <c r="AX343"/>
  <c r="AW343"/>
  <c r="AV343"/>
  <c r="AU343"/>
  <c r="AT343"/>
  <c r="AS343"/>
  <c r="AR343"/>
  <c r="AQ343"/>
  <c r="AP343"/>
  <c r="AO343"/>
  <c r="AN343"/>
  <c r="AM343"/>
  <c r="AL343"/>
  <c r="AK343"/>
  <c r="AJ343"/>
  <c r="AI343"/>
  <c r="AH343"/>
  <c r="AF343"/>
  <c r="AE343"/>
  <c r="AD343"/>
  <c r="AC343"/>
  <c r="AA343"/>
  <c r="Z343"/>
  <c r="Y343"/>
  <c r="U343"/>
  <c r="T343"/>
  <c r="S343"/>
  <c r="R343"/>
  <c r="Q343"/>
  <c r="P343"/>
  <c r="O343"/>
  <c r="N343"/>
  <c r="M343"/>
  <c r="L343"/>
  <c r="J343"/>
  <c r="I343"/>
  <c r="H343"/>
  <c r="G343"/>
  <c r="F343"/>
  <c r="E343"/>
  <c r="D343"/>
  <c r="B343"/>
  <c r="BH342"/>
  <c r="BF342"/>
  <c r="BE342"/>
  <c r="BD342"/>
  <c r="BC342"/>
  <c r="BB342"/>
  <c r="BA342"/>
  <c r="AY342"/>
  <c r="AX342"/>
  <c r="AW342"/>
  <c r="AV342"/>
  <c r="AU342"/>
  <c r="AT342"/>
  <c r="AS342"/>
  <c r="AR342"/>
  <c r="AQ342"/>
  <c r="AP342"/>
  <c r="AO342"/>
  <c r="AN342"/>
  <c r="AM342"/>
  <c r="AL342"/>
  <c r="AK342"/>
  <c r="AJ342"/>
  <c r="AI342"/>
  <c r="AH342"/>
  <c r="AF342"/>
  <c r="AE342"/>
  <c r="AD342"/>
  <c r="AC342"/>
  <c r="AA342"/>
  <c r="Z342"/>
  <c r="Y342"/>
  <c r="U342"/>
  <c r="T342"/>
  <c r="S342"/>
  <c r="R342"/>
  <c r="Q342"/>
  <c r="P342"/>
  <c r="O342"/>
  <c r="N342"/>
  <c r="M342"/>
  <c r="L342"/>
  <c r="J342"/>
  <c r="I342"/>
  <c r="H342"/>
  <c r="G342"/>
  <c r="F342"/>
  <c r="E342"/>
  <c r="D342"/>
  <c r="B342"/>
  <c r="BH341"/>
  <c r="BF341"/>
  <c r="BE341"/>
  <c r="BD341"/>
  <c r="BC341"/>
  <c r="BB341"/>
  <c r="BA341"/>
  <c r="AY341"/>
  <c r="AX341"/>
  <c r="AW341"/>
  <c r="AV341"/>
  <c r="AU341"/>
  <c r="AT341"/>
  <c r="AS341"/>
  <c r="AR341"/>
  <c r="AQ341"/>
  <c r="AP341"/>
  <c r="AO341"/>
  <c r="AN341"/>
  <c r="AM341"/>
  <c r="AL341"/>
  <c r="AK341"/>
  <c r="AJ341"/>
  <c r="AI341"/>
  <c r="AH341"/>
  <c r="AF341"/>
  <c r="AE341"/>
  <c r="AD341"/>
  <c r="AC341"/>
  <c r="AA341"/>
  <c r="Z341"/>
  <c r="Y341"/>
  <c r="U341"/>
  <c r="T341"/>
  <c r="S341"/>
  <c r="R341"/>
  <c r="Q341"/>
  <c r="P341"/>
  <c r="O341"/>
  <c r="N341"/>
  <c r="M341"/>
  <c r="L341"/>
  <c r="J341"/>
  <c r="I341"/>
  <c r="H341"/>
  <c r="G341"/>
  <c r="F341"/>
  <c r="E341"/>
  <c r="D341"/>
  <c r="B341"/>
  <c r="BH340"/>
  <c r="BF340"/>
  <c r="BE340"/>
  <c r="BD340"/>
  <c r="BC340"/>
  <c r="BB340"/>
  <c r="BA340"/>
  <c r="AY340"/>
  <c r="AX340"/>
  <c r="AW340"/>
  <c r="AV340"/>
  <c r="AU340"/>
  <c r="AT340"/>
  <c r="AS340"/>
  <c r="AR340"/>
  <c r="AQ340"/>
  <c r="AP340"/>
  <c r="AO340"/>
  <c r="AN340"/>
  <c r="AM340"/>
  <c r="AL340"/>
  <c r="AK340"/>
  <c r="AJ340"/>
  <c r="AI340"/>
  <c r="AH340"/>
  <c r="AF340"/>
  <c r="AE340"/>
  <c r="AD340"/>
  <c r="AC340"/>
  <c r="AA340"/>
  <c r="Z340"/>
  <c r="Y340"/>
  <c r="U340"/>
  <c r="T340"/>
  <c r="S340"/>
  <c r="R340"/>
  <c r="Q340"/>
  <c r="P340"/>
  <c r="O340"/>
  <c r="N340"/>
  <c r="M340"/>
  <c r="L340"/>
  <c r="J340"/>
  <c r="I340"/>
  <c r="H340"/>
  <c r="G340"/>
  <c r="F340"/>
  <c r="E340"/>
  <c r="D340"/>
  <c r="B340"/>
  <c r="BH339"/>
  <c r="BF339"/>
  <c r="BE339"/>
  <c r="BD339"/>
  <c r="BC339"/>
  <c r="BB339"/>
  <c r="BA339"/>
  <c r="AY339"/>
  <c r="AX339"/>
  <c r="AW339"/>
  <c r="AV339"/>
  <c r="AU339"/>
  <c r="AT339"/>
  <c r="AS339"/>
  <c r="AR339"/>
  <c r="AQ339"/>
  <c r="AP339"/>
  <c r="AO339"/>
  <c r="AN339"/>
  <c r="AM339"/>
  <c r="AL339"/>
  <c r="AK339"/>
  <c r="AJ339"/>
  <c r="AI339"/>
  <c r="AH339"/>
  <c r="AF339"/>
  <c r="AE339"/>
  <c r="AD339"/>
  <c r="AC339"/>
  <c r="AA339"/>
  <c r="Z339"/>
  <c r="Y339"/>
  <c r="U339"/>
  <c r="T339"/>
  <c r="S339"/>
  <c r="R339"/>
  <c r="Q339"/>
  <c r="P339"/>
  <c r="O339"/>
  <c r="N339"/>
  <c r="M339"/>
  <c r="L339"/>
  <c r="J339"/>
  <c r="I339"/>
  <c r="H339"/>
  <c r="G339"/>
  <c r="F339"/>
  <c r="E339"/>
  <c r="D339"/>
  <c r="B339"/>
  <c r="BH338"/>
  <c r="BF338"/>
  <c r="BE338"/>
  <c r="BD338"/>
  <c r="BC338"/>
  <c r="BB338"/>
  <c r="BA338"/>
  <c r="AY338"/>
  <c r="AX338"/>
  <c r="AW338"/>
  <c r="AV338"/>
  <c r="AU338"/>
  <c r="AT338"/>
  <c r="AS338"/>
  <c r="AR338"/>
  <c r="AQ338"/>
  <c r="AP338"/>
  <c r="AO338"/>
  <c r="AN338"/>
  <c r="AM338"/>
  <c r="AL338"/>
  <c r="AK338"/>
  <c r="AJ338"/>
  <c r="AI338"/>
  <c r="AH338"/>
  <c r="AF338"/>
  <c r="AE338"/>
  <c r="AD338"/>
  <c r="AC338"/>
  <c r="AA338"/>
  <c r="Z338"/>
  <c r="Y338"/>
  <c r="U338"/>
  <c r="T338"/>
  <c r="S338"/>
  <c r="R338"/>
  <c r="Q338"/>
  <c r="P338"/>
  <c r="O338"/>
  <c r="N338"/>
  <c r="M338"/>
  <c r="L338"/>
  <c r="J338"/>
  <c r="I338"/>
  <c r="H338"/>
  <c r="G338"/>
  <c r="F338"/>
  <c r="E338"/>
  <c r="D338"/>
  <c r="B338"/>
  <c r="BH337"/>
  <c r="BF337"/>
  <c r="BE337"/>
  <c r="BD337"/>
  <c r="BC337"/>
  <c r="BB337"/>
  <c r="BA337"/>
  <c r="AY337"/>
  <c r="AX337"/>
  <c r="AW337"/>
  <c r="AV337"/>
  <c r="AU337"/>
  <c r="AT337"/>
  <c r="AS337"/>
  <c r="AR337"/>
  <c r="AQ337"/>
  <c r="AP337"/>
  <c r="AO337"/>
  <c r="AN337"/>
  <c r="AM337"/>
  <c r="AL337"/>
  <c r="AK337"/>
  <c r="AJ337"/>
  <c r="AI337"/>
  <c r="AH337"/>
  <c r="AF337"/>
  <c r="AE337"/>
  <c r="AD337"/>
  <c r="AC337"/>
  <c r="AA337"/>
  <c r="Z337"/>
  <c r="Y337"/>
  <c r="U337"/>
  <c r="T337"/>
  <c r="S337"/>
  <c r="R337"/>
  <c r="Q337"/>
  <c r="P337"/>
  <c r="O337"/>
  <c r="N337"/>
  <c r="M337"/>
  <c r="L337"/>
  <c r="J337"/>
  <c r="I337"/>
  <c r="H337"/>
  <c r="G337"/>
  <c r="F337"/>
  <c r="E337"/>
  <c r="D337"/>
  <c r="B337"/>
  <c r="BH336"/>
  <c r="BF336"/>
  <c r="BE336"/>
  <c r="BD336"/>
  <c r="BC336"/>
  <c r="BB336"/>
  <c r="BA336"/>
  <c r="AY336"/>
  <c r="AX336"/>
  <c r="AW336"/>
  <c r="AV336"/>
  <c r="AU336"/>
  <c r="AT336"/>
  <c r="AS336"/>
  <c r="AR336"/>
  <c r="AQ336"/>
  <c r="AP336"/>
  <c r="AO336"/>
  <c r="AN336"/>
  <c r="AM336"/>
  <c r="AL336"/>
  <c r="AK336"/>
  <c r="AJ336"/>
  <c r="AI336"/>
  <c r="AH336"/>
  <c r="AF336"/>
  <c r="AE336"/>
  <c r="AD336"/>
  <c r="AC336"/>
  <c r="AA336"/>
  <c r="Z336"/>
  <c r="Y336"/>
  <c r="U336"/>
  <c r="T336"/>
  <c r="S336"/>
  <c r="R336"/>
  <c r="Q336"/>
  <c r="P336"/>
  <c r="O336"/>
  <c r="N336"/>
  <c r="M336"/>
  <c r="L336"/>
  <c r="J336"/>
  <c r="I336"/>
  <c r="H336"/>
  <c r="G336"/>
  <c r="F336"/>
  <c r="E336"/>
  <c r="D336"/>
  <c r="B336"/>
  <c r="BH335"/>
  <c r="BF335"/>
  <c r="BE335"/>
  <c r="BD335"/>
  <c r="BC335"/>
  <c r="BB335"/>
  <c r="BA335"/>
  <c r="AY335"/>
  <c r="AX335"/>
  <c r="AW335"/>
  <c r="AV335"/>
  <c r="AU335"/>
  <c r="AT335"/>
  <c r="AS335"/>
  <c r="AR335"/>
  <c r="AQ335"/>
  <c r="AP335"/>
  <c r="AO335"/>
  <c r="AN335"/>
  <c r="AM335"/>
  <c r="AL335"/>
  <c r="AK335"/>
  <c r="AJ335"/>
  <c r="AI335"/>
  <c r="AH335"/>
  <c r="AF335"/>
  <c r="AE335"/>
  <c r="AD335"/>
  <c r="AC335"/>
  <c r="AA335"/>
  <c r="Z335"/>
  <c r="Y335"/>
  <c r="U335"/>
  <c r="T335"/>
  <c r="S335"/>
  <c r="R335"/>
  <c r="Q335"/>
  <c r="P335"/>
  <c r="O335"/>
  <c r="N335"/>
  <c r="M335"/>
  <c r="L335"/>
  <c r="J335"/>
  <c r="I335"/>
  <c r="H335"/>
  <c r="G335"/>
  <c r="F335"/>
  <c r="E335"/>
  <c r="D335"/>
  <c r="B335"/>
  <c r="BH334"/>
  <c r="BF334"/>
  <c r="BE334"/>
  <c r="BD334"/>
  <c r="BC334"/>
  <c r="BB334"/>
  <c r="BA334"/>
  <c r="AY334"/>
  <c r="AX334"/>
  <c r="AW334"/>
  <c r="AV334"/>
  <c r="AU334"/>
  <c r="AT334"/>
  <c r="AS334"/>
  <c r="AR334"/>
  <c r="AQ334"/>
  <c r="AP334"/>
  <c r="AO334"/>
  <c r="AN334"/>
  <c r="AM334"/>
  <c r="AL334"/>
  <c r="AK334"/>
  <c r="AJ334"/>
  <c r="AI334"/>
  <c r="AH334"/>
  <c r="AF334"/>
  <c r="AE334"/>
  <c r="AD334"/>
  <c r="AC334"/>
  <c r="AA334"/>
  <c r="Z334"/>
  <c r="Y334"/>
  <c r="U334"/>
  <c r="T334"/>
  <c r="S334"/>
  <c r="R334"/>
  <c r="Q334"/>
  <c r="P334"/>
  <c r="O334"/>
  <c r="N334"/>
  <c r="M334"/>
  <c r="L334"/>
  <c r="J334"/>
  <c r="I334"/>
  <c r="H334"/>
  <c r="G334"/>
  <c r="F334"/>
  <c r="E334"/>
  <c r="D334"/>
  <c r="B334"/>
  <c r="BH333"/>
  <c r="BF333"/>
  <c r="BE333"/>
  <c r="BD333"/>
  <c r="BC333"/>
  <c r="BB333"/>
  <c r="BA333"/>
  <c r="AY333"/>
  <c r="AX333"/>
  <c r="AW333"/>
  <c r="AV333"/>
  <c r="AU333"/>
  <c r="AT333"/>
  <c r="AS333"/>
  <c r="AR333"/>
  <c r="AQ333"/>
  <c r="AP333"/>
  <c r="AO333"/>
  <c r="AN333"/>
  <c r="AM333"/>
  <c r="AL333"/>
  <c r="AK333"/>
  <c r="AJ333"/>
  <c r="AI333"/>
  <c r="AH333"/>
  <c r="AF333"/>
  <c r="AE333"/>
  <c r="AD333"/>
  <c r="AC333"/>
  <c r="AA333"/>
  <c r="Z333"/>
  <c r="Y333"/>
  <c r="U333"/>
  <c r="T333"/>
  <c r="S333"/>
  <c r="R333"/>
  <c r="Q333"/>
  <c r="P333"/>
  <c r="O333"/>
  <c r="N333"/>
  <c r="M333"/>
  <c r="L333"/>
  <c r="J333"/>
  <c r="I333"/>
  <c r="H333"/>
  <c r="G333"/>
  <c r="F333"/>
  <c r="E333"/>
  <c r="D333"/>
  <c r="B333"/>
  <c r="BH332"/>
  <c r="BF332"/>
  <c r="BE332"/>
  <c r="BD332"/>
  <c r="BC332"/>
  <c r="BB332"/>
  <c r="BA332"/>
  <c r="AY332"/>
  <c r="AX332"/>
  <c r="AW332"/>
  <c r="AV332"/>
  <c r="AU332"/>
  <c r="AT332"/>
  <c r="AS332"/>
  <c r="AR332"/>
  <c r="AQ332"/>
  <c r="AP332"/>
  <c r="AO332"/>
  <c r="AN332"/>
  <c r="AM332"/>
  <c r="AL332"/>
  <c r="AK332"/>
  <c r="AJ332"/>
  <c r="AI332"/>
  <c r="AH332"/>
  <c r="AF332"/>
  <c r="AE332"/>
  <c r="AD332"/>
  <c r="AC332"/>
  <c r="AA332"/>
  <c r="Z332"/>
  <c r="Y332"/>
  <c r="U332"/>
  <c r="T332"/>
  <c r="S332"/>
  <c r="R332"/>
  <c r="Q332"/>
  <c r="P332"/>
  <c r="O332"/>
  <c r="N332"/>
  <c r="M332"/>
  <c r="L332"/>
  <c r="J332"/>
  <c r="I332"/>
  <c r="H332"/>
  <c r="G332"/>
  <c r="F332"/>
  <c r="E332"/>
  <c r="D332"/>
  <c r="B332"/>
  <c r="BH331"/>
  <c r="BF331"/>
  <c r="BE331"/>
  <c r="BD331"/>
  <c r="BC331"/>
  <c r="BB331"/>
  <c r="BA331"/>
  <c r="AY331"/>
  <c r="AX331"/>
  <c r="AW331"/>
  <c r="AV331"/>
  <c r="AU331"/>
  <c r="AT331"/>
  <c r="AS331"/>
  <c r="AR331"/>
  <c r="AQ331"/>
  <c r="AP331"/>
  <c r="AO331"/>
  <c r="AN331"/>
  <c r="AM331"/>
  <c r="AL331"/>
  <c r="AK331"/>
  <c r="AJ331"/>
  <c r="AI331"/>
  <c r="AH331"/>
  <c r="AF331"/>
  <c r="AE331"/>
  <c r="AD331"/>
  <c r="AC331"/>
  <c r="AA331"/>
  <c r="Z331"/>
  <c r="Y331"/>
  <c r="U331"/>
  <c r="T331"/>
  <c r="S331"/>
  <c r="R331"/>
  <c r="Q331"/>
  <c r="P331"/>
  <c r="O331"/>
  <c r="N331"/>
  <c r="M331"/>
  <c r="L331"/>
  <c r="J331"/>
  <c r="I331"/>
  <c r="H331"/>
  <c r="G331"/>
  <c r="F331"/>
  <c r="E331"/>
  <c r="D331"/>
  <c r="B331"/>
  <c r="BH330"/>
  <c r="BF330"/>
  <c r="BE330"/>
  <c r="BD330"/>
  <c r="BC330"/>
  <c r="BB330"/>
  <c r="BA330"/>
  <c r="AY330"/>
  <c r="AX330"/>
  <c r="AW330"/>
  <c r="AV330"/>
  <c r="AU330"/>
  <c r="AT330"/>
  <c r="AS330"/>
  <c r="AR330"/>
  <c r="AQ330"/>
  <c r="AP330"/>
  <c r="AO330"/>
  <c r="AN330"/>
  <c r="AM330"/>
  <c r="AL330"/>
  <c r="AK330"/>
  <c r="AJ330"/>
  <c r="AI330"/>
  <c r="AH330"/>
  <c r="AF330"/>
  <c r="AE330"/>
  <c r="AD330"/>
  <c r="AC330"/>
  <c r="AA330"/>
  <c r="Z330"/>
  <c r="Y330"/>
  <c r="U330"/>
  <c r="T330"/>
  <c r="S330"/>
  <c r="R330"/>
  <c r="Q330"/>
  <c r="P330"/>
  <c r="O330"/>
  <c r="N330"/>
  <c r="M330"/>
  <c r="L330"/>
  <c r="J330"/>
  <c r="I330"/>
  <c r="H330"/>
  <c r="G330"/>
  <c r="F330"/>
  <c r="E330"/>
  <c r="D330"/>
  <c r="B330"/>
  <c r="BH329"/>
  <c r="BF329"/>
  <c r="BE329"/>
  <c r="BD329"/>
  <c r="BC329"/>
  <c r="BB329"/>
  <c r="BA329"/>
  <c r="AY329"/>
  <c r="AX329"/>
  <c r="AW329"/>
  <c r="AV329"/>
  <c r="AU329"/>
  <c r="AT329"/>
  <c r="AS329"/>
  <c r="AR329"/>
  <c r="AQ329"/>
  <c r="AP329"/>
  <c r="AO329"/>
  <c r="AN329"/>
  <c r="AM329"/>
  <c r="AL329"/>
  <c r="AK329"/>
  <c r="AJ329"/>
  <c r="AI329"/>
  <c r="AH329"/>
  <c r="AF329"/>
  <c r="AE329"/>
  <c r="AD329"/>
  <c r="AC329"/>
  <c r="AA329"/>
  <c r="Z329"/>
  <c r="Y329"/>
  <c r="U329"/>
  <c r="T329"/>
  <c r="S329"/>
  <c r="R329"/>
  <c r="Q329"/>
  <c r="P329"/>
  <c r="O329"/>
  <c r="N329"/>
  <c r="M329"/>
  <c r="L329"/>
  <c r="J329"/>
  <c r="I329"/>
  <c r="H329"/>
  <c r="G329"/>
  <c r="F329"/>
  <c r="E329"/>
  <c r="D329"/>
  <c r="B329"/>
  <c r="BH328"/>
  <c r="BF328"/>
  <c r="BE328"/>
  <c r="BD328"/>
  <c r="BC328"/>
  <c r="BB328"/>
  <c r="BA328"/>
  <c r="AY328"/>
  <c r="AX328"/>
  <c r="AW328"/>
  <c r="AV328"/>
  <c r="AU328"/>
  <c r="AT328"/>
  <c r="AS328"/>
  <c r="AR328"/>
  <c r="AQ328"/>
  <c r="AP328"/>
  <c r="AO328"/>
  <c r="AN328"/>
  <c r="AM328"/>
  <c r="AL328"/>
  <c r="AK328"/>
  <c r="AJ328"/>
  <c r="AI328"/>
  <c r="AH328"/>
  <c r="AF328"/>
  <c r="AE328"/>
  <c r="AD328"/>
  <c r="AC328"/>
  <c r="AA328"/>
  <c r="Z328"/>
  <c r="Y328"/>
  <c r="U328"/>
  <c r="T328"/>
  <c r="S328"/>
  <c r="R328"/>
  <c r="Q328"/>
  <c r="P328"/>
  <c r="O328"/>
  <c r="N328"/>
  <c r="M328"/>
  <c r="L328"/>
  <c r="J328"/>
  <c r="I328"/>
  <c r="H328"/>
  <c r="G328"/>
  <c r="F328"/>
  <c r="E328"/>
  <c r="D328"/>
  <c r="B328"/>
  <c r="BH327"/>
  <c r="BF327"/>
  <c r="BE327"/>
  <c r="BD327"/>
  <c r="BC327"/>
  <c r="BB327"/>
  <c r="BA327"/>
  <c r="AY327"/>
  <c r="AX327"/>
  <c r="AW327"/>
  <c r="AV327"/>
  <c r="AU327"/>
  <c r="AT327"/>
  <c r="AS327"/>
  <c r="AR327"/>
  <c r="AQ327"/>
  <c r="AP327"/>
  <c r="AO327"/>
  <c r="AN327"/>
  <c r="AM327"/>
  <c r="AL327"/>
  <c r="AK327"/>
  <c r="AJ327"/>
  <c r="AI327"/>
  <c r="AH327"/>
  <c r="AF327"/>
  <c r="AE327"/>
  <c r="AD327"/>
  <c r="AC327"/>
  <c r="AA327"/>
  <c r="Z327"/>
  <c r="Y327"/>
  <c r="U327"/>
  <c r="T327"/>
  <c r="S327"/>
  <c r="R327"/>
  <c r="Q327"/>
  <c r="P327"/>
  <c r="O327"/>
  <c r="N327"/>
  <c r="M327"/>
  <c r="L327"/>
  <c r="J327"/>
  <c r="I327"/>
  <c r="H327"/>
  <c r="G327"/>
  <c r="F327"/>
  <c r="E327"/>
  <c r="D327"/>
  <c r="B327"/>
  <c r="BH326"/>
  <c r="BF326"/>
  <c r="BE326"/>
  <c r="BD326"/>
  <c r="BC326"/>
  <c r="BB326"/>
  <c r="BA326"/>
  <c r="AY326"/>
  <c r="AX326"/>
  <c r="AW326"/>
  <c r="AV326"/>
  <c r="AU326"/>
  <c r="AT326"/>
  <c r="AS326"/>
  <c r="AR326"/>
  <c r="AQ326"/>
  <c r="AP326"/>
  <c r="AO326"/>
  <c r="AN326"/>
  <c r="AM326"/>
  <c r="AL326"/>
  <c r="AK326"/>
  <c r="AJ326"/>
  <c r="AI326"/>
  <c r="AH326"/>
  <c r="AF326"/>
  <c r="AE326"/>
  <c r="AD326"/>
  <c r="AC326"/>
  <c r="AA326"/>
  <c r="Z326"/>
  <c r="Y326"/>
  <c r="U326"/>
  <c r="T326"/>
  <c r="S326"/>
  <c r="R326"/>
  <c r="Q326"/>
  <c r="P326"/>
  <c r="O326"/>
  <c r="N326"/>
  <c r="M326"/>
  <c r="L326"/>
  <c r="J326"/>
  <c r="I326"/>
  <c r="H326"/>
  <c r="G326"/>
  <c r="F326"/>
  <c r="E326"/>
  <c r="D326"/>
  <c r="B326"/>
  <c r="BH325"/>
  <c r="BF325"/>
  <c r="BE325"/>
  <c r="BD325"/>
  <c r="BC325"/>
  <c r="BB325"/>
  <c r="BA325"/>
  <c r="AY325"/>
  <c r="AX325"/>
  <c r="AW325"/>
  <c r="AV325"/>
  <c r="AU325"/>
  <c r="AT325"/>
  <c r="AS325"/>
  <c r="AR325"/>
  <c r="AQ325"/>
  <c r="AP325"/>
  <c r="AO325"/>
  <c r="AN325"/>
  <c r="AM325"/>
  <c r="AL325"/>
  <c r="AK325"/>
  <c r="AJ325"/>
  <c r="AI325"/>
  <c r="AH325"/>
  <c r="AF325"/>
  <c r="AE325"/>
  <c r="AD325"/>
  <c r="AC325"/>
  <c r="AA325"/>
  <c r="Z325"/>
  <c r="Y325"/>
  <c r="U325"/>
  <c r="T325"/>
  <c r="S325"/>
  <c r="R325"/>
  <c r="Q325"/>
  <c r="P325"/>
  <c r="O325"/>
  <c r="N325"/>
  <c r="M325"/>
  <c r="L325"/>
  <c r="J325"/>
  <c r="I325"/>
  <c r="H325"/>
  <c r="G325"/>
  <c r="F325"/>
  <c r="E325"/>
  <c r="D325"/>
  <c r="B325"/>
  <c r="BH324"/>
  <c r="BF324"/>
  <c r="BE324"/>
  <c r="BD324"/>
  <c r="BC324"/>
  <c r="BB324"/>
  <c r="BA324"/>
  <c r="AY324"/>
  <c r="AX324"/>
  <c r="AW324"/>
  <c r="AV324"/>
  <c r="AU324"/>
  <c r="AT324"/>
  <c r="AS324"/>
  <c r="AR324"/>
  <c r="AQ324"/>
  <c r="AP324"/>
  <c r="AO324"/>
  <c r="AN324"/>
  <c r="AM324"/>
  <c r="AL324"/>
  <c r="AK324"/>
  <c r="AJ324"/>
  <c r="AI324"/>
  <c r="AH324"/>
  <c r="AF324"/>
  <c r="AE324"/>
  <c r="AD324"/>
  <c r="AC324"/>
  <c r="AA324"/>
  <c r="Z324"/>
  <c r="Y324"/>
  <c r="U324"/>
  <c r="T324"/>
  <c r="S324"/>
  <c r="R324"/>
  <c r="Q324"/>
  <c r="P324"/>
  <c r="O324"/>
  <c r="N324"/>
  <c r="M324"/>
  <c r="L324"/>
  <c r="J324"/>
  <c r="I324"/>
  <c r="H324"/>
  <c r="G324"/>
  <c r="F324"/>
  <c r="E324"/>
  <c r="D324"/>
  <c r="B324"/>
  <c r="BH323"/>
  <c r="BF323"/>
  <c r="BE323"/>
  <c r="BD323"/>
  <c r="BC323"/>
  <c r="BB323"/>
  <c r="BA323"/>
  <c r="AY323"/>
  <c r="AX323"/>
  <c r="AW323"/>
  <c r="AV323"/>
  <c r="AU323"/>
  <c r="AT323"/>
  <c r="AS323"/>
  <c r="AR323"/>
  <c r="AQ323"/>
  <c r="AP323"/>
  <c r="AO323"/>
  <c r="AN323"/>
  <c r="AM323"/>
  <c r="AL323"/>
  <c r="AK323"/>
  <c r="AJ323"/>
  <c r="AI323"/>
  <c r="AH323"/>
  <c r="AF323"/>
  <c r="AE323"/>
  <c r="AD323"/>
  <c r="AC323"/>
  <c r="AA323"/>
  <c r="Z323"/>
  <c r="Y323"/>
  <c r="U323"/>
  <c r="T323"/>
  <c r="S323"/>
  <c r="R323"/>
  <c r="Q323"/>
  <c r="P323"/>
  <c r="O323"/>
  <c r="N323"/>
  <c r="M323"/>
  <c r="L323"/>
  <c r="J323"/>
  <c r="I323"/>
  <c r="H323"/>
  <c r="G323"/>
  <c r="F323"/>
  <c r="E323"/>
  <c r="D323"/>
  <c r="B323"/>
  <c r="BH322"/>
  <c r="BF322"/>
  <c r="BE322"/>
  <c r="BD322"/>
  <c r="BC322"/>
  <c r="BB322"/>
  <c r="BA322"/>
  <c r="AY322"/>
  <c r="AX322"/>
  <c r="AW322"/>
  <c r="AV322"/>
  <c r="AU322"/>
  <c r="AT322"/>
  <c r="AS322"/>
  <c r="AR322"/>
  <c r="AQ322"/>
  <c r="AP322"/>
  <c r="AO322"/>
  <c r="AN322"/>
  <c r="AM322"/>
  <c r="AL322"/>
  <c r="AK322"/>
  <c r="AJ322"/>
  <c r="AI322"/>
  <c r="AH322"/>
  <c r="AF322"/>
  <c r="AE322"/>
  <c r="AD322"/>
  <c r="AC322"/>
  <c r="AA322"/>
  <c r="Z322"/>
  <c r="Y322"/>
  <c r="U322"/>
  <c r="T322"/>
  <c r="S322"/>
  <c r="R322"/>
  <c r="Q322"/>
  <c r="P322"/>
  <c r="O322"/>
  <c r="N322"/>
  <c r="M322"/>
  <c r="L322"/>
  <c r="J322"/>
  <c r="I322"/>
  <c r="H322"/>
  <c r="G322"/>
  <c r="F322"/>
  <c r="E322"/>
  <c r="D322"/>
  <c r="B322"/>
  <c r="BH321"/>
  <c r="BF321"/>
  <c r="BE321"/>
  <c r="BD321"/>
  <c r="BC321"/>
  <c r="BB321"/>
  <c r="BA321"/>
  <c r="AY321"/>
  <c r="AX321"/>
  <c r="AW321"/>
  <c r="AV321"/>
  <c r="AU321"/>
  <c r="AT321"/>
  <c r="AS321"/>
  <c r="AR321"/>
  <c r="AQ321"/>
  <c r="AP321"/>
  <c r="AO321"/>
  <c r="AN321"/>
  <c r="AM321"/>
  <c r="AL321"/>
  <c r="AK321"/>
  <c r="AJ321"/>
  <c r="AI321"/>
  <c r="AH321"/>
  <c r="AF321"/>
  <c r="AE321"/>
  <c r="AD321"/>
  <c r="AC321"/>
  <c r="AA321"/>
  <c r="Z321"/>
  <c r="Y321"/>
  <c r="U321"/>
  <c r="T321"/>
  <c r="S321"/>
  <c r="R321"/>
  <c r="Q321"/>
  <c r="P321"/>
  <c r="O321"/>
  <c r="N321"/>
  <c r="M321"/>
  <c r="L321"/>
  <c r="J321"/>
  <c r="I321"/>
  <c r="H321"/>
  <c r="G321"/>
  <c r="F321"/>
  <c r="E321"/>
  <c r="D321"/>
  <c r="B321"/>
  <c r="BH320"/>
  <c r="BF320"/>
  <c r="BE320"/>
  <c r="BD320"/>
  <c r="BC320"/>
  <c r="BB320"/>
  <c r="BA320"/>
  <c r="AY320"/>
  <c r="AX320"/>
  <c r="AW320"/>
  <c r="AV320"/>
  <c r="AU320"/>
  <c r="AT320"/>
  <c r="AS320"/>
  <c r="AR320"/>
  <c r="AQ320"/>
  <c r="AP320"/>
  <c r="AO320"/>
  <c r="AN320"/>
  <c r="AM320"/>
  <c r="AL320"/>
  <c r="AK320"/>
  <c r="AJ320"/>
  <c r="AI320"/>
  <c r="AH320"/>
  <c r="AF320"/>
  <c r="AE320"/>
  <c r="AD320"/>
  <c r="AC320"/>
  <c r="AA320"/>
  <c r="Z320"/>
  <c r="Y320"/>
  <c r="U320"/>
  <c r="T320"/>
  <c r="S320"/>
  <c r="R320"/>
  <c r="Q320"/>
  <c r="P320"/>
  <c r="O320"/>
  <c r="N320"/>
  <c r="M320"/>
  <c r="L320"/>
  <c r="J320"/>
  <c r="I320"/>
  <c r="H320"/>
  <c r="G320"/>
  <c r="F320"/>
  <c r="E320"/>
  <c r="D320"/>
  <c r="B320"/>
  <c r="BH319"/>
  <c r="BF319"/>
  <c r="BE319"/>
  <c r="BD319"/>
  <c r="BC319"/>
  <c r="BB319"/>
  <c r="BA319"/>
  <c r="AY319"/>
  <c r="AX319"/>
  <c r="AW319"/>
  <c r="AV319"/>
  <c r="AU319"/>
  <c r="AT319"/>
  <c r="AS319"/>
  <c r="AR319"/>
  <c r="AQ319"/>
  <c r="AP319"/>
  <c r="AO319"/>
  <c r="AN319"/>
  <c r="AM319"/>
  <c r="AL319"/>
  <c r="AK319"/>
  <c r="AJ319"/>
  <c r="AI319"/>
  <c r="AH319"/>
  <c r="AF319"/>
  <c r="AE319"/>
  <c r="AD319"/>
  <c r="AC319"/>
  <c r="AA319"/>
  <c r="Z319"/>
  <c r="Y319"/>
  <c r="U319"/>
  <c r="T319"/>
  <c r="S319"/>
  <c r="R319"/>
  <c r="Q319"/>
  <c r="P319"/>
  <c r="O319"/>
  <c r="N319"/>
  <c r="M319"/>
  <c r="L319"/>
  <c r="J319"/>
  <c r="I319"/>
  <c r="H319"/>
  <c r="G319"/>
  <c r="F319"/>
  <c r="E319"/>
  <c r="D319"/>
  <c r="B319"/>
  <c r="BH318"/>
  <c r="BF318"/>
  <c r="BE318"/>
  <c r="BD318"/>
  <c r="BC318"/>
  <c r="BB318"/>
  <c r="BA318"/>
  <c r="AY318"/>
  <c r="AX318"/>
  <c r="AW318"/>
  <c r="AV318"/>
  <c r="AU318"/>
  <c r="AT318"/>
  <c r="AS318"/>
  <c r="AR318"/>
  <c r="AQ318"/>
  <c r="AP318"/>
  <c r="AO318"/>
  <c r="AN318"/>
  <c r="AM318"/>
  <c r="AL318"/>
  <c r="AK318"/>
  <c r="AJ318"/>
  <c r="AI318"/>
  <c r="AH318"/>
  <c r="AF318"/>
  <c r="AE318"/>
  <c r="AD318"/>
  <c r="AC318"/>
  <c r="AA318"/>
  <c r="Z318"/>
  <c r="Y318"/>
  <c r="U318"/>
  <c r="T318"/>
  <c r="S318"/>
  <c r="R318"/>
  <c r="Q318"/>
  <c r="P318"/>
  <c r="O318"/>
  <c r="N318"/>
  <c r="M318"/>
  <c r="L318"/>
  <c r="J318"/>
  <c r="I318"/>
  <c r="H318"/>
  <c r="G318"/>
  <c r="F318"/>
  <c r="E318"/>
  <c r="D318"/>
  <c r="B318"/>
  <c r="BH317"/>
  <c r="BF317"/>
  <c r="BE317"/>
  <c r="BD317"/>
  <c r="BC317"/>
  <c r="BB317"/>
  <c r="BA317"/>
  <c r="AY317"/>
  <c r="AX317"/>
  <c r="AW317"/>
  <c r="AV317"/>
  <c r="AU317"/>
  <c r="AT317"/>
  <c r="AS317"/>
  <c r="AR317"/>
  <c r="AQ317"/>
  <c r="AP317"/>
  <c r="AO317"/>
  <c r="AN317"/>
  <c r="AM317"/>
  <c r="AL317"/>
  <c r="AK317"/>
  <c r="AJ317"/>
  <c r="AI317"/>
  <c r="AH317"/>
  <c r="AF317"/>
  <c r="AE317"/>
  <c r="AD317"/>
  <c r="AC317"/>
  <c r="AA317"/>
  <c r="Z317"/>
  <c r="Y317"/>
  <c r="U317"/>
  <c r="T317"/>
  <c r="S317"/>
  <c r="R317"/>
  <c r="Q317"/>
  <c r="P317"/>
  <c r="O317"/>
  <c r="N317"/>
  <c r="M317"/>
  <c r="L317"/>
  <c r="J317"/>
  <c r="I317"/>
  <c r="H317"/>
  <c r="G317"/>
  <c r="F317"/>
  <c r="E317"/>
  <c r="D317"/>
  <c r="B317"/>
  <c r="BH316"/>
  <c r="BF316"/>
  <c r="BE316"/>
  <c r="BD316"/>
  <c r="BC316"/>
  <c r="BB316"/>
  <c r="BA316"/>
  <c r="AY316"/>
  <c r="AX316"/>
  <c r="AW316"/>
  <c r="AV316"/>
  <c r="AU316"/>
  <c r="AT316"/>
  <c r="AS316"/>
  <c r="AR316"/>
  <c r="AQ316"/>
  <c r="AP316"/>
  <c r="AO316"/>
  <c r="AN316"/>
  <c r="AM316"/>
  <c r="AL316"/>
  <c r="AK316"/>
  <c r="AJ316"/>
  <c r="AI316"/>
  <c r="AH316"/>
  <c r="AF316"/>
  <c r="AE316"/>
  <c r="AD316"/>
  <c r="AC316"/>
  <c r="AA316"/>
  <c r="Z316"/>
  <c r="Y316"/>
  <c r="U316"/>
  <c r="T316"/>
  <c r="S316"/>
  <c r="R316"/>
  <c r="Q316"/>
  <c r="P316"/>
  <c r="O316"/>
  <c r="N316"/>
  <c r="M316"/>
  <c r="L316"/>
  <c r="J316"/>
  <c r="I316"/>
  <c r="H316"/>
  <c r="G316"/>
  <c r="F316"/>
  <c r="E316"/>
  <c r="D316"/>
  <c r="B316"/>
  <c r="BH315"/>
  <c r="BF315"/>
  <c r="BE315"/>
  <c r="BD315"/>
  <c r="BC315"/>
  <c r="BB315"/>
  <c r="BA315"/>
  <c r="AY315"/>
  <c r="AX315"/>
  <c r="AW315"/>
  <c r="AV315"/>
  <c r="AU315"/>
  <c r="AT315"/>
  <c r="AS315"/>
  <c r="AR315"/>
  <c r="AQ315"/>
  <c r="AP315"/>
  <c r="AO315"/>
  <c r="AN315"/>
  <c r="AM315"/>
  <c r="AL315"/>
  <c r="AK315"/>
  <c r="AJ315"/>
  <c r="AI315"/>
  <c r="AH315"/>
  <c r="AF315"/>
  <c r="AE315"/>
  <c r="AD315"/>
  <c r="AC315"/>
  <c r="AA315"/>
  <c r="Z315"/>
  <c r="Y315"/>
  <c r="U315"/>
  <c r="T315"/>
  <c r="S315"/>
  <c r="R315"/>
  <c r="Q315"/>
  <c r="P315"/>
  <c r="O315"/>
  <c r="N315"/>
  <c r="M315"/>
  <c r="L315"/>
  <c r="J315"/>
  <c r="I315"/>
  <c r="H315"/>
  <c r="G315"/>
  <c r="F315"/>
  <c r="E315"/>
  <c r="D315"/>
  <c r="B315"/>
  <c r="BH314"/>
  <c r="BF314"/>
  <c r="BE314"/>
  <c r="BD314"/>
  <c r="BC314"/>
  <c r="BB314"/>
  <c r="BA314"/>
  <c r="AY314"/>
  <c r="AX314"/>
  <c r="AW314"/>
  <c r="AV314"/>
  <c r="AU314"/>
  <c r="AT314"/>
  <c r="AS314"/>
  <c r="AR314"/>
  <c r="AQ314"/>
  <c r="AP314"/>
  <c r="AO314"/>
  <c r="AN314"/>
  <c r="AM314"/>
  <c r="AL314"/>
  <c r="AK314"/>
  <c r="AJ314"/>
  <c r="AI314"/>
  <c r="AH314"/>
  <c r="AF314"/>
  <c r="AE314"/>
  <c r="AD314"/>
  <c r="AC314"/>
  <c r="AA314"/>
  <c r="Z314"/>
  <c r="Y314"/>
  <c r="U314"/>
  <c r="T314"/>
  <c r="S314"/>
  <c r="R314"/>
  <c r="Q314"/>
  <c r="P314"/>
  <c r="O314"/>
  <c r="N314"/>
  <c r="M314"/>
  <c r="L314"/>
  <c r="J314"/>
  <c r="I314"/>
  <c r="H314"/>
  <c r="G314"/>
  <c r="F314"/>
  <c r="E314"/>
  <c r="D314"/>
  <c r="B314"/>
  <c r="BH313"/>
  <c r="BF313"/>
  <c r="BE313"/>
  <c r="BD313"/>
  <c r="BC313"/>
  <c r="BB313"/>
  <c r="BA313"/>
  <c r="AY313"/>
  <c r="AX313"/>
  <c r="AW313"/>
  <c r="AV313"/>
  <c r="AU313"/>
  <c r="AT313"/>
  <c r="AS313"/>
  <c r="AR313"/>
  <c r="AQ313"/>
  <c r="AP313"/>
  <c r="AO313"/>
  <c r="AN313"/>
  <c r="AM313"/>
  <c r="AL313"/>
  <c r="AK313"/>
  <c r="AJ313"/>
  <c r="AI313"/>
  <c r="AH313"/>
  <c r="AF313"/>
  <c r="AE313"/>
  <c r="AD313"/>
  <c r="AC313"/>
  <c r="AA313"/>
  <c r="Z313"/>
  <c r="Y313"/>
  <c r="U313"/>
  <c r="T313"/>
  <c r="S313"/>
  <c r="R313"/>
  <c r="Q313"/>
  <c r="P313"/>
  <c r="O313"/>
  <c r="N313"/>
  <c r="M313"/>
  <c r="L313"/>
  <c r="J313"/>
  <c r="I313"/>
  <c r="H313"/>
  <c r="G313"/>
  <c r="F313"/>
  <c r="E313"/>
  <c r="D313"/>
  <c r="B313"/>
  <c r="BH312"/>
  <c r="BF312"/>
  <c r="BE312"/>
  <c r="BD312"/>
  <c r="BC312"/>
  <c r="BB312"/>
  <c r="BA312"/>
  <c r="AY312"/>
  <c r="AX312"/>
  <c r="AW312"/>
  <c r="AV312"/>
  <c r="AU312"/>
  <c r="AT312"/>
  <c r="AS312"/>
  <c r="AR312"/>
  <c r="AQ312"/>
  <c r="AP312"/>
  <c r="AO312"/>
  <c r="AN312"/>
  <c r="AM312"/>
  <c r="AL312"/>
  <c r="AK312"/>
  <c r="AJ312"/>
  <c r="AI312"/>
  <c r="AH312"/>
  <c r="AF312"/>
  <c r="AE312"/>
  <c r="AD312"/>
  <c r="AC312"/>
  <c r="AA312"/>
  <c r="Z312"/>
  <c r="Y312"/>
  <c r="U312"/>
  <c r="T312"/>
  <c r="S312"/>
  <c r="R312"/>
  <c r="Q312"/>
  <c r="P312"/>
  <c r="O312"/>
  <c r="N312"/>
  <c r="M312"/>
  <c r="L312"/>
  <c r="J312"/>
  <c r="I312"/>
  <c r="H312"/>
  <c r="G312"/>
  <c r="F312"/>
  <c r="E312"/>
  <c r="D312"/>
  <c r="B312"/>
  <c r="BH311"/>
  <c r="BF311"/>
  <c r="BE311"/>
  <c r="BD311"/>
  <c r="BC311"/>
  <c r="BB311"/>
  <c r="BA311"/>
  <c r="AY311"/>
  <c r="AX311"/>
  <c r="AW311"/>
  <c r="AV311"/>
  <c r="AU311"/>
  <c r="AT311"/>
  <c r="AS311"/>
  <c r="AR311"/>
  <c r="AQ311"/>
  <c r="AP311"/>
  <c r="AO311"/>
  <c r="AN311"/>
  <c r="AM311"/>
  <c r="AL311"/>
  <c r="AK311"/>
  <c r="AJ311"/>
  <c r="AI311"/>
  <c r="AH311"/>
  <c r="AF311"/>
  <c r="AE311"/>
  <c r="AD311"/>
  <c r="AC311"/>
  <c r="AA311"/>
  <c r="Z311"/>
  <c r="Y311"/>
  <c r="U311"/>
  <c r="T311"/>
  <c r="S311"/>
  <c r="R311"/>
  <c r="Q311"/>
  <c r="P311"/>
  <c r="O311"/>
  <c r="N311"/>
  <c r="M311"/>
  <c r="L311"/>
  <c r="J311"/>
  <c r="I311"/>
  <c r="H311"/>
  <c r="G311"/>
  <c r="F311"/>
  <c r="E311"/>
  <c r="D311"/>
  <c r="B311"/>
  <c r="BH310"/>
  <c r="BF310"/>
  <c r="BE310"/>
  <c r="BD310"/>
  <c r="BC310"/>
  <c r="BB310"/>
  <c r="BA310"/>
  <c r="AY310"/>
  <c r="AX310"/>
  <c r="AW310"/>
  <c r="AV310"/>
  <c r="AU310"/>
  <c r="AT310"/>
  <c r="AS310"/>
  <c r="AR310"/>
  <c r="AQ310"/>
  <c r="AP310"/>
  <c r="AO310"/>
  <c r="AN310"/>
  <c r="AM310"/>
  <c r="AL310"/>
  <c r="AK310"/>
  <c r="AJ310"/>
  <c r="AI310"/>
  <c r="AH310"/>
  <c r="AF310"/>
  <c r="AE310"/>
  <c r="AD310"/>
  <c r="AC310"/>
  <c r="AA310"/>
  <c r="Z310"/>
  <c r="Y310"/>
  <c r="U310"/>
  <c r="T310"/>
  <c r="S310"/>
  <c r="R310"/>
  <c r="Q310"/>
  <c r="P310"/>
  <c r="O310"/>
  <c r="N310"/>
  <c r="M310"/>
  <c r="L310"/>
  <c r="J310"/>
  <c r="I310"/>
  <c r="H310"/>
  <c r="G310"/>
  <c r="F310"/>
  <c r="E310"/>
  <c r="D310"/>
  <c r="B310"/>
  <c r="BH309"/>
  <c r="BF309"/>
  <c r="BE309"/>
  <c r="BD309"/>
  <c r="BC309"/>
  <c r="BB309"/>
  <c r="BA309"/>
  <c r="AY309"/>
  <c r="AX309"/>
  <c r="AW309"/>
  <c r="AV309"/>
  <c r="AU309"/>
  <c r="AT309"/>
  <c r="AS309"/>
  <c r="AR309"/>
  <c r="AQ309"/>
  <c r="AP309"/>
  <c r="AO309"/>
  <c r="AN309"/>
  <c r="AM309"/>
  <c r="AL309"/>
  <c r="AK309"/>
  <c r="AJ309"/>
  <c r="AI309"/>
  <c r="AH309"/>
  <c r="AF309"/>
  <c r="AE309"/>
  <c r="AD309"/>
  <c r="AC309"/>
  <c r="AA309"/>
  <c r="Z309"/>
  <c r="Y309"/>
  <c r="U309"/>
  <c r="T309"/>
  <c r="S309"/>
  <c r="R309"/>
  <c r="Q309"/>
  <c r="P309"/>
  <c r="O309"/>
  <c r="N309"/>
  <c r="M309"/>
  <c r="L309"/>
  <c r="J309"/>
  <c r="I309"/>
  <c r="H309"/>
  <c r="G309"/>
  <c r="F309"/>
  <c r="E309"/>
  <c r="D309"/>
  <c r="B309"/>
  <c r="BH308"/>
  <c r="BF308"/>
  <c r="BE308"/>
  <c r="BD308"/>
  <c r="BC308"/>
  <c r="BB308"/>
  <c r="BA308"/>
  <c r="AY308"/>
  <c r="AX308"/>
  <c r="AW308"/>
  <c r="AV308"/>
  <c r="AU308"/>
  <c r="AT308"/>
  <c r="AS308"/>
  <c r="AR308"/>
  <c r="AQ308"/>
  <c r="AP308"/>
  <c r="AO308"/>
  <c r="AN308"/>
  <c r="AM308"/>
  <c r="AL308"/>
  <c r="AK308"/>
  <c r="AJ308"/>
  <c r="AI308"/>
  <c r="AH308"/>
  <c r="AF308"/>
  <c r="AE308"/>
  <c r="AD308"/>
  <c r="AC308"/>
  <c r="AA308"/>
  <c r="Z308"/>
  <c r="Y308"/>
  <c r="U308"/>
  <c r="T308"/>
  <c r="S308"/>
  <c r="R308"/>
  <c r="Q308"/>
  <c r="P308"/>
  <c r="O308"/>
  <c r="N308"/>
  <c r="M308"/>
  <c r="L308"/>
  <c r="J308"/>
  <c r="I308"/>
  <c r="H308"/>
  <c r="G308"/>
  <c r="F308"/>
  <c r="E308"/>
  <c r="D308"/>
  <c r="B308"/>
  <c r="BH307"/>
  <c r="BF307"/>
  <c r="BE307"/>
  <c r="BD307"/>
  <c r="BC307"/>
  <c r="BB307"/>
  <c r="BA307"/>
  <c r="AY307"/>
  <c r="AX307"/>
  <c r="AW307"/>
  <c r="AV307"/>
  <c r="AU307"/>
  <c r="AT307"/>
  <c r="AS307"/>
  <c r="AR307"/>
  <c r="AQ307"/>
  <c r="AP307"/>
  <c r="AO307"/>
  <c r="AN307"/>
  <c r="AM307"/>
  <c r="AL307"/>
  <c r="AK307"/>
  <c r="AJ307"/>
  <c r="AI307"/>
  <c r="AH307"/>
  <c r="AF307"/>
  <c r="AE307"/>
  <c r="AD307"/>
  <c r="AC307"/>
  <c r="AA307"/>
  <c r="Z307"/>
  <c r="Y307"/>
  <c r="U307"/>
  <c r="T307"/>
  <c r="S307"/>
  <c r="R307"/>
  <c r="Q307"/>
  <c r="P307"/>
  <c r="O307"/>
  <c r="N307"/>
  <c r="M307"/>
  <c r="L307"/>
  <c r="J307"/>
  <c r="I307"/>
  <c r="H307"/>
  <c r="G307"/>
  <c r="F307"/>
  <c r="E307"/>
  <c r="D307"/>
  <c r="B307"/>
  <c r="BH306"/>
  <c r="BF306"/>
  <c r="BE306"/>
  <c r="BD306"/>
  <c r="BC306"/>
  <c r="BB306"/>
  <c r="BA306"/>
  <c r="AY306"/>
  <c r="AX306"/>
  <c r="AW306"/>
  <c r="AV306"/>
  <c r="AU306"/>
  <c r="AT306"/>
  <c r="AS306"/>
  <c r="AR306"/>
  <c r="AQ306"/>
  <c r="AP306"/>
  <c r="AO306"/>
  <c r="AN306"/>
  <c r="AM306"/>
  <c r="AL306"/>
  <c r="AK306"/>
  <c r="AJ306"/>
  <c r="AI306"/>
  <c r="AH306"/>
  <c r="AF306"/>
  <c r="AE306"/>
  <c r="AD306"/>
  <c r="AC306"/>
  <c r="AA306"/>
  <c r="Z306"/>
  <c r="Y306"/>
  <c r="U306"/>
  <c r="T306"/>
  <c r="S306"/>
  <c r="R306"/>
  <c r="Q306"/>
  <c r="P306"/>
  <c r="O306"/>
  <c r="N306"/>
  <c r="M306"/>
  <c r="L306"/>
  <c r="J306"/>
  <c r="I306"/>
  <c r="H306"/>
  <c r="G306"/>
  <c r="F306"/>
  <c r="E306"/>
  <c r="D306"/>
  <c r="B306"/>
  <c r="BH305"/>
  <c r="BF305"/>
  <c r="BE305"/>
  <c r="BD305"/>
  <c r="BC305"/>
  <c r="BB305"/>
  <c r="BA305"/>
  <c r="AY305"/>
  <c r="AX305"/>
  <c r="AW305"/>
  <c r="AV305"/>
  <c r="AU305"/>
  <c r="AT305"/>
  <c r="AS305"/>
  <c r="AR305"/>
  <c r="AQ305"/>
  <c r="AP305"/>
  <c r="AO305"/>
  <c r="AN305"/>
  <c r="AM305"/>
  <c r="AL305"/>
  <c r="AK305"/>
  <c r="AJ305"/>
  <c r="AI305"/>
  <c r="AH305"/>
  <c r="AF305"/>
  <c r="AE305"/>
  <c r="AD305"/>
  <c r="AC305"/>
  <c r="AA305"/>
  <c r="Z305"/>
  <c r="Y305"/>
  <c r="U305"/>
  <c r="T305"/>
  <c r="S305"/>
  <c r="R305"/>
  <c r="Q305"/>
  <c r="P305"/>
  <c r="O305"/>
  <c r="N305"/>
  <c r="M305"/>
  <c r="L305"/>
  <c r="J305"/>
  <c r="I305"/>
  <c r="H305"/>
  <c r="G305"/>
  <c r="F305"/>
  <c r="E305"/>
  <c r="D305"/>
  <c r="B305"/>
  <c r="BH304"/>
  <c r="BF304"/>
  <c r="BE304"/>
  <c r="BD304"/>
  <c r="BC304"/>
  <c r="BB304"/>
  <c r="BA304"/>
  <c r="AY304"/>
  <c r="AX304"/>
  <c r="AW304"/>
  <c r="AV304"/>
  <c r="AU304"/>
  <c r="AT304"/>
  <c r="AS304"/>
  <c r="AR304"/>
  <c r="AQ304"/>
  <c r="AP304"/>
  <c r="AO304"/>
  <c r="AN304"/>
  <c r="AM304"/>
  <c r="AL304"/>
  <c r="AK304"/>
  <c r="AJ304"/>
  <c r="AI304"/>
  <c r="AH304"/>
  <c r="AF304"/>
  <c r="AE304"/>
  <c r="AD304"/>
  <c r="AC304"/>
  <c r="AA304"/>
  <c r="Z304"/>
  <c r="Y304"/>
  <c r="U304"/>
  <c r="T304"/>
  <c r="S304"/>
  <c r="R304"/>
  <c r="Q304"/>
  <c r="P304"/>
  <c r="O304"/>
  <c r="N304"/>
  <c r="M304"/>
  <c r="L304"/>
  <c r="J304"/>
  <c r="I304"/>
  <c r="H304"/>
  <c r="G304"/>
  <c r="F304"/>
  <c r="E304"/>
  <c r="D304"/>
  <c r="B304"/>
  <c r="BH303"/>
  <c r="BF303"/>
  <c r="BE303"/>
  <c r="BD303"/>
  <c r="BC303"/>
  <c r="BB303"/>
  <c r="BA303"/>
  <c r="AY303"/>
  <c r="AX303"/>
  <c r="AW303"/>
  <c r="AV303"/>
  <c r="AU303"/>
  <c r="AT303"/>
  <c r="AS303"/>
  <c r="AR303"/>
  <c r="AQ303"/>
  <c r="AP303"/>
  <c r="AO303"/>
  <c r="AN303"/>
  <c r="AM303"/>
  <c r="AL303"/>
  <c r="AK303"/>
  <c r="AJ303"/>
  <c r="AI303"/>
  <c r="AH303"/>
  <c r="AF303"/>
  <c r="AE303"/>
  <c r="AD303"/>
  <c r="AC303"/>
  <c r="AA303"/>
  <c r="Z303"/>
  <c r="Y303"/>
  <c r="U303"/>
  <c r="T303"/>
  <c r="S303"/>
  <c r="R303"/>
  <c r="Q303"/>
  <c r="P303"/>
  <c r="O303"/>
  <c r="N303"/>
  <c r="M303"/>
  <c r="L303"/>
  <c r="J303"/>
  <c r="I303"/>
  <c r="H303"/>
  <c r="G303"/>
  <c r="F303"/>
  <c r="E303"/>
  <c r="D303"/>
  <c r="B303"/>
  <c r="BH302"/>
  <c r="BF302"/>
  <c r="BE302"/>
  <c r="BD302"/>
  <c r="BC302"/>
  <c r="BB302"/>
  <c r="BA302"/>
  <c r="AY302"/>
  <c r="AX302"/>
  <c r="AW302"/>
  <c r="AV302"/>
  <c r="AU302"/>
  <c r="AT302"/>
  <c r="AS302"/>
  <c r="AR302"/>
  <c r="AQ302"/>
  <c r="AP302"/>
  <c r="AO302"/>
  <c r="AN302"/>
  <c r="AM302"/>
  <c r="AL302"/>
  <c r="AK302"/>
  <c r="AJ302"/>
  <c r="AI302"/>
  <c r="AH302"/>
  <c r="AF302"/>
  <c r="AE302"/>
  <c r="AD302"/>
  <c r="AC302"/>
  <c r="AA302"/>
  <c r="Z302"/>
  <c r="Y302"/>
  <c r="U302"/>
  <c r="T302"/>
  <c r="S302"/>
  <c r="R302"/>
  <c r="Q302"/>
  <c r="P302"/>
  <c r="O302"/>
  <c r="N302"/>
  <c r="M302"/>
  <c r="L302"/>
  <c r="J302"/>
  <c r="I302"/>
  <c r="H302"/>
  <c r="G302"/>
  <c r="F302"/>
  <c r="E302"/>
  <c r="D302"/>
  <c r="B302"/>
  <c r="BH301"/>
  <c r="BF301"/>
  <c r="BE301"/>
  <c r="BD301"/>
  <c r="BC301"/>
  <c r="BB301"/>
  <c r="BA301"/>
  <c r="AY301"/>
  <c r="AX301"/>
  <c r="AW301"/>
  <c r="AV301"/>
  <c r="AU301"/>
  <c r="AT301"/>
  <c r="AS301"/>
  <c r="AR301"/>
  <c r="AQ301"/>
  <c r="AP301"/>
  <c r="AO301"/>
  <c r="AN301"/>
  <c r="AM301"/>
  <c r="AL301"/>
  <c r="AK301"/>
  <c r="AJ301"/>
  <c r="AI301"/>
  <c r="AH301"/>
  <c r="AF301"/>
  <c r="AE301"/>
  <c r="AD301"/>
  <c r="AC301"/>
  <c r="AA301"/>
  <c r="Z301"/>
  <c r="Y301"/>
  <c r="U301"/>
  <c r="T301"/>
  <c r="S301"/>
  <c r="R301"/>
  <c r="Q301"/>
  <c r="P301"/>
  <c r="O301"/>
  <c r="N301"/>
  <c r="M301"/>
  <c r="L301"/>
  <c r="J301"/>
  <c r="I301"/>
  <c r="H301"/>
  <c r="G301"/>
  <c r="F301"/>
  <c r="E301"/>
  <c r="D301"/>
  <c r="B301"/>
  <c r="BH300"/>
  <c r="BF300"/>
  <c r="BE300"/>
  <c r="BD300"/>
  <c r="BC300"/>
  <c r="BB300"/>
  <c r="BA300"/>
  <c r="AY300"/>
  <c r="AX300"/>
  <c r="AW300"/>
  <c r="AV300"/>
  <c r="AU300"/>
  <c r="AT300"/>
  <c r="AS300"/>
  <c r="AR300"/>
  <c r="AQ300"/>
  <c r="AP300"/>
  <c r="AO300"/>
  <c r="AN300"/>
  <c r="AM300"/>
  <c r="AL300"/>
  <c r="AK300"/>
  <c r="AJ300"/>
  <c r="AI300"/>
  <c r="AH300"/>
  <c r="AF300"/>
  <c r="AE300"/>
  <c r="AD300"/>
  <c r="AC300"/>
  <c r="AA300"/>
  <c r="Z300"/>
  <c r="Y300"/>
  <c r="U300"/>
  <c r="T300"/>
  <c r="S300"/>
  <c r="R300"/>
  <c r="Q300"/>
  <c r="P300"/>
  <c r="O300"/>
  <c r="N300"/>
  <c r="M300"/>
  <c r="L300"/>
  <c r="J300"/>
  <c r="I300"/>
  <c r="H300"/>
  <c r="G300"/>
  <c r="F300"/>
  <c r="E300"/>
  <c r="D300"/>
  <c r="B300"/>
  <c r="BH299"/>
  <c r="BF299"/>
  <c r="BE299"/>
  <c r="BD299"/>
  <c r="BC299"/>
  <c r="BB299"/>
  <c r="BA299"/>
  <c r="AY299"/>
  <c r="AX299"/>
  <c r="AW299"/>
  <c r="AV299"/>
  <c r="AU299"/>
  <c r="AT299"/>
  <c r="AS299"/>
  <c r="AR299"/>
  <c r="AQ299"/>
  <c r="AP299"/>
  <c r="AO299"/>
  <c r="AN299"/>
  <c r="AM299"/>
  <c r="AL299"/>
  <c r="AK299"/>
  <c r="AJ299"/>
  <c r="AI299"/>
  <c r="AH299"/>
  <c r="AF299"/>
  <c r="AE299"/>
  <c r="AD299"/>
  <c r="AC299"/>
  <c r="AA299"/>
  <c r="Z299"/>
  <c r="Y299"/>
  <c r="U299"/>
  <c r="T299"/>
  <c r="S299"/>
  <c r="R299"/>
  <c r="Q299"/>
  <c r="P299"/>
  <c r="O299"/>
  <c r="N299"/>
  <c r="M299"/>
  <c r="L299"/>
  <c r="J299"/>
  <c r="I299"/>
  <c r="H299"/>
  <c r="G299"/>
  <c r="F299"/>
  <c r="E299"/>
  <c r="D299"/>
  <c r="B299"/>
  <c r="BH298"/>
  <c r="BF298"/>
  <c r="BE298"/>
  <c r="BD298"/>
  <c r="BC298"/>
  <c r="BB298"/>
  <c r="BA298"/>
  <c r="AY298"/>
  <c r="AX298"/>
  <c r="AW298"/>
  <c r="AV298"/>
  <c r="AU298"/>
  <c r="AT298"/>
  <c r="AS298"/>
  <c r="AR298"/>
  <c r="AQ298"/>
  <c r="AP298"/>
  <c r="AO298"/>
  <c r="AN298"/>
  <c r="AM298"/>
  <c r="AL298"/>
  <c r="AK298"/>
  <c r="AJ298"/>
  <c r="AI298"/>
  <c r="AH298"/>
  <c r="AF298"/>
  <c r="AE298"/>
  <c r="AD298"/>
  <c r="AC298"/>
  <c r="AA298"/>
  <c r="Z298"/>
  <c r="Y298"/>
  <c r="U298"/>
  <c r="T298"/>
  <c r="S298"/>
  <c r="R298"/>
  <c r="Q298"/>
  <c r="P298"/>
  <c r="O298"/>
  <c r="N298"/>
  <c r="M298"/>
  <c r="L298"/>
  <c r="J298"/>
  <c r="I298"/>
  <c r="H298"/>
  <c r="G298"/>
  <c r="F298"/>
  <c r="E298"/>
  <c r="D298"/>
  <c r="B298"/>
  <c r="BH297"/>
  <c r="BF297"/>
  <c r="BE297"/>
  <c r="BD297"/>
  <c r="BC297"/>
  <c r="BB297"/>
  <c r="BA297"/>
  <c r="AY297"/>
  <c r="AX297"/>
  <c r="AW297"/>
  <c r="AV297"/>
  <c r="AU297"/>
  <c r="AT297"/>
  <c r="AS297"/>
  <c r="AR297"/>
  <c r="AQ297"/>
  <c r="AP297"/>
  <c r="AO297"/>
  <c r="AN297"/>
  <c r="AM297"/>
  <c r="AL297"/>
  <c r="AK297"/>
  <c r="AJ297"/>
  <c r="AI297"/>
  <c r="AH297"/>
  <c r="AF297"/>
  <c r="AE297"/>
  <c r="AD297"/>
  <c r="AC297"/>
  <c r="AA297"/>
  <c r="Z297"/>
  <c r="Y297"/>
  <c r="U297"/>
  <c r="T297"/>
  <c r="S297"/>
  <c r="R297"/>
  <c r="Q297"/>
  <c r="P297"/>
  <c r="O297"/>
  <c r="N297"/>
  <c r="M297"/>
  <c r="L297"/>
  <c r="J297"/>
  <c r="I297"/>
  <c r="H297"/>
  <c r="G297"/>
  <c r="F297"/>
  <c r="E297"/>
  <c r="D297"/>
  <c r="B297"/>
  <c r="BH296"/>
  <c r="BF296"/>
  <c r="BE296"/>
  <c r="BD296"/>
  <c r="BC296"/>
  <c r="BB296"/>
  <c r="BA296"/>
  <c r="AY296"/>
  <c r="AX296"/>
  <c r="AW296"/>
  <c r="AV296"/>
  <c r="AU296"/>
  <c r="AT296"/>
  <c r="AS296"/>
  <c r="AR296"/>
  <c r="AQ296"/>
  <c r="AP296"/>
  <c r="AO296"/>
  <c r="AN296"/>
  <c r="AM296"/>
  <c r="AL296"/>
  <c r="AK296"/>
  <c r="AJ296"/>
  <c r="AI296"/>
  <c r="AH296"/>
  <c r="AF296"/>
  <c r="AE296"/>
  <c r="AD296"/>
  <c r="AC296"/>
  <c r="AA296"/>
  <c r="Z296"/>
  <c r="Y296"/>
  <c r="U296"/>
  <c r="T296"/>
  <c r="S296"/>
  <c r="R296"/>
  <c r="Q296"/>
  <c r="P296"/>
  <c r="O296"/>
  <c r="N296"/>
  <c r="M296"/>
  <c r="L296"/>
  <c r="J296"/>
  <c r="I296"/>
  <c r="H296"/>
  <c r="G296"/>
  <c r="F296"/>
  <c r="E296"/>
  <c r="D296"/>
  <c r="B296"/>
  <c r="BH295"/>
  <c r="BF295"/>
  <c r="BE295"/>
  <c r="BD295"/>
  <c r="BC295"/>
  <c r="BB295"/>
  <c r="BA295"/>
  <c r="AY295"/>
  <c r="AX295"/>
  <c r="AW295"/>
  <c r="AV295"/>
  <c r="AU295"/>
  <c r="AT295"/>
  <c r="AS295"/>
  <c r="AR295"/>
  <c r="AQ295"/>
  <c r="AP295"/>
  <c r="AO295"/>
  <c r="AN295"/>
  <c r="AM295"/>
  <c r="AL295"/>
  <c r="AK295"/>
  <c r="AJ295"/>
  <c r="AI295"/>
  <c r="AH295"/>
  <c r="AF295"/>
  <c r="AE295"/>
  <c r="AD295"/>
  <c r="AC295"/>
  <c r="AA295"/>
  <c r="Z295"/>
  <c r="Y295"/>
  <c r="U295"/>
  <c r="T295"/>
  <c r="S295"/>
  <c r="R295"/>
  <c r="Q295"/>
  <c r="P295"/>
  <c r="O295"/>
  <c r="N295"/>
  <c r="M295"/>
  <c r="L295"/>
  <c r="J295"/>
  <c r="I295"/>
  <c r="H295"/>
  <c r="G295"/>
  <c r="F295"/>
  <c r="E295"/>
  <c r="D295"/>
  <c r="B295"/>
  <c r="BH294"/>
  <c r="BF294"/>
  <c r="BE294"/>
  <c r="BD294"/>
  <c r="BC294"/>
  <c r="BB294"/>
  <c r="BA294"/>
  <c r="AY294"/>
  <c r="AX294"/>
  <c r="AW294"/>
  <c r="AV294"/>
  <c r="AU294"/>
  <c r="AT294"/>
  <c r="AS294"/>
  <c r="AR294"/>
  <c r="AQ294"/>
  <c r="AP294"/>
  <c r="AO294"/>
  <c r="AN294"/>
  <c r="AM294"/>
  <c r="AL294"/>
  <c r="AK294"/>
  <c r="AJ294"/>
  <c r="AI294"/>
  <c r="AH294"/>
  <c r="AF294"/>
  <c r="AE294"/>
  <c r="AD294"/>
  <c r="AC294"/>
  <c r="AA294"/>
  <c r="Z294"/>
  <c r="Y294"/>
  <c r="U294"/>
  <c r="T294"/>
  <c r="S294"/>
  <c r="R294"/>
  <c r="Q294"/>
  <c r="P294"/>
  <c r="O294"/>
  <c r="N294"/>
  <c r="M294"/>
  <c r="L294"/>
  <c r="J294"/>
  <c r="I294"/>
  <c r="H294"/>
  <c r="G294"/>
  <c r="F294"/>
  <c r="E294"/>
  <c r="D294"/>
  <c r="B294"/>
  <c r="BH293"/>
  <c r="BF293"/>
  <c r="BE293"/>
  <c r="BD293"/>
  <c r="BC293"/>
  <c r="BB293"/>
  <c r="BA293"/>
  <c r="AY293"/>
  <c r="AX293"/>
  <c r="AW293"/>
  <c r="AV293"/>
  <c r="AU293"/>
  <c r="AT293"/>
  <c r="AS293"/>
  <c r="AR293"/>
  <c r="AQ293"/>
  <c r="AP293"/>
  <c r="AO293"/>
  <c r="AN293"/>
  <c r="AM293"/>
  <c r="AL293"/>
  <c r="AK293"/>
  <c r="AJ293"/>
  <c r="AI293"/>
  <c r="AH293"/>
  <c r="AF293"/>
  <c r="AE293"/>
  <c r="AD293"/>
  <c r="AC293"/>
  <c r="AA293"/>
  <c r="Z293"/>
  <c r="Y293"/>
  <c r="U293"/>
  <c r="T293"/>
  <c r="S293"/>
  <c r="R293"/>
  <c r="Q293"/>
  <c r="P293"/>
  <c r="O293"/>
  <c r="N293"/>
  <c r="M293"/>
  <c r="L293"/>
  <c r="J293"/>
  <c r="I293"/>
  <c r="H293"/>
  <c r="G293"/>
  <c r="F293"/>
  <c r="E293"/>
  <c r="D293"/>
  <c r="B293"/>
  <c r="BH292"/>
  <c r="BF292"/>
  <c r="BE292"/>
  <c r="BD292"/>
  <c r="BC292"/>
  <c r="BB292"/>
  <c r="BA292"/>
  <c r="AY292"/>
  <c r="AX292"/>
  <c r="AW292"/>
  <c r="AV292"/>
  <c r="AU292"/>
  <c r="AT292"/>
  <c r="AS292"/>
  <c r="AR292"/>
  <c r="AQ292"/>
  <c r="AP292"/>
  <c r="AO292"/>
  <c r="AN292"/>
  <c r="AM292"/>
  <c r="AL292"/>
  <c r="AK292"/>
  <c r="AJ292"/>
  <c r="AI292"/>
  <c r="AH292"/>
  <c r="AF292"/>
  <c r="AE292"/>
  <c r="AD292"/>
  <c r="AC292"/>
  <c r="AA292"/>
  <c r="Z292"/>
  <c r="Y292"/>
  <c r="U292"/>
  <c r="T292"/>
  <c r="S292"/>
  <c r="R292"/>
  <c r="Q292"/>
  <c r="P292"/>
  <c r="O292"/>
  <c r="N292"/>
  <c r="M292"/>
  <c r="L292"/>
  <c r="J292"/>
  <c r="I292"/>
  <c r="H292"/>
  <c r="G292"/>
  <c r="F292"/>
  <c r="E292"/>
  <c r="D292"/>
  <c r="B292"/>
  <c r="BH291"/>
  <c r="BF291"/>
  <c r="BE291"/>
  <c r="BD291"/>
  <c r="BC291"/>
  <c r="BB291"/>
  <c r="BA291"/>
  <c r="AY291"/>
  <c r="AX291"/>
  <c r="AW291"/>
  <c r="AV291"/>
  <c r="AU291"/>
  <c r="AT291"/>
  <c r="AS291"/>
  <c r="AR291"/>
  <c r="AQ291"/>
  <c r="AP291"/>
  <c r="AO291"/>
  <c r="AN291"/>
  <c r="AM291"/>
  <c r="AL291"/>
  <c r="AK291"/>
  <c r="AJ291"/>
  <c r="AI291"/>
  <c r="AH291"/>
  <c r="AF291"/>
  <c r="AE291"/>
  <c r="AD291"/>
  <c r="AC291"/>
  <c r="AA291"/>
  <c r="Z291"/>
  <c r="Y291"/>
  <c r="U291"/>
  <c r="T291"/>
  <c r="S291"/>
  <c r="R291"/>
  <c r="Q291"/>
  <c r="P291"/>
  <c r="O291"/>
  <c r="N291"/>
  <c r="M291"/>
  <c r="L291"/>
  <c r="J291"/>
  <c r="I291"/>
  <c r="H291"/>
  <c r="G291"/>
  <c r="F291"/>
  <c r="E291"/>
  <c r="D291"/>
  <c r="B291"/>
  <c r="BH290"/>
  <c r="BF290"/>
  <c r="BE290"/>
  <c r="BD290"/>
  <c r="BC290"/>
  <c r="BB290"/>
  <c r="BA290"/>
  <c r="AY290"/>
  <c r="AX290"/>
  <c r="AW290"/>
  <c r="AV290"/>
  <c r="AU290"/>
  <c r="AT290"/>
  <c r="AS290"/>
  <c r="AR290"/>
  <c r="AQ290"/>
  <c r="AP290"/>
  <c r="AO290"/>
  <c r="AN290"/>
  <c r="AM290"/>
  <c r="AL290"/>
  <c r="AK290"/>
  <c r="AJ290"/>
  <c r="AI290"/>
  <c r="AH290"/>
  <c r="AF290"/>
  <c r="AE290"/>
  <c r="AD290"/>
  <c r="AC290"/>
  <c r="AA290"/>
  <c r="Z290"/>
  <c r="Y290"/>
  <c r="U290"/>
  <c r="T290"/>
  <c r="S290"/>
  <c r="R290"/>
  <c r="Q290"/>
  <c r="P290"/>
  <c r="O290"/>
  <c r="N290"/>
  <c r="M290"/>
  <c r="L290"/>
  <c r="J290"/>
  <c r="I290"/>
  <c r="H290"/>
  <c r="G290"/>
  <c r="F290"/>
  <c r="E290"/>
  <c r="D290"/>
  <c r="B290"/>
  <c r="BH289"/>
  <c r="BF289"/>
  <c r="BE289"/>
  <c r="BD289"/>
  <c r="BC289"/>
  <c r="BB289"/>
  <c r="BA289"/>
  <c r="AY289"/>
  <c r="AX289"/>
  <c r="AW289"/>
  <c r="AV289"/>
  <c r="AU289"/>
  <c r="AT289"/>
  <c r="AS289"/>
  <c r="AR289"/>
  <c r="AQ289"/>
  <c r="AP289"/>
  <c r="AO289"/>
  <c r="AN289"/>
  <c r="AM289"/>
  <c r="AL289"/>
  <c r="AK289"/>
  <c r="AJ289"/>
  <c r="AI289"/>
  <c r="AH289"/>
  <c r="AF289"/>
  <c r="AE289"/>
  <c r="AD289"/>
  <c r="AC289"/>
  <c r="AA289"/>
  <c r="Z289"/>
  <c r="Y289"/>
  <c r="U289"/>
  <c r="T289"/>
  <c r="S289"/>
  <c r="R289"/>
  <c r="Q289"/>
  <c r="P289"/>
  <c r="O289"/>
  <c r="N289"/>
  <c r="M289"/>
  <c r="L289"/>
  <c r="J289"/>
  <c r="I289"/>
  <c r="H289"/>
  <c r="G289"/>
  <c r="F289"/>
  <c r="E289"/>
  <c r="D289"/>
  <c r="B289"/>
  <c r="BH288"/>
  <c r="BF288"/>
  <c r="BE288"/>
  <c r="BD288"/>
  <c r="BC288"/>
  <c r="BB288"/>
  <c r="BA288"/>
  <c r="AY288"/>
  <c r="AX288"/>
  <c r="AW288"/>
  <c r="AV288"/>
  <c r="AU288"/>
  <c r="AT288"/>
  <c r="AS288"/>
  <c r="AR288"/>
  <c r="AQ288"/>
  <c r="AP288"/>
  <c r="AO288"/>
  <c r="AN288"/>
  <c r="AM288"/>
  <c r="AL288"/>
  <c r="AK288"/>
  <c r="AJ288"/>
  <c r="AI288"/>
  <c r="AH288"/>
  <c r="AF288"/>
  <c r="AE288"/>
  <c r="AD288"/>
  <c r="AC288"/>
  <c r="AA288"/>
  <c r="Z288"/>
  <c r="Y288"/>
  <c r="U288"/>
  <c r="T288"/>
  <c r="S288"/>
  <c r="R288"/>
  <c r="Q288"/>
  <c r="P288"/>
  <c r="O288"/>
  <c r="N288"/>
  <c r="M288"/>
  <c r="L288"/>
  <c r="J288"/>
  <c r="I288"/>
  <c r="H288"/>
  <c r="G288"/>
  <c r="F288"/>
  <c r="E288"/>
  <c r="D288"/>
  <c r="B288"/>
  <c r="BH287"/>
  <c r="BF287"/>
  <c r="BE287"/>
  <c r="BD287"/>
  <c r="BC287"/>
  <c r="BB287"/>
  <c r="BA287"/>
  <c r="AY287"/>
  <c r="AX287"/>
  <c r="AW287"/>
  <c r="AV287"/>
  <c r="AU287"/>
  <c r="AT287"/>
  <c r="AS287"/>
  <c r="AR287"/>
  <c r="AQ287"/>
  <c r="AP287"/>
  <c r="AO287"/>
  <c r="AN287"/>
  <c r="AM287"/>
  <c r="AL287"/>
  <c r="AK287"/>
  <c r="AJ287"/>
  <c r="AI287"/>
  <c r="AH287"/>
  <c r="AF287"/>
  <c r="AE287"/>
  <c r="AD287"/>
  <c r="AC287"/>
  <c r="AA287"/>
  <c r="Z287"/>
  <c r="Y287"/>
  <c r="U287"/>
  <c r="T287"/>
  <c r="S287"/>
  <c r="R287"/>
  <c r="Q287"/>
  <c r="P287"/>
  <c r="O287"/>
  <c r="N287"/>
  <c r="M287"/>
  <c r="L287"/>
  <c r="J287"/>
  <c r="I287"/>
  <c r="H287"/>
  <c r="G287"/>
  <c r="F287"/>
  <c r="E287"/>
  <c r="D287"/>
  <c r="B287"/>
  <c r="BH286"/>
  <c r="BF286"/>
  <c r="BE286"/>
  <c r="BD286"/>
  <c r="BC286"/>
  <c r="BB286"/>
  <c r="BA286"/>
  <c r="AY286"/>
  <c r="AX286"/>
  <c r="AW286"/>
  <c r="AV286"/>
  <c r="AU286"/>
  <c r="AT286"/>
  <c r="AS286"/>
  <c r="AR286"/>
  <c r="AQ286"/>
  <c r="AP286"/>
  <c r="AO286"/>
  <c r="AN286"/>
  <c r="AM286"/>
  <c r="AL286"/>
  <c r="AK286"/>
  <c r="AJ286"/>
  <c r="AI286"/>
  <c r="AH286"/>
  <c r="AF286"/>
  <c r="AE286"/>
  <c r="AD286"/>
  <c r="AC286"/>
  <c r="AA286"/>
  <c r="Z286"/>
  <c r="Y286"/>
  <c r="U286"/>
  <c r="T286"/>
  <c r="S286"/>
  <c r="R286"/>
  <c r="Q286"/>
  <c r="P286"/>
  <c r="O286"/>
  <c r="N286"/>
  <c r="M286"/>
  <c r="L286"/>
  <c r="J286"/>
  <c r="I286"/>
  <c r="H286"/>
  <c r="G286"/>
  <c r="F286"/>
  <c r="E286"/>
  <c r="D286"/>
  <c r="B286"/>
  <c r="BH285"/>
  <c r="BF285"/>
  <c r="BE285"/>
  <c r="BD285"/>
  <c r="BC285"/>
  <c r="BB285"/>
  <c r="BA285"/>
  <c r="AY285"/>
  <c r="AX285"/>
  <c r="AW285"/>
  <c r="AV285"/>
  <c r="AU285"/>
  <c r="AT285"/>
  <c r="AS285"/>
  <c r="AR285"/>
  <c r="AQ285"/>
  <c r="AP285"/>
  <c r="AO285"/>
  <c r="AN285"/>
  <c r="AM285"/>
  <c r="AL285"/>
  <c r="AK285"/>
  <c r="AJ285"/>
  <c r="AI285"/>
  <c r="AH285"/>
  <c r="AF285"/>
  <c r="AE285"/>
  <c r="AD285"/>
  <c r="AC285"/>
  <c r="AA285"/>
  <c r="Z285"/>
  <c r="Y285"/>
  <c r="U285"/>
  <c r="T285"/>
  <c r="S285"/>
  <c r="R285"/>
  <c r="Q285"/>
  <c r="P285"/>
  <c r="O285"/>
  <c r="N285"/>
  <c r="M285"/>
  <c r="L285"/>
  <c r="J285"/>
  <c r="I285"/>
  <c r="H285"/>
  <c r="G285"/>
  <c r="F285"/>
  <c r="E285"/>
  <c r="D285"/>
  <c r="B285"/>
  <c r="BH284"/>
  <c r="BF284"/>
  <c r="BE284"/>
  <c r="BD284"/>
  <c r="BC284"/>
  <c r="BB284"/>
  <c r="BA284"/>
  <c r="AY284"/>
  <c r="AX284"/>
  <c r="AW284"/>
  <c r="AV284"/>
  <c r="AU284"/>
  <c r="AT284"/>
  <c r="AS284"/>
  <c r="AR284"/>
  <c r="AQ284"/>
  <c r="AP284"/>
  <c r="AO284"/>
  <c r="AN284"/>
  <c r="AM284"/>
  <c r="AL284"/>
  <c r="AK284"/>
  <c r="AJ284"/>
  <c r="AI284"/>
  <c r="AH284"/>
  <c r="AF284"/>
  <c r="AE284"/>
  <c r="AD284"/>
  <c r="AC284"/>
  <c r="AA284"/>
  <c r="Z284"/>
  <c r="Y284"/>
  <c r="U284"/>
  <c r="T284"/>
  <c r="S284"/>
  <c r="R284"/>
  <c r="Q284"/>
  <c r="P284"/>
  <c r="O284"/>
  <c r="N284"/>
  <c r="M284"/>
  <c r="L284"/>
  <c r="J284"/>
  <c r="I284"/>
  <c r="H284"/>
  <c r="G284"/>
  <c r="F284"/>
  <c r="E284"/>
  <c r="D284"/>
  <c r="B284"/>
  <c r="BH283"/>
  <c r="BF283"/>
  <c r="BE283"/>
  <c r="BD283"/>
  <c r="BC283"/>
  <c r="BB283"/>
  <c r="BA283"/>
  <c r="AY283"/>
  <c r="AX283"/>
  <c r="AW283"/>
  <c r="AV283"/>
  <c r="AU283"/>
  <c r="AT283"/>
  <c r="AS283"/>
  <c r="AR283"/>
  <c r="AQ283"/>
  <c r="AP283"/>
  <c r="AO283"/>
  <c r="AN283"/>
  <c r="AM283"/>
  <c r="AL283"/>
  <c r="AK283"/>
  <c r="AJ283"/>
  <c r="AI283"/>
  <c r="AH283"/>
  <c r="AF283"/>
  <c r="AE283"/>
  <c r="AD283"/>
  <c r="AC283"/>
  <c r="AA283"/>
  <c r="Z283"/>
  <c r="Y283"/>
  <c r="U283"/>
  <c r="T283"/>
  <c r="S283"/>
  <c r="R283"/>
  <c r="Q283"/>
  <c r="P283"/>
  <c r="O283"/>
  <c r="N283"/>
  <c r="M283"/>
  <c r="L283"/>
  <c r="J283"/>
  <c r="I283"/>
  <c r="H283"/>
  <c r="G283"/>
  <c r="F283"/>
  <c r="E283"/>
  <c r="D283"/>
  <c r="B283"/>
  <c r="BH282"/>
  <c r="BF282"/>
  <c r="BE282"/>
  <c r="BD282"/>
  <c r="BC282"/>
  <c r="BB282"/>
  <c r="BA282"/>
  <c r="AY282"/>
  <c r="AX282"/>
  <c r="AW282"/>
  <c r="AV282"/>
  <c r="AU282"/>
  <c r="AT282"/>
  <c r="AS282"/>
  <c r="AR282"/>
  <c r="AQ282"/>
  <c r="AP282"/>
  <c r="AO282"/>
  <c r="AN282"/>
  <c r="AM282"/>
  <c r="AL282"/>
  <c r="AK282"/>
  <c r="AJ282"/>
  <c r="AI282"/>
  <c r="AH282"/>
  <c r="AF282"/>
  <c r="AE282"/>
  <c r="AD282"/>
  <c r="AC282"/>
  <c r="AA282"/>
  <c r="Z282"/>
  <c r="Y282"/>
  <c r="U282"/>
  <c r="T282"/>
  <c r="S282"/>
  <c r="R282"/>
  <c r="Q282"/>
  <c r="P282"/>
  <c r="O282"/>
  <c r="N282"/>
  <c r="M282"/>
  <c r="L282"/>
  <c r="J282"/>
  <c r="I282"/>
  <c r="H282"/>
  <c r="G282"/>
  <c r="F282"/>
  <c r="E282"/>
  <c r="D282"/>
  <c r="B282"/>
  <c r="BH281"/>
  <c r="BF281"/>
  <c r="BE281"/>
  <c r="BD281"/>
  <c r="BC281"/>
  <c r="BB281"/>
  <c r="BA281"/>
  <c r="AY281"/>
  <c r="AX281"/>
  <c r="AW281"/>
  <c r="AV281"/>
  <c r="AU281"/>
  <c r="AT281"/>
  <c r="AS281"/>
  <c r="AR281"/>
  <c r="AQ281"/>
  <c r="AP281"/>
  <c r="AO281"/>
  <c r="AN281"/>
  <c r="AM281"/>
  <c r="AL281"/>
  <c r="AK281"/>
  <c r="AJ281"/>
  <c r="AI281"/>
  <c r="AH281"/>
  <c r="AF281"/>
  <c r="AE281"/>
  <c r="AD281"/>
  <c r="AC281"/>
  <c r="AA281"/>
  <c r="Z281"/>
  <c r="Y281"/>
  <c r="U281"/>
  <c r="T281"/>
  <c r="S281"/>
  <c r="R281"/>
  <c r="Q281"/>
  <c r="P281"/>
  <c r="O281"/>
  <c r="N281"/>
  <c r="M281"/>
  <c r="L281"/>
  <c r="J281"/>
  <c r="I281"/>
  <c r="H281"/>
  <c r="G281"/>
  <c r="F281"/>
  <c r="E281"/>
  <c r="D281"/>
  <c r="B281"/>
  <c r="BH280"/>
  <c r="BF280"/>
  <c r="BE280"/>
  <c r="BD280"/>
  <c r="BC280"/>
  <c r="BB280"/>
  <c r="BA280"/>
  <c r="AY280"/>
  <c r="AX280"/>
  <c r="AW280"/>
  <c r="AV280"/>
  <c r="AU280"/>
  <c r="AT280"/>
  <c r="AS280"/>
  <c r="AR280"/>
  <c r="AQ280"/>
  <c r="AP280"/>
  <c r="AO280"/>
  <c r="AN280"/>
  <c r="AM280"/>
  <c r="AL280"/>
  <c r="AK280"/>
  <c r="AJ280"/>
  <c r="AI280"/>
  <c r="AH280"/>
  <c r="AF280"/>
  <c r="AE280"/>
  <c r="AD280"/>
  <c r="AC280"/>
  <c r="AA280"/>
  <c r="Z280"/>
  <c r="Y280"/>
  <c r="U280"/>
  <c r="T280"/>
  <c r="S280"/>
  <c r="R280"/>
  <c r="Q280"/>
  <c r="P280"/>
  <c r="O280"/>
  <c r="N280"/>
  <c r="M280"/>
  <c r="L280"/>
  <c r="J280"/>
  <c r="I280"/>
  <c r="H280"/>
  <c r="G280"/>
  <c r="F280"/>
  <c r="E280"/>
  <c r="D280"/>
  <c r="B280"/>
  <c r="BH279"/>
  <c r="BF279"/>
  <c r="BE279"/>
  <c r="BD279"/>
  <c r="BC279"/>
  <c r="BB279"/>
  <c r="BA279"/>
  <c r="AY279"/>
  <c r="AX279"/>
  <c r="AW279"/>
  <c r="AV279"/>
  <c r="AU279"/>
  <c r="AT279"/>
  <c r="AS279"/>
  <c r="AR279"/>
  <c r="AQ279"/>
  <c r="AP279"/>
  <c r="AO279"/>
  <c r="AN279"/>
  <c r="AM279"/>
  <c r="AL279"/>
  <c r="AK279"/>
  <c r="AJ279"/>
  <c r="AI279"/>
  <c r="AH279"/>
  <c r="AF279"/>
  <c r="AE279"/>
  <c r="AD279"/>
  <c r="AC279"/>
  <c r="AA279"/>
  <c r="Z279"/>
  <c r="Y279"/>
  <c r="U279"/>
  <c r="T279"/>
  <c r="S279"/>
  <c r="R279"/>
  <c r="Q279"/>
  <c r="P279"/>
  <c r="O279"/>
  <c r="N279"/>
  <c r="M279"/>
  <c r="L279"/>
  <c r="J279"/>
  <c r="I279"/>
  <c r="H279"/>
  <c r="G279"/>
  <c r="F279"/>
  <c r="E279"/>
  <c r="D279"/>
  <c r="B279"/>
  <c r="BH278"/>
  <c r="BF278"/>
  <c r="BE278"/>
  <c r="BD278"/>
  <c r="BC278"/>
  <c r="BB278"/>
  <c r="BA278"/>
  <c r="AY278"/>
  <c r="AX278"/>
  <c r="AW278"/>
  <c r="AV278"/>
  <c r="AU278"/>
  <c r="AT278"/>
  <c r="AS278"/>
  <c r="AR278"/>
  <c r="AQ278"/>
  <c r="AP278"/>
  <c r="AO278"/>
  <c r="AN278"/>
  <c r="AM278"/>
  <c r="AL278"/>
  <c r="AK278"/>
  <c r="AJ278"/>
  <c r="AI278"/>
  <c r="AH278"/>
  <c r="AF278"/>
  <c r="AE278"/>
  <c r="AD278"/>
  <c r="AC278"/>
  <c r="AA278"/>
  <c r="Z278"/>
  <c r="Y278"/>
  <c r="U278"/>
  <c r="T278"/>
  <c r="S278"/>
  <c r="R278"/>
  <c r="Q278"/>
  <c r="P278"/>
  <c r="O278"/>
  <c r="N278"/>
  <c r="M278"/>
  <c r="L278"/>
  <c r="J278"/>
  <c r="I278"/>
  <c r="H278"/>
  <c r="G278"/>
  <c r="F278"/>
  <c r="E278"/>
  <c r="D278"/>
  <c r="B278"/>
  <c r="BH277"/>
  <c r="BF277"/>
  <c r="BE277"/>
  <c r="BD277"/>
  <c r="BC277"/>
  <c r="BB277"/>
  <c r="BA277"/>
  <c r="AY277"/>
  <c r="AX277"/>
  <c r="AW277"/>
  <c r="AV277"/>
  <c r="AU277"/>
  <c r="AT277"/>
  <c r="AS277"/>
  <c r="AR277"/>
  <c r="AQ277"/>
  <c r="AP277"/>
  <c r="AO277"/>
  <c r="AN277"/>
  <c r="AM277"/>
  <c r="AL277"/>
  <c r="AK277"/>
  <c r="AJ277"/>
  <c r="AI277"/>
  <c r="AH277"/>
  <c r="AF277"/>
  <c r="AE277"/>
  <c r="AD277"/>
  <c r="AC277"/>
  <c r="AA277"/>
  <c r="Z277"/>
  <c r="Y277"/>
  <c r="U277"/>
  <c r="T277"/>
  <c r="S277"/>
  <c r="R277"/>
  <c r="Q277"/>
  <c r="P277"/>
  <c r="O277"/>
  <c r="N277"/>
  <c r="M277"/>
  <c r="L277"/>
  <c r="J277"/>
  <c r="I277"/>
  <c r="H277"/>
  <c r="G277"/>
  <c r="F277"/>
  <c r="E277"/>
  <c r="D277"/>
  <c r="B277"/>
  <c r="BH276"/>
  <c r="BF276"/>
  <c r="BE276"/>
  <c r="BD276"/>
  <c r="BC276"/>
  <c r="BB276"/>
  <c r="BA276"/>
  <c r="AY276"/>
  <c r="AX276"/>
  <c r="AW276"/>
  <c r="AV276"/>
  <c r="AU276"/>
  <c r="AT276"/>
  <c r="AS276"/>
  <c r="AR276"/>
  <c r="AQ276"/>
  <c r="AP276"/>
  <c r="AO276"/>
  <c r="AN276"/>
  <c r="AM276"/>
  <c r="AL276"/>
  <c r="AK276"/>
  <c r="AJ276"/>
  <c r="AI276"/>
  <c r="AH276"/>
  <c r="AF276"/>
  <c r="AE276"/>
  <c r="AD276"/>
  <c r="AC276"/>
  <c r="AA276"/>
  <c r="Z276"/>
  <c r="Y276"/>
  <c r="U276"/>
  <c r="T276"/>
  <c r="S276"/>
  <c r="R276"/>
  <c r="Q276"/>
  <c r="P276"/>
  <c r="O276"/>
  <c r="N276"/>
  <c r="M276"/>
  <c r="L276"/>
  <c r="J276"/>
  <c r="I276"/>
  <c r="H276"/>
  <c r="G276"/>
  <c r="F276"/>
  <c r="E276"/>
  <c r="D276"/>
  <c r="B276"/>
  <c r="BH275"/>
  <c r="BF275"/>
  <c r="BE275"/>
  <c r="BD275"/>
  <c r="BC275"/>
  <c r="BB275"/>
  <c r="BA275"/>
  <c r="AY275"/>
  <c r="AX275"/>
  <c r="AW275"/>
  <c r="AV275"/>
  <c r="AU275"/>
  <c r="AT275"/>
  <c r="AS275"/>
  <c r="AR275"/>
  <c r="AQ275"/>
  <c r="AP275"/>
  <c r="AO275"/>
  <c r="AN275"/>
  <c r="AM275"/>
  <c r="AL275"/>
  <c r="AK275"/>
  <c r="AJ275"/>
  <c r="AI275"/>
  <c r="AH275"/>
  <c r="AF275"/>
  <c r="AE275"/>
  <c r="AD275"/>
  <c r="AC275"/>
  <c r="AA275"/>
  <c r="Z275"/>
  <c r="Y275"/>
  <c r="U275"/>
  <c r="T275"/>
  <c r="S275"/>
  <c r="R275"/>
  <c r="Q275"/>
  <c r="P275"/>
  <c r="O275"/>
  <c r="N275"/>
  <c r="M275"/>
  <c r="L275"/>
  <c r="J275"/>
  <c r="I275"/>
  <c r="H275"/>
  <c r="G275"/>
  <c r="F275"/>
  <c r="E275"/>
  <c r="D275"/>
  <c r="B275"/>
  <c r="BH274"/>
  <c r="BF274"/>
  <c r="BE274"/>
  <c r="BD274"/>
  <c r="BC274"/>
  <c r="BB274"/>
  <c r="BA274"/>
  <c r="AY274"/>
  <c r="AX274"/>
  <c r="AW274"/>
  <c r="AV274"/>
  <c r="AU274"/>
  <c r="AT274"/>
  <c r="AS274"/>
  <c r="AR274"/>
  <c r="AQ274"/>
  <c r="AP274"/>
  <c r="AO274"/>
  <c r="AN274"/>
  <c r="AM274"/>
  <c r="AL274"/>
  <c r="AK274"/>
  <c r="AJ274"/>
  <c r="AI274"/>
  <c r="AH274"/>
  <c r="AF274"/>
  <c r="AE274"/>
  <c r="AD274"/>
  <c r="AC274"/>
  <c r="AA274"/>
  <c r="Z274"/>
  <c r="Y274"/>
  <c r="U274"/>
  <c r="T274"/>
  <c r="S274"/>
  <c r="R274"/>
  <c r="Q274"/>
  <c r="P274"/>
  <c r="O274"/>
  <c r="N274"/>
  <c r="M274"/>
  <c r="L274"/>
  <c r="J274"/>
  <c r="I274"/>
  <c r="H274"/>
  <c r="G274"/>
  <c r="F274"/>
  <c r="E274"/>
  <c r="D274"/>
  <c r="B274"/>
  <c r="BH273"/>
  <c r="BF273"/>
  <c r="BE273"/>
  <c r="BD273"/>
  <c r="BC273"/>
  <c r="BB273"/>
  <c r="BA273"/>
  <c r="AY273"/>
  <c r="AX273"/>
  <c r="AW273"/>
  <c r="AV273"/>
  <c r="AU273"/>
  <c r="AT273"/>
  <c r="AS273"/>
  <c r="AR273"/>
  <c r="AQ273"/>
  <c r="AP273"/>
  <c r="AO273"/>
  <c r="AN273"/>
  <c r="AM273"/>
  <c r="AL273"/>
  <c r="AK273"/>
  <c r="AJ273"/>
  <c r="AI273"/>
  <c r="AH273"/>
  <c r="AF273"/>
  <c r="AE273"/>
  <c r="AD273"/>
  <c r="AC273"/>
  <c r="AA273"/>
  <c r="Z273"/>
  <c r="Y273"/>
  <c r="U273"/>
  <c r="T273"/>
  <c r="S273"/>
  <c r="R273"/>
  <c r="Q273"/>
  <c r="P273"/>
  <c r="O273"/>
  <c r="N273"/>
  <c r="M273"/>
  <c r="L273"/>
  <c r="J273"/>
  <c r="I273"/>
  <c r="H273"/>
  <c r="G273"/>
  <c r="F273"/>
  <c r="E273"/>
  <c r="D273"/>
  <c r="B273"/>
  <c r="BH272"/>
  <c r="BF272"/>
  <c r="BE272"/>
  <c r="BD272"/>
  <c r="BC272"/>
  <c r="BB272"/>
  <c r="BA272"/>
  <c r="AY272"/>
  <c r="AX272"/>
  <c r="AW272"/>
  <c r="AV272"/>
  <c r="AU272"/>
  <c r="AT272"/>
  <c r="AS272"/>
  <c r="AR272"/>
  <c r="AQ272"/>
  <c r="AP272"/>
  <c r="AO272"/>
  <c r="AN272"/>
  <c r="AM272"/>
  <c r="AL272"/>
  <c r="AK272"/>
  <c r="AJ272"/>
  <c r="AI272"/>
  <c r="AH272"/>
  <c r="AF272"/>
  <c r="AE272"/>
  <c r="AD272"/>
  <c r="AC272"/>
  <c r="AA272"/>
  <c r="Z272"/>
  <c r="Y272"/>
  <c r="U272"/>
  <c r="T272"/>
  <c r="S272"/>
  <c r="R272"/>
  <c r="Q272"/>
  <c r="P272"/>
  <c r="O272"/>
  <c r="N272"/>
  <c r="M272"/>
  <c r="L272"/>
  <c r="J272"/>
  <c r="I272"/>
  <c r="H272"/>
  <c r="G272"/>
  <c r="F272"/>
  <c r="E272"/>
  <c r="D272"/>
  <c r="B272"/>
  <c r="BH271"/>
  <c r="BF271"/>
  <c r="BE271"/>
  <c r="BD271"/>
  <c r="BC271"/>
  <c r="BB271"/>
  <c r="BA271"/>
  <c r="AY271"/>
  <c r="AX271"/>
  <c r="AW271"/>
  <c r="AV271"/>
  <c r="AU271"/>
  <c r="AT271"/>
  <c r="AS271"/>
  <c r="AR271"/>
  <c r="AQ271"/>
  <c r="AP271"/>
  <c r="AO271"/>
  <c r="AN271"/>
  <c r="AM271"/>
  <c r="AL271"/>
  <c r="AK271"/>
  <c r="AJ271"/>
  <c r="AI271"/>
  <c r="AH271"/>
  <c r="AF271"/>
  <c r="AE271"/>
  <c r="AD271"/>
  <c r="AC271"/>
  <c r="AA271"/>
  <c r="Z271"/>
  <c r="Y271"/>
  <c r="U271"/>
  <c r="T271"/>
  <c r="S271"/>
  <c r="R271"/>
  <c r="Q271"/>
  <c r="P271"/>
  <c r="O271"/>
  <c r="N271"/>
  <c r="M271"/>
  <c r="L271"/>
  <c r="J271"/>
  <c r="I271"/>
  <c r="H271"/>
  <c r="G271"/>
  <c r="F271"/>
  <c r="E271"/>
  <c r="D271"/>
  <c r="B271"/>
  <c r="BH270"/>
  <c r="BF270"/>
  <c r="BE270"/>
  <c r="BD270"/>
  <c r="BC270"/>
  <c r="BB270"/>
  <c r="BA270"/>
  <c r="AY270"/>
  <c r="AX270"/>
  <c r="AW270"/>
  <c r="AV270"/>
  <c r="AU270"/>
  <c r="AT270"/>
  <c r="AS270"/>
  <c r="AR270"/>
  <c r="AQ270"/>
  <c r="AP270"/>
  <c r="AO270"/>
  <c r="AN270"/>
  <c r="AM270"/>
  <c r="AL270"/>
  <c r="AK270"/>
  <c r="AJ270"/>
  <c r="AI270"/>
  <c r="AH270"/>
  <c r="AF270"/>
  <c r="AE270"/>
  <c r="AD270"/>
  <c r="AC270"/>
  <c r="AA270"/>
  <c r="Z270"/>
  <c r="Y270"/>
  <c r="U270"/>
  <c r="T270"/>
  <c r="S270"/>
  <c r="R270"/>
  <c r="Q270"/>
  <c r="P270"/>
  <c r="O270"/>
  <c r="N270"/>
  <c r="M270"/>
  <c r="L270"/>
  <c r="J270"/>
  <c r="I270"/>
  <c r="H270"/>
  <c r="G270"/>
  <c r="F270"/>
  <c r="E270"/>
  <c r="D270"/>
  <c r="B270"/>
  <c r="BH269"/>
  <c r="BF269"/>
  <c r="BE269"/>
  <c r="BD269"/>
  <c r="BC269"/>
  <c r="BB269"/>
  <c r="BA269"/>
  <c r="AY269"/>
  <c r="AX269"/>
  <c r="AW269"/>
  <c r="AV269"/>
  <c r="AU269"/>
  <c r="AT269"/>
  <c r="AS269"/>
  <c r="AR269"/>
  <c r="AQ269"/>
  <c r="AP269"/>
  <c r="AO269"/>
  <c r="AN269"/>
  <c r="AM269"/>
  <c r="AL269"/>
  <c r="AK269"/>
  <c r="AJ269"/>
  <c r="AI269"/>
  <c r="AH269"/>
  <c r="AF269"/>
  <c r="AE269"/>
  <c r="AD269"/>
  <c r="AC269"/>
  <c r="AA269"/>
  <c r="Z269"/>
  <c r="Y269"/>
  <c r="U269"/>
  <c r="T269"/>
  <c r="S269"/>
  <c r="R269"/>
  <c r="Q269"/>
  <c r="P269"/>
  <c r="O269"/>
  <c r="N269"/>
  <c r="M269"/>
  <c r="L269"/>
  <c r="J269"/>
  <c r="I269"/>
  <c r="H269"/>
  <c r="G269"/>
  <c r="F269"/>
  <c r="E269"/>
  <c r="D269"/>
  <c r="B269"/>
  <c r="BH268"/>
  <c r="BF268"/>
  <c r="BE268"/>
  <c r="BD268"/>
  <c r="BC268"/>
  <c r="BB268"/>
  <c r="BA268"/>
  <c r="AY268"/>
  <c r="AX268"/>
  <c r="AW268"/>
  <c r="AV268"/>
  <c r="AU268"/>
  <c r="AT268"/>
  <c r="AS268"/>
  <c r="AR268"/>
  <c r="AQ268"/>
  <c r="AP268"/>
  <c r="AO268"/>
  <c r="AN268"/>
  <c r="AM268"/>
  <c r="AL268"/>
  <c r="AK268"/>
  <c r="AJ268"/>
  <c r="AI268"/>
  <c r="AH268"/>
  <c r="AF268"/>
  <c r="AE268"/>
  <c r="AD268"/>
  <c r="AC268"/>
  <c r="AA268"/>
  <c r="Z268"/>
  <c r="Y268"/>
  <c r="U268"/>
  <c r="T268"/>
  <c r="S268"/>
  <c r="R268"/>
  <c r="Q268"/>
  <c r="P268"/>
  <c r="O268"/>
  <c r="N268"/>
  <c r="M268"/>
  <c r="L268"/>
  <c r="J268"/>
  <c r="I268"/>
  <c r="H268"/>
  <c r="G268"/>
  <c r="F268"/>
  <c r="E268"/>
  <c r="D268"/>
  <c r="B268"/>
  <c r="BH267"/>
  <c r="BF267"/>
  <c r="BE267"/>
  <c r="BD267"/>
  <c r="BC267"/>
  <c r="BB267"/>
  <c r="BA267"/>
  <c r="AY267"/>
  <c r="AX267"/>
  <c r="AW267"/>
  <c r="AV267"/>
  <c r="AU267"/>
  <c r="AT267"/>
  <c r="AS267"/>
  <c r="AR267"/>
  <c r="AQ267"/>
  <c r="AP267"/>
  <c r="AO267"/>
  <c r="AN267"/>
  <c r="AM267"/>
  <c r="AL267"/>
  <c r="AK267"/>
  <c r="AJ267"/>
  <c r="AI267"/>
  <c r="AH267"/>
  <c r="AF267"/>
  <c r="AE267"/>
  <c r="AD267"/>
  <c r="AC267"/>
  <c r="AA267"/>
  <c r="Z267"/>
  <c r="Y267"/>
  <c r="U267"/>
  <c r="T267"/>
  <c r="S267"/>
  <c r="R267"/>
  <c r="Q267"/>
  <c r="P267"/>
  <c r="O267"/>
  <c r="N267"/>
  <c r="M267"/>
  <c r="L267"/>
  <c r="J267"/>
  <c r="I267"/>
  <c r="H267"/>
  <c r="G267"/>
  <c r="F267"/>
  <c r="E267"/>
  <c r="D267"/>
  <c r="B267"/>
  <c r="BH266"/>
  <c r="BF266"/>
  <c r="BE266"/>
  <c r="BD266"/>
  <c r="BC266"/>
  <c r="BB266"/>
  <c r="BA266"/>
  <c r="AY266"/>
  <c r="AX266"/>
  <c r="AW266"/>
  <c r="AV266"/>
  <c r="AU266"/>
  <c r="AT266"/>
  <c r="AS266"/>
  <c r="AR266"/>
  <c r="AQ266"/>
  <c r="AP266"/>
  <c r="AO266"/>
  <c r="AN266"/>
  <c r="AM266"/>
  <c r="AL266"/>
  <c r="AK266"/>
  <c r="AJ266"/>
  <c r="AI266"/>
  <c r="AH266"/>
  <c r="AF266"/>
  <c r="AE266"/>
  <c r="AD266"/>
  <c r="AC266"/>
  <c r="AA266"/>
  <c r="Z266"/>
  <c r="Y266"/>
  <c r="U266"/>
  <c r="T266"/>
  <c r="S266"/>
  <c r="R266"/>
  <c r="Q266"/>
  <c r="P266"/>
  <c r="O266"/>
  <c r="N266"/>
  <c r="M266"/>
  <c r="L266"/>
  <c r="J266"/>
  <c r="I266"/>
  <c r="H266"/>
  <c r="G266"/>
  <c r="F266"/>
  <c r="E266"/>
  <c r="D266"/>
  <c r="B266"/>
  <c r="BH265"/>
  <c r="BF265"/>
  <c r="BE265"/>
  <c r="BD265"/>
  <c r="BC265"/>
  <c r="BB265"/>
  <c r="BA265"/>
  <c r="AY265"/>
  <c r="AX265"/>
  <c r="AW265"/>
  <c r="AV265"/>
  <c r="AU265"/>
  <c r="AT265"/>
  <c r="AS265"/>
  <c r="AR265"/>
  <c r="AQ265"/>
  <c r="AP265"/>
  <c r="AO265"/>
  <c r="AN265"/>
  <c r="AM265"/>
  <c r="AL265"/>
  <c r="AK265"/>
  <c r="AJ265"/>
  <c r="AI265"/>
  <c r="AH265"/>
  <c r="AF265"/>
  <c r="AE265"/>
  <c r="AD265"/>
  <c r="AC265"/>
  <c r="AA265"/>
  <c r="Z265"/>
  <c r="Y265"/>
  <c r="U265"/>
  <c r="T265"/>
  <c r="S265"/>
  <c r="R265"/>
  <c r="Q265"/>
  <c r="P265"/>
  <c r="O265"/>
  <c r="N265"/>
  <c r="M265"/>
  <c r="L265"/>
  <c r="J265"/>
  <c r="I265"/>
  <c r="H265"/>
  <c r="G265"/>
  <c r="F265"/>
  <c r="E265"/>
  <c r="D265"/>
  <c r="B265"/>
  <c r="BH264"/>
  <c r="BF264"/>
  <c r="BE264"/>
  <c r="BD264"/>
  <c r="BC264"/>
  <c r="BB264"/>
  <c r="BA264"/>
  <c r="AY264"/>
  <c r="AX264"/>
  <c r="AW264"/>
  <c r="AV264"/>
  <c r="AU264"/>
  <c r="AT264"/>
  <c r="AS264"/>
  <c r="AR264"/>
  <c r="AQ264"/>
  <c r="AP264"/>
  <c r="AO264"/>
  <c r="AN264"/>
  <c r="AM264"/>
  <c r="AL264"/>
  <c r="AK264"/>
  <c r="AJ264"/>
  <c r="AI264"/>
  <c r="AH264"/>
  <c r="AF264"/>
  <c r="AE264"/>
  <c r="AD264"/>
  <c r="AC264"/>
  <c r="AA264"/>
  <c r="Z264"/>
  <c r="Y264"/>
  <c r="U264"/>
  <c r="T264"/>
  <c r="S264"/>
  <c r="R264"/>
  <c r="Q264"/>
  <c r="P264"/>
  <c r="O264"/>
  <c r="N264"/>
  <c r="M264"/>
  <c r="L264"/>
  <c r="J264"/>
  <c r="I264"/>
  <c r="H264"/>
  <c r="G264"/>
  <c r="F264"/>
  <c r="E264"/>
  <c r="D264"/>
  <c r="B264"/>
  <c r="BH263"/>
  <c r="BF263"/>
  <c r="BE263"/>
  <c r="BD263"/>
  <c r="BC263"/>
  <c r="BB263"/>
  <c r="BA263"/>
  <c r="AY263"/>
  <c r="AX263"/>
  <c r="AW263"/>
  <c r="AV263"/>
  <c r="AU263"/>
  <c r="AT263"/>
  <c r="AS263"/>
  <c r="AR263"/>
  <c r="AQ263"/>
  <c r="AP263"/>
  <c r="AO263"/>
  <c r="AN263"/>
  <c r="AM263"/>
  <c r="AL263"/>
  <c r="AK263"/>
  <c r="AJ263"/>
  <c r="AI263"/>
  <c r="AH263"/>
  <c r="AF263"/>
  <c r="AE263"/>
  <c r="AD263"/>
  <c r="AC263"/>
  <c r="AA263"/>
  <c r="Z263"/>
  <c r="Y263"/>
  <c r="U263"/>
  <c r="T263"/>
  <c r="S263"/>
  <c r="R263"/>
  <c r="Q263"/>
  <c r="P263"/>
  <c r="O263"/>
  <c r="N263"/>
  <c r="M263"/>
  <c r="L263"/>
  <c r="J263"/>
  <c r="I263"/>
  <c r="H263"/>
  <c r="G263"/>
  <c r="F263"/>
  <c r="E263"/>
  <c r="D263"/>
  <c r="B263"/>
  <c r="BH262"/>
  <c r="BF262"/>
  <c r="BE262"/>
  <c r="BD262"/>
  <c r="BC262"/>
  <c r="BB262"/>
  <c r="BA262"/>
  <c r="AY262"/>
  <c r="AX262"/>
  <c r="AW262"/>
  <c r="AV262"/>
  <c r="AU262"/>
  <c r="AT262"/>
  <c r="AS262"/>
  <c r="AR262"/>
  <c r="AQ262"/>
  <c r="AP262"/>
  <c r="AO262"/>
  <c r="AN262"/>
  <c r="AM262"/>
  <c r="AL262"/>
  <c r="AK262"/>
  <c r="AJ262"/>
  <c r="AI262"/>
  <c r="AH262"/>
  <c r="AF262"/>
  <c r="AE262"/>
  <c r="AD262"/>
  <c r="AC262"/>
  <c r="AA262"/>
  <c r="Z262"/>
  <c r="Y262"/>
  <c r="U262"/>
  <c r="T262"/>
  <c r="S262"/>
  <c r="R262"/>
  <c r="Q262"/>
  <c r="P262"/>
  <c r="O262"/>
  <c r="N262"/>
  <c r="M262"/>
  <c r="L262"/>
  <c r="J262"/>
  <c r="I262"/>
  <c r="H262"/>
  <c r="G262"/>
  <c r="F262"/>
  <c r="E262"/>
  <c r="D262"/>
  <c r="B262"/>
  <c r="BH261"/>
  <c r="BF261"/>
  <c r="BE261"/>
  <c r="BD261"/>
  <c r="BC261"/>
  <c r="BB261"/>
  <c r="BA261"/>
  <c r="AY261"/>
  <c r="AX261"/>
  <c r="AW261"/>
  <c r="AV261"/>
  <c r="AU261"/>
  <c r="AT261"/>
  <c r="AS261"/>
  <c r="AR261"/>
  <c r="AQ261"/>
  <c r="AP261"/>
  <c r="AO261"/>
  <c r="AN261"/>
  <c r="AM261"/>
  <c r="AL261"/>
  <c r="AK261"/>
  <c r="AJ261"/>
  <c r="AI261"/>
  <c r="AH261"/>
  <c r="AF261"/>
  <c r="AE261"/>
  <c r="AD261"/>
  <c r="AC261"/>
  <c r="AA261"/>
  <c r="Z261"/>
  <c r="Y261"/>
  <c r="U261"/>
  <c r="T261"/>
  <c r="S261"/>
  <c r="R261"/>
  <c r="Q261"/>
  <c r="P261"/>
  <c r="O261"/>
  <c r="N261"/>
  <c r="M261"/>
  <c r="L261"/>
  <c r="J261"/>
  <c r="I261"/>
  <c r="H261"/>
  <c r="G261"/>
  <c r="F261"/>
  <c r="E261"/>
  <c r="D261"/>
  <c r="B261"/>
  <c r="BH260"/>
  <c r="BF260"/>
  <c r="BE260"/>
  <c r="BD260"/>
  <c r="BC260"/>
  <c r="BB260"/>
  <c r="BA260"/>
  <c r="AY260"/>
  <c r="AX260"/>
  <c r="AW260"/>
  <c r="AV260"/>
  <c r="AU260"/>
  <c r="AT260"/>
  <c r="AS260"/>
  <c r="AR260"/>
  <c r="AQ260"/>
  <c r="AP260"/>
  <c r="AO260"/>
  <c r="AN260"/>
  <c r="AM260"/>
  <c r="AL260"/>
  <c r="AK260"/>
  <c r="AJ260"/>
  <c r="AI260"/>
  <c r="AH260"/>
  <c r="AF260"/>
  <c r="AE260"/>
  <c r="AD260"/>
  <c r="AC260"/>
  <c r="AA260"/>
  <c r="Z260"/>
  <c r="Y260"/>
  <c r="U260"/>
  <c r="T260"/>
  <c r="S260"/>
  <c r="R260"/>
  <c r="Q260"/>
  <c r="P260"/>
  <c r="O260"/>
  <c r="N260"/>
  <c r="M260"/>
  <c r="L260"/>
  <c r="J260"/>
  <c r="I260"/>
  <c r="H260"/>
  <c r="G260"/>
  <c r="F260"/>
  <c r="E260"/>
  <c r="D260"/>
  <c r="B260"/>
  <c r="BH259"/>
  <c r="BF259"/>
  <c r="BE259"/>
  <c r="BD259"/>
  <c r="BC259"/>
  <c r="BB259"/>
  <c r="BA259"/>
  <c r="AY259"/>
  <c r="AX259"/>
  <c r="AW259"/>
  <c r="AV259"/>
  <c r="AU259"/>
  <c r="AT259"/>
  <c r="AS259"/>
  <c r="AR259"/>
  <c r="AQ259"/>
  <c r="AP259"/>
  <c r="AO259"/>
  <c r="AN259"/>
  <c r="AM259"/>
  <c r="AL259"/>
  <c r="AK259"/>
  <c r="AJ259"/>
  <c r="AI259"/>
  <c r="AH259"/>
  <c r="AF259"/>
  <c r="AE259"/>
  <c r="AD259"/>
  <c r="AC259"/>
  <c r="AA259"/>
  <c r="Z259"/>
  <c r="Y259"/>
  <c r="U259"/>
  <c r="T259"/>
  <c r="S259"/>
  <c r="R259"/>
  <c r="Q259"/>
  <c r="P259"/>
  <c r="O259"/>
  <c r="N259"/>
  <c r="M259"/>
  <c r="L259"/>
  <c r="J259"/>
  <c r="I259"/>
  <c r="H259"/>
  <c r="G259"/>
  <c r="F259"/>
  <c r="E259"/>
  <c r="D259"/>
  <c r="B259"/>
  <c r="BH258"/>
  <c r="BF258"/>
  <c r="BE258"/>
  <c r="BD258"/>
  <c r="BC258"/>
  <c r="BB258"/>
  <c r="BA258"/>
  <c r="AY258"/>
  <c r="AX258"/>
  <c r="AW258"/>
  <c r="AV258"/>
  <c r="AU258"/>
  <c r="AT258"/>
  <c r="AS258"/>
  <c r="AR258"/>
  <c r="AQ258"/>
  <c r="AP258"/>
  <c r="AO258"/>
  <c r="AN258"/>
  <c r="AM258"/>
  <c r="AL258"/>
  <c r="AK258"/>
  <c r="AJ258"/>
  <c r="AI258"/>
  <c r="AH258"/>
  <c r="AF258"/>
  <c r="AE258"/>
  <c r="AD258"/>
  <c r="AC258"/>
  <c r="AA258"/>
  <c r="Z258"/>
  <c r="Y258"/>
  <c r="U258"/>
  <c r="T258"/>
  <c r="S258"/>
  <c r="R258"/>
  <c r="Q258"/>
  <c r="P258"/>
  <c r="O258"/>
  <c r="N258"/>
  <c r="M258"/>
  <c r="L258"/>
  <c r="J258"/>
  <c r="I258"/>
  <c r="H258"/>
  <c r="G258"/>
  <c r="F258"/>
  <c r="E258"/>
  <c r="D258"/>
  <c r="B258"/>
  <c r="BH257"/>
  <c r="BF257"/>
  <c r="BE257"/>
  <c r="BD257"/>
  <c r="BC257"/>
  <c r="BB257"/>
  <c r="BA257"/>
  <c r="AY257"/>
  <c r="AX257"/>
  <c r="AW257"/>
  <c r="AV257"/>
  <c r="AU257"/>
  <c r="AT257"/>
  <c r="AS257"/>
  <c r="AR257"/>
  <c r="AQ257"/>
  <c r="AP257"/>
  <c r="AO257"/>
  <c r="AN257"/>
  <c r="AM257"/>
  <c r="AL257"/>
  <c r="AK257"/>
  <c r="AJ257"/>
  <c r="AI257"/>
  <c r="AH257"/>
  <c r="AF257"/>
  <c r="AE257"/>
  <c r="AD257"/>
  <c r="AC257"/>
  <c r="AA257"/>
  <c r="Z257"/>
  <c r="Y257"/>
  <c r="U257"/>
  <c r="T257"/>
  <c r="S257"/>
  <c r="R257"/>
  <c r="Q257"/>
  <c r="P257"/>
  <c r="O257"/>
  <c r="N257"/>
  <c r="M257"/>
  <c r="L257"/>
  <c r="J257"/>
  <c r="I257"/>
  <c r="H257"/>
  <c r="G257"/>
  <c r="F257"/>
  <c r="E257"/>
  <c r="D257"/>
  <c r="B257"/>
  <c r="BH256"/>
  <c r="BF256"/>
  <c r="BE256"/>
  <c r="BD256"/>
  <c r="BC256"/>
  <c r="BB256"/>
  <c r="BA256"/>
  <c r="AY256"/>
  <c r="AX256"/>
  <c r="AW256"/>
  <c r="AV256"/>
  <c r="AU256"/>
  <c r="AT256"/>
  <c r="AS256"/>
  <c r="AR256"/>
  <c r="AQ256"/>
  <c r="AP256"/>
  <c r="AO256"/>
  <c r="AN256"/>
  <c r="AM256"/>
  <c r="AL256"/>
  <c r="AK256"/>
  <c r="AJ256"/>
  <c r="AI256"/>
  <c r="AH256"/>
  <c r="AF256"/>
  <c r="AE256"/>
  <c r="AD256"/>
  <c r="AC256"/>
  <c r="AA256"/>
  <c r="Z256"/>
  <c r="Y256"/>
  <c r="U256"/>
  <c r="T256"/>
  <c r="S256"/>
  <c r="R256"/>
  <c r="Q256"/>
  <c r="P256"/>
  <c r="O256"/>
  <c r="N256"/>
  <c r="M256"/>
  <c r="L256"/>
  <c r="J256"/>
  <c r="I256"/>
  <c r="H256"/>
  <c r="G256"/>
  <c r="F256"/>
  <c r="E256"/>
  <c r="D256"/>
  <c r="B256"/>
  <c r="BH255"/>
  <c r="BF255"/>
  <c r="BE255"/>
  <c r="BD255"/>
  <c r="BC255"/>
  <c r="BB255"/>
  <c r="BA255"/>
  <c r="AY255"/>
  <c r="AX255"/>
  <c r="AW255"/>
  <c r="AV255"/>
  <c r="AU255"/>
  <c r="AT255"/>
  <c r="AS255"/>
  <c r="AR255"/>
  <c r="AQ255"/>
  <c r="AP255"/>
  <c r="AO255"/>
  <c r="AN255"/>
  <c r="AM255"/>
  <c r="AL255"/>
  <c r="AK255"/>
  <c r="AJ255"/>
  <c r="AI255"/>
  <c r="AH255"/>
  <c r="AF255"/>
  <c r="AE255"/>
  <c r="AD255"/>
  <c r="AC255"/>
  <c r="AA255"/>
  <c r="Z255"/>
  <c r="Y255"/>
  <c r="U255"/>
  <c r="T255"/>
  <c r="S255"/>
  <c r="R255"/>
  <c r="Q255"/>
  <c r="P255"/>
  <c r="O255"/>
  <c r="N255"/>
  <c r="M255"/>
  <c r="L255"/>
  <c r="J255"/>
  <c r="I255"/>
  <c r="H255"/>
  <c r="G255"/>
  <c r="F255"/>
  <c r="E255"/>
  <c r="D255"/>
  <c r="B255"/>
  <c r="BH254"/>
  <c r="BF254"/>
  <c r="BE254"/>
  <c r="BD254"/>
  <c r="BC254"/>
  <c r="BB254"/>
  <c r="BA254"/>
  <c r="AY254"/>
  <c r="AX254"/>
  <c r="AW254"/>
  <c r="AV254"/>
  <c r="AU254"/>
  <c r="AT254"/>
  <c r="AS254"/>
  <c r="AR254"/>
  <c r="AQ254"/>
  <c r="AP254"/>
  <c r="AO254"/>
  <c r="AN254"/>
  <c r="AM254"/>
  <c r="AL254"/>
  <c r="AK254"/>
  <c r="AJ254"/>
  <c r="AI254"/>
  <c r="AH254"/>
  <c r="AF254"/>
  <c r="AE254"/>
  <c r="AD254"/>
  <c r="AC254"/>
  <c r="AA254"/>
  <c r="Z254"/>
  <c r="Y254"/>
  <c r="U254"/>
  <c r="T254"/>
  <c r="S254"/>
  <c r="R254"/>
  <c r="Q254"/>
  <c r="P254"/>
  <c r="O254"/>
  <c r="N254"/>
  <c r="M254"/>
  <c r="L254"/>
  <c r="J254"/>
  <c r="I254"/>
  <c r="H254"/>
  <c r="G254"/>
  <c r="F254"/>
  <c r="E254"/>
  <c r="D254"/>
  <c r="B254"/>
  <c r="BH253"/>
  <c r="BF253"/>
  <c r="BE253"/>
  <c r="BD253"/>
  <c r="BC253"/>
  <c r="BB253"/>
  <c r="BA253"/>
  <c r="AY253"/>
  <c r="AX253"/>
  <c r="AW253"/>
  <c r="AV253"/>
  <c r="AU253"/>
  <c r="AT253"/>
  <c r="AS253"/>
  <c r="AR253"/>
  <c r="AQ253"/>
  <c r="AP253"/>
  <c r="AO253"/>
  <c r="AN253"/>
  <c r="AM253"/>
  <c r="AL253"/>
  <c r="AK253"/>
  <c r="AJ253"/>
  <c r="AI253"/>
  <c r="AH253"/>
  <c r="AF253"/>
  <c r="AE253"/>
  <c r="AD253"/>
  <c r="AC253"/>
  <c r="AA253"/>
  <c r="Z253"/>
  <c r="Y253"/>
  <c r="U253"/>
  <c r="T253"/>
  <c r="S253"/>
  <c r="R253"/>
  <c r="Q253"/>
  <c r="P253"/>
  <c r="O253"/>
  <c r="N253"/>
  <c r="M253"/>
  <c r="L253"/>
  <c r="J253"/>
  <c r="I253"/>
  <c r="H253"/>
  <c r="G253"/>
  <c r="F253"/>
  <c r="E253"/>
  <c r="D253"/>
  <c r="B253"/>
  <c r="BH252"/>
  <c r="BF252"/>
  <c r="BE252"/>
  <c r="BD252"/>
  <c r="BC252"/>
  <c r="BB252"/>
  <c r="BA252"/>
  <c r="AY252"/>
  <c r="AX252"/>
  <c r="AW252"/>
  <c r="AV252"/>
  <c r="AU252"/>
  <c r="AT252"/>
  <c r="AS252"/>
  <c r="AR252"/>
  <c r="AQ252"/>
  <c r="AP252"/>
  <c r="AO252"/>
  <c r="AN252"/>
  <c r="AM252"/>
  <c r="AL252"/>
  <c r="AK252"/>
  <c r="AJ252"/>
  <c r="AI252"/>
  <c r="AH252"/>
  <c r="AF252"/>
  <c r="AE252"/>
  <c r="AD252"/>
  <c r="AC252"/>
  <c r="AA252"/>
  <c r="Z252"/>
  <c r="Y252"/>
  <c r="U252"/>
  <c r="T252"/>
  <c r="S252"/>
  <c r="R252"/>
  <c r="Q252"/>
  <c r="P252"/>
  <c r="O252"/>
  <c r="N252"/>
  <c r="M252"/>
  <c r="L252"/>
  <c r="J252"/>
  <c r="I252"/>
  <c r="H252"/>
  <c r="G252"/>
  <c r="F252"/>
  <c r="E252"/>
  <c r="D252"/>
  <c r="B252"/>
  <c r="BH251"/>
  <c r="BF251"/>
  <c r="BE251"/>
  <c r="BD251"/>
  <c r="BC251"/>
  <c r="BB251"/>
  <c r="BA251"/>
  <c r="AY251"/>
  <c r="AX251"/>
  <c r="AW251"/>
  <c r="AV251"/>
  <c r="AU251"/>
  <c r="AT251"/>
  <c r="AS251"/>
  <c r="AR251"/>
  <c r="AQ251"/>
  <c r="AP251"/>
  <c r="AO251"/>
  <c r="AN251"/>
  <c r="AM251"/>
  <c r="AL251"/>
  <c r="AK251"/>
  <c r="AJ251"/>
  <c r="AI251"/>
  <c r="AH251"/>
  <c r="AF251"/>
  <c r="AE251"/>
  <c r="AD251"/>
  <c r="AC251"/>
  <c r="AA251"/>
  <c r="Z251"/>
  <c r="Y251"/>
  <c r="U251"/>
  <c r="T251"/>
  <c r="S251"/>
  <c r="R251"/>
  <c r="Q251"/>
  <c r="P251"/>
  <c r="O251"/>
  <c r="N251"/>
  <c r="M251"/>
  <c r="L251"/>
  <c r="J251"/>
  <c r="I251"/>
  <c r="H251"/>
  <c r="G251"/>
  <c r="F251"/>
  <c r="E251"/>
  <c r="D251"/>
  <c r="B251"/>
  <c r="BH250"/>
  <c r="BF250"/>
  <c r="BE250"/>
  <c r="BD250"/>
  <c r="BC250"/>
  <c r="BB250"/>
  <c r="BA250"/>
  <c r="AY250"/>
  <c r="AX250"/>
  <c r="AW250"/>
  <c r="AV250"/>
  <c r="AU250"/>
  <c r="AT250"/>
  <c r="AS250"/>
  <c r="AR250"/>
  <c r="AQ250"/>
  <c r="AP250"/>
  <c r="AO250"/>
  <c r="AN250"/>
  <c r="AM250"/>
  <c r="AL250"/>
  <c r="AK250"/>
  <c r="AJ250"/>
  <c r="AI250"/>
  <c r="AH250"/>
  <c r="AF250"/>
  <c r="AE250"/>
  <c r="AD250"/>
  <c r="AC250"/>
  <c r="AA250"/>
  <c r="Z250"/>
  <c r="Y250"/>
  <c r="U250"/>
  <c r="T250"/>
  <c r="S250"/>
  <c r="R250"/>
  <c r="Q250"/>
  <c r="P250"/>
  <c r="O250"/>
  <c r="N250"/>
  <c r="M250"/>
  <c r="L250"/>
  <c r="J250"/>
  <c r="I250"/>
  <c r="H250"/>
  <c r="G250"/>
  <c r="F250"/>
  <c r="E250"/>
  <c r="D250"/>
  <c r="B250"/>
  <c r="BH249"/>
  <c r="BF249"/>
  <c r="BE249"/>
  <c r="BD249"/>
  <c r="BC249"/>
  <c r="BB249"/>
  <c r="BA249"/>
  <c r="AY249"/>
  <c r="AX249"/>
  <c r="AW249"/>
  <c r="AV249"/>
  <c r="AU249"/>
  <c r="AT249"/>
  <c r="AS249"/>
  <c r="AR249"/>
  <c r="AQ249"/>
  <c r="AP249"/>
  <c r="AO249"/>
  <c r="AN249"/>
  <c r="AM249"/>
  <c r="AL249"/>
  <c r="AK249"/>
  <c r="AJ249"/>
  <c r="AI249"/>
  <c r="AH249"/>
  <c r="AF249"/>
  <c r="AE249"/>
  <c r="AD249"/>
  <c r="AC249"/>
  <c r="AA249"/>
  <c r="Z249"/>
  <c r="Y249"/>
  <c r="U249"/>
  <c r="T249"/>
  <c r="S249"/>
  <c r="R249"/>
  <c r="Q249"/>
  <c r="P249"/>
  <c r="O249"/>
  <c r="N249"/>
  <c r="M249"/>
  <c r="L249"/>
  <c r="J249"/>
  <c r="I249"/>
  <c r="H249"/>
  <c r="G249"/>
  <c r="F249"/>
  <c r="E249"/>
  <c r="D249"/>
  <c r="B249"/>
  <c r="BH248"/>
  <c r="BF248"/>
  <c r="BE248"/>
  <c r="BD248"/>
  <c r="BC248"/>
  <c r="BB248"/>
  <c r="BA248"/>
  <c r="AY248"/>
  <c r="AX248"/>
  <c r="AW248"/>
  <c r="AV248"/>
  <c r="AU248"/>
  <c r="AT248"/>
  <c r="AS248"/>
  <c r="AR248"/>
  <c r="AQ248"/>
  <c r="AP248"/>
  <c r="AO248"/>
  <c r="AN248"/>
  <c r="AM248"/>
  <c r="AL248"/>
  <c r="AK248"/>
  <c r="AJ248"/>
  <c r="AI248"/>
  <c r="AH248"/>
  <c r="AF248"/>
  <c r="AE248"/>
  <c r="AD248"/>
  <c r="AC248"/>
  <c r="AA248"/>
  <c r="Z248"/>
  <c r="Y248"/>
  <c r="U248"/>
  <c r="T248"/>
  <c r="S248"/>
  <c r="R248"/>
  <c r="Q248"/>
  <c r="P248"/>
  <c r="O248"/>
  <c r="N248"/>
  <c r="M248"/>
  <c r="L248"/>
  <c r="J248"/>
  <c r="I248"/>
  <c r="H248"/>
  <c r="G248"/>
  <c r="F248"/>
  <c r="E248"/>
  <c r="D248"/>
  <c r="B248"/>
  <c r="BH247"/>
  <c r="BF247"/>
  <c r="BE247"/>
  <c r="BD247"/>
  <c r="BC247"/>
  <c r="BB247"/>
  <c r="BA247"/>
  <c r="AY247"/>
  <c r="AX247"/>
  <c r="AW247"/>
  <c r="AV247"/>
  <c r="AU247"/>
  <c r="AT247"/>
  <c r="AS247"/>
  <c r="AR247"/>
  <c r="AQ247"/>
  <c r="AP247"/>
  <c r="AO247"/>
  <c r="AN247"/>
  <c r="AM247"/>
  <c r="AL247"/>
  <c r="AK247"/>
  <c r="AJ247"/>
  <c r="AI247"/>
  <c r="AH247"/>
  <c r="AF247"/>
  <c r="AE247"/>
  <c r="AD247"/>
  <c r="AC247"/>
  <c r="AA247"/>
  <c r="Z247"/>
  <c r="Y247"/>
  <c r="U247"/>
  <c r="T247"/>
  <c r="S247"/>
  <c r="R247"/>
  <c r="Q247"/>
  <c r="P247"/>
  <c r="O247"/>
  <c r="N247"/>
  <c r="M247"/>
  <c r="L247"/>
  <c r="J247"/>
  <c r="I247"/>
  <c r="H247"/>
  <c r="G247"/>
  <c r="F247"/>
  <c r="E247"/>
  <c r="D247"/>
  <c r="B247"/>
  <c r="BH246"/>
  <c r="BF246"/>
  <c r="BE246"/>
  <c r="BD246"/>
  <c r="BC246"/>
  <c r="BB246"/>
  <c r="BA246"/>
  <c r="AY246"/>
  <c r="AX246"/>
  <c r="AW246"/>
  <c r="AV246"/>
  <c r="AU246"/>
  <c r="AT246"/>
  <c r="AS246"/>
  <c r="AR246"/>
  <c r="AQ246"/>
  <c r="AP246"/>
  <c r="AO246"/>
  <c r="AN246"/>
  <c r="AM246"/>
  <c r="AL246"/>
  <c r="AK246"/>
  <c r="AJ246"/>
  <c r="AI246"/>
  <c r="AH246"/>
  <c r="AF246"/>
  <c r="AE246"/>
  <c r="AD246"/>
  <c r="AC246"/>
  <c r="AA246"/>
  <c r="Z246"/>
  <c r="Y246"/>
  <c r="U246"/>
  <c r="T246"/>
  <c r="S246"/>
  <c r="R246"/>
  <c r="Q246"/>
  <c r="P246"/>
  <c r="O246"/>
  <c r="N246"/>
  <c r="M246"/>
  <c r="L246"/>
  <c r="J246"/>
  <c r="I246"/>
  <c r="H246"/>
  <c r="G246"/>
  <c r="F246"/>
  <c r="E246"/>
  <c r="D246"/>
  <c r="B246"/>
  <c r="BH245"/>
  <c r="BF245"/>
  <c r="BE245"/>
  <c r="BD245"/>
  <c r="BC245"/>
  <c r="BB245"/>
  <c r="BA245"/>
  <c r="AY245"/>
  <c r="AX245"/>
  <c r="AW245"/>
  <c r="AV245"/>
  <c r="AU245"/>
  <c r="AT245"/>
  <c r="AS245"/>
  <c r="AR245"/>
  <c r="AQ245"/>
  <c r="AP245"/>
  <c r="AO245"/>
  <c r="AN245"/>
  <c r="AM245"/>
  <c r="AL245"/>
  <c r="AK245"/>
  <c r="AJ245"/>
  <c r="AI245"/>
  <c r="AH245"/>
  <c r="AF245"/>
  <c r="AE245"/>
  <c r="AD245"/>
  <c r="AC245"/>
  <c r="AA245"/>
  <c r="Z245"/>
  <c r="Y245"/>
  <c r="U245"/>
  <c r="T245"/>
  <c r="S245"/>
  <c r="R245"/>
  <c r="Q245"/>
  <c r="P245"/>
  <c r="O245"/>
  <c r="N245"/>
  <c r="M245"/>
  <c r="L245"/>
  <c r="J245"/>
  <c r="I245"/>
  <c r="H245"/>
  <c r="G245"/>
  <c r="F245"/>
  <c r="E245"/>
  <c r="D245"/>
  <c r="B245"/>
  <c r="BH244"/>
  <c r="BF244"/>
  <c r="BE244"/>
  <c r="BD244"/>
  <c r="BC244"/>
  <c r="BB244"/>
  <c r="BA244"/>
  <c r="AY244"/>
  <c r="AX244"/>
  <c r="AW244"/>
  <c r="AV244"/>
  <c r="AU244"/>
  <c r="AT244"/>
  <c r="AS244"/>
  <c r="AR244"/>
  <c r="AQ244"/>
  <c r="AP244"/>
  <c r="AO244"/>
  <c r="AN244"/>
  <c r="AM244"/>
  <c r="AL244"/>
  <c r="AK244"/>
  <c r="AJ244"/>
  <c r="AI244"/>
  <c r="AH244"/>
  <c r="AF244"/>
  <c r="AE244"/>
  <c r="AD244"/>
  <c r="AC244"/>
  <c r="AA244"/>
  <c r="Z244"/>
  <c r="Y244"/>
  <c r="U244"/>
  <c r="T244"/>
  <c r="S244"/>
  <c r="R244"/>
  <c r="Q244"/>
  <c r="P244"/>
  <c r="O244"/>
  <c r="N244"/>
  <c r="M244"/>
  <c r="L244"/>
  <c r="J244"/>
  <c r="I244"/>
  <c r="H244"/>
  <c r="G244"/>
  <c r="F244"/>
  <c r="E244"/>
  <c r="D244"/>
  <c r="B244"/>
  <c r="BH243"/>
  <c r="BF243"/>
  <c r="BE243"/>
  <c r="BD243"/>
  <c r="BC243"/>
  <c r="BB243"/>
  <c r="BA243"/>
  <c r="AY243"/>
  <c r="AX243"/>
  <c r="AW243"/>
  <c r="AV243"/>
  <c r="AU243"/>
  <c r="AT243"/>
  <c r="AS243"/>
  <c r="AR243"/>
  <c r="AQ243"/>
  <c r="AP243"/>
  <c r="AO243"/>
  <c r="AN243"/>
  <c r="AM243"/>
  <c r="AL243"/>
  <c r="AK243"/>
  <c r="AJ243"/>
  <c r="AI243"/>
  <c r="AH243"/>
  <c r="AF243"/>
  <c r="AE243"/>
  <c r="AD243"/>
  <c r="AC243"/>
  <c r="AA243"/>
  <c r="Z243"/>
  <c r="Y243"/>
  <c r="U243"/>
  <c r="T243"/>
  <c r="S243"/>
  <c r="R243"/>
  <c r="Q243"/>
  <c r="P243"/>
  <c r="O243"/>
  <c r="N243"/>
  <c r="M243"/>
  <c r="L243"/>
  <c r="J243"/>
  <c r="I243"/>
  <c r="H243"/>
  <c r="G243"/>
  <c r="F243"/>
  <c r="E243"/>
  <c r="D243"/>
  <c r="B243"/>
  <c r="BH242"/>
  <c r="BF242"/>
  <c r="BE242"/>
  <c r="BD242"/>
  <c r="BC242"/>
  <c r="BB242"/>
  <c r="BA242"/>
  <c r="AY242"/>
  <c r="AX242"/>
  <c r="AW242"/>
  <c r="AV242"/>
  <c r="AU242"/>
  <c r="AT242"/>
  <c r="AS242"/>
  <c r="AR242"/>
  <c r="AQ242"/>
  <c r="AP242"/>
  <c r="AO242"/>
  <c r="AN242"/>
  <c r="AM242"/>
  <c r="AL242"/>
  <c r="AK242"/>
  <c r="AJ242"/>
  <c r="AI242"/>
  <c r="AH242"/>
  <c r="AF242"/>
  <c r="AE242"/>
  <c r="AD242"/>
  <c r="AC242"/>
  <c r="AA242"/>
  <c r="Z242"/>
  <c r="Y242"/>
  <c r="U242"/>
  <c r="T242"/>
  <c r="S242"/>
  <c r="R242"/>
  <c r="Q242"/>
  <c r="P242"/>
  <c r="O242"/>
  <c r="N242"/>
  <c r="M242"/>
  <c r="L242"/>
  <c r="J242"/>
  <c r="I242"/>
  <c r="H242"/>
  <c r="G242"/>
  <c r="F242"/>
  <c r="E242"/>
  <c r="D242"/>
  <c r="B242"/>
  <c r="BH241"/>
  <c r="BF241"/>
  <c r="BE241"/>
  <c r="BD241"/>
  <c r="BC241"/>
  <c r="BB241"/>
  <c r="BA241"/>
  <c r="AY241"/>
  <c r="AX241"/>
  <c r="AW241"/>
  <c r="AV241"/>
  <c r="AU241"/>
  <c r="AT241"/>
  <c r="AS241"/>
  <c r="AR241"/>
  <c r="AQ241"/>
  <c r="AP241"/>
  <c r="AO241"/>
  <c r="AN241"/>
  <c r="AM241"/>
  <c r="AL241"/>
  <c r="AK241"/>
  <c r="AJ241"/>
  <c r="AI241"/>
  <c r="AH241"/>
  <c r="AF241"/>
  <c r="AE241"/>
  <c r="AD241"/>
  <c r="AC241"/>
  <c r="AA241"/>
  <c r="Z241"/>
  <c r="Y241"/>
  <c r="U241"/>
  <c r="T241"/>
  <c r="S241"/>
  <c r="R241"/>
  <c r="Q241"/>
  <c r="P241"/>
  <c r="O241"/>
  <c r="N241"/>
  <c r="M241"/>
  <c r="L241"/>
  <c r="J241"/>
  <c r="I241"/>
  <c r="H241"/>
  <c r="G241"/>
  <c r="F241"/>
  <c r="E241"/>
  <c r="D241"/>
  <c r="B241"/>
  <c r="BH240"/>
  <c r="BF240"/>
  <c r="BE240"/>
  <c r="BD240"/>
  <c r="BC240"/>
  <c r="BB240"/>
  <c r="BA240"/>
  <c r="AY240"/>
  <c r="AX240"/>
  <c r="AW240"/>
  <c r="AV240"/>
  <c r="AU240"/>
  <c r="AT240"/>
  <c r="AS240"/>
  <c r="AR240"/>
  <c r="AQ240"/>
  <c r="AP240"/>
  <c r="AO240"/>
  <c r="AN240"/>
  <c r="AM240"/>
  <c r="AL240"/>
  <c r="AK240"/>
  <c r="AJ240"/>
  <c r="AI240"/>
  <c r="AH240"/>
  <c r="AF240"/>
  <c r="AE240"/>
  <c r="AD240"/>
  <c r="AC240"/>
  <c r="AA240"/>
  <c r="Z240"/>
  <c r="Y240"/>
  <c r="U240"/>
  <c r="T240"/>
  <c r="S240"/>
  <c r="R240"/>
  <c r="Q240"/>
  <c r="P240"/>
  <c r="O240"/>
  <c r="N240"/>
  <c r="M240"/>
  <c r="L240"/>
  <c r="J240"/>
  <c r="I240"/>
  <c r="H240"/>
  <c r="G240"/>
  <c r="F240"/>
  <c r="E240"/>
  <c r="D240"/>
  <c r="B240"/>
  <c r="BH239"/>
  <c r="BF239"/>
  <c r="BE239"/>
  <c r="BD239"/>
  <c r="BC239"/>
  <c r="BB239"/>
  <c r="BA239"/>
  <c r="AY239"/>
  <c r="AX239"/>
  <c r="AW239"/>
  <c r="AV239"/>
  <c r="AU239"/>
  <c r="AT239"/>
  <c r="AS239"/>
  <c r="AR239"/>
  <c r="AQ239"/>
  <c r="AP239"/>
  <c r="AO239"/>
  <c r="AN239"/>
  <c r="AM239"/>
  <c r="AL239"/>
  <c r="AK239"/>
  <c r="AJ239"/>
  <c r="AI239"/>
  <c r="AH239"/>
  <c r="AF239"/>
  <c r="AE239"/>
  <c r="AD239"/>
  <c r="AC239"/>
  <c r="AA239"/>
  <c r="Z239"/>
  <c r="Y239"/>
  <c r="U239"/>
  <c r="T239"/>
  <c r="S239"/>
  <c r="R239"/>
  <c r="Q239"/>
  <c r="P239"/>
  <c r="O239"/>
  <c r="N239"/>
  <c r="M239"/>
  <c r="L239"/>
  <c r="J239"/>
  <c r="I239"/>
  <c r="H239"/>
  <c r="G239"/>
  <c r="F239"/>
  <c r="E239"/>
  <c r="D239"/>
  <c r="B239"/>
  <c r="BH238"/>
  <c r="BF238"/>
  <c r="BE238"/>
  <c r="BD238"/>
  <c r="BC238"/>
  <c r="BB238"/>
  <c r="BA238"/>
  <c r="AY238"/>
  <c r="AX238"/>
  <c r="AW238"/>
  <c r="AV238"/>
  <c r="AU238"/>
  <c r="AT238"/>
  <c r="AS238"/>
  <c r="AR238"/>
  <c r="AQ238"/>
  <c r="AP238"/>
  <c r="AO238"/>
  <c r="AN238"/>
  <c r="AM238"/>
  <c r="AL238"/>
  <c r="AK238"/>
  <c r="AJ238"/>
  <c r="AI238"/>
  <c r="AH238"/>
  <c r="AF238"/>
  <c r="AE238"/>
  <c r="AD238"/>
  <c r="AC238"/>
  <c r="AA238"/>
  <c r="Z238"/>
  <c r="Y238"/>
  <c r="U238"/>
  <c r="T238"/>
  <c r="S238"/>
  <c r="R238"/>
  <c r="Q238"/>
  <c r="P238"/>
  <c r="O238"/>
  <c r="N238"/>
  <c r="M238"/>
  <c r="L238"/>
  <c r="J238"/>
  <c r="I238"/>
  <c r="H238"/>
  <c r="G238"/>
  <c r="F238"/>
  <c r="E238"/>
  <c r="D238"/>
  <c r="B238"/>
  <c r="BH237"/>
  <c r="BF237"/>
  <c r="BE237"/>
  <c r="BD237"/>
  <c r="BC237"/>
  <c r="BB237"/>
  <c r="BA237"/>
  <c r="AY237"/>
  <c r="AX237"/>
  <c r="AW237"/>
  <c r="AV237"/>
  <c r="AU237"/>
  <c r="AT237"/>
  <c r="AS237"/>
  <c r="AR237"/>
  <c r="AQ237"/>
  <c r="AP237"/>
  <c r="AO237"/>
  <c r="AN237"/>
  <c r="AM237"/>
  <c r="AL237"/>
  <c r="AK237"/>
  <c r="AJ237"/>
  <c r="AI237"/>
  <c r="AH237"/>
  <c r="AF237"/>
  <c r="AE237"/>
  <c r="AD237"/>
  <c r="AC237"/>
  <c r="AA237"/>
  <c r="Z237"/>
  <c r="Y237"/>
  <c r="U237"/>
  <c r="T237"/>
  <c r="S237"/>
  <c r="R237"/>
  <c r="Q237"/>
  <c r="P237"/>
  <c r="O237"/>
  <c r="N237"/>
  <c r="M237"/>
  <c r="L237"/>
  <c r="J237"/>
  <c r="I237"/>
  <c r="H237"/>
  <c r="G237"/>
  <c r="F237"/>
  <c r="E237"/>
  <c r="D237"/>
  <c r="B237"/>
  <c r="BH236"/>
  <c r="BF236"/>
  <c r="BE236"/>
  <c r="BD236"/>
  <c r="BC236"/>
  <c r="BB236"/>
  <c r="BA236"/>
  <c r="AY236"/>
  <c r="AX236"/>
  <c r="AW236"/>
  <c r="AV236"/>
  <c r="AU236"/>
  <c r="AT236"/>
  <c r="AS236"/>
  <c r="AR236"/>
  <c r="AQ236"/>
  <c r="AP236"/>
  <c r="AO236"/>
  <c r="AN236"/>
  <c r="AM236"/>
  <c r="AL236"/>
  <c r="AK236"/>
  <c r="AJ236"/>
  <c r="AI236"/>
  <c r="AH236"/>
  <c r="AF236"/>
  <c r="AE236"/>
  <c r="AD236"/>
  <c r="AC236"/>
  <c r="AA236"/>
  <c r="Z236"/>
  <c r="Y236"/>
  <c r="U236"/>
  <c r="T236"/>
  <c r="S236"/>
  <c r="R236"/>
  <c r="Q236"/>
  <c r="P236"/>
  <c r="O236"/>
  <c r="N236"/>
  <c r="M236"/>
  <c r="L236"/>
  <c r="J236"/>
  <c r="I236"/>
  <c r="H236"/>
  <c r="G236"/>
  <c r="F236"/>
  <c r="E236"/>
  <c r="D236"/>
  <c r="B236"/>
  <c r="BH235"/>
  <c r="BF235"/>
  <c r="BE235"/>
  <c r="BD235"/>
  <c r="BC235"/>
  <c r="BB235"/>
  <c r="BA235"/>
  <c r="AY235"/>
  <c r="AX235"/>
  <c r="AW235"/>
  <c r="AV235"/>
  <c r="AU235"/>
  <c r="AT235"/>
  <c r="AS235"/>
  <c r="AR235"/>
  <c r="AQ235"/>
  <c r="AP235"/>
  <c r="AO235"/>
  <c r="AN235"/>
  <c r="AM235"/>
  <c r="AL235"/>
  <c r="AK235"/>
  <c r="AJ235"/>
  <c r="AI235"/>
  <c r="AH235"/>
  <c r="AF235"/>
  <c r="AE235"/>
  <c r="AD235"/>
  <c r="AC235"/>
  <c r="AA235"/>
  <c r="Z235"/>
  <c r="Y235"/>
  <c r="U235"/>
  <c r="T235"/>
  <c r="S235"/>
  <c r="R235"/>
  <c r="Q235"/>
  <c r="P235"/>
  <c r="O235"/>
  <c r="N235"/>
  <c r="M235"/>
  <c r="L235"/>
  <c r="J235"/>
  <c r="I235"/>
  <c r="H235"/>
  <c r="G235"/>
  <c r="F235"/>
  <c r="E235"/>
  <c r="D235"/>
  <c r="B235"/>
  <c r="BH234"/>
  <c r="BF234"/>
  <c r="BE234"/>
  <c r="BD234"/>
  <c r="BC234"/>
  <c r="BB234"/>
  <c r="BA234"/>
  <c r="AY234"/>
  <c r="AX234"/>
  <c r="AW234"/>
  <c r="AV234"/>
  <c r="AU234"/>
  <c r="AT234"/>
  <c r="AS234"/>
  <c r="AR234"/>
  <c r="AQ234"/>
  <c r="AP234"/>
  <c r="AO234"/>
  <c r="AN234"/>
  <c r="AM234"/>
  <c r="AL234"/>
  <c r="AK234"/>
  <c r="AJ234"/>
  <c r="AI234"/>
  <c r="AH234"/>
  <c r="AF234"/>
  <c r="AE234"/>
  <c r="AD234"/>
  <c r="AC234"/>
  <c r="AA234"/>
  <c r="Z234"/>
  <c r="Y234"/>
  <c r="U234"/>
  <c r="T234"/>
  <c r="S234"/>
  <c r="R234"/>
  <c r="Q234"/>
  <c r="P234"/>
  <c r="O234"/>
  <c r="N234"/>
  <c r="M234"/>
  <c r="L234"/>
  <c r="J234"/>
  <c r="I234"/>
  <c r="H234"/>
  <c r="G234"/>
  <c r="F234"/>
  <c r="E234"/>
  <c r="D234"/>
  <c r="B234"/>
  <c r="BH233"/>
  <c r="BF233"/>
  <c r="BE233"/>
  <c r="BD233"/>
  <c r="BC233"/>
  <c r="BB233"/>
  <c r="BA233"/>
  <c r="AY233"/>
  <c r="AX233"/>
  <c r="AW233"/>
  <c r="AV233"/>
  <c r="AU233"/>
  <c r="AT233"/>
  <c r="AS233"/>
  <c r="AR233"/>
  <c r="AQ233"/>
  <c r="AP233"/>
  <c r="AO233"/>
  <c r="AN233"/>
  <c r="AM233"/>
  <c r="AL233"/>
  <c r="AK233"/>
  <c r="AJ233"/>
  <c r="AI233"/>
  <c r="AH233"/>
  <c r="AF233"/>
  <c r="AE233"/>
  <c r="AD233"/>
  <c r="AC233"/>
  <c r="AA233"/>
  <c r="Z233"/>
  <c r="Y233"/>
  <c r="U233"/>
  <c r="T233"/>
  <c r="S233"/>
  <c r="R233"/>
  <c r="Q233"/>
  <c r="P233"/>
  <c r="O233"/>
  <c r="N233"/>
  <c r="M233"/>
  <c r="L233"/>
  <c r="J233"/>
  <c r="I233"/>
  <c r="H233"/>
  <c r="G233"/>
  <c r="F233"/>
  <c r="E233"/>
  <c r="D233"/>
  <c r="B233"/>
  <c r="BH232"/>
  <c r="BF232"/>
  <c r="BE232"/>
  <c r="BD232"/>
  <c r="BC232"/>
  <c r="BB232"/>
  <c r="BA232"/>
  <c r="AY232"/>
  <c r="AX232"/>
  <c r="AW232"/>
  <c r="AV232"/>
  <c r="AU232"/>
  <c r="AT232"/>
  <c r="AS232"/>
  <c r="AR232"/>
  <c r="AQ232"/>
  <c r="AP232"/>
  <c r="AO232"/>
  <c r="AN232"/>
  <c r="AM232"/>
  <c r="AL232"/>
  <c r="AK232"/>
  <c r="AJ232"/>
  <c r="AI232"/>
  <c r="AH232"/>
  <c r="AF232"/>
  <c r="AE232"/>
  <c r="AD232"/>
  <c r="AC232"/>
  <c r="AA232"/>
  <c r="Z232"/>
  <c r="Y232"/>
  <c r="U232"/>
  <c r="T232"/>
  <c r="S232"/>
  <c r="R232"/>
  <c r="Q232"/>
  <c r="P232"/>
  <c r="O232"/>
  <c r="N232"/>
  <c r="M232"/>
  <c r="L232"/>
  <c r="J232"/>
  <c r="I232"/>
  <c r="H232"/>
  <c r="G232"/>
  <c r="F232"/>
  <c r="E232"/>
  <c r="D232"/>
  <c r="B232"/>
  <c r="BH231"/>
  <c r="BF231"/>
  <c r="BE231"/>
  <c r="BD231"/>
  <c r="BC231"/>
  <c r="BB231"/>
  <c r="BA231"/>
  <c r="AY231"/>
  <c r="AX231"/>
  <c r="AW231"/>
  <c r="AV231"/>
  <c r="AU231"/>
  <c r="AT231"/>
  <c r="AS231"/>
  <c r="AR231"/>
  <c r="AQ231"/>
  <c r="AP231"/>
  <c r="AO231"/>
  <c r="AN231"/>
  <c r="AM231"/>
  <c r="AL231"/>
  <c r="AK231"/>
  <c r="AJ231"/>
  <c r="AI231"/>
  <c r="AH231"/>
  <c r="AF231"/>
  <c r="AE231"/>
  <c r="AD231"/>
  <c r="AC231"/>
  <c r="AA231"/>
  <c r="Z231"/>
  <c r="Y231"/>
  <c r="U231"/>
  <c r="T231"/>
  <c r="S231"/>
  <c r="R231"/>
  <c r="Q231"/>
  <c r="P231"/>
  <c r="O231"/>
  <c r="N231"/>
  <c r="M231"/>
  <c r="L231"/>
  <c r="J231"/>
  <c r="I231"/>
  <c r="H231"/>
  <c r="G231"/>
  <c r="F231"/>
  <c r="E231"/>
  <c r="D231"/>
  <c r="B231"/>
  <c r="BH230"/>
  <c r="BF230"/>
  <c r="BE230"/>
  <c r="BD230"/>
  <c r="BC230"/>
  <c r="BB230"/>
  <c r="BA230"/>
  <c r="AY230"/>
  <c r="AX230"/>
  <c r="AW230"/>
  <c r="AV230"/>
  <c r="AU230"/>
  <c r="AT230"/>
  <c r="AS230"/>
  <c r="AR230"/>
  <c r="AQ230"/>
  <c r="AP230"/>
  <c r="AO230"/>
  <c r="AN230"/>
  <c r="AM230"/>
  <c r="AL230"/>
  <c r="AK230"/>
  <c r="AJ230"/>
  <c r="AI230"/>
  <c r="AH230"/>
  <c r="AF230"/>
  <c r="AE230"/>
  <c r="AD230"/>
  <c r="AC230"/>
  <c r="AA230"/>
  <c r="Z230"/>
  <c r="Y230"/>
  <c r="U230"/>
  <c r="T230"/>
  <c r="S230"/>
  <c r="R230"/>
  <c r="Q230"/>
  <c r="P230"/>
  <c r="O230"/>
  <c r="N230"/>
  <c r="M230"/>
  <c r="L230"/>
  <c r="J230"/>
  <c r="I230"/>
  <c r="H230"/>
  <c r="G230"/>
  <c r="F230"/>
  <c r="E230"/>
  <c r="D230"/>
  <c r="B230"/>
  <c r="BH229"/>
  <c r="BF229"/>
  <c r="BE229"/>
  <c r="BD229"/>
  <c r="BC229"/>
  <c r="BB229"/>
  <c r="BA229"/>
  <c r="AY229"/>
  <c r="AX229"/>
  <c r="AW229"/>
  <c r="AV229"/>
  <c r="AU229"/>
  <c r="AT229"/>
  <c r="AS229"/>
  <c r="AR229"/>
  <c r="AQ229"/>
  <c r="AP229"/>
  <c r="AO229"/>
  <c r="AN229"/>
  <c r="AM229"/>
  <c r="AL229"/>
  <c r="AK229"/>
  <c r="AJ229"/>
  <c r="AI229"/>
  <c r="AH229"/>
  <c r="AF229"/>
  <c r="AE229"/>
  <c r="AD229"/>
  <c r="AC229"/>
  <c r="AA229"/>
  <c r="Z229"/>
  <c r="Y229"/>
  <c r="U229"/>
  <c r="T229"/>
  <c r="S229"/>
  <c r="R229"/>
  <c r="Q229"/>
  <c r="P229"/>
  <c r="O229"/>
  <c r="N229"/>
  <c r="M229"/>
  <c r="L229"/>
  <c r="J229"/>
  <c r="I229"/>
  <c r="H229"/>
  <c r="G229"/>
  <c r="F229"/>
  <c r="E229"/>
  <c r="D229"/>
  <c r="B229"/>
  <c r="BH228"/>
  <c r="BF228"/>
  <c r="BE228"/>
  <c r="BD228"/>
  <c r="BC228"/>
  <c r="BB228"/>
  <c r="BA228"/>
  <c r="AY228"/>
  <c r="AX228"/>
  <c r="AW228"/>
  <c r="AV228"/>
  <c r="AU228"/>
  <c r="AT228"/>
  <c r="AS228"/>
  <c r="AR228"/>
  <c r="AQ228"/>
  <c r="AP228"/>
  <c r="AO228"/>
  <c r="AN228"/>
  <c r="AM228"/>
  <c r="AL228"/>
  <c r="AK228"/>
  <c r="AJ228"/>
  <c r="AI228"/>
  <c r="AH228"/>
  <c r="AF228"/>
  <c r="AE228"/>
  <c r="AD228"/>
  <c r="AC228"/>
  <c r="AA228"/>
  <c r="Z228"/>
  <c r="Y228"/>
  <c r="U228"/>
  <c r="T228"/>
  <c r="S228"/>
  <c r="R228"/>
  <c r="Q228"/>
  <c r="P228"/>
  <c r="O228"/>
  <c r="N228"/>
  <c r="M228"/>
  <c r="L228"/>
  <c r="J228"/>
  <c r="I228"/>
  <c r="H228"/>
  <c r="G228"/>
  <c r="F228"/>
  <c r="E228"/>
  <c r="D228"/>
  <c r="B228"/>
  <c r="BH227"/>
  <c r="BF227"/>
  <c r="BE227"/>
  <c r="BD227"/>
  <c r="BC227"/>
  <c r="BB227"/>
  <c r="BA227"/>
  <c r="AY227"/>
  <c r="AX227"/>
  <c r="AW227"/>
  <c r="AV227"/>
  <c r="AU227"/>
  <c r="AT227"/>
  <c r="AS227"/>
  <c r="AR227"/>
  <c r="AQ227"/>
  <c r="AP227"/>
  <c r="AO227"/>
  <c r="AN227"/>
  <c r="AM227"/>
  <c r="AL227"/>
  <c r="AK227"/>
  <c r="AJ227"/>
  <c r="AI227"/>
  <c r="AH227"/>
  <c r="AF227"/>
  <c r="AE227"/>
  <c r="AD227"/>
  <c r="AC227"/>
  <c r="AA227"/>
  <c r="Z227"/>
  <c r="Y227"/>
  <c r="U227"/>
  <c r="T227"/>
  <c r="S227"/>
  <c r="R227"/>
  <c r="Q227"/>
  <c r="P227"/>
  <c r="O227"/>
  <c r="N227"/>
  <c r="M227"/>
  <c r="L227"/>
  <c r="J227"/>
  <c r="I227"/>
  <c r="H227"/>
  <c r="G227"/>
  <c r="F227"/>
  <c r="E227"/>
  <c r="D227"/>
  <c r="B227"/>
  <c r="BH226"/>
  <c r="BF226"/>
  <c r="BE226"/>
  <c r="BD226"/>
  <c r="BC226"/>
  <c r="BB226"/>
  <c r="BA226"/>
  <c r="AY226"/>
  <c r="AX226"/>
  <c r="AW226"/>
  <c r="AV226"/>
  <c r="AU226"/>
  <c r="AT226"/>
  <c r="AS226"/>
  <c r="AR226"/>
  <c r="AQ226"/>
  <c r="AP226"/>
  <c r="AO226"/>
  <c r="AN226"/>
  <c r="AM226"/>
  <c r="AL226"/>
  <c r="AK226"/>
  <c r="AJ226"/>
  <c r="AI226"/>
  <c r="AH226"/>
  <c r="AF226"/>
  <c r="AE226"/>
  <c r="AD226"/>
  <c r="AC226"/>
  <c r="AA226"/>
  <c r="Z226"/>
  <c r="Y226"/>
  <c r="U226"/>
  <c r="T226"/>
  <c r="S226"/>
  <c r="R226"/>
  <c r="Q226"/>
  <c r="P226"/>
  <c r="O226"/>
  <c r="N226"/>
  <c r="M226"/>
  <c r="L226"/>
  <c r="J226"/>
  <c r="I226"/>
  <c r="H226"/>
  <c r="G226"/>
  <c r="F226"/>
  <c r="E226"/>
  <c r="D226"/>
  <c r="B226"/>
  <c r="BH225"/>
  <c r="BF225"/>
  <c r="BE225"/>
  <c r="BD225"/>
  <c r="BC225"/>
  <c r="BB225"/>
  <c r="BA225"/>
  <c r="AY225"/>
  <c r="AX225"/>
  <c r="AW225"/>
  <c r="AV225"/>
  <c r="AU225"/>
  <c r="AT225"/>
  <c r="AS225"/>
  <c r="AR225"/>
  <c r="AQ225"/>
  <c r="AP225"/>
  <c r="AO225"/>
  <c r="AN225"/>
  <c r="AM225"/>
  <c r="AL225"/>
  <c r="AK225"/>
  <c r="AJ225"/>
  <c r="AI225"/>
  <c r="AH225"/>
  <c r="AF225"/>
  <c r="AE225"/>
  <c r="AD225"/>
  <c r="AC225"/>
  <c r="AA225"/>
  <c r="Z225"/>
  <c r="Y225"/>
  <c r="U225"/>
  <c r="T225"/>
  <c r="S225"/>
  <c r="R225"/>
  <c r="Q225"/>
  <c r="P225"/>
  <c r="O225"/>
  <c r="N225"/>
  <c r="M225"/>
  <c r="L225"/>
  <c r="J225"/>
  <c r="I225"/>
  <c r="H225"/>
  <c r="G225"/>
  <c r="F225"/>
  <c r="E225"/>
  <c r="D225"/>
  <c r="B225"/>
  <c r="BH224"/>
  <c r="BF224"/>
  <c r="BE224"/>
  <c r="BD224"/>
  <c r="BC224"/>
  <c r="BB224"/>
  <c r="BA224"/>
  <c r="AY224"/>
  <c r="AX224"/>
  <c r="AW224"/>
  <c r="AV224"/>
  <c r="AU224"/>
  <c r="AT224"/>
  <c r="AS224"/>
  <c r="AR224"/>
  <c r="AQ224"/>
  <c r="AP224"/>
  <c r="AO224"/>
  <c r="AN224"/>
  <c r="AM224"/>
  <c r="AL224"/>
  <c r="AK224"/>
  <c r="AJ224"/>
  <c r="AI224"/>
  <c r="AH224"/>
  <c r="AF224"/>
  <c r="AE224"/>
  <c r="AD224"/>
  <c r="AC224"/>
  <c r="AA224"/>
  <c r="Z224"/>
  <c r="Y224"/>
  <c r="U224"/>
  <c r="T224"/>
  <c r="S224"/>
  <c r="R224"/>
  <c r="Q224"/>
  <c r="P224"/>
  <c r="O224"/>
  <c r="N224"/>
  <c r="M224"/>
  <c r="L224"/>
  <c r="J224"/>
  <c r="I224"/>
  <c r="H224"/>
  <c r="G224"/>
  <c r="F224"/>
  <c r="E224"/>
  <c r="D224"/>
  <c r="B224"/>
  <c r="BH223"/>
  <c r="BF223"/>
  <c r="BE223"/>
  <c r="BD223"/>
  <c r="BC223"/>
  <c r="BB223"/>
  <c r="BA223"/>
  <c r="AY223"/>
  <c r="AX223"/>
  <c r="AW223"/>
  <c r="AV223"/>
  <c r="AU223"/>
  <c r="AT223"/>
  <c r="AS223"/>
  <c r="AR223"/>
  <c r="AQ223"/>
  <c r="AP223"/>
  <c r="AO223"/>
  <c r="AN223"/>
  <c r="AM223"/>
  <c r="AL223"/>
  <c r="AK223"/>
  <c r="AJ223"/>
  <c r="AI223"/>
  <c r="AH223"/>
  <c r="AF223"/>
  <c r="AE223"/>
  <c r="AD223"/>
  <c r="AC223"/>
  <c r="AA223"/>
  <c r="Z223"/>
  <c r="Y223"/>
  <c r="U223"/>
  <c r="T223"/>
  <c r="S223"/>
  <c r="R223"/>
  <c r="Q223"/>
  <c r="P223"/>
  <c r="O223"/>
  <c r="N223"/>
  <c r="M223"/>
  <c r="L223"/>
  <c r="J223"/>
  <c r="I223"/>
  <c r="H223"/>
  <c r="G223"/>
  <c r="F223"/>
  <c r="E223"/>
  <c r="D223"/>
  <c r="B223"/>
  <c r="BH222"/>
  <c r="BF222"/>
  <c r="BE222"/>
  <c r="BD222"/>
  <c r="BC222"/>
  <c r="BB222"/>
  <c r="BA222"/>
  <c r="AY222"/>
  <c r="AX222"/>
  <c r="AW222"/>
  <c r="AV222"/>
  <c r="AU222"/>
  <c r="AT222"/>
  <c r="AS222"/>
  <c r="AR222"/>
  <c r="AQ222"/>
  <c r="AP222"/>
  <c r="AO222"/>
  <c r="AN222"/>
  <c r="AM222"/>
  <c r="AL222"/>
  <c r="AK222"/>
  <c r="AJ222"/>
  <c r="AI222"/>
  <c r="AH222"/>
  <c r="AF222"/>
  <c r="AE222"/>
  <c r="AD222"/>
  <c r="AC222"/>
  <c r="AA222"/>
  <c r="Z222"/>
  <c r="Y222"/>
  <c r="U222"/>
  <c r="T222"/>
  <c r="S222"/>
  <c r="R222"/>
  <c r="Q222"/>
  <c r="P222"/>
  <c r="O222"/>
  <c r="N222"/>
  <c r="M222"/>
  <c r="L222"/>
  <c r="J222"/>
  <c r="I222"/>
  <c r="H222"/>
  <c r="G222"/>
  <c r="F222"/>
  <c r="E222"/>
  <c r="D222"/>
  <c r="B222"/>
  <c r="BH221"/>
  <c r="BF221"/>
  <c r="BE221"/>
  <c r="BD221"/>
  <c r="BC221"/>
  <c r="BB221"/>
  <c r="BA221"/>
  <c r="AY221"/>
  <c r="AX221"/>
  <c r="AW221"/>
  <c r="AV221"/>
  <c r="AU221"/>
  <c r="AT221"/>
  <c r="AS221"/>
  <c r="AR221"/>
  <c r="AQ221"/>
  <c r="AP221"/>
  <c r="AO221"/>
  <c r="AN221"/>
  <c r="AM221"/>
  <c r="AL221"/>
  <c r="AK221"/>
  <c r="AJ221"/>
  <c r="AI221"/>
  <c r="AH221"/>
  <c r="AF221"/>
  <c r="AE221"/>
  <c r="AD221"/>
  <c r="AC221"/>
  <c r="AA221"/>
  <c r="Z221"/>
  <c r="Y221"/>
  <c r="U221"/>
  <c r="T221"/>
  <c r="S221"/>
  <c r="R221"/>
  <c r="Q221"/>
  <c r="P221"/>
  <c r="O221"/>
  <c r="N221"/>
  <c r="M221"/>
  <c r="L221"/>
  <c r="J221"/>
  <c r="I221"/>
  <c r="H221"/>
  <c r="G221"/>
  <c r="F221"/>
  <c r="E221"/>
  <c r="D221"/>
  <c r="B221"/>
  <c r="BH220"/>
  <c r="BF220"/>
  <c r="BE220"/>
  <c r="BD220"/>
  <c r="BC220"/>
  <c r="BB220"/>
  <c r="BA220"/>
  <c r="AY220"/>
  <c r="AX220"/>
  <c r="AW220"/>
  <c r="AV220"/>
  <c r="AU220"/>
  <c r="AT220"/>
  <c r="AS220"/>
  <c r="AR220"/>
  <c r="AQ220"/>
  <c r="AP220"/>
  <c r="AO220"/>
  <c r="AN220"/>
  <c r="AM220"/>
  <c r="AL220"/>
  <c r="AK220"/>
  <c r="AJ220"/>
  <c r="AI220"/>
  <c r="AH220"/>
  <c r="AF220"/>
  <c r="AE220"/>
  <c r="AD220"/>
  <c r="AC220"/>
  <c r="AA220"/>
  <c r="Z220"/>
  <c r="Y220"/>
  <c r="U220"/>
  <c r="T220"/>
  <c r="S220"/>
  <c r="R220"/>
  <c r="Q220"/>
  <c r="P220"/>
  <c r="O220"/>
  <c r="N220"/>
  <c r="M220"/>
  <c r="L220"/>
  <c r="J220"/>
  <c r="I220"/>
  <c r="H220"/>
  <c r="G220"/>
  <c r="F220"/>
  <c r="E220"/>
  <c r="D220"/>
  <c r="B220"/>
  <c r="BH219"/>
  <c r="BF219"/>
  <c r="BE219"/>
  <c r="BD219"/>
  <c r="BC219"/>
  <c r="BB219"/>
  <c r="BA219"/>
  <c r="AY219"/>
  <c r="AX219"/>
  <c r="AW219"/>
  <c r="AV219"/>
  <c r="AU219"/>
  <c r="AT219"/>
  <c r="AS219"/>
  <c r="AR219"/>
  <c r="AQ219"/>
  <c r="AP219"/>
  <c r="AO219"/>
  <c r="AN219"/>
  <c r="AM219"/>
  <c r="AL219"/>
  <c r="AK219"/>
  <c r="AJ219"/>
  <c r="AI219"/>
  <c r="AH219"/>
  <c r="AF219"/>
  <c r="AE219"/>
  <c r="AD219"/>
  <c r="AC219"/>
  <c r="AA219"/>
  <c r="Z219"/>
  <c r="Y219"/>
  <c r="U219"/>
  <c r="T219"/>
  <c r="S219"/>
  <c r="R219"/>
  <c r="Q219"/>
  <c r="P219"/>
  <c r="O219"/>
  <c r="N219"/>
  <c r="M219"/>
  <c r="L219"/>
  <c r="J219"/>
  <c r="I219"/>
  <c r="H219"/>
  <c r="G219"/>
  <c r="F219"/>
  <c r="E219"/>
  <c r="D219"/>
  <c r="B219"/>
  <c r="BH218"/>
  <c r="BF218"/>
  <c r="BE218"/>
  <c r="BD218"/>
  <c r="BC218"/>
  <c r="BB218"/>
  <c r="BA218"/>
  <c r="AY218"/>
  <c r="AX218"/>
  <c r="AW218"/>
  <c r="AV218"/>
  <c r="AU218"/>
  <c r="AT218"/>
  <c r="AS218"/>
  <c r="AR218"/>
  <c r="AQ218"/>
  <c r="AP218"/>
  <c r="AO218"/>
  <c r="AN218"/>
  <c r="AM218"/>
  <c r="AL218"/>
  <c r="AK218"/>
  <c r="AJ218"/>
  <c r="AI218"/>
  <c r="AH218"/>
  <c r="AF218"/>
  <c r="AE218"/>
  <c r="AD218"/>
  <c r="AC218"/>
  <c r="AA218"/>
  <c r="Z218"/>
  <c r="Y218"/>
  <c r="U218"/>
  <c r="T218"/>
  <c r="S218"/>
  <c r="R218"/>
  <c r="Q218"/>
  <c r="P218"/>
  <c r="O218"/>
  <c r="N218"/>
  <c r="M218"/>
  <c r="L218"/>
  <c r="J218"/>
  <c r="I218"/>
  <c r="H218"/>
  <c r="G218"/>
  <c r="F218"/>
  <c r="E218"/>
  <c r="D218"/>
  <c r="B218"/>
  <c r="BH217"/>
  <c r="BF217"/>
  <c r="BE217"/>
  <c r="BD217"/>
  <c r="BC217"/>
  <c r="BB217"/>
  <c r="BA217"/>
  <c r="AY217"/>
  <c r="AX217"/>
  <c r="AW217"/>
  <c r="AV217"/>
  <c r="AU217"/>
  <c r="AT217"/>
  <c r="AS217"/>
  <c r="AR217"/>
  <c r="AQ217"/>
  <c r="AP217"/>
  <c r="AO217"/>
  <c r="AN217"/>
  <c r="AM217"/>
  <c r="AL217"/>
  <c r="AK217"/>
  <c r="AJ217"/>
  <c r="AI217"/>
  <c r="AH217"/>
  <c r="AF217"/>
  <c r="AE217"/>
  <c r="AD217"/>
  <c r="AC217"/>
  <c r="AA217"/>
  <c r="Z217"/>
  <c r="Y217"/>
  <c r="U217"/>
  <c r="T217"/>
  <c r="S217"/>
  <c r="R217"/>
  <c r="Q217"/>
  <c r="P217"/>
  <c r="O217"/>
  <c r="N217"/>
  <c r="M217"/>
  <c r="L217"/>
  <c r="J217"/>
  <c r="I217"/>
  <c r="H217"/>
  <c r="G217"/>
  <c r="F217"/>
  <c r="E217"/>
  <c r="D217"/>
  <c r="B217"/>
  <c r="BH216"/>
  <c r="BF216"/>
  <c r="BE216"/>
  <c r="BD216"/>
  <c r="BC216"/>
  <c r="BB216"/>
  <c r="BA216"/>
  <c r="AY216"/>
  <c r="AX216"/>
  <c r="AW216"/>
  <c r="AV216"/>
  <c r="AU216"/>
  <c r="AT216"/>
  <c r="AS216"/>
  <c r="AR216"/>
  <c r="AQ216"/>
  <c r="AP216"/>
  <c r="AO216"/>
  <c r="AN216"/>
  <c r="AM216"/>
  <c r="AL216"/>
  <c r="AK216"/>
  <c r="AJ216"/>
  <c r="AI216"/>
  <c r="AH216"/>
  <c r="AF216"/>
  <c r="AE216"/>
  <c r="AD216"/>
  <c r="AC216"/>
  <c r="AA216"/>
  <c r="Z216"/>
  <c r="Y216"/>
  <c r="U216"/>
  <c r="T216"/>
  <c r="S216"/>
  <c r="R216"/>
  <c r="Q216"/>
  <c r="P216"/>
  <c r="O216"/>
  <c r="N216"/>
  <c r="M216"/>
  <c r="L216"/>
  <c r="J216"/>
  <c r="I216"/>
  <c r="H216"/>
  <c r="G216"/>
  <c r="F216"/>
  <c r="E216"/>
  <c r="D216"/>
  <c r="B216"/>
  <c r="BH215"/>
  <c r="BF215"/>
  <c r="BE215"/>
  <c r="BD215"/>
  <c r="BC215"/>
  <c r="BB215"/>
  <c r="BA215"/>
  <c r="AY215"/>
  <c r="AX215"/>
  <c r="AW215"/>
  <c r="AV215"/>
  <c r="AU215"/>
  <c r="AT215"/>
  <c r="AS215"/>
  <c r="AR215"/>
  <c r="AQ215"/>
  <c r="AP215"/>
  <c r="AO215"/>
  <c r="AN215"/>
  <c r="AM215"/>
  <c r="AL215"/>
  <c r="AK215"/>
  <c r="AJ215"/>
  <c r="AI215"/>
  <c r="AH215"/>
  <c r="AF215"/>
  <c r="AE215"/>
  <c r="AD215"/>
  <c r="AC215"/>
  <c r="AA215"/>
  <c r="Z215"/>
  <c r="Y215"/>
  <c r="U215"/>
  <c r="T215"/>
  <c r="S215"/>
  <c r="R215"/>
  <c r="Q215"/>
  <c r="P215"/>
  <c r="O215"/>
  <c r="N215"/>
  <c r="M215"/>
  <c r="L215"/>
  <c r="J215"/>
  <c r="I215"/>
  <c r="H215"/>
  <c r="G215"/>
  <c r="F215"/>
  <c r="E215"/>
  <c r="D215"/>
  <c r="B215"/>
  <c r="BH214"/>
  <c r="BF214"/>
  <c r="BE214"/>
  <c r="BD214"/>
  <c r="BC214"/>
  <c r="BB214"/>
  <c r="BA214"/>
  <c r="AY214"/>
  <c r="AX214"/>
  <c r="AW214"/>
  <c r="AV214"/>
  <c r="AU214"/>
  <c r="AT214"/>
  <c r="AS214"/>
  <c r="AR214"/>
  <c r="AQ214"/>
  <c r="AP214"/>
  <c r="AO214"/>
  <c r="AN214"/>
  <c r="AM214"/>
  <c r="AL214"/>
  <c r="AK214"/>
  <c r="AJ214"/>
  <c r="AI214"/>
  <c r="AH214"/>
  <c r="AF214"/>
  <c r="AE214"/>
  <c r="AD214"/>
  <c r="AC214"/>
  <c r="AA214"/>
  <c r="Z214"/>
  <c r="Y214"/>
  <c r="U214"/>
  <c r="T214"/>
  <c r="S214"/>
  <c r="R214"/>
  <c r="Q214"/>
  <c r="P214"/>
  <c r="O214"/>
  <c r="N214"/>
  <c r="M214"/>
  <c r="L214"/>
  <c r="J214"/>
  <c r="I214"/>
  <c r="H214"/>
  <c r="G214"/>
  <c r="F214"/>
  <c r="E214"/>
  <c r="D214"/>
  <c r="B214"/>
  <c r="BH213"/>
  <c r="BF213"/>
  <c r="BE213"/>
  <c r="BD213"/>
  <c r="BC213"/>
  <c r="BB213"/>
  <c r="BA213"/>
  <c r="AY213"/>
  <c r="AX213"/>
  <c r="AW213"/>
  <c r="AV213"/>
  <c r="AU213"/>
  <c r="AT213"/>
  <c r="AS213"/>
  <c r="AR213"/>
  <c r="AQ213"/>
  <c r="AP213"/>
  <c r="AO213"/>
  <c r="AN213"/>
  <c r="AM213"/>
  <c r="AL213"/>
  <c r="AK213"/>
  <c r="AJ213"/>
  <c r="AI213"/>
  <c r="AH213"/>
  <c r="AF213"/>
  <c r="AE213"/>
  <c r="AD213"/>
  <c r="AC213"/>
  <c r="AA213"/>
  <c r="Z213"/>
  <c r="Y213"/>
  <c r="U213"/>
  <c r="T213"/>
  <c r="S213"/>
  <c r="R213"/>
  <c r="Q213"/>
  <c r="P213"/>
  <c r="O213"/>
  <c r="N213"/>
  <c r="M213"/>
  <c r="L213"/>
  <c r="J213"/>
  <c r="I213"/>
  <c r="H213"/>
  <c r="G213"/>
  <c r="F213"/>
  <c r="E213"/>
  <c r="D213"/>
  <c r="B213"/>
  <c r="BH212"/>
  <c r="BF212"/>
  <c r="BE212"/>
  <c r="BD212"/>
  <c r="BC212"/>
  <c r="BB212"/>
  <c r="BA212"/>
  <c r="AY212"/>
  <c r="AX212"/>
  <c r="AW212"/>
  <c r="AV212"/>
  <c r="AU212"/>
  <c r="AT212"/>
  <c r="AS212"/>
  <c r="AR212"/>
  <c r="AQ212"/>
  <c r="AP212"/>
  <c r="AO212"/>
  <c r="AN212"/>
  <c r="AM212"/>
  <c r="AL212"/>
  <c r="AK212"/>
  <c r="AJ212"/>
  <c r="AI212"/>
  <c r="AH212"/>
  <c r="AF212"/>
  <c r="AE212"/>
  <c r="AD212"/>
  <c r="AC212"/>
  <c r="AA212"/>
  <c r="Z212"/>
  <c r="Y212"/>
  <c r="U212"/>
  <c r="T212"/>
  <c r="S212"/>
  <c r="R212"/>
  <c r="Q212"/>
  <c r="P212"/>
  <c r="O212"/>
  <c r="N212"/>
  <c r="M212"/>
  <c r="L212"/>
  <c r="J212"/>
  <c r="I212"/>
  <c r="H212"/>
  <c r="G212"/>
  <c r="F212"/>
  <c r="E212"/>
  <c r="D212"/>
  <c r="B212"/>
  <c r="BH211"/>
  <c r="BF211"/>
  <c r="BE211"/>
  <c r="BD211"/>
  <c r="BC211"/>
  <c r="BB211"/>
  <c r="BA211"/>
  <c r="AY211"/>
  <c r="AX211"/>
  <c r="AW211"/>
  <c r="AV211"/>
  <c r="AU211"/>
  <c r="AT211"/>
  <c r="AS211"/>
  <c r="AR211"/>
  <c r="AQ211"/>
  <c r="AP211"/>
  <c r="AO211"/>
  <c r="AN211"/>
  <c r="AM211"/>
  <c r="AL211"/>
  <c r="AK211"/>
  <c r="AJ211"/>
  <c r="AI211"/>
  <c r="AH211"/>
  <c r="AF211"/>
  <c r="AE211"/>
  <c r="AD211"/>
  <c r="AC211"/>
  <c r="AA211"/>
  <c r="Z211"/>
  <c r="Y211"/>
  <c r="U211"/>
  <c r="T211"/>
  <c r="S211"/>
  <c r="R211"/>
  <c r="Q211"/>
  <c r="P211"/>
  <c r="O211"/>
  <c r="N211"/>
  <c r="M211"/>
  <c r="L211"/>
  <c r="J211"/>
  <c r="I211"/>
  <c r="H211"/>
  <c r="G211"/>
  <c r="F211"/>
  <c r="E211"/>
  <c r="D211"/>
  <c r="B211"/>
  <c r="BH210"/>
  <c r="BF210"/>
  <c r="BE210"/>
  <c r="BD210"/>
  <c r="BC210"/>
  <c r="BB210"/>
  <c r="BA210"/>
  <c r="AY210"/>
  <c r="AX210"/>
  <c r="AW210"/>
  <c r="AV210"/>
  <c r="AU210"/>
  <c r="AT210"/>
  <c r="AS210"/>
  <c r="AR210"/>
  <c r="AQ210"/>
  <c r="AP210"/>
  <c r="AO210"/>
  <c r="AN210"/>
  <c r="AM210"/>
  <c r="AL210"/>
  <c r="AK210"/>
  <c r="AJ210"/>
  <c r="AI210"/>
  <c r="AH210"/>
  <c r="AF210"/>
  <c r="AE210"/>
  <c r="AD210"/>
  <c r="AC210"/>
  <c r="AA210"/>
  <c r="Z210"/>
  <c r="Y210"/>
  <c r="U210"/>
  <c r="T210"/>
  <c r="S210"/>
  <c r="R210"/>
  <c r="Q210"/>
  <c r="P210"/>
  <c r="O210"/>
  <c r="N210"/>
  <c r="M210"/>
  <c r="L210"/>
  <c r="J210"/>
  <c r="I210"/>
  <c r="H210"/>
  <c r="G210"/>
  <c r="F210"/>
  <c r="E210"/>
  <c r="D210"/>
  <c r="B210"/>
  <c r="BH209"/>
  <c r="BF209"/>
  <c r="BE209"/>
  <c r="BD209"/>
  <c r="BC209"/>
  <c r="BB209"/>
  <c r="BA209"/>
  <c r="AY209"/>
  <c r="AX209"/>
  <c r="AW209"/>
  <c r="AV209"/>
  <c r="AU209"/>
  <c r="AT209"/>
  <c r="AS209"/>
  <c r="AR209"/>
  <c r="AQ209"/>
  <c r="AP209"/>
  <c r="AO209"/>
  <c r="AN209"/>
  <c r="AM209"/>
  <c r="AL209"/>
  <c r="AK209"/>
  <c r="AJ209"/>
  <c r="AI209"/>
  <c r="AH209"/>
  <c r="AF209"/>
  <c r="AE209"/>
  <c r="AD209"/>
  <c r="AC209"/>
  <c r="AA209"/>
  <c r="Z209"/>
  <c r="Y209"/>
  <c r="U209"/>
  <c r="T209"/>
  <c r="S209"/>
  <c r="R209"/>
  <c r="Q209"/>
  <c r="P209"/>
  <c r="O209"/>
  <c r="N209"/>
  <c r="M209"/>
  <c r="L209"/>
  <c r="J209"/>
  <c r="I209"/>
  <c r="H209"/>
  <c r="G209"/>
  <c r="F209"/>
  <c r="E209"/>
  <c r="D209"/>
  <c r="B209"/>
  <c r="BH208"/>
  <c r="BF208"/>
  <c r="BE208"/>
  <c r="BD208"/>
  <c r="BC208"/>
  <c r="BB208"/>
  <c r="BA208"/>
  <c r="AY208"/>
  <c r="AX208"/>
  <c r="AW208"/>
  <c r="AV208"/>
  <c r="AU208"/>
  <c r="AT208"/>
  <c r="AS208"/>
  <c r="AR208"/>
  <c r="AQ208"/>
  <c r="AP208"/>
  <c r="AO208"/>
  <c r="AN208"/>
  <c r="AM208"/>
  <c r="AL208"/>
  <c r="AK208"/>
  <c r="AJ208"/>
  <c r="AI208"/>
  <c r="AH208"/>
  <c r="AF208"/>
  <c r="AE208"/>
  <c r="AD208"/>
  <c r="AC208"/>
  <c r="AA208"/>
  <c r="Z208"/>
  <c r="Y208"/>
  <c r="U208"/>
  <c r="T208"/>
  <c r="S208"/>
  <c r="R208"/>
  <c r="Q208"/>
  <c r="P208"/>
  <c r="O208"/>
  <c r="N208"/>
  <c r="M208"/>
  <c r="L208"/>
  <c r="J208"/>
  <c r="I208"/>
  <c r="H208"/>
  <c r="G208"/>
  <c r="F208"/>
  <c r="E208"/>
  <c r="D208"/>
  <c r="B208"/>
  <c r="BH207"/>
  <c r="BF207"/>
  <c r="BE207"/>
  <c r="BD207"/>
  <c r="BC207"/>
  <c r="BB207"/>
  <c r="BA207"/>
  <c r="AY207"/>
  <c r="AX207"/>
  <c r="AW207"/>
  <c r="AV207"/>
  <c r="AU207"/>
  <c r="AT207"/>
  <c r="AS207"/>
  <c r="AR207"/>
  <c r="AQ207"/>
  <c r="AP207"/>
  <c r="AO207"/>
  <c r="AN207"/>
  <c r="AM207"/>
  <c r="AL207"/>
  <c r="AK207"/>
  <c r="AJ207"/>
  <c r="AI207"/>
  <c r="AH207"/>
  <c r="AF207"/>
  <c r="AE207"/>
  <c r="AD207"/>
  <c r="AC207"/>
  <c r="AA207"/>
  <c r="Z207"/>
  <c r="Y207"/>
  <c r="U207"/>
  <c r="T207"/>
  <c r="S207"/>
  <c r="R207"/>
  <c r="Q207"/>
  <c r="P207"/>
  <c r="O207"/>
  <c r="N207"/>
  <c r="M207"/>
  <c r="L207"/>
  <c r="J207"/>
  <c r="I207"/>
  <c r="H207"/>
  <c r="G207"/>
  <c r="F207"/>
  <c r="E207"/>
  <c r="D207"/>
  <c r="B207"/>
  <c r="BH206"/>
  <c r="BF206"/>
  <c r="BE206"/>
  <c r="BD206"/>
  <c r="BC206"/>
  <c r="BB206"/>
  <c r="BA206"/>
  <c r="AY206"/>
  <c r="AX206"/>
  <c r="AW206"/>
  <c r="AV206"/>
  <c r="AU206"/>
  <c r="AT206"/>
  <c r="AS206"/>
  <c r="AR206"/>
  <c r="AQ206"/>
  <c r="AP206"/>
  <c r="AO206"/>
  <c r="AN206"/>
  <c r="AM206"/>
  <c r="AL206"/>
  <c r="AK206"/>
  <c r="AJ206"/>
  <c r="AI206"/>
  <c r="AH206"/>
  <c r="AF206"/>
  <c r="AE206"/>
  <c r="AD206"/>
  <c r="AC206"/>
  <c r="AA206"/>
  <c r="Z206"/>
  <c r="Y206"/>
  <c r="U206"/>
  <c r="T206"/>
  <c r="S206"/>
  <c r="R206"/>
  <c r="Q206"/>
  <c r="P206"/>
  <c r="O206"/>
  <c r="N206"/>
  <c r="M206"/>
  <c r="L206"/>
  <c r="J206"/>
  <c r="I206"/>
  <c r="H206"/>
  <c r="G206"/>
  <c r="F206"/>
  <c r="E206"/>
  <c r="D206"/>
  <c r="B206"/>
  <c r="BH205"/>
  <c r="BF205"/>
  <c r="BE205"/>
  <c r="BD205"/>
  <c r="BC205"/>
  <c r="BB205"/>
  <c r="BA205"/>
  <c r="AY205"/>
  <c r="AX205"/>
  <c r="AW205"/>
  <c r="AV205"/>
  <c r="AU205"/>
  <c r="AT205"/>
  <c r="AS205"/>
  <c r="AR205"/>
  <c r="AQ205"/>
  <c r="AP205"/>
  <c r="AO205"/>
  <c r="AN205"/>
  <c r="AM205"/>
  <c r="AL205"/>
  <c r="AK205"/>
  <c r="AJ205"/>
  <c r="AI205"/>
  <c r="AH205"/>
  <c r="AF205"/>
  <c r="AE205"/>
  <c r="AD205"/>
  <c r="AC205"/>
  <c r="AA205"/>
  <c r="Z205"/>
  <c r="Y205"/>
  <c r="U205"/>
  <c r="T205"/>
  <c r="S205"/>
  <c r="R205"/>
  <c r="Q205"/>
  <c r="P205"/>
  <c r="O205"/>
  <c r="N205"/>
  <c r="M205"/>
  <c r="L205"/>
  <c r="J205"/>
  <c r="I205"/>
  <c r="H205"/>
  <c r="G205"/>
  <c r="F205"/>
  <c r="E205"/>
  <c r="D205"/>
  <c r="B205"/>
  <c r="BH204"/>
  <c r="BF204"/>
  <c r="BE204"/>
  <c r="BD204"/>
  <c r="BC204"/>
  <c r="BB204"/>
  <c r="BA204"/>
  <c r="AY204"/>
  <c r="AX204"/>
  <c r="AW204"/>
  <c r="AV204"/>
  <c r="AU204"/>
  <c r="AT204"/>
  <c r="AS204"/>
  <c r="AR204"/>
  <c r="AQ204"/>
  <c r="AP204"/>
  <c r="AO204"/>
  <c r="AN204"/>
  <c r="AM204"/>
  <c r="AL204"/>
  <c r="AK204"/>
  <c r="AJ204"/>
  <c r="AI204"/>
  <c r="AH204"/>
  <c r="AF204"/>
  <c r="AE204"/>
  <c r="AD204"/>
  <c r="AC204"/>
  <c r="AA204"/>
  <c r="Z204"/>
  <c r="Y204"/>
  <c r="U204"/>
  <c r="T204"/>
  <c r="S204"/>
  <c r="R204"/>
  <c r="Q204"/>
  <c r="P204"/>
  <c r="O204"/>
  <c r="N204"/>
  <c r="M204"/>
  <c r="L204"/>
  <c r="J204"/>
  <c r="I204"/>
  <c r="H204"/>
  <c r="G204"/>
  <c r="F204"/>
  <c r="E204"/>
  <c r="D204"/>
  <c r="B204"/>
  <c r="BH203"/>
  <c r="BF203"/>
  <c r="BE203"/>
  <c r="BD203"/>
  <c r="BC203"/>
  <c r="BB203"/>
  <c r="BA203"/>
  <c r="AY203"/>
  <c r="AX203"/>
  <c r="AW203"/>
  <c r="AV203"/>
  <c r="AU203"/>
  <c r="AT203"/>
  <c r="AS203"/>
  <c r="AR203"/>
  <c r="AQ203"/>
  <c r="AP203"/>
  <c r="AO203"/>
  <c r="AN203"/>
  <c r="AM203"/>
  <c r="AL203"/>
  <c r="AK203"/>
  <c r="AJ203"/>
  <c r="AI203"/>
  <c r="AH203"/>
  <c r="AF203"/>
  <c r="AE203"/>
  <c r="AD203"/>
  <c r="AC203"/>
  <c r="AA203"/>
  <c r="Z203"/>
  <c r="Y203"/>
  <c r="U203"/>
  <c r="T203"/>
  <c r="S203"/>
  <c r="R203"/>
  <c r="Q203"/>
  <c r="P203"/>
  <c r="O203"/>
  <c r="N203"/>
  <c r="M203"/>
  <c r="L203"/>
  <c r="J203"/>
  <c r="I203"/>
  <c r="H203"/>
  <c r="G203"/>
  <c r="F203"/>
  <c r="E203"/>
  <c r="D203"/>
  <c r="B203"/>
  <c r="BH202"/>
  <c r="BF202"/>
  <c r="BE202"/>
  <c r="BD202"/>
  <c r="BC202"/>
  <c r="BB202"/>
  <c r="BA202"/>
  <c r="AY202"/>
  <c r="AX202"/>
  <c r="AW202"/>
  <c r="AV202"/>
  <c r="AU202"/>
  <c r="AT202"/>
  <c r="AS202"/>
  <c r="AR202"/>
  <c r="AQ202"/>
  <c r="AP202"/>
  <c r="AO202"/>
  <c r="AN202"/>
  <c r="AM202"/>
  <c r="AL202"/>
  <c r="AK202"/>
  <c r="AJ202"/>
  <c r="AI202"/>
  <c r="AH202"/>
  <c r="AF202"/>
  <c r="AE202"/>
  <c r="AD202"/>
  <c r="AC202"/>
  <c r="AA202"/>
  <c r="Z202"/>
  <c r="Y202"/>
  <c r="U202"/>
  <c r="T202"/>
  <c r="S202"/>
  <c r="R202"/>
  <c r="Q202"/>
  <c r="P202"/>
  <c r="O202"/>
  <c r="N202"/>
  <c r="M202"/>
  <c r="L202"/>
  <c r="J202"/>
  <c r="I202"/>
  <c r="H202"/>
  <c r="G202"/>
  <c r="F202"/>
  <c r="E202"/>
  <c r="D202"/>
  <c r="B202"/>
  <c r="BH201"/>
  <c r="BF201"/>
  <c r="BE201"/>
  <c r="BD201"/>
  <c r="BC201"/>
  <c r="BB201"/>
  <c r="BA201"/>
  <c r="AY201"/>
  <c r="AX201"/>
  <c r="AW201"/>
  <c r="AV201"/>
  <c r="AU201"/>
  <c r="AT201"/>
  <c r="AS201"/>
  <c r="AR201"/>
  <c r="AQ201"/>
  <c r="AP201"/>
  <c r="AO201"/>
  <c r="AN201"/>
  <c r="AM201"/>
  <c r="AL201"/>
  <c r="AK201"/>
  <c r="AJ201"/>
  <c r="AI201"/>
  <c r="AH201"/>
  <c r="AF201"/>
  <c r="AE201"/>
  <c r="AD201"/>
  <c r="AC201"/>
  <c r="AA201"/>
  <c r="Z201"/>
  <c r="Y201"/>
  <c r="U201"/>
  <c r="T201"/>
  <c r="S201"/>
  <c r="R201"/>
  <c r="Q201"/>
  <c r="P201"/>
  <c r="O201"/>
  <c r="N201"/>
  <c r="M201"/>
  <c r="L201"/>
  <c r="J201"/>
  <c r="I201"/>
  <c r="H201"/>
  <c r="G201"/>
  <c r="F201"/>
  <c r="E201"/>
  <c r="D201"/>
  <c r="B201"/>
  <c r="BH200"/>
  <c r="BF200"/>
  <c r="BE200"/>
  <c r="BD200"/>
  <c r="BC200"/>
  <c r="BB200"/>
  <c r="BA200"/>
  <c r="AY200"/>
  <c r="AX200"/>
  <c r="AW200"/>
  <c r="AV200"/>
  <c r="AU200"/>
  <c r="AT200"/>
  <c r="AS200"/>
  <c r="AR200"/>
  <c r="AQ200"/>
  <c r="AP200"/>
  <c r="AO200"/>
  <c r="AN200"/>
  <c r="AM200"/>
  <c r="AL200"/>
  <c r="AK200"/>
  <c r="AJ200"/>
  <c r="AI200"/>
  <c r="AH200"/>
  <c r="AF200"/>
  <c r="AE200"/>
  <c r="AD200"/>
  <c r="AC200"/>
  <c r="AA200"/>
  <c r="Z200"/>
  <c r="Y200"/>
  <c r="U200"/>
  <c r="T200"/>
  <c r="S200"/>
  <c r="R200"/>
  <c r="Q200"/>
  <c r="P200"/>
  <c r="O200"/>
  <c r="N200"/>
  <c r="M200"/>
  <c r="L200"/>
  <c r="J200"/>
  <c r="I200"/>
  <c r="H200"/>
  <c r="G200"/>
  <c r="F200"/>
  <c r="E200"/>
  <c r="D200"/>
  <c r="B200"/>
  <c r="BH199"/>
  <c r="BF199"/>
  <c r="BE199"/>
  <c r="BD199"/>
  <c r="BC199"/>
  <c r="BB199"/>
  <c r="BA199"/>
  <c r="AY199"/>
  <c r="AX199"/>
  <c r="AW199"/>
  <c r="AV199"/>
  <c r="AU199"/>
  <c r="AT199"/>
  <c r="AS199"/>
  <c r="AR199"/>
  <c r="AQ199"/>
  <c r="AP199"/>
  <c r="AO199"/>
  <c r="AN199"/>
  <c r="AM199"/>
  <c r="AL199"/>
  <c r="AK199"/>
  <c r="AJ199"/>
  <c r="AI199"/>
  <c r="AH199"/>
  <c r="AF199"/>
  <c r="AE199"/>
  <c r="AD199"/>
  <c r="AC199"/>
  <c r="AA199"/>
  <c r="Z199"/>
  <c r="Y199"/>
  <c r="U199"/>
  <c r="T199"/>
  <c r="S199"/>
  <c r="R199"/>
  <c r="Q199"/>
  <c r="P199"/>
  <c r="O199"/>
  <c r="N199"/>
  <c r="M199"/>
  <c r="L199"/>
  <c r="J199"/>
  <c r="I199"/>
  <c r="H199"/>
  <c r="G199"/>
  <c r="F199"/>
  <c r="E199"/>
  <c r="D199"/>
  <c r="B199"/>
  <c r="BH198"/>
  <c r="BF198"/>
  <c r="BE198"/>
  <c r="BD198"/>
  <c r="BC198"/>
  <c r="BB198"/>
  <c r="BA198"/>
  <c r="AY198"/>
  <c r="AX198"/>
  <c r="AW198"/>
  <c r="AV198"/>
  <c r="AU198"/>
  <c r="AT198"/>
  <c r="AS198"/>
  <c r="AR198"/>
  <c r="AQ198"/>
  <c r="AP198"/>
  <c r="AO198"/>
  <c r="AN198"/>
  <c r="AM198"/>
  <c r="AL198"/>
  <c r="AK198"/>
  <c r="AJ198"/>
  <c r="AI198"/>
  <c r="AH198"/>
  <c r="AF198"/>
  <c r="AE198"/>
  <c r="AD198"/>
  <c r="AC198"/>
  <c r="AA198"/>
  <c r="Z198"/>
  <c r="Y198"/>
  <c r="U198"/>
  <c r="T198"/>
  <c r="S198"/>
  <c r="R198"/>
  <c r="Q198"/>
  <c r="P198"/>
  <c r="O198"/>
  <c r="N198"/>
  <c r="M198"/>
  <c r="L198"/>
  <c r="J198"/>
  <c r="I198"/>
  <c r="H198"/>
  <c r="G198"/>
  <c r="F198"/>
  <c r="E198"/>
  <c r="D198"/>
  <c r="B198"/>
  <c r="BH197"/>
  <c r="BF197"/>
  <c r="BE197"/>
  <c r="BD197"/>
  <c r="BC197"/>
  <c r="BB197"/>
  <c r="BA197"/>
  <c r="AY197"/>
  <c r="AX197"/>
  <c r="AW197"/>
  <c r="AV197"/>
  <c r="AU197"/>
  <c r="AT197"/>
  <c r="AS197"/>
  <c r="AR197"/>
  <c r="AQ197"/>
  <c r="AP197"/>
  <c r="AO197"/>
  <c r="AN197"/>
  <c r="AM197"/>
  <c r="AL197"/>
  <c r="AK197"/>
  <c r="AJ197"/>
  <c r="AI197"/>
  <c r="AH197"/>
  <c r="AF197"/>
  <c r="AE197"/>
  <c r="AD197"/>
  <c r="AC197"/>
  <c r="AA197"/>
  <c r="Z197"/>
  <c r="Y197"/>
  <c r="U197"/>
  <c r="T197"/>
  <c r="S197"/>
  <c r="R197"/>
  <c r="Q197"/>
  <c r="P197"/>
  <c r="O197"/>
  <c r="N197"/>
  <c r="M197"/>
  <c r="L197"/>
  <c r="J197"/>
  <c r="I197"/>
  <c r="H197"/>
  <c r="G197"/>
  <c r="F197"/>
  <c r="E197"/>
  <c r="D197"/>
  <c r="B197"/>
  <c r="BH196"/>
  <c r="BF196"/>
  <c r="BE196"/>
  <c r="BD196"/>
  <c r="BC196"/>
  <c r="BB196"/>
  <c r="BA196"/>
  <c r="AY196"/>
  <c r="AX196"/>
  <c r="AW196"/>
  <c r="AV196"/>
  <c r="AU196"/>
  <c r="AT196"/>
  <c r="AS196"/>
  <c r="AR196"/>
  <c r="AQ196"/>
  <c r="AP196"/>
  <c r="AO196"/>
  <c r="AN196"/>
  <c r="AM196"/>
  <c r="AL196"/>
  <c r="AK196"/>
  <c r="AJ196"/>
  <c r="AI196"/>
  <c r="AH196"/>
  <c r="AF196"/>
  <c r="AE196"/>
  <c r="AD196"/>
  <c r="AC196"/>
  <c r="AA196"/>
  <c r="Z196"/>
  <c r="Y196"/>
  <c r="U196"/>
  <c r="T196"/>
  <c r="S196"/>
  <c r="R196"/>
  <c r="Q196"/>
  <c r="P196"/>
  <c r="O196"/>
  <c r="N196"/>
  <c r="M196"/>
  <c r="L196"/>
  <c r="J196"/>
  <c r="I196"/>
  <c r="H196"/>
  <c r="G196"/>
  <c r="F196"/>
  <c r="E196"/>
  <c r="D196"/>
  <c r="B196"/>
  <c r="BH195"/>
  <c r="BF195"/>
  <c r="BE195"/>
  <c r="BD195"/>
  <c r="BC195"/>
  <c r="BB195"/>
  <c r="BA195"/>
  <c r="AY195"/>
  <c r="AX195"/>
  <c r="AW195"/>
  <c r="AV195"/>
  <c r="AU195"/>
  <c r="AT195"/>
  <c r="AS195"/>
  <c r="AR195"/>
  <c r="AQ195"/>
  <c r="AP195"/>
  <c r="AO195"/>
  <c r="AN195"/>
  <c r="AM195"/>
  <c r="AL195"/>
  <c r="AK195"/>
  <c r="AJ195"/>
  <c r="AI195"/>
  <c r="AH195"/>
  <c r="AF195"/>
  <c r="AE195"/>
  <c r="AD195"/>
  <c r="AC195"/>
  <c r="AA195"/>
  <c r="Z195"/>
  <c r="Y195"/>
  <c r="U195"/>
  <c r="T195"/>
  <c r="S195"/>
  <c r="R195"/>
  <c r="Q195"/>
  <c r="P195"/>
  <c r="O195"/>
  <c r="N195"/>
  <c r="M195"/>
  <c r="L195"/>
  <c r="J195"/>
  <c r="I195"/>
  <c r="H195"/>
  <c r="G195"/>
  <c r="F195"/>
  <c r="E195"/>
  <c r="D195"/>
  <c r="B195"/>
  <c r="BH194"/>
  <c r="BF194"/>
  <c r="BE194"/>
  <c r="BD194"/>
  <c r="BC194"/>
  <c r="BB194"/>
  <c r="BA194"/>
  <c r="AY194"/>
  <c r="AX194"/>
  <c r="AW194"/>
  <c r="AV194"/>
  <c r="AU194"/>
  <c r="AT194"/>
  <c r="AS194"/>
  <c r="AR194"/>
  <c r="AQ194"/>
  <c r="AP194"/>
  <c r="AO194"/>
  <c r="AN194"/>
  <c r="AM194"/>
  <c r="AL194"/>
  <c r="AK194"/>
  <c r="AJ194"/>
  <c r="AI194"/>
  <c r="AH194"/>
  <c r="AF194"/>
  <c r="AE194"/>
  <c r="AD194"/>
  <c r="AC194"/>
  <c r="AA194"/>
  <c r="Z194"/>
  <c r="Y194"/>
  <c r="U194"/>
  <c r="T194"/>
  <c r="S194"/>
  <c r="R194"/>
  <c r="Q194"/>
  <c r="P194"/>
  <c r="O194"/>
  <c r="N194"/>
  <c r="M194"/>
  <c r="L194"/>
  <c r="J194"/>
  <c r="I194"/>
  <c r="H194"/>
  <c r="G194"/>
  <c r="F194"/>
  <c r="E194"/>
  <c r="D194"/>
  <c r="B194"/>
  <c r="BH193"/>
  <c r="BF193"/>
  <c r="BE193"/>
  <c r="BD193"/>
  <c r="BC193"/>
  <c r="BB193"/>
  <c r="BA193"/>
  <c r="AY193"/>
  <c r="AX193"/>
  <c r="AW193"/>
  <c r="AV193"/>
  <c r="AU193"/>
  <c r="AT193"/>
  <c r="AS193"/>
  <c r="AR193"/>
  <c r="AQ193"/>
  <c r="AP193"/>
  <c r="AO193"/>
  <c r="AN193"/>
  <c r="AM193"/>
  <c r="AL193"/>
  <c r="AK193"/>
  <c r="AJ193"/>
  <c r="AI193"/>
  <c r="AH193"/>
  <c r="AF193"/>
  <c r="AE193"/>
  <c r="AD193"/>
  <c r="AC193"/>
  <c r="AA193"/>
  <c r="Z193"/>
  <c r="Y193"/>
  <c r="U193"/>
  <c r="T193"/>
  <c r="S193"/>
  <c r="R193"/>
  <c r="Q193"/>
  <c r="P193"/>
  <c r="O193"/>
  <c r="N193"/>
  <c r="M193"/>
  <c r="L193"/>
  <c r="J193"/>
  <c r="I193"/>
  <c r="H193"/>
  <c r="G193"/>
  <c r="F193"/>
  <c r="E193"/>
  <c r="D193"/>
  <c r="B193"/>
  <c r="BH192"/>
  <c r="BF192"/>
  <c r="BE192"/>
  <c r="BD192"/>
  <c r="BC192"/>
  <c r="BB192"/>
  <c r="BA192"/>
  <c r="AY192"/>
  <c r="AX192"/>
  <c r="AW192"/>
  <c r="AV192"/>
  <c r="AU192"/>
  <c r="AT192"/>
  <c r="AS192"/>
  <c r="AR192"/>
  <c r="AQ192"/>
  <c r="AP192"/>
  <c r="AO192"/>
  <c r="AN192"/>
  <c r="AM192"/>
  <c r="AL192"/>
  <c r="AK192"/>
  <c r="AJ192"/>
  <c r="AI192"/>
  <c r="AH192"/>
  <c r="AF192"/>
  <c r="AE192"/>
  <c r="AD192"/>
  <c r="AC192"/>
  <c r="AA192"/>
  <c r="Z192"/>
  <c r="Y192"/>
  <c r="U192"/>
  <c r="T192"/>
  <c r="S192"/>
  <c r="R192"/>
  <c r="Q192"/>
  <c r="P192"/>
  <c r="O192"/>
  <c r="N192"/>
  <c r="M192"/>
  <c r="L192"/>
  <c r="J192"/>
  <c r="I192"/>
  <c r="H192"/>
  <c r="G192"/>
  <c r="F192"/>
  <c r="E192"/>
  <c r="D192"/>
  <c r="B192"/>
  <c r="BH191"/>
  <c r="BF191"/>
  <c r="BE191"/>
  <c r="BD191"/>
  <c r="BC191"/>
  <c r="BB191"/>
  <c r="BA191"/>
  <c r="AY191"/>
  <c r="AX191"/>
  <c r="AW191"/>
  <c r="AV191"/>
  <c r="AU191"/>
  <c r="AT191"/>
  <c r="AS191"/>
  <c r="AR191"/>
  <c r="AQ191"/>
  <c r="AP191"/>
  <c r="AO191"/>
  <c r="AN191"/>
  <c r="AM191"/>
  <c r="AL191"/>
  <c r="AK191"/>
  <c r="AJ191"/>
  <c r="AI191"/>
  <c r="AH191"/>
  <c r="AF191"/>
  <c r="AE191"/>
  <c r="AD191"/>
  <c r="AC191"/>
  <c r="AA191"/>
  <c r="Z191"/>
  <c r="Y191"/>
  <c r="U191"/>
  <c r="T191"/>
  <c r="S191"/>
  <c r="R191"/>
  <c r="Q191"/>
  <c r="P191"/>
  <c r="O191"/>
  <c r="N191"/>
  <c r="M191"/>
  <c r="L191"/>
  <c r="J191"/>
  <c r="I191"/>
  <c r="H191"/>
  <c r="G191"/>
  <c r="F191"/>
  <c r="E191"/>
  <c r="D191"/>
  <c r="B191"/>
  <c r="BH190"/>
  <c r="BF190"/>
  <c r="BE190"/>
  <c r="BD190"/>
  <c r="BC190"/>
  <c r="BB190"/>
  <c r="BA190"/>
  <c r="AY190"/>
  <c r="AX190"/>
  <c r="AW190"/>
  <c r="AV190"/>
  <c r="AU190"/>
  <c r="AT190"/>
  <c r="AS190"/>
  <c r="AR190"/>
  <c r="AQ190"/>
  <c r="AP190"/>
  <c r="AO190"/>
  <c r="AN190"/>
  <c r="AM190"/>
  <c r="AL190"/>
  <c r="AK190"/>
  <c r="AJ190"/>
  <c r="AI190"/>
  <c r="AH190"/>
  <c r="AF190"/>
  <c r="AE190"/>
  <c r="AD190"/>
  <c r="AC190"/>
  <c r="AA190"/>
  <c r="Z190"/>
  <c r="Y190"/>
  <c r="U190"/>
  <c r="T190"/>
  <c r="S190"/>
  <c r="R190"/>
  <c r="Q190"/>
  <c r="P190"/>
  <c r="O190"/>
  <c r="N190"/>
  <c r="M190"/>
  <c r="L190"/>
  <c r="J190"/>
  <c r="I190"/>
  <c r="H190"/>
  <c r="G190"/>
  <c r="F190"/>
  <c r="E190"/>
  <c r="D190"/>
  <c r="B190"/>
  <c r="BH189"/>
  <c r="BF189"/>
  <c r="BE189"/>
  <c r="BD189"/>
  <c r="BC189"/>
  <c r="BB189"/>
  <c r="BA189"/>
  <c r="AY189"/>
  <c r="AX189"/>
  <c r="AW189"/>
  <c r="AV189"/>
  <c r="AU189"/>
  <c r="AT189"/>
  <c r="AS189"/>
  <c r="AR189"/>
  <c r="AQ189"/>
  <c r="AP189"/>
  <c r="AO189"/>
  <c r="AN189"/>
  <c r="AM189"/>
  <c r="AL189"/>
  <c r="AK189"/>
  <c r="AJ189"/>
  <c r="AI189"/>
  <c r="AH189"/>
  <c r="AF189"/>
  <c r="AE189"/>
  <c r="AD189"/>
  <c r="AC189"/>
  <c r="AA189"/>
  <c r="Z189"/>
  <c r="Y189"/>
  <c r="U189"/>
  <c r="T189"/>
  <c r="S189"/>
  <c r="R189"/>
  <c r="Q189"/>
  <c r="P189"/>
  <c r="O189"/>
  <c r="N189"/>
  <c r="M189"/>
  <c r="L189"/>
  <c r="J189"/>
  <c r="I189"/>
  <c r="H189"/>
  <c r="G189"/>
  <c r="F189"/>
  <c r="E189"/>
  <c r="D189"/>
  <c r="B189"/>
  <c r="BH188"/>
  <c r="BF188"/>
  <c r="BE188"/>
  <c r="BD188"/>
  <c r="BC188"/>
  <c r="BB188"/>
  <c r="BA188"/>
  <c r="AY188"/>
  <c r="AX188"/>
  <c r="AW188"/>
  <c r="AV188"/>
  <c r="AU188"/>
  <c r="AT188"/>
  <c r="AS188"/>
  <c r="AR188"/>
  <c r="AQ188"/>
  <c r="AP188"/>
  <c r="AO188"/>
  <c r="AN188"/>
  <c r="AM188"/>
  <c r="AL188"/>
  <c r="AK188"/>
  <c r="AJ188"/>
  <c r="AI188"/>
  <c r="AH188"/>
  <c r="AF188"/>
  <c r="AE188"/>
  <c r="AD188"/>
  <c r="AC188"/>
  <c r="AA188"/>
  <c r="Z188"/>
  <c r="Y188"/>
  <c r="U188"/>
  <c r="T188"/>
  <c r="S188"/>
  <c r="R188"/>
  <c r="Q188"/>
  <c r="P188"/>
  <c r="O188"/>
  <c r="N188"/>
  <c r="M188"/>
  <c r="L188"/>
  <c r="J188"/>
  <c r="I188"/>
  <c r="H188"/>
  <c r="G188"/>
  <c r="F188"/>
  <c r="E188"/>
  <c r="D188"/>
  <c r="B188"/>
  <c r="BH187"/>
  <c r="BF187"/>
  <c r="BE187"/>
  <c r="BD187"/>
  <c r="BC187"/>
  <c r="BB187"/>
  <c r="BA187"/>
  <c r="AY187"/>
  <c r="AX187"/>
  <c r="AW187"/>
  <c r="AV187"/>
  <c r="AU187"/>
  <c r="AT187"/>
  <c r="AS187"/>
  <c r="AR187"/>
  <c r="AQ187"/>
  <c r="AP187"/>
  <c r="AO187"/>
  <c r="AN187"/>
  <c r="AM187"/>
  <c r="AL187"/>
  <c r="AK187"/>
  <c r="AJ187"/>
  <c r="AI187"/>
  <c r="AH187"/>
  <c r="AF187"/>
  <c r="AE187"/>
  <c r="AD187"/>
  <c r="AC187"/>
  <c r="AA187"/>
  <c r="Z187"/>
  <c r="Y187"/>
  <c r="U187"/>
  <c r="T187"/>
  <c r="S187"/>
  <c r="R187"/>
  <c r="Q187"/>
  <c r="P187"/>
  <c r="O187"/>
  <c r="N187"/>
  <c r="M187"/>
  <c r="L187"/>
  <c r="J187"/>
  <c r="I187"/>
  <c r="H187"/>
  <c r="G187"/>
  <c r="F187"/>
  <c r="E187"/>
  <c r="D187"/>
  <c r="B187"/>
  <c r="BH186"/>
  <c r="BF186"/>
  <c r="BE186"/>
  <c r="BD186"/>
  <c r="BC186"/>
  <c r="BB186"/>
  <c r="BA186"/>
  <c r="AY186"/>
  <c r="AX186"/>
  <c r="AW186"/>
  <c r="AV186"/>
  <c r="AU186"/>
  <c r="AT186"/>
  <c r="AS186"/>
  <c r="AR186"/>
  <c r="AQ186"/>
  <c r="AP186"/>
  <c r="AO186"/>
  <c r="AN186"/>
  <c r="AM186"/>
  <c r="AL186"/>
  <c r="AK186"/>
  <c r="AJ186"/>
  <c r="AI186"/>
  <c r="AH186"/>
  <c r="AF186"/>
  <c r="AE186"/>
  <c r="AD186"/>
  <c r="AC186"/>
  <c r="AA186"/>
  <c r="Z186"/>
  <c r="Y186"/>
  <c r="U186"/>
  <c r="T186"/>
  <c r="S186"/>
  <c r="R186"/>
  <c r="Q186"/>
  <c r="P186"/>
  <c r="O186"/>
  <c r="N186"/>
  <c r="M186"/>
  <c r="L186"/>
  <c r="J186"/>
  <c r="I186"/>
  <c r="H186"/>
  <c r="G186"/>
  <c r="F186"/>
  <c r="E186"/>
  <c r="D186"/>
  <c r="B186"/>
  <c r="BH185"/>
  <c r="BF185"/>
  <c r="BE185"/>
  <c r="BD185"/>
  <c r="BC185"/>
  <c r="BB185"/>
  <c r="BA185"/>
  <c r="AY185"/>
  <c r="AX185"/>
  <c r="AW185"/>
  <c r="AV185"/>
  <c r="AU185"/>
  <c r="AT185"/>
  <c r="AS185"/>
  <c r="AR185"/>
  <c r="AQ185"/>
  <c r="AP185"/>
  <c r="AO185"/>
  <c r="AN185"/>
  <c r="AM185"/>
  <c r="AL185"/>
  <c r="AK185"/>
  <c r="AJ185"/>
  <c r="AI185"/>
  <c r="AH185"/>
  <c r="AF185"/>
  <c r="AE185"/>
  <c r="AD185"/>
  <c r="AC185"/>
  <c r="AA185"/>
  <c r="Z185"/>
  <c r="Y185"/>
  <c r="U185"/>
  <c r="T185"/>
  <c r="S185"/>
  <c r="R185"/>
  <c r="Q185"/>
  <c r="P185"/>
  <c r="O185"/>
  <c r="N185"/>
  <c r="M185"/>
  <c r="L185"/>
  <c r="J185"/>
  <c r="I185"/>
  <c r="H185"/>
  <c r="G185"/>
  <c r="F185"/>
  <c r="E185"/>
  <c r="D185"/>
  <c r="B185"/>
  <c r="BH184"/>
  <c r="BF184"/>
  <c r="BE184"/>
  <c r="BD184"/>
  <c r="BC184"/>
  <c r="BB184"/>
  <c r="BA184"/>
  <c r="AY184"/>
  <c r="AX184"/>
  <c r="AW184"/>
  <c r="AV184"/>
  <c r="AU184"/>
  <c r="AT184"/>
  <c r="AS184"/>
  <c r="AR184"/>
  <c r="AQ184"/>
  <c r="AP184"/>
  <c r="AO184"/>
  <c r="AN184"/>
  <c r="AM184"/>
  <c r="AL184"/>
  <c r="AK184"/>
  <c r="AJ184"/>
  <c r="AI184"/>
  <c r="AH184"/>
  <c r="AF184"/>
  <c r="AE184"/>
  <c r="AD184"/>
  <c r="AC184"/>
  <c r="AA184"/>
  <c r="Z184"/>
  <c r="Y184"/>
  <c r="U184"/>
  <c r="T184"/>
  <c r="S184"/>
  <c r="R184"/>
  <c r="Q184"/>
  <c r="P184"/>
  <c r="O184"/>
  <c r="N184"/>
  <c r="M184"/>
  <c r="L184"/>
  <c r="J184"/>
  <c r="I184"/>
  <c r="H184"/>
  <c r="G184"/>
  <c r="F184"/>
  <c r="E184"/>
  <c r="D184"/>
  <c r="B184"/>
  <c r="BH183"/>
  <c r="BF183"/>
  <c r="BE183"/>
  <c r="BD183"/>
  <c r="BC183"/>
  <c r="BB183"/>
  <c r="BA183"/>
  <c r="AY183"/>
  <c r="AX183"/>
  <c r="AW183"/>
  <c r="AV183"/>
  <c r="AU183"/>
  <c r="AT183"/>
  <c r="AS183"/>
  <c r="AR183"/>
  <c r="AQ183"/>
  <c r="AP183"/>
  <c r="AO183"/>
  <c r="AN183"/>
  <c r="AM183"/>
  <c r="AL183"/>
  <c r="AK183"/>
  <c r="AJ183"/>
  <c r="AI183"/>
  <c r="AH183"/>
  <c r="AF183"/>
  <c r="AE183"/>
  <c r="AD183"/>
  <c r="AC183"/>
  <c r="AA183"/>
  <c r="Z183"/>
  <c r="Y183"/>
  <c r="U183"/>
  <c r="T183"/>
  <c r="S183"/>
  <c r="R183"/>
  <c r="Q183"/>
  <c r="P183"/>
  <c r="O183"/>
  <c r="N183"/>
  <c r="M183"/>
  <c r="L183"/>
  <c r="J183"/>
  <c r="I183"/>
  <c r="H183"/>
  <c r="G183"/>
  <c r="F183"/>
  <c r="E183"/>
  <c r="D183"/>
  <c r="B183"/>
  <c r="BH182"/>
  <c r="BF182"/>
  <c r="BE182"/>
  <c r="BD182"/>
  <c r="BC182"/>
  <c r="BB182"/>
  <c r="BA182"/>
  <c r="AY182"/>
  <c r="AX182"/>
  <c r="AW182"/>
  <c r="AV182"/>
  <c r="AU182"/>
  <c r="AT182"/>
  <c r="AS182"/>
  <c r="AR182"/>
  <c r="AQ182"/>
  <c r="AP182"/>
  <c r="AO182"/>
  <c r="AN182"/>
  <c r="AM182"/>
  <c r="AL182"/>
  <c r="AK182"/>
  <c r="AJ182"/>
  <c r="AI182"/>
  <c r="AH182"/>
  <c r="AF182"/>
  <c r="AE182"/>
  <c r="AD182"/>
  <c r="AC182"/>
  <c r="AA182"/>
  <c r="Z182"/>
  <c r="Y182"/>
  <c r="U182"/>
  <c r="T182"/>
  <c r="S182"/>
  <c r="R182"/>
  <c r="Q182"/>
  <c r="P182"/>
  <c r="O182"/>
  <c r="N182"/>
  <c r="M182"/>
  <c r="L182"/>
  <c r="J182"/>
  <c r="I182"/>
  <c r="H182"/>
  <c r="G182"/>
  <c r="F182"/>
  <c r="E182"/>
  <c r="D182"/>
  <c r="B182"/>
  <c r="BH181"/>
  <c r="BF181"/>
  <c r="BE181"/>
  <c r="BD181"/>
  <c r="BC181"/>
  <c r="BB181"/>
  <c r="BA181"/>
  <c r="AY181"/>
  <c r="AX181"/>
  <c r="AW181"/>
  <c r="AV181"/>
  <c r="AU181"/>
  <c r="AT181"/>
  <c r="AS181"/>
  <c r="AR181"/>
  <c r="AQ181"/>
  <c r="AP181"/>
  <c r="AO181"/>
  <c r="AN181"/>
  <c r="AM181"/>
  <c r="AL181"/>
  <c r="AK181"/>
  <c r="AJ181"/>
  <c r="AI181"/>
  <c r="AH181"/>
  <c r="AF181"/>
  <c r="AE181"/>
  <c r="AD181"/>
  <c r="AC181"/>
  <c r="AA181"/>
  <c r="Z181"/>
  <c r="Y181"/>
  <c r="U181"/>
  <c r="T181"/>
  <c r="S181"/>
  <c r="R181"/>
  <c r="Q181"/>
  <c r="P181"/>
  <c r="O181"/>
  <c r="N181"/>
  <c r="M181"/>
  <c r="L181"/>
  <c r="J181"/>
  <c r="I181"/>
  <c r="H181"/>
  <c r="G181"/>
  <c r="F181"/>
  <c r="E181"/>
  <c r="D181"/>
  <c r="B181"/>
  <c r="BH180"/>
  <c r="BF180"/>
  <c r="BE180"/>
  <c r="BD180"/>
  <c r="BC180"/>
  <c r="BB180"/>
  <c r="BA180"/>
  <c r="AY180"/>
  <c r="AX180"/>
  <c r="AW180"/>
  <c r="AV180"/>
  <c r="AU180"/>
  <c r="AT180"/>
  <c r="AS180"/>
  <c r="AR180"/>
  <c r="AQ180"/>
  <c r="AP180"/>
  <c r="AO180"/>
  <c r="AN180"/>
  <c r="AM180"/>
  <c r="AL180"/>
  <c r="AK180"/>
  <c r="AJ180"/>
  <c r="AI180"/>
  <c r="AH180"/>
  <c r="AF180"/>
  <c r="AE180"/>
  <c r="AD180"/>
  <c r="AC180"/>
  <c r="AA180"/>
  <c r="Z180"/>
  <c r="Y180"/>
  <c r="U180"/>
  <c r="T180"/>
  <c r="S180"/>
  <c r="R180"/>
  <c r="Q180"/>
  <c r="P180"/>
  <c r="O180"/>
  <c r="N180"/>
  <c r="M180"/>
  <c r="L180"/>
  <c r="J180"/>
  <c r="I180"/>
  <c r="H180"/>
  <c r="G180"/>
  <c r="F180"/>
  <c r="E180"/>
  <c r="D180"/>
  <c r="B180"/>
  <c r="BH179"/>
  <c r="BF179"/>
  <c r="BE179"/>
  <c r="BD179"/>
  <c r="BC179"/>
  <c r="BB179"/>
  <c r="BA179"/>
  <c r="AY179"/>
  <c r="AX179"/>
  <c r="AW179"/>
  <c r="AV179"/>
  <c r="AU179"/>
  <c r="AT179"/>
  <c r="AS179"/>
  <c r="AR179"/>
  <c r="AQ179"/>
  <c r="AP179"/>
  <c r="AO179"/>
  <c r="AN179"/>
  <c r="AM179"/>
  <c r="AL179"/>
  <c r="AK179"/>
  <c r="AJ179"/>
  <c r="AI179"/>
  <c r="AH179"/>
  <c r="AF179"/>
  <c r="AE179"/>
  <c r="AD179"/>
  <c r="AC179"/>
  <c r="AA179"/>
  <c r="Z179"/>
  <c r="Y179"/>
  <c r="U179"/>
  <c r="T179"/>
  <c r="S179"/>
  <c r="R179"/>
  <c r="Q179"/>
  <c r="P179"/>
  <c r="O179"/>
  <c r="N179"/>
  <c r="M179"/>
  <c r="L179"/>
  <c r="J179"/>
  <c r="I179"/>
  <c r="H179"/>
  <c r="G179"/>
  <c r="F179"/>
  <c r="E179"/>
  <c r="D179"/>
  <c r="B179"/>
  <c r="BH178"/>
  <c r="BF178"/>
  <c r="BE178"/>
  <c r="BD178"/>
  <c r="BC178"/>
  <c r="BB178"/>
  <c r="BA178"/>
  <c r="AY178"/>
  <c r="AX178"/>
  <c r="AW178"/>
  <c r="AV178"/>
  <c r="AU178"/>
  <c r="AT178"/>
  <c r="AS178"/>
  <c r="AR178"/>
  <c r="AQ178"/>
  <c r="AP178"/>
  <c r="AO178"/>
  <c r="AN178"/>
  <c r="AM178"/>
  <c r="AL178"/>
  <c r="AK178"/>
  <c r="AJ178"/>
  <c r="AI178"/>
  <c r="AH178"/>
  <c r="AF178"/>
  <c r="AE178"/>
  <c r="AD178"/>
  <c r="AC178"/>
  <c r="AA178"/>
  <c r="Z178"/>
  <c r="Y178"/>
  <c r="U178"/>
  <c r="T178"/>
  <c r="S178"/>
  <c r="R178"/>
  <c r="Q178"/>
  <c r="P178"/>
  <c r="O178"/>
  <c r="N178"/>
  <c r="M178"/>
  <c r="L178"/>
  <c r="J178"/>
  <c r="I178"/>
  <c r="H178"/>
  <c r="G178"/>
  <c r="F178"/>
  <c r="E178"/>
  <c r="D178"/>
  <c r="B178"/>
  <c r="BH177"/>
  <c r="BF177"/>
  <c r="BE177"/>
  <c r="BD177"/>
  <c r="BC177"/>
  <c r="BB177"/>
  <c r="BA177"/>
  <c r="AY177"/>
  <c r="AX177"/>
  <c r="AW177"/>
  <c r="AV177"/>
  <c r="AU177"/>
  <c r="AT177"/>
  <c r="AS177"/>
  <c r="AR177"/>
  <c r="AQ177"/>
  <c r="AP177"/>
  <c r="AO177"/>
  <c r="AN177"/>
  <c r="AM177"/>
  <c r="AL177"/>
  <c r="AK177"/>
  <c r="AJ177"/>
  <c r="AI177"/>
  <c r="AH177"/>
  <c r="AF177"/>
  <c r="AE177"/>
  <c r="AD177"/>
  <c r="AC177"/>
  <c r="AA177"/>
  <c r="Z177"/>
  <c r="Y177"/>
  <c r="U177"/>
  <c r="T177"/>
  <c r="S177"/>
  <c r="R177"/>
  <c r="Q177"/>
  <c r="P177"/>
  <c r="O177"/>
  <c r="N177"/>
  <c r="M177"/>
  <c r="L177"/>
  <c r="J177"/>
  <c r="I177"/>
  <c r="H177"/>
  <c r="G177"/>
  <c r="F177"/>
  <c r="E177"/>
  <c r="D177"/>
  <c r="B177"/>
  <c r="BH176"/>
  <c r="BF176"/>
  <c r="BE176"/>
  <c r="BD176"/>
  <c r="BC176"/>
  <c r="BB176"/>
  <c r="BA176"/>
  <c r="AY176"/>
  <c r="AX176"/>
  <c r="AW176"/>
  <c r="AV176"/>
  <c r="AU176"/>
  <c r="AT176"/>
  <c r="AS176"/>
  <c r="AR176"/>
  <c r="AQ176"/>
  <c r="AP176"/>
  <c r="AO176"/>
  <c r="AN176"/>
  <c r="AM176"/>
  <c r="AL176"/>
  <c r="AK176"/>
  <c r="AJ176"/>
  <c r="AI176"/>
  <c r="AH176"/>
  <c r="AF176"/>
  <c r="AE176"/>
  <c r="AD176"/>
  <c r="AC176"/>
  <c r="AA176"/>
  <c r="Z176"/>
  <c r="Y176"/>
  <c r="U176"/>
  <c r="T176"/>
  <c r="S176"/>
  <c r="R176"/>
  <c r="Q176"/>
  <c r="P176"/>
  <c r="O176"/>
  <c r="N176"/>
  <c r="M176"/>
  <c r="L176"/>
  <c r="J176"/>
  <c r="I176"/>
  <c r="H176"/>
  <c r="G176"/>
  <c r="F176"/>
  <c r="E176"/>
  <c r="D176"/>
  <c r="B176"/>
  <c r="BH175"/>
  <c r="BF175"/>
  <c r="BE175"/>
  <c r="BD175"/>
  <c r="BC175"/>
  <c r="BB175"/>
  <c r="BA175"/>
  <c r="AY175"/>
  <c r="AX175"/>
  <c r="AW175"/>
  <c r="AV175"/>
  <c r="AU175"/>
  <c r="AT175"/>
  <c r="AS175"/>
  <c r="AR175"/>
  <c r="AQ175"/>
  <c r="AP175"/>
  <c r="AO175"/>
  <c r="AN175"/>
  <c r="AM175"/>
  <c r="AL175"/>
  <c r="AK175"/>
  <c r="AJ175"/>
  <c r="AI175"/>
  <c r="AH175"/>
  <c r="AF175"/>
  <c r="AE175"/>
  <c r="AD175"/>
  <c r="AC175"/>
  <c r="AA175"/>
  <c r="Z175"/>
  <c r="Y175"/>
  <c r="U175"/>
  <c r="T175"/>
  <c r="S175"/>
  <c r="R175"/>
  <c r="Q175"/>
  <c r="P175"/>
  <c r="O175"/>
  <c r="N175"/>
  <c r="M175"/>
  <c r="L175"/>
  <c r="J175"/>
  <c r="I175"/>
  <c r="H175"/>
  <c r="G175"/>
  <c r="F175"/>
  <c r="E175"/>
  <c r="D175"/>
  <c r="B175"/>
  <c r="BH174"/>
  <c r="BF174"/>
  <c r="BE174"/>
  <c r="BD174"/>
  <c r="BC174"/>
  <c r="BB174"/>
  <c r="BA174"/>
  <c r="AY174"/>
  <c r="AX174"/>
  <c r="AW174"/>
  <c r="AV174"/>
  <c r="AU174"/>
  <c r="AT174"/>
  <c r="AS174"/>
  <c r="AR174"/>
  <c r="AQ174"/>
  <c r="AP174"/>
  <c r="AO174"/>
  <c r="AN174"/>
  <c r="AM174"/>
  <c r="AL174"/>
  <c r="AK174"/>
  <c r="AJ174"/>
  <c r="AI174"/>
  <c r="AH174"/>
  <c r="AF174"/>
  <c r="AE174"/>
  <c r="AD174"/>
  <c r="AC174"/>
  <c r="AA174"/>
  <c r="Z174"/>
  <c r="Y174"/>
  <c r="U174"/>
  <c r="T174"/>
  <c r="S174"/>
  <c r="R174"/>
  <c r="Q174"/>
  <c r="P174"/>
  <c r="O174"/>
  <c r="N174"/>
  <c r="M174"/>
  <c r="L174"/>
  <c r="J174"/>
  <c r="I174"/>
  <c r="H174"/>
  <c r="G174"/>
  <c r="F174"/>
  <c r="E174"/>
  <c r="D174"/>
  <c r="B174"/>
  <c r="BH173"/>
  <c r="BF173"/>
  <c r="BE173"/>
  <c r="BD173"/>
  <c r="BC173"/>
  <c r="BB173"/>
  <c r="BA173"/>
  <c r="AY173"/>
  <c r="AX173"/>
  <c r="AW173"/>
  <c r="AV173"/>
  <c r="AU173"/>
  <c r="AT173"/>
  <c r="AS173"/>
  <c r="AR173"/>
  <c r="AQ173"/>
  <c r="AP173"/>
  <c r="AO173"/>
  <c r="AN173"/>
  <c r="AM173"/>
  <c r="AL173"/>
  <c r="AK173"/>
  <c r="AJ173"/>
  <c r="AI173"/>
  <c r="AH173"/>
  <c r="AF173"/>
  <c r="AE173"/>
  <c r="AD173"/>
  <c r="AC173"/>
  <c r="AA173"/>
  <c r="Z173"/>
  <c r="Y173"/>
  <c r="U173"/>
  <c r="T173"/>
  <c r="S173"/>
  <c r="R173"/>
  <c r="Q173"/>
  <c r="P173"/>
  <c r="O173"/>
  <c r="N173"/>
  <c r="M173"/>
  <c r="L173"/>
  <c r="J173"/>
  <c r="I173"/>
  <c r="H173"/>
  <c r="G173"/>
  <c r="F173"/>
  <c r="E173"/>
  <c r="D173"/>
  <c r="B173"/>
  <c r="BH172"/>
  <c r="BF172"/>
  <c r="BE172"/>
  <c r="BD172"/>
  <c r="BC172"/>
  <c r="BB172"/>
  <c r="BA172"/>
  <c r="AY172"/>
  <c r="AX172"/>
  <c r="AW172"/>
  <c r="AV172"/>
  <c r="AU172"/>
  <c r="AT172"/>
  <c r="AS172"/>
  <c r="AR172"/>
  <c r="AQ172"/>
  <c r="AP172"/>
  <c r="AO172"/>
  <c r="AN172"/>
  <c r="AM172"/>
  <c r="AL172"/>
  <c r="AK172"/>
  <c r="AJ172"/>
  <c r="AI172"/>
  <c r="AH172"/>
  <c r="AF172"/>
  <c r="AE172"/>
  <c r="AD172"/>
  <c r="AC172"/>
  <c r="AA172"/>
  <c r="Z172"/>
  <c r="Y172"/>
  <c r="U172"/>
  <c r="T172"/>
  <c r="S172"/>
  <c r="R172"/>
  <c r="Q172"/>
  <c r="P172"/>
  <c r="O172"/>
  <c r="N172"/>
  <c r="M172"/>
  <c r="L172"/>
  <c r="J172"/>
  <c r="I172"/>
  <c r="H172"/>
  <c r="G172"/>
  <c r="F172"/>
  <c r="E172"/>
  <c r="D172"/>
  <c r="B172"/>
  <c r="BH171"/>
  <c r="BF171"/>
  <c r="BE171"/>
  <c r="BD171"/>
  <c r="BC171"/>
  <c r="BB171"/>
  <c r="BA171"/>
  <c r="AY171"/>
  <c r="AX171"/>
  <c r="AW171"/>
  <c r="AV171"/>
  <c r="AU171"/>
  <c r="AT171"/>
  <c r="AS171"/>
  <c r="AR171"/>
  <c r="AQ171"/>
  <c r="AP171"/>
  <c r="AO171"/>
  <c r="AN171"/>
  <c r="AM171"/>
  <c r="AL171"/>
  <c r="AK171"/>
  <c r="AJ171"/>
  <c r="AI171"/>
  <c r="AH171"/>
  <c r="AF171"/>
  <c r="AE171"/>
  <c r="AD171"/>
  <c r="AC171"/>
  <c r="AA171"/>
  <c r="Z171"/>
  <c r="Y171"/>
  <c r="U171"/>
  <c r="T171"/>
  <c r="S171"/>
  <c r="R171"/>
  <c r="Q171"/>
  <c r="P171"/>
  <c r="O171"/>
  <c r="N171"/>
  <c r="M171"/>
  <c r="L171"/>
  <c r="J171"/>
  <c r="I171"/>
  <c r="H171"/>
  <c r="G171"/>
  <c r="F171"/>
  <c r="E171"/>
  <c r="D171"/>
  <c r="B171"/>
  <c r="BH170"/>
  <c r="BF170"/>
  <c r="BE170"/>
  <c r="BD170"/>
  <c r="BC170"/>
  <c r="BB170"/>
  <c r="BA170"/>
  <c r="AY170"/>
  <c r="AX170"/>
  <c r="AW170"/>
  <c r="AV170"/>
  <c r="AU170"/>
  <c r="AT170"/>
  <c r="AS170"/>
  <c r="AR170"/>
  <c r="AQ170"/>
  <c r="AP170"/>
  <c r="AO170"/>
  <c r="AN170"/>
  <c r="AM170"/>
  <c r="AL170"/>
  <c r="AK170"/>
  <c r="AJ170"/>
  <c r="AI170"/>
  <c r="AH170"/>
  <c r="AF170"/>
  <c r="AE170"/>
  <c r="AD170"/>
  <c r="AC170"/>
  <c r="AA170"/>
  <c r="Z170"/>
  <c r="Y170"/>
  <c r="U170"/>
  <c r="T170"/>
  <c r="S170"/>
  <c r="R170"/>
  <c r="Q170"/>
  <c r="P170"/>
  <c r="O170"/>
  <c r="N170"/>
  <c r="M170"/>
  <c r="L170"/>
  <c r="J170"/>
  <c r="I170"/>
  <c r="H170"/>
  <c r="G170"/>
  <c r="F170"/>
  <c r="E170"/>
  <c r="D170"/>
  <c r="B170"/>
  <c r="BH169"/>
  <c r="BF169"/>
  <c r="BE169"/>
  <c r="BD169"/>
  <c r="BC169"/>
  <c r="BB169"/>
  <c r="BA169"/>
  <c r="AY169"/>
  <c r="AX169"/>
  <c r="AW169"/>
  <c r="AV169"/>
  <c r="AU169"/>
  <c r="AT169"/>
  <c r="AS169"/>
  <c r="AR169"/>
  <c r="AQ169"/>
  <c r="AP169"/>
  <c r="AO169"/>
  <c r="AN169"/>
  <c r="AM169"/>
  <c r="AL169"/>
  <c r="AK169"/>
  <c r="AJ169"/>
  <c r="AI169"/>
  <c r="AH169"/>
  <c r="AF169"/>
  <c r="AE169"/>
  <c r="AD169"/>
  <c r="AC169"/>
  <c r="AA169"/>
  <c r="Z169"/>
  <c r="Y169"/>
  <c r="U169"/>
  <c r="T169"/>
  <c r="S169"/>
  <c r="R169"/>
  <c r="Q169"/>
  <c r="P169"/>
  <c r="O169"/>
  <c r="N169"/>
  <c r="M169"/>
  <c r="L169"/>
  <c r="J169"/>
  <c r="I169"/>
  <c r="H169"/>
  <c r="G169"/>
  <c r="F169"/>
  <c r="E169"/>
  <c r="D169"/>
  <c r="B169"/>
  <c r="BH168"/>
  <c r="BF168"/>
  <c r="BE168"/>
  <c r="BD168"/>
  <c r="BC168"/>
  <c r="BB168"/>
  <c r="BA168"/>
  <c r="AY168"/>
  <c r="AX168"/>
  <c r="AW168"/>
  <c r="AV168"/>
  <c r="AU168"/>
  <c r="AT168"/>
  <c r="AS168"/>
  <c r="AR168"/>
  <c r="AQ168"/>
  <c r="AP168"/>
  <c r="AO168"/>
  <c r="AN168"/>
  <c r="AM168"/>
  <c r="AL168"/>
  <c r="AK168"/>
  <c r="AJ168"/>
  <c r="AI168"/>
  <c r="AH168"/>
  <c r="AF168"/>
  <c r="AE168"/>
  <c r="AD168"/>
  <c r="AC168"/>
  <c r="AA168"/>
  <c r="Z168"/>
  <c r="Y168"/>
  <c r="U168"/>
  <c r="T168"/>
  <c r="S168"/>
  <c r="R168"/>
  <c r="Q168"/>
  <c r="P168"/>
  <c r="O168"/>
  <c r="N168"/>
  <c r="M168"/>
  <c r="L168"/>
  <c r="J168"/>
  <c r="I168"/>
  <c r="H168"/>
  <c r="G168"/>
  <c r="F168"/>
  <c r="E168"/>
  <c r="D168"/>
  <c r="B168"/>
  <c r="BH167"/>
  <c r="BF167"/>
  <c r="BE167"/>
  <c r="BD167"/>
  <c r="BC167"/>
  <c r="BB167"/>
  <c r="BA167"/>
  <c r="AY167"/>
  <c r="AX167"/>
  <c r="AW167"/>
  <c r="AV167"/>
  <c r="AU167"/>
  <c r="AT167"/>
  <c r="AS167"/>
  <c r="AR167"/>
  <c r="AQ167"/>
  <c r="AP167"/>
  <c r="AO167"/>
  <c r="AN167"/>
  <c r="AM167"/>
  <c r="AL167"/>
  <c r="AK167"/>
  <c r="AJ167"/>
  <c r="AI167"/>
  <c r="AH167"/>
  <c r="AF167"/>
  <c r="AE167"/>
  <c r="AD167"/>
  <c r="AC167"/>
  <c r="AA167"/>
  <c r="Z167"/>
  <c r="Y167"/>
  <c r="U167"/>
  <c r="T167"/>
  <c r="S167"/>
  <c r="R167"/>
  <c r="Q167"/>
  <c r="P167"/>
  <c r="O167"/>
  <c r="N167"/>
  <c r="M167"/>
  <c r="L167"/>
  <c r="J167"/>
  <c r="I167"/>
  <c r="H167"/>
  <c r="G167"/>
  <c r="F167"/>
  <c r="E167"/>
  <c r="D167"/>
  <c r="B167"/>
  <c r="BH166"/>
  <c r="BF166"/>
  <c r="BE166"/>
  <c r="BD166"/>
  <c r="BC166"/>
  <c r="BB166"/>
  <c r="BA166"/>
  <c r="AY166"/>
  <c r="AX166"/>
  <c r="AW166"/>
  <c r="AV166"/>
  <c r="AU166"/>
  <c r="AT166"/>
  <c r="AS166"/>
  <c r="AR166"/>
  <c r="AQ166"/>
  <c r="AP166"/>
  <c r="AO166"/>
  <c r="AN166"/>
  <c r="AM166"/>
  <c r="AL166"/>
  <c r="AK166"/>
  <c r="AJ166"/>
  <c r="AI166"/>
  <c r="AH166"/>
  <c r="AF166"/>
  <c r="AE166"/>
  <c r="AD166"/>
  <c r="AC166"/>
  <c r="AA166"/>
  <c r="Z166"/>
  <c r="Y166"/>
  <c r="U166"/>
  <c r="T166"/>
  <c r="S166"/>
  <c r="R166"/>
  <c r="Q166"/>
  <c r="P166"/>
  <c r="O166"/>
  <c r="N166"/>
  <c r="M166"/>
  <c r="L166"/>
  <c r="J166"/>
  <c r="I166"/>
  <c r="H166"/>
  <c r="G166"/>
  <c r="F166"/>
  <c r="E166"/>
  <c r="D166"/>
  <c r="B166"/>
  <c r="BH165"/>
  <c r="BF165"/>
  <c r="BE165"/>
  <c r="BD165"/>
  <c r="BC165"/>
  <c r="BB165"/>
  <c r="BA165"/>
  <c r="AY165"/>
  <c r="AX165"/>
  <c r="AW165"/>
  <c r="AV165"/>
  <c r="AU165"/>
  <c r="AT165"/>
  <c r="AS165"/>
  <c r="AR165"/>
  <c r="AQ165"/>
  <c r="AP165"/>
  <c r="AO165"/>
  <c r="AN165"/>
  <c r="AM165"/>
  <c r="AL165"/>
  <c r="AK165"/>
  <c r="AJ165"/>
  <c r="AI165"/>
  <c r="AH165"/>
  <c r="AF165"/>
  <c r="AE165"/>
  <c r="AD165"/>
  <c r="AC165"/>
  <c r="AA165"/>
  <c r="Z165"/>
  <c r="Y165"/>
  <c r="U165"/>
  <c r="T165"/>
  <c r="S165"/>
  <c r="R165"/>
  <c r="Q165"/>
  <c r="P165"/>
  <c r="O165"/>
  <c r="N165"/>
  <c r="M165"/>
  <c r="L165"/>
  <c r="J165"/>
  <c r="I165"/>
  <c r="H165"/>
  <c r="G165"/>
  <c r="F165"/>
  <c r="E165"/>
  <c r="D165"/>
  <c r="B165"/>
  <c r="BH164"/>
  <c r="BF164"/>
  <c r="BE164"/>
  <c r="BD164"/>
  <c r="BC164"/>
  <c r="BB164"/>
  <c r="BA164"/>
  <c r="AY164"/>
  <c r="AX164"/>
  <c r="AW164"/>
  <c r="AV164"/>
  <c r="AU164"/>
  <c r="AT164"/>
  <c r="AS164"/>
  <c r="AR164"/>
  <c r="AQ164"/>
  <c r="AP164"/>
  <c r="AO164"/>
  <c r="AN164"/>
  <c r="AM164"/>
  <c r="AL164"/>
  <c r="AK164"/>
  <c r="AJ164"/>
  <c r="AI164"/>
  <c r="AH164"/>
  <c r="AF164"/>
  <c r="AE164"/>
  <c r="AD164"/>
  <c r="AC164"/>
  <c r="AA164"/>
  <c r="Z164"/>
  <c r="Y164"/>
  <c r="U164"/>
  <c r="T164"/>
  <c r="S164"/>
  <c r="R164"/>
  <c r="Q164"/>
  <c r="P164"/>
  <c r="O164"/>
  <c r="N164"/>
  <c r="M164"/>
  <c r="L164"/>
  <c r="J164"/>
  <c r="I164"/>
  <c r="H164"/>
  <c r="G164"/>
  <c r="F164"/>
  <c r="E164"/>
  <c r="D164"/>
  <c r="B164"/>
  <c r="BH163"/>
  <c r="BF163"/>
  <c r="BE163"/>
  <c r="BD163"/>
  <c r="BC163"/>
  <c r="BB163"/>
  <c r="BA163"/>
  <c r="AY163"/>
  <c r="AX163"/>
  <c r="AW163"/>
  <c r="AV163"/>
  <c r="AU163"/>
  <c r="AT163"/>
  <c r="AS163"/>
  <c r="AR163"/>
  <c r="AQ163"/>
  <c r="AP163"/>
  <c r="AO163"/>
  <c r="AN163"/>
  <c r="AM163"/>
  <c r="AL163"/>
  <c r="AK163"/>
  <c r="AJ163"/>
  <c r="AI163"/>
  <c r="AH163"/>
  <c r="AF163"/>
  <c r="AE163"/>
  <c r="AD163"/>
  <c r="AC163"/>
  <c r="AA163"/>
  <c r="Z163"/>
  <c r="Y163"/>
  <c r="U163"/>
  <c r="T163"/>
  <c r="S163"/>
  <c r="R163"/>
  <c r="Q163"/>
  <c r="P163"/>
  <c r="O163"/>
  <c r="N163"/>
  <c r="M163"/>
  <c r="L163"/>
  <c r="J163"/>
  <c r="I163"/>
  <c r="H163"/>
  <c r="G163"/>
  <c r="F163"/>
  <c r="E163"/>
  <c r="D163"/>
  <c r="B163"/>
  <c r="BH162"/>
  <c r="BF162"/>
  <c r="BE162"/>
  <c r="BD162"/>
  <c r="BC162"/>
  <c r="BB162"/>
  <c r="BA162"/>
  <c r="AY162"/>
  <c r="AX162"/>
  <c r="AW162"/>
  <c r="AV162"/>
  <c r="AU162"/>
  <c r="AT162"/>
  <c r="AS162"/>
  <c r="AR162"/>
  <c r="AQ162"/>
  <c r="AP162"/>
  <c r="AO162"/>
  <c r="AN162"/>
  <c r="AM162"/>
  <c r="AL162"/>
  <c r="AK162"/>
  <c r="AJ162"/>
  <c r="AI162"/>
  <c r="AH162"/>
  <c r="AF162"/>
  <c r="AE162"/>
  <c r="AD162"/>
  <c r="AC162"/>
  <c r="AA162"/>
  <c r="Z162"/>
  <c r="Y162"/>
  <c r="U162"/>
  <c r="T162"/>
  <c r="S162"/>
  <c r="R162"/>
  <c r="Q162"/>
  <c r="P162"/>
  <c r="O162"/>
  <c r="N162"/>
  <c r="M162"/>
  <c r="L162"/>
  <c r="J162"/>
  <c r="I162"/>
  <c r="H162"/>
  <c r="G162"/>
  <c r="F162"/>
  <c r="E162"/>
  <c r="D162"/>
  <c r="B162"/>
  <c r="BH161"/>
  <c r="BF161"/>
  <c r="BE161"/>
  <c r="BD161"/>
  <c r="BC161"/>
  <c r="BB161"/>
  <c r="BA161"/>
  <c r="AY161"/>
  <c r="AX161"/>
  <c r="AW161"/>
  <c r="AV161"/>
  <c r="AU161"/>
  <c r="AT161"/>
  <c r="AS161"/>
  <c r="AR161"/>
  <c r="AQ161"/>
  <c r="AP161"/>
  <c r="AO161"/>
  <c r="AN161"/>
  <c r="AM161"/>
  <c r="AL161"/>
  <c r="AK161"/>
  <c r="AJ161"/>
  <c r="AI161"/>
  <c r="AH161"/>
  <c r="AF161"/>
  <c r="AE161"/>
  <c r="AD161"/>
  <c r="AC161"/>
  <c r="AA161"/>
  <c r="Z161"/>
  <c r="Y161"/>
  <c r="U161"/>
  <c r="T161"/>
  <c r="S161"/>
  <c r="R161"/>
  <c r="Q161"/>
  <c r="P161"/>
  <c r="O161"/>
  <c r="N161"/>
  <c r="M161"/>
  <c r="L161"/>
  <c r="J161"/>
  <c r="I161"/>
  <c r="H161"/>
  <c r="G161"/>
  <c r="F161"/>
  <c r="E161"/>
  <c r="D161"/>
  <c r="B161"/>
  <c r="BH160"/>
  <c r="BF160"/>
  <c r="BE160"/>
  <c r="BD160"/>
  <c r="BC160"/>
  <c r="BB160"/>
  <c r="BA160"/>
  <c r="AY160"/>
  <c r="AX160"/>
  <c r="AW160"/>
  <c r="AV160"/>
  <c r="AU160"/>
  <c r="AT160"/>
  <c r="AS160"/>
  <c r="AR160"/>
  <c r="AQ160"/>
  <c r="AP160"/>
  <c r="AO160"/>
  <c r="AN160"/>
  <c r="AM160"/>
  <c r="AL160"/>
  <c r="AK160"/>
  <c r="AJ160"/>
  <c r="AI160"/>
  <c r="AH160"/>
  <c r="AF160"/>
  <c r="AE160"/>
  <c r="AD160"/>
  <c r="AC160"/>
  <c r="AA160"/>
  <c r="Z160"/>
  <c r="Y160"/>
  <c r="U160"/>
  <c r="T160"/>
  <c r="S160"/>
  <c r="R160"/>
  <c r="Q160"/>
  <c r="P160"/>
  <c r="O160"/>
  <c r="N160"/>
  <c r="M160"/>
  <c r="L160"/>
  <c r="J160"/>
  <c r="I160"/>
  <c r="H160"/>
  <c r="G160"/>
  <c r="F160"/>
  <c r="E160"/>
  <c r="D160"/>
  <c r="B160"/>
  <c r="BH159"/>
  <c r="BF159"/>
  <c r="BE159"/>
  <c r="BD159"/>
  <c r="BC159"/>
  <c r="BB159"/>
  <c r="BA159"/>
  <c r="AY159"/>
  <c r="AX159"/>
  <c r="AW159"/>
  <c r="AV159"/>
  <c r="AU159"/>
  <c r="AT159"/>
  <c r="AS159"/>
  <c r="AR159"/>
  <c r="AQ159"/>
  <c r="AP159"/>
  <c r="AO159"/>
  <c r="AN159"/>
  <c r="AM159"/>
  <c r="AL159"/>
  <c r="AK159"/>
  <c r="AJ159"/>
  <c r="AI159"/>
  <c r="AH159"/>
  <c r="AF159"/>
  <c r="AE159"/>
  <c r="AD159"/>
  <c r="AC159"/>
  <c r="AA159"/>
  <c r="Z159"/>
  <c r="Y159"/>
  <c r="U159"/>
  <c r="T159"/>
  <c r="S159"/>
  <c r="R159"/>
  <c r="Q159"/>
  <c r="P159"/>
  <c r="O159"/>
  <c r="N159"/>
  <c r="M159"/>
  <c r="L159"/>
  <c r="J159"/>
  <c r="I159"/>
  <c r="H159"/>
  <c r="G159"/>
  <c r="F159"/>
  <c r="E159"/>
  <c r="D159"/>
  <c r="B159"/>
  <c r="BH158"/>
  <c r="BF158"/>
  <c r="BE158"/>
  <c r="BD158"/>
  <c r="BC158"/>
  <c r="BB158"/>
  <c r="BA158"/>
  <c r="AY158"/>
  <c r="AX158"/>
  <c r="AW158"/>
  <c r="AV158"/>
  <c r="AU158"/>
  <c r="AT158"/>
  <c r="AS158"/>
  <c r="AR158"/>
  <c r="AQ158"/>
  <c r="AP158"/>
  <c r="AO158"/>
  <c r="AN158"/>
  <c r="AM158"/>
  <c r="AL158"/>
  <c r="AK158"/>
  <c r="AJ158"/>
  <c r="AI158"/>
  <c r="AH158"/>
  <c r="AF158"/>
  <c r="AE158"/>
  <c r="AD158"/>
  <c r="AC158"/>
  <c r="AA158"/>
  <c r="Z158"/>
  <c r="Y158"/>
  <c r="U158"/>
  <c r="T158"/>
  <c r="S158"/>
  <c r="R158"/>
  <c r="Q158"/>
  <c r="P158"/>
  <c r="O158"/>
  <c r="N158"/>
  <c r="M158"/>
  <c r="L158"/>
  <c r="J158"/>
  <c r="I158"/>
  <c r="H158"/>
  <c r="G158"/>
  <c r="F158"/>
  <c r="E158"/>
  <c r="D158"/>
  <c r="B158"/>
  <c r="BH157"/>
  <c r="BF157"/>
  <c r="BE157"/>
  <c r="BD157"/>
  <c r="BC157"/>
  <c r="BB157"/>
  <c r="BA157"/>
  <c r="AY157"/>
  <c r="AX157"/>
  <c r="AW157"/>
  <c r="AV157"/>
  <c r="AU157"/>
  <c r="AT157"/>
  <c r="AS157"/>
  <c r="AR157"/>
  <c r="AQ157"/>
  <c r="AP157"/>
  <c r="AO157"/>
  <c r="AN157"/>
  <c r="AM157"/>
  <c r="AL157"/>
  <c r="AK157"/>
  <c r="AJ157"/>
  <c r="AI157"/>
  <c r="AH157"/>
  <c r="AF157"/>
  <c r="AE157"/>
  <c r="AD157"/>
  <c r="AC157"/>
  <c r="AA157"/>
  <c r="Z157"/>
  <c r="Y157"/>
  <c r="U157"/>
  <c r="T157"/>
  <c r="S157"/>
  <c r="R157"/>
  <c r="Q157"/>
  <c r="P157"/>
  <c r="O157"/>
  <c r="N157"/>
  <c r="M157"/>
  <c r="L157"/>
  <c r="J157"/>
  <c r="I157"/>
  <c r="H157"/>
  <c r="G157"/>
  <c r="F157"/>
  <c r="E157"/>
  <c r="D157"/>
  <c r="B157"/>
  <c r="BH156"/>
  <c r="BF156"/>
  <c r="BE156"/>
  <c r="BD156"/>
  <c r="BC156"/>
  <c r="BB156"/>
  <c r="BA156"/>
  <c r="AY156"/>
  <c r="AX156"/>
  <c r="AW156"/>
  <c r="AV156"/>
  <c r="AU156"/>
  <c r="AT156"/>
  <c r="AS156"/>
  <c r="AR156"/>
  <c r="AQ156"/>
  <c r="AP156"/>
  <c r="AO156"/>
  <c r="AN156"/>
  <c r="AM156"/>
  <c r="AL156"/>
  <c r="AK156"/>
  <c r="AJ156"/>
  <c r="AI156"/>
  <c r="AH156"/>
  <c r="AF156"/>
  <c r="AE156"/>
  <c r="AD156"/>
  <c r="AC156"/>
  <c r="AA156"/>
  <c r="Z156"/>
  <c r="Y156"/>
  <c r="U156"/>
  <c r="T156"/>
  <c r="S156"/>
  <c r="R156"/>
  <c r="Q156"/>
  <c r="P156"/>
  <c r="O156"/>
  <c r="N156"/>
  <c r="M156"/>
  <c r="L156"/>
  <c r="J156"/>
  <c r="I156"/>
  <c r="H156"/>
  <c r="G156"/>
  <c r="F156"/>
  <c r="E156"/>
  <c r="D156"/>
  <c r="B156"/>
  <c r="BH155"/>
  <c r="BF155"/>
  <c r="BE155"/>
  <c r="BD155"/>
  <c r="BC155"/>
  <c r="BB155"/>
  <c r="BA155"/>
  <c r="AY155"/>
  <c r="AX155"/>
  <c r="AW155"/>
  <c r="AV155"/>
  <c r="AU155"/>
  <c r="AT155"/>
  <c r="AS155"/>
  <c r="AR155"/>
  <c r="AQ155"/>
  <c r="AP155"/>
  <c r="AO155"/>
  <c r="AN155"/>
  <c r="AM155"/>
  <c r="AL155"/>
  <c r="AK155"/>
  <c r="AJ155"/>
  <c r="AI155"/>
  <c r="AH155"/>
  <c r="AF155"/>
  <c r="AE155"/>
  <c r="AD155"/>
  <c r="AC155"/>
  <c r="AA155"/>
  <c r="Z155"/>
  <c r="Y155"/>
  <c r="U155"/>
  <c r="T155"/>
  <c r="S155"/>
  <c r="R155"/>
  <c r="Q155"/>
  <c r="P155"/>
  <c r="O155"/>
  <c r="N155"/>
  <c r="M155"/>
  <c r="L155"/>
  <c r="J155"/>
  <c r="I155"/>
  <c r="H155"/>
  <c r="G155"/>
  <c r="F155"/>
  <c r="E155"/>
  <c r="D155"/>
  <c r="B155"/>
  <c r="BH154"/>
  <c r="BF154"/>
  <c r="BE154"/>
  <c r="BD154"/>
  <c r="BC154"/>
  <c r="BB154"/>
  <c r="BA154"/>
  <c r="AY154"/>
  <c r="AX154"/>
  <c r="AW154"/>
  <c r="AV154"/>
  <c r="AU154"/>
  <c r="AT154"/>
  <c r="AS154"/>
  <c r="AR154"/>
  <c r="AQ154"/>
  <c r="AP154"/>
  <c r="AO154"/>
  <c r="AN154"/>
  <c r="AM154"/>
  <c r="AL154"/>
  <c r="AK154"/>
  <c r="AJ154"/>
  <c r="AI154"/>
  <c r="AH154"/>
  <c r="AF154"/>
  <c r="AE154"/>
  <c r="AD154"/>
  <c r="AC154"/>
  <c r="AA154"/>
  <c r="Z154"/>
  <c r="Y154"/>
  <c r="U154"/>
  <c r="T154"/>
  <c r="S154"/>
  <c r="R154"/>
  <c r="Q154"/>
  <c r="P154"/>
  <c r="O154"/>
  <c r="N154"/>
  <c r="M154"/>
  <c r="L154"/>
  <c r="J154"/>
  <c r="I154"/>
  <c r="H154"/>
  <c r="G154"/>
  <c r="F154"/>
  <c r="E154"/>
  <c r="D154"/>
  <c r="B154"/>
  <c r="BH153"/>
  <c r="BF153"/>
  <c r="BE153"/>
  <c r="BD153"/>
  <c r="BC153"/>
  <c r="BB153"/>
  <c r="BA153"/>
  <c r="AY153"/>
  <c r="AX153"/>
  <c r="AW153"/>
  <c r="AV153"/>
  <c r="AU153"/>
  <c r="AT153"/>
  <c r="AS153"/>
  <c r="AR153"/>
  <c r="AQ153"/>
  <c r="AP153"/>
  <c r="AO153"/>
  <c r="AN153"/>
  <c r="AM153"/>
  <c r="AL153"/>
  <c r="AK153"/>
  <c r="AJ153"/>
  <c r="AI153"/>
  <c r="AH153"/>
  <c r="AF153"/>
  <c r="AE153"/>
  <c r="AD153"/>
  <c r="AC153"/>
  <c r="AA153"/>
  <c r="Z153"/>
  <c r="Y153"/>
  <c r="U153"/>
  <c r="T153"/>
  <c r="S153"/>
  <c r="R153"/>
  <c r="Q153"/>
  <c r="P153"/>
  <c r="O153"/>
  <c r="N153"/>
  <c r="M153"/>
  <c r="L153"/>
  <c r="J153"/>
  <c r="I153"/>
  <c r="H153"/>
  <c r="G153"/>
  <c r="F153"/>
  <c r="E153"/>
  <c r="D153"/>
  <c r="B153"/>
  <c r="BH152"/>
  <c r="BF152"/>
  <c r="BE152"/>
  <c r="BD152"/>
  <c r="BC152"/>
  <c r="BB152"/>
  <c r="BA152"/>
  <c r="AY152"/>
  <c r="AX152"/>
  <c r="AW152"/>
  <c r="AV152"/>
  <c r="AU152"/>
  <c r="AT152"/>
  <c r="AS152"/>
  <c r="AR152"/>
  <c r="AQ152"/>
  <c r="AP152"/>
  <c r="AO152"/>
  <c r="AN152"/>
  <c r="AM152"/>
  <c r="AL152"/>
  <c r="AK152"/>
  <c r="AJ152"/>
  <c r="AI152"/>
  <c r="AH152"/>
  <c r="AF152"/>
  <c r="AE152"/>
  <c r="AD152"/>
  <c r="AC152"/>
  <c r="AA152"/>
  <c r="Z152"/>
  <c r="Y152"/>
  <c r="U152"/>
  <c r="T152"/>
  <c r="S152"/>
  <c r="R152"/>
  <c r="Q152"/>
  <c r="P152"/>
  <c r="O152"/>
  <c r="N152"/>
  <c r="M152"/>
  <c r="L152"/>
  <c r="J152"/>
  <c r="I152"/>
  <c r="H152"/>
  <c r="G152"/>
  <c r="F152"/>
  <c r="E152"/>
  <c r="D152"/>
  <c r="B152"/>
  <c r="BH151"/>
  <c r="BF151"/>
  <c r="BE151"/>
  <c r="BD151"/>
  <c r="BC151"/>
  <c r="BB151"/>
  <c r="BA151"/>
  <c r="AY151"/>
  <c r="AX151"/>
  <c r="AW151"/>
  <c r="AV151"/>
  <c r="AU151"/>
  <c r="AT151"/>
  <c r="AS151"/>
  <c r="AR151"/>
  <c r="AQ151"/>
  <c r="AP151"/>
  <c r="AO151"/>
  <c r="AN151"/>
  <c r="AM151"/>
  <c r="AL151"/>
  <c r="AK151"/>
  <c r="AJ151"/>
  <c r="AI151"/>
  <c r="AH151"/>
  <c r="AF151"/>
  <c r="AE151"/>
  <c r="AD151"/>
  <c r="AC151"/>
  <c r="AA151"/>
  <c r="Z151"/>
  <c r="Y151"/>
  <c r="U151"/>
  <c r="T151"/>
  <c r="S151"/>
  <c r="R151"/>
  <c r="Q151"/>
  <c r="P151"/>
  <c r="O151"/>
  <c r="N151"/>
  <c r="M151"/>
  <c r="L151"/>
  <c r="J151"/>
  <c r="I151"/>
  <c r="H151"/>
  <c r="G151"/>
  <c r="F151"/>
  <c r="E151"/>
  <c r="D151"/>
  <c r="B151"/>
  <c r="BH150"/>
  <c r="BF150"/>
  <c r="BE150"/>
  <c r="BD150"/>
  <c r="BC150"/>
  <c r="BB150"/>
  <c r="BA150"/>
  <c r="AY150"/>
  <c r="AX150"/>
  <c r="AW150"/>
  <c r="AV150"/>
  <c r="AU150"/>
  <c r="AT150"/>
  <c r="AS150"/>
  <c r="AR150"/>
  <c r="AQ150"/>
  <c r="AP150"/>
  <c r="AO150"/>
  <c r="AN150"/>
  <c r="AM150"/>
  <c r="AL150"/>
  <c r="AK150"/>
  <c r="AJ150"/>
  <c r="AI150"/>
  <c r="AH150"/>
  <c r="AF150"/>
  <c r="AE150"/>
  <c r="AD150"/>
  <c r="AC150"/>
  <c r="AA150"/>
  <c r="Z150"/>
  <c r="Y150"/>
  <c r="U150"/>
  <c r="T150"/>
  <c r="S150"/>
  <c r="R150"/>
  <c r="Q150"/>
  <c r="P150"/>
  <c r="O150"/>
  <c r="N150"/>
  <c r="M150"/>
  <c r="L150"/>
  <c r="J150"/>
  <c r="I150"/>
  <c r="H150"/>
  <c r="G150"/>
  <c r="F150"/>
  <c r="E150"/>
  <c r="D150"/>
  <c r="B150"/>
  <c r="BH149"/>
  <c r="BF149"/>
  <c r="BE149"/>
  <c r="BD149"/>
  <c r="BC149"/>
  <c r="BB149"/>
  <c r="BA149"/>
  <c r="AY149"/>
  <c r="AX149"/>
  <c r="AW149"/>
  <c r="AV149"/>
  <c r="AU149"/>
  <c r="AT149"/>
  <c r="AS149"/>
  <c r="AR149"/>
  <c r="AQ149"/>
  <c r="AP149"/>
  <c r="AO149"/>
  <c r="AN149"/>
  <c r="AM149"/>
  <c r="AL149"/>
  <c r="AK149"/>
  <c r="AJ149"/>
  <c r="AI149"/>
  <c r="AH149"/>
  <c r="AF149"/>
  <c r="AE149"/>
  <c r="AD149"/>
  <c r="AC149"/>
  <c r="AA149"/>
  <c r="Z149"/>
  <c r="Y149"/>
  <c r="U149"/>
  <c r="T149"/>
  <c r="S149"/>
  <c r="R149"/>
  <c r="Q149"/>
  <c r="P149"/>
  <c r="O149"/>
  <c r="N149"/>
  <c r="M149"/>
  <c r="L149"/>
  <c r="J149"/>
  <c r="I149"/>
  <c r="H149"/>
  <c r="G149"/>
  <c r="F149"/>
  <c r="E149"/>
  <c r="D149"/>
  <c r="B149"/>
  <c r="BH148"/>
  <c r="BF148"/>
  <c r="BE148"/>
  <c r="BD148"/>
  <c r="BC148"/>
  <c r="BB148"/>
  <c r="BA148"/>
  <c r="AY148"/>
  <c r="AX148"/>
  <c r="AW148"/>
  <c r="AV148"/>
  <c r="AU148"/>
  <c r="AT148"/>
  <c r="AS148"/>
  <c r="AR148"/>
  <c r="AQ148"/>
  <c r="AP148"/>
  <c r="AO148"/>
  <c r="AN148"/>
  <c r="AM148"/>
  <c r="AL148"/>
  <c r="AK148"/>
  <c r="AJ148"/>
  <c r="AI148"/>
  <c r="AH148"/>
  <c r="AF148"/>
  <c r="AE148"/>
  <c r="AD148"/>
  <c r="AC148"/>
  <c r="AA148"/>
  <c r="Z148"/>
  <c r="Y148"/>
  <c r="U148"/>
  <c r="T148"/>
  <c r="S148"/>
  <c r="R148"/>
  <c r="Q148"/>
  <c r="P148"/>
  <c r="O148"/>
  <c r="N148"/>
  <c r="M148"/>
  <c r="L148"/>
  <c r="J148"/>
  <c r="I148"/>
  <c r="H148"/>
  <c r="G148"/>
  <c r="F148"/>
  <c r="E148"/>
  <c r="D148"/>
  <c r="B148"/>
  <c r="BH147"/>
  <c r="BF147"/>
  <c r="BE147"/>
  <c r="BD147"/>
  <c r="BC147"/>
  <c r="BB147"/>
  <c r="BA147"/>
  <c r="AY147"/>
  <c r="AX147"/>
  <c r="AW147"/>
  <c r="AV147"/>
  <c r="AU147"/>
  <c r="AT147"/>
  <c r="AS147"/>
  <c r="AR147"/>
  <c r="AQ147"/>
  <c r="AP147"/>
  <c r="AO147"/>
  <c r="AN147"/>
  <c r="AM147"/>
  <c r="AL147"/>
  <c r="AK147"/>
  <c r="AJ147"/>
  <c r="AI147"/>
  <c r="AH147"/>
  <c r="AF147"/>
  <c r="AE147"/>
  <c r="AD147"/>
  <c r="AC147"/>
  <c r="AA147"/>
  <c r="Z147"/>
  <c r="Y147"/>
  <c r="U147"/>
  <c r="T147"/>
  <c r="S147"/>
  <c r="R147"/>
  <c r="Q147"/>
  <c r="P147"/>
  <c r="O147"/>
  <c r="N147"/>
  <c r="M147"/>
  <c r="L147"/>
  <c r="J147"/>
  <c r="I147"/>
  <c r="H147"/>
  <c r="G147"/>
  <c r="F147"/>
  <c r="E147"/>
  <c r="D147"/>
  <c r="B147"/>
  <c r="BH146"/>
  <c r="BF146"/>
  <c r="BE146"/>
  <c r="BD146"/>
  <c r="BC146"/>
  <c r="BB146"/>
  <c r="BA146"/>
  <c r="AY146"/>
  <c r="AX146"/>
  <c r="AW146"/>
  <c r="AV146"/>
  <c r="AU146"/>
  <c r="AT146"/>
  <c r="AS146"/>
  <c r="AR146"/>
  <c r="AQ146"/>
  <c r="AP146"/>
  <c r="AO146"/>
  <c r="AN146"/>
  <c r="AM146"/>
  <c r="AL146"/>
  <c r="AK146"/>
  <c r="AJ146"/>
  <c r="AI146"/>
  <c r="AH146"/>
  <c r="AF146"/>
  <c r="AE146"/>
  <c r="AD146"/>
  <c r="AC146"/>
  <c r="AA146"/>
  <c r="Z146"/>
  <c r="Y146"/>
  <c r="U146"/>
  <c r="T146"/>
  <c r="S146"/>
  <c r="R146"/>
  <c r="Q146"/>
  <c r="P146"/>
  <c r="O146"/>
  <c r="N146"/>
  <c r="M146"/>
  <c r="L146"/>
  <c r="J146"/>
  <c r="I146"/>
  <c r="H146"/>
  <c r="G146"/>
  <c r="F146"/>
  <c r="E146"/>
  <c r="D146"/>
  <c r="B146"/>
  <c r="BH145"/>
  <c r="BF145"/>
  <c r="BE145"/>
  <c r="BD145"/>
  <c r="BC145"/>
  <c r="BB145"/>
  <c r="BA145"/>
  <c r="AY145"/>
  <c r="AX145"/>
  <c r="AW145"/>
  <c r="AV145"/>
  <c r="AU145"/>
  <c r="AT145"/>
  <c r="AS145"/>
  <c r="AR145"/>
  <c r="AQ145"/>
  <c r="AP145"/>
  <c r="AO145"/>
  <c r="AN145"/>
  <c r="AM145"/>
  <c r="AL145"/>
  <c r="AK145"/>
  <c r="AJ145"/>
  <c r="AI145"/>
  <c r="AH145"/>
  <c r="AF145"/>
  <c r="AE145"/>
  <c r="AD145"/>
  <c r="AC145"/>
  <c r="AA145"/>
  <c r="Z145"/>
  <c r="Y145"/>
  <c r="U145"/>
  <c r="T145"/>
  <c r="S145"/>
  <c r="R145"/>
  <c r="Q145"/>
  <c r="P145"/>
  <c r="O145"/>
  <c r="N145"/>
  <c r="M145"/>
  <c r="L145"/>
  <c r="J145"/>
  <c r="I145"/>
  <c r="H145"/>
  <c r="G145"/>
  <c r="F145"/>
  <c r="E145"/>
  <c r="D145"/>
  <c r="B145"/>
  <c r="BH144"/>
  <c r="BF144"/>
  <c r="BE144"/>
  <c r="BD144"/>
  <c r="BC144"/>
  <c r="BB144"/>
  <c r="BA144"/>
  <c r="AY144"/>
  <c r="AX144"/>
  <c r="AW144"/>
  <c r="AV144"/>
  <c r="AU144"/>
  <c r="AT144"/>
  <c r="AS144"/>
  <c r="AR144"/>
  <c r="AQ144"/>
  <c r="AP144"/>
  <c r="AO144"/>
  <c r="AN144"/>
  <c r="AM144"/>
  <c r="AL144"/>
  <c r="AK144"/>
  <c r="AJ144"/>
  <c r="AI144"/>
  <c r="AH144"/>
  <c r="AF144"/>
  <c r="AE144"/>
  <c r="AD144"/>
  <c r="AC144"/>
  <c r="AA144"/>
  <c r="Z144"/>
  <c r="Y144"/>
  <c r="U144"/>
  <c r="T144"/>
  <c r="S144"/>
  <c r="R144"/>
  <c r="Q144"/>
  <c r="P144"/>
  <c r="O144"/>
  <c r="N144"/>
  <c r="M144"/>
  <c r="L144"/>
  <c r="J144"/>
  <c r="I144"/>
  <c r="H144"/>
  <c r="G144"/>
  <c r="F144"/>
  <c r="E144"/>
  <c r="D144"/>
  <c r="B144"/>
  <c r="BH143"/>
  <c r="BF143"/>
  <c r="BE143"/>
  <c r="BD143"/>
  <c r="BC143"/>
  <c r="BB143"/>
  <c r="BA143"/>
  <c r="AY143"/>
  <c r="AX143"/>
  <c r="AW143"/>
  <c r="AV143"/>
  <c r="AU143"/>
  <c r="AT143"/>
  <c r="AS143"/>
  <c r="AR143"/>
  <c r="AQ143"/>
  <c r="AP143"/>
  <c r="AO143"/>
  <c r="AN143"/>
  <c r="AM143"/>
  <c r="AL143"/>
  <c r="AK143"/>
  <c r="AJ143"/>
  <c r="AI143"/>
  <c r="AH143"/>
  <c r="AF143"/>
  <c r="AE143"/>
  <c r="AD143"/>
  <c r="AC143"/>
  <c r="AA143"/>
  <c r="Z143"/>
  <c r="Y143"/>
  <c r="U143"/>
  <c r="T143"/>
  <c r="S143"/>
  <c r="R143"/>
  <c r="Q143"/>
  <c r="P143"/>
  <c r="O143"/>
  <c r="N143"/>
  <c r="M143"/>
  <c r="L143"/>
  <c r="J143"/>
  <c r="I143"/>
  <c r="H143"/>
  <c r="G143"/>
  <c r="F143"/>
  <c r="E143"/>
  <c r="D143"/>
  <c r="B143"/>
  <c r="BH142"/>
  <c r="BF142"/>
  <c r="BE142"/>
  <c r="BD142"/>
  <c r="BC142"/>
  <c r="BB142"/>
  <c r="BA142"/>
  <c r="AY142"/>
  <c r="AX142"/>
  <c r="AW142"/>
  <c r="AV142"/>
  <c r="AU142"/>
  <c r="AT142"/>
  <c r="AS142"/>
  <c r="AR142"/>
  <c r="AQ142"/>
  <c r="AP142"/>
  <c r="AO142"/>
  <c r="AN142"/>
  <c r="AM142"/>
  <c r="AL142"/>
  <c r="AK142"/>
  <c r="AJ142"/>
  <c r="AI142"/>
  <c r="AH142"/>
  <c r="AF142"/>
  <c r="AE142"/>
  <c r="AD142"/>
  <c r="AC142"/>
  <c r="AA142"/>
  <c r="Z142"/>
  <c r="Y142"/>
  <c r="U142"/>
  <c r="T142"/>
  <c r="S142"/>
  <c r="R142"/>
  <c r="Q142"/>
  <c r="P142"/>
  <c r="O142"/>
  <c r="N142"/>
  <c r="M142"/>
  <c r="L142"/>
  <c r="J142"/>
  <c r="I142"/>
  <c r="H142"/>
  <c r="G142"/>
  <c r="F142"/>
  <c r="E142"/>
  <c r="D142"/>
  <c r="B142"/>
  <c r="BH141"/>
  <c r="BF141"/>
  <c r="BE141"/>
  <c r="BD141"/>
  <c r="BC141"/>
  <c r="BB141"/>
  <c r="BA141"/>
  <c r="AY141"/>
  <c r="AX141"/>
  <c r="AW141"/>
  <c r="AV141"/>
  <c r="AU141"/>
  <c r="AT141"/>
  <c r="AS141"/>
  <c r="AR141"/>
  <c r="AQ141"/>
  <c r="AP141"/>
  <c r="AO141"/>
  <c r="AN141"/>
  <c r="AM141"/>
  <c r="AL141"/>
  <c r="AK141"/>
  <c r="AJ141"/>
  <c r="AI141"/>
  <c r="AH141"/>
  <c r="AF141"/>
  <c r="AE141"/>
  <c r="AD141"/>
  <c r="AC141"/>
  <c r="AA141"/>
  <c r="Z141"/>
  <c r="Y141"/>
  <c r="U141"/>
  <c r="T141"/>
  <c r="S141"/>
  <c r="R141"/>
  <c r="Q141"/>
  <c r="P141"/>
  <c r="O141"/>
  <c r="N141"/>
  <c r="M141"/>
  <c r="L141"/>
  <c r="J141"/>
  <c r="I141"/>
  <c r="H141"/>
  <c r="G141"/>
  <c r="F141"/>
  <c r="E141"/>
  <c r="D141"/>
  <c r="B141"/>
  <c r="BH140"/>
  <c r="BF140"/>
  <c r="BE140"/>
  <c r="BD140"/>
  <c r="BC140"/>
  <c r="BB140"/>
  <c r="BA140"/>
  <c r="AY140"/>
  <c r="AX140"/>
  <c r="AW140"/>
  <c r="AV140"/>
  <c r="AU140"/>
  <c r="AT140"/>
  <c r="AS140"/>
  <c r="AR140"/>
  <c r="AQ140"/>
  <c r="AP140"/>
  <c r="AO140"/>
  <c r="AN140"/>
  <c r="AM140"/>
  <c r="AL140"/>
  <c r="AK140"/>
  <c r="AJ140"/>
  <c r="AI140"/>
  <c r="AH140"/>
  <c r="AF140"/>
  <c r="AE140"/>
  <c r="AD140"/>
  <c r="AC140"/>
  <c r="AA140"/>
  <c r="Z140"/>
  <c r="Y140"/>
  <c r="U140"/>
  <c r="T140"/>
  <c r="S140"/>
  <c r="R140"/>
  <c r="Q140"/>
  <c r="P140"/>
  <c r="O140"/>
  <c r="N140"/>
  <c r="M140"/>
  <c r="L140"/>
  <c r="J140"/>
  <c r="I140"/>
  <c r="H140"/>
  <c r="G140"/>
  <c r="F140"/>
  <c r="E140"/>
  <c r="D140"/>
  <c r="B140"/>
  <c r="BH139"/>
  <c r="BF139"/>
  <c r="BE139"/>
  <c r="BD139"/>
  <c r="BC139"/>
  <c r="BB139"/>
  <c r="BA139"/>
  <c r="AY139"/>
  <c r="AX139"/>
  <c r="AW139"/>
  <c r="AV139"/>
  <c r="AU139"/>
  <c r="AT139"/>
  <c r="AS139"/>
  <c r="AR139"/>
  <c r="AQ139"/>
  <c r="AP139"/>
  <c r="AO139"/>
  <c r="AN139"/>
  <c r="AM139"/>
  <c r="AL139"/>
  <c r="AK139"/>
  <c r="AJ139"/>
  <c r="AI139"/>
  <c r="AH139"/>
  <c r="AF139"/>
  <c r="AE139"/>
  <c r="AD139"/>
  <c r="AC139"/>
  <c r="AA139"/>
  <c r="Z139"/>
  <c r="Y139"/>
  <c r="U139"/>
  <c r="T139"/>
  <c r="S139"/>
  <c r="R139"/>
  <c r="Q139"/>
  <c r="P139"/>
  <c r="O139"/>
  <c r="N139"/>
  <c r="M139"/>
  <c r="L139"/>
  <c r="J139"/>
  <c r="I139"/>
  <c r="H139"/>
  <c r="G139"/>
  <c r="F139"/>
  <c r="E139"/>
  <c r="D139"/>
  <c r="B139"/>
  <c r="BH138"/>
  <c r="BF138"/>
  <c r="BE138"/>
  <c r="BD138"/>
  <c r="BC138"/>
  <c r="BB138"/>
  <c r="BA138"/>
  <c r="AY138"/>
  <c r="AX138"/>
  <c r="AW138"/>
  <c r="AV138"/>
  <c r="AU138"/>
  <c r="AT138"/>
  <c r="AS138"/>
  <c r="AR138"/>
  <c r="AQ138"/>
  <c r="AP138"/>
  <c r="AO138"/>
  <c r="AN138"/>
  <c r="AM138"/>
  <c r="AL138"/>
  <c r="AK138"/>
  <c r="AJ138"/>
  <c r="AI138"/>
  <c r="AH138"/>
  <c r="AF138"/>
  <c r="AE138"/>
  <c r="AD138"/>
  <c r="AC138"/>
  <c r="AA138"/>
  <c r="Z138"/>
  <c r="Y138"/>
  <c r="U138"/>
  <c r="T138"/>
  <c r="S138"/>
  <c r="R138"/>
  <c r="Q138"/>
  <c r="P138"/>
  <c r="O138"/>
  <c r="N138"/>
  <c r="M138"/>
  <c r="L138"/>
  <c r="J138"/>
  <c r="I138"/>
  <c r="H138"/>
  <c r="G138"/>
  <c r="F138"/>
  <c r="E138"/>
  <c r="D138"/>
  <c r="B138"/>
  <c r="BH137"/>
  <c r="BF137"/>
  <c r="BE137"/>
  <c r="BD137"/>
  <c r="BC137"/>
  <c r="BB137"/>
  <c r="BA137"/>
  <c r="AY137"/>
  <c r="AX137"/>
  <c r="AW137"/>
  <c r="AV137"/>
  <c r="AU137"/>
  <c r="AT137"/>
  <c r="AS137"/>
  <c r="AR137"/>
  <c r="AQ137"/>
  <c r="AP137"/>
  <c r="AO137"/>
  <c r="AN137"/>
  <c r="AM137"/>
  <c r="AL137"/>
  <c r="AK137"/>
  <c r="AJ137"/>
  <c r="AI137"/>
  <c r="AH137"/>
  <c r="AF137"/>
  <c r="AE137"/>
  <c r="AD137"/>
  <c r="AC137"/>
  <c r="AA137"/>
  <c r="Z137"/>
  <c r="Y137"/>
  <c r="U137"/>
  <c r="T137"/>
  <c r="S137"/>
  <c r="R137"/>
  <c r="Q137"/>
  <c r="P137"/>
  <c r="O137"/>
  <c r="N137"/>
  <c r="M137"/>
  <c r="L137"/>
  <c r="J137"/>
  <c r="I137"/>
  <c r="H137"/>
  <c r="G137"/>
  <c r="F137"/>
  <c r="E137"/>
  <c r="D137"/>
  <c r="B137"/>
  <c r="BH136"/>
  <c r="BF136"/>
  <c r="BE136"/>
  <c r="BD136"/>
  <c r="BC136"/>
  <c r="BB136"/>
  <c r="BA136"/>
  <c r="AY136"/>
  <c r="AX136"/>
  <c r="AW136"/>
  <c r="AV136"/>
  <c r="AU136"/>
  <c r="AT136"/>
  <c r="AS136"/>
  <c r="AR136"/>
  <c r="AQ136"/>
  <c r="AP136"/>
  <c r="AO136"/>
  <c r="AN136"/>
  <c r="AM136"/>
  <c r="AL136"/>
  <c r="AK136"/>
  <c r="AJ136"/>
  <c r="AI136"/>
  <c r="AH136"/>
  <c r="AF136"/>
  <c r="AE136"/>
  <c r="AD136"/>
  <c r="AC136"/>
  <c r="AA136"/>
  <c r="Z136"/>
  <c r="Y136"/>
  <c r="U136"/>
  <c r="T136"/>
  <c r="S136"/>
  <c r="R136"/>
  <c r="Q136"/>
  <c r="P136"/>
  <c r="O136"/>
  <c r="N136"/>
  <c r="M136"/>
  <c r="L136"/>
  <c r="J136"/>
  <c r="I136"/>
  <c r="H136"/>
  <c r="G136"/>
  <c r="F136"/>
  <c r="E136"/>
  <c r="D136"/>
  <c r="B136"/>
  <c r="BH135"/>
  <c r="BF135"/>
  <c r="BE135"/>
  <c r="BD135"/>
  <c r="BC135"/>
  <c r="BB135"/>
  <c r="BA135"/>
  <c r="AY135"/>
  <c r="AX135"/>
  <c r="AW135"/>
  <c r="AV135"/>
  <c r="AU135"/>
  <c r="AT135"/>
  <c r="AS135"/>
  <c r="AR135"/>
  <c r="AQ135"/>
  <c r="AP135"/>
  <c r="AO135"/>
  <c r="AN135"/>
  <c r="AM135"/>
  <c r="AL135"/>
  <c r="AK135"/>
  <c r="AJ135"/>
  <c r="AI135"/>
  <c r="AH135"/>
  <c r="AF135"/>
  <c r="AE135"/>
  <c r="AD135"/>
  <c r="AC135"/>
  <c r="AA135"/>
  <c r="Z135"/>
  <c r="Y135"/>
  <c r="U135"/>
  <c r="T135"/>
  <c r="S135"/>
  <c r="R135"/>
  <c r="Q135"/>
  <c r="P135"/>
  <c r="O135"/>
  <c r="N135"/>
  <c r="M135"/>
  <c r="L135"/>
  <c r="J135"/>
  <c r="I135"/>
  <c r="H135"/>
  <c r="G135"/>
  <c r="F135"/>
  <c r="E135"/>
  <c r="D135"/>
  <c r="B135"/>
  <c r="BH134"/>
  <c r="BF134"/>
  <c r="BE134"/>
  <c r="BD134"/>
  <c r="BC134"/>
  <c r="BB134"/>
  <c r="BA134"/>
  <c r="AY134"/>
  <c r="AX134"/>
  <c r="AW134"/>
  <c r="AV134"/>
  <c r="AU134"/>
  <c r="AT134"/>
  <c r="AS134"/>
  <c r="AR134"/>
  <c r="AQ134"/>
  <c r="AP134"/>
  <c r="AO134"/>
  <c r="AN134"/>
  <c r="AM134"/>
  <c r="AL134"/>
  <c r="AK134"/>
  <c r="AJ134"/>
  <c r="AI134"/>
  <c r="AH134"/>
  <c r="AF134"/>
  <c r="AE134"/>
  <c r="AD134"/>
  <c r="AC134"/>
  <c r="AA134"/>
  <c r="Z134"/>
  <c r="Y134"/>
  <c r="U134"/>
  <c r="T134"/>
  <c r="S134"/>
  <c r="R134"/>
  <c r="Q134"/>
  <c r="P134"/>
  <c r="O134"/>
  <c r="N134"/>
  <c r="M134"/>
  <c r="L134"/>
  <c r="J134"/>
  <c r="I134"/>
  <c r="H134"/>
  <c r="G134"/>
  <c r="F134"/>
  <c r="E134"/>
  <c r="D134"/>
  <c r="B134"/>
  <c r="BH133"/>
  <c r="BF133"/>
  <c r="BE133"/>
  <c r="BD133"/>
  <c r="BC133"/>
  <c r="BB133"/>
  <c r="BA133"/>
  <c r="AY133"/>
  <c r="AX133"/>
  <c r="AW133"/>
  <c r="AV133"/>
  <c r="AU133"/>
  <c r="AT133"/>
  <c r="AS133"/>
  <c r="AR133"/>
  <c r="AQ133"/>
  <c r="AP133"/>
  <c r="AO133"/>
  <c r="AN133"/>
  <c r="AM133"/>
  <c r="AL133"/>
  <c r="AK133"/>
  <c r="AJ133"/>
  <c r="AI133"/>
  <c r="AH133"/>
  <c r="AF133"/>
  <c r="AE133"/>
  <c r="AD133"/>
  <c r="AC133"/>
  <c r="AA133"/>
  <c r="Z133"/>
  <c r="Y133"/>
  <c r="U133"/>
  <c r="T133"/>
  <c r="S133"/>
  <c r="R133"/>
  <c r="Q133"/>
  <c r="P133"/>
  <c r="O133"/>
  <c r="N133"/>
  <c r="M133"/>
  <c r="L133"/>
  <c r="J133"/>
  <c r="I133"/>
  <c r="H133"/>
  <c r="G133"/>
  <c r="F133"/>
  <c r="E133"/>
  <c r="D133"/>
  <c r="B133"/>
  <c r="BH132"/>
  <c r="BF132"/>
  <c r="BE132"/>
  <c r="BD132"/>
  <c r="BC132"/>
  <c r="BB132"/>
  <c r="BA132"/>
  <c r="AY132"/>
  <c r="AX132"/>
  <c r="AW132"/>
  <c r="AV132"/>
  <c r="AU132"/>
  <c r="AT132"/>
  <c r="AS132"/>
  <c r="AR132"/>
  <c r="AQ132"/>
  <c r="AP132"/>
  <c r="AO132"/>
  <c r="AN132"/>
  <c r="AM132"/>
  <c r="AL132"/>
  <c r="AK132"/>
  <c r="AJ132"/>
  <c r="AI132"/>
  <c r="AH132"/>
  <c r="AF132"/>
  <c r="AE132"/>
  <c r="AD132"/>
  <c r="AC132"/>
  <c r="AA132"/>
  <c r="Z132"/>
  <c r="Y132"/>
  <c r="U132"/>
  <c r="T132"/>
  <c r="S132"/>
  <c r="R132"/>
  <c r="Q132"/>
  <c r="P132"/>
  <c r="O132"/>
  <c r="N132"/>
  <c r="M132"/>
  <c r="L132"/>
  <c r="J132"/>
  <c r="I132"/>
  <c r="H132"/>
  <c r="G132"/>
  <c r="F132"/>
  <c r="E132"/>
  <c r="D132"/>
  <c r="B132"/>
  <c r="BH131"/>
  <c r="BF131"/>
  <c r="BE131"/>
  <c r="BD131"/>
  <c r="BC131"/>
  <c r="BB131"/>
  <c r="BA131"/>
  <c r="AY131"/>
  <c r="AX131"/>
  <c r="AW131"/>
  <c r="AV131"/>
  <c r="AU131"/>
  <c r="AT131"/>
  <c r="AS131"/>
  <c r="AR131"/>
  <c r="AQ131"/>
  <c r="AP131"/>
  <c r="AO131"/>
  <c r="AN131"/>
  <c r="AM131"/>
  <c r="AL131"/>
  <c r="AK131"/>
  <c r="AJ131"/>
  <c r="AI131"/>
  <c r="AH131"/>
  <c r="AF131"/>
  <c r="AE131"/>
  <c r="AD131"/>
  <c r="AC131"/>
  <c r="AA131"/>
  <c r="Z131"/>
  <c r="Y131"/>
  <c r="U131"/>
  <c r="T131"/>
  <c r="S131"/>
  <c r="R131"/>
  <c r="Q131"/>
  <c r="P131"/>
  <c r="O131"/>
  <c r="N131"/>
  <c r="M131"/>
  <c r="L131"/>
  <c r="J131"/>
  <c r="I131"/>
  <c r="H131"/>
  <c r="G131"/>
  <c r="F131"/>
  <c r="E131"/>
  <c r="D131"/>
  <c r="B131"/>
  <c r="BH130"/>
  <c r="BF130"/>
  <c r="BE130"/>
  <c r="BD130"/>
  <c r="BC130"/>
  <c r="BB130"/>
  <c r="BA130"/>
  <c r="AY130"/>
  <c r="AX130"/>
  <c r="AW130"/>
  <c r="AV130"/>
  <c r="AU130"/>
  <c r="AT130"/>
  <c r="AS130"/>
  <c r="AR130"/>
  <c r="AQ130"/>
  <c r="AP130"/>
  <c r="AO130"/>
  <c r="AN130"/>
  <c r="AM130"/>
  <c r="AL130"/>
  <c r="AK130"/>
  <c r="AJ130"/>
  <c r="AI130"/>
  <c r="AH130"/>
  <c r="AF130"/>
  <c r="AE130"/>
  <c r="AD130"/>
  <c r="AC130"/>
  <c r="AA130"/>
  <c r="Z130"/>
  <c r="Y130"/>
  <c r="U130"/>
  <c r="T130"/>
  <c r="S130"/>
  <c r="R130"/>
  <c r="Q130"/>
  <c r="P130"/>
  <c r="O130"/>
  <c r="N130"/>
  <c r="M130"/>
  <c r="L130"/>
  <c r="J130"/>
  <c r="I130"/>
  <c r="H130"/>
  <c r="G130"/>
  <c r="F130"/>
  <c r="E130"/>
  <c r="D130"/>
  <c r="B130"/>
  <c r="BH129"/>
  <c r="BF129"/>
  <c r="BE129"/>
  <c r="BD129"/>
  <c r="BC129"/>
  <c r="BB129"/>
  <c r="BA129"/>
  <c r="AY129"/>
  <c r="AX129"/>
  <c r="AW129"/>
  <c r="AV129"/>
  <c r="AU129"/>
  <c r="AT129"/>
  <c r="AS129"/>
  <c r="AR129"/>
  <c r="AQ129"/>
  <c r="AP129"/>
  <c r="AO129"/>
  <c r="AN129"/>
  <c r="AM129"/>
  <c r="AL129"/>
  <c r="AK129"/>
  <c r="AJ129"/>
  <c r="AI129"/>
  <c r="AH129"/>
  <c r="AF129"/>
  <c r="AE129"/>
  <c r="AD129"/>
  <c r="AC129"/>
  <c r="AA129"/>
  <c r="Z129"/>
  <c r="Y129"/>
  <c r="U129"/>
  <c r="T129"/>
  <c r="S129"/>
  <c r="R129"/>
  <c r="Q129"/>
  <c r="P129"/>
  <c r="O129"/>
  <c r="N129"/>
  <c r="M129"/>
  <c r="L129"/>
  <c r="J129"/>
  <c r="I129"/>
  <c r="H129"/>
  <c r="G129"/>
  <c r="F129"/>
  <c r="E129"/>
  <c r="D129"/>
  <c r="B129"/>
  <c r="BH128"/>
  <c r="BF128"/>
  <c r="BE128"/>
  <c r="BD128"/>
  <c r="BC128"/>
  <c r="BB128"/>
  <c r="BA128"/>
  <c r="AY128"/>
  <c r="AX128"/>
  <c r="AW128"/>
  <c r="AV128"/>
  <c r="AU128"/>
  <c r="AT128"/>
  <c r="AS128"/>
  <c r="AR128"/>
  <c r="AQ128"/>
  <c r="AP128"/>
  <c r="AO128"/>
  <c r="AN128"/>
  <c r="AM128"/>
  <c r="AL128"/>
  <c r="AK128"/>
  <c r="AJ128"/>
  <c r="AI128"/>
  <c r="AH128"/>
  <c r="AF128"/>
  <c r="AE128"/>
  <c r="AD128"/>
  <c r="AC128"/>
  <c r="AA128"/>
  <c r="Z128"/>
  <c r="Y128"/>
  <c r="U128"/>
  <c r="T128"/>
  <c r="S128"/>
  <c r="R128"/>
  <c r="Q128"/>
  <c r="P128"/>
  <c r="O128"/>
  <c r="N128"/>
  <c r="M128"/>
  <c r="L128"/>
  <c r="J128"/>
  <c r="I128"/>
  <c r="H128"/>
  <c r="G128"/>
  <c r="F128"/>
  <c r="E128"/>
  <c r="D128"/>
  <c r="B128"/>
  <c r="BH127"/>
  <c r="BF127"/>
  <c r="BE127"/>
  <c r="BD127"/>
  <c r="BC127"/>
  <c r="BB127"/>
  <c r="BA127"/>
  <c r="AY127"/>
  <c r="AX127"/>
  <c r="AW127"/>
  <c r="AV127"/>
  <c r="AU127"/>
  <c r="AT127"/>
  <c r="AS127"/>
  <c r="AR127"/>
  <c r="AQ127"/>
  <c r="AP127"/>
  <c r="AO127"/>
  <c r="AN127"/>
  <c r="AM127"/>
  <c r="AL127"/>
  <c r="AK127"/>
  <c r="AJ127"/>
  <c r="AI127"/>
  <c r="AH127"/>
  <c r="AF127"/>
  <c r="AE127"/>
  <c r="AD127"/>
  <c r="AC127"/>
  <c r="AA127"/>
  <c r="Z127"/>
  <c r="Y127"/>
  <c r="U127"/>
  <c r="T127"/>
  <c r="S127"/>
  <c r="R127"/>
  <c r="Q127"/>
  <c r="P127"/>
  <c r="O127"/>
  <c r="N127"/>
  <c r="M127"/>
  <c r="L127"/>
  <c r="J127"/>
  <c r="I127"/>
  <c r="H127"/>
  <c r="G127"/>
  <c r="F127"/>
  <c r="E127"/>
  <c r="D127"/>
  <c r="B127"/>
  <c r="BH126"/>
  <c r="BF126"/>
  <c r="BE126"/>
  <c r="BD126"/>
  <c r="BC126"/>
  <c r="BB126"/>
  <c r="BA126"/>
  <c r="AY126"/>
  <c r="AX126"/>
  <c r="AW126"/>
  <c r="AV126"/>
  <c r="AU126"/>
  <c r="AT126"/>
  <c r="AS126"/>
  <c r="AR126"/>
  <c r="AQ126"/>
  <c r="AP126"/>
  <c r="AO126"/>
  <c r="AN126"/>
  <c r="AM126"/>
  <c r="AL126"/>
  <c r="AK126"/>
  <c r="AJ126"/>
  <c r="AI126"/>
  <c r="AH126"/>
  <c r="AF126"/>
  <c r="AE126"/>
  <c r="AD126"/>
  <c r="AC126"/>
  <c r="AA126"/>
  <c r="Z126"/>
  <c r="Y126"/>
  <c r="U126"/>
  <c r="T126"/>
  <c r="S126"/>
  <c r="R126"/>
  <c r="Q126"/>
  <c r="P126"/>
  <c r="O126"/>
  <c r="N126"/>
  <c r="M126"/>
  <c r="L126"/>
  <c r="J126"/>
  <c r="I126"/>
  <c r="H126"/>
  <c r="G126"/>
  <c r="F126"/>
  <c r="E126"/>
  <c r="D126"/>
  <c r="B126"/>
  <c r="BH125"/>
  <c r="BF125"/>
  <c r="BE125"/>
  <c r="BD125"/>
  <c r="BC125"/>
  <c r="BB125"/>
  <c r="BA125"/>
  <c r="AY125"/>
  <c r="AX125"/>
  <c r="AW125"/>
  <c r="AV125"/>
  <c r="AU125"/>
  <c r="AT125"/>
  <c r="AS125"/>
  <c r="AR125"/>
  <c r="AQ125"/>
  <c r="AP125"/>
  <c r="AO125"/>
  <c r="AN125"/>
  <c r="AM125"/>
  <c r="AL125"/>
  <c r="AK125"/>
  <c r="AJ125"/>
  <c r="AI125"/>
  <c r="AH125"/>
  <c r="AF125"/>
  <c r="AE125"/>
  <c r="AD125"/>
  <c r="AC125"/>
  <c r="AA125"/>
  <c r="Z125"/>
  <c r="Y125"/>
  <c r="U125"/>
  <c r="T125"/>
  <c r="S125"/>
  <c r="R125"/>
  <c r="Q125"/>
  <c r="P125"/>
  <c r="O125"/>
  <c r="N125"/>
  <c r="M125"/>
  <c r="L125"/>
  <c r="J125"/>
  <c r="I125"/>
  <c r="H125"/>
  <c r="G125"/>
  <c r="F125"/>
  <c r="E125"/>
  <c r="D125"/>
  <c r="B125"/>
  <c r="BH124"/>
  <c r="BF124"/>
  <c r="BE124"/>
  <c r="BD124"/>
  <c r="BC124"/>
  <c r="BB124"/>
  <c r="BA124"/>
  <c r="AY124"/>
  <c r="AX124"/>
  <c r="AW124"/>
  <c r="AV124"/>
  <c r="AU124"/>
  <c r="AT124"/>
  <c r="AS124"/>
  <c r="AR124"/>
  <c r="AQ124"/>
  <c r="AP124"/>
  <c r="AO124"/>
  <c r="AN124"/>
  <c r="AM124"/>
  <c r="AL124"/>
  <c r="AK124"/>
  <c r="AJ124"/>
  <c r="AI124"/>
  <c r="AH124"/>
  <c r="AF124"/>
  <c r="AE124"/>
  <c r="AD124"/>
  <c r="AC124"/>
  <c r="AA124"/>
  <c r="Z124"/>
  <c r="Y124"/>
  <c r="U124"/>
  <c r="T124"/>
  <c r="S124"/>
  <c r="R124"/>
  <c r="Q124"/>
  <c r="P124"/>
  <c r="O124"/>
  <c r="N124"/>
  <c r="M124"/>
  <c r="L124"/>
  <c r="J124"/>
  <c r="I124"/>
  <c r="H124"/>
  <c r="G124"/>
  <c r="F124"/>
  <c r="E124"/>
  <c r="D124"/>
  <c r="B124"/>
  <c r="BH123"/>
  <c r="BF123"/>
  <c r="BE123"/>
  <c r="BD123"/>
  <c r="BC123"/>
  <c r="BB123"/>
  <c r="BA123"/>
  <c r="AY123"/>
  <c r="AX123"/>
  <c r="AW123"/>
  <c r="AV123"/>
  <c r="AU123"/>
  <c r="AT123"/>
  <c r="AS123"/>
  <c r="AR123"/>
  <c r="AQ123"/>
  <c r="AP123"/>
  <c r="AO123"/>
  <c r="AN123"/>
  <c r="AM123"/>
  <c r="AL123"/>
  <c r="AK123"/>
  <c r="AJ123"/>
  <c r="AI123"/>
  <c r="AH123"/>
  <c r="AF123"/>
  <c r="AE123"/>
  <c r="AD123"/>
  <c r="AC123"/>
  <c r="AA123"/>
  <c r="Z123"/>
  <c r="Y123"/>
  <c r="U123"/>
  <c r="T123"/>
  <c r="S123"/>
  <c r="R123"/>
  <c r="Q123"/>
  <c r="P123"/>
  <c r="O123"/>
  <c r="N123"/>
  <c r="M123"/>
  <c r="L123"/>
  <c r="J123"/>
  <c r="I123"/>
  <c r="H123"/>
  <c r="G123"/>
  <c r="F123"/>
  <c r="E123"/>
  <c r="D123"/>
  <c r="B123"/>
  <c r="BH122"/>
  <c r="BF122"/>
  <c r="BE122"/>
  <c r="BD122"/>
  <c r="BC122"/>
  <c r="BB122"/>
  <c r="BA122"/>
  <c r="AY122"/>
  <c r="AX122"/>
  <c r="AW122"/>
  <c r="AV122"/>
  <c r="AU122"/>
  <c r="AT122"/>
  <c r="AS122"/>
  <c r="AR122"/>
  <c r="AQ122"/>
  <c r="AP122"/>
  <c r="AO122"/>
  <c r="AN122"/>
  <c r="AM122"/>
  <c r="AL122"/>
  <c r="AK122"/>
  <c r="AJ122"/>
  <c r="AI122"/>
  <c r="AH122"/>
  <c r="AF122"/>
  <c r="AE122"/>
  <c r="AD122"/>
  <c r="AC122"/>
  <c r="AA122"/>
  <c r="Z122"/>
  <c r="Y122"/>
  <c r="U122"/>
  <c r="T122"/>
  <c r="S122"/>
  <c r="R122"/>
  <c r="Q122"/>
  <c r="P122"/>
  <c r="O122"/>
  <c r="N122"/>
  <c r="M122"/>
  <c r="L122"/>
  <c r="J122"/>
  <c r="I122"/>
  <c r="H122"/>
  <c r="G122"/>
  <c r="F122"/>
  <c r="E122"/>
  <c r="D122"/>
  <c r="B122"/>
  <c r="BH121"/>
  <c r="BF121"/>
  <c r="BE121"/>
  <c r="BD121"/>
  <c r="BC121"/>
  <c r="BB121"/>
  <c r="BA121"/>
  <c r="AY121"/>
  <c r="AX121"/>
  <c r="AW121"/>
  <c r="AV121"/>
  <c r="AU121"/>
  <c r="AT121"/>
  <c r="AS121"/>
  <c r="AR121"/>
  <c r="AQ121"/>
  <c r="AP121"/>
  <c r="AO121"/>
  <c r="AN121"/>
  <c r="AM121"/>
  <c r="AL121"/>
  <c r="AK121"/>
  <c r="AJ121"/>
  <c r="AI121"/>
  <c r="AH121"/>
  <c r="AF121"/>
  <c r="AE121"/>
  <c r="AD121"/>
  <c r="AC121"/>
  <c r="AA121"/>
  <c r="Z121"/>
  <c r="Y121"/>
  <c r="U121"/>
  <c r="T121"/>
  <c r="S121"/>
  <c r="R121"/>
  <c r="Q121"/>
  <c r="P121"/>
  <c r="O121"/>
  <c r="N121"/>
  <c r="M121"/>
  <c r="L121"/>
  <c r="J121"/>
  <c r="I121"/>
  <c r="H121"/>
  <c r="G121"/>
  <c r="F121"/>
  <c r="E121"/>
  <c r="D121"/>
  <c r="B121"/>
  <c r="BH120"/>
  <c r="BF120"/>
  <c r="BE120"/>
  <c r="BD120"/>
  <c r="BC120"/>
  <c r="BB120"/>
  <c r="BA120"/>
  <c r="AY120"/>
  <c r="AX120"/>
  <c r="AW120"/>
  <c r="AV120"/>
  <c r="AU120"/>
  <c r="AT120"/>
  <c r="AS120"/>
  <c r="AR120"/>
  <c r="AQ120"/>
  <c r="AP120"/>
  <c r="AO120"/>
  <c r="AN120"/>
  <c r="AM120"/>
  <c r="AL120"/>
  <c r="AK120"/>
  <c r="AJ120"/>
  <c r="AI120"/>
  <c r="AH120"/>
  <c r="AF120"/>
  <c r="AE120"/>
  <c r="AD120"/>
  <c r="AC120"/>
  <c r="AA120"/>
  <c r="Z120"/>
  <c r="Y120"/>
  <c r="U120"/>
  <c r="T120"/>
  <c r="S120"/>
  <c r="R120"/>
  <c r="Q120"/>
  <c r="P120"/>
  <c r="O120"/>
  <c r="N120"/>
  <c r="M120"/>
  <c r="L120"/>
  <c r="J120"/>
  <c r="I120"/>
  <c r="H120"/>
  <c r="G120"/>
  <c r="F120"/>
  <c r="E120"/>
  <c r="D120"/>
  <c r="B120"/>
  <c r="BH119"/>
  <c r="BF119"/>
  <c r="BE119"/>
  <c r="BD119"/>
  <c r="BC119"/>
  <c r="BB119"/>
  <c r="BA119"/>
  <c r="AY119"/>
  <c r="AX119"/>
  <c r="AW119"/>
  <c r="AV119"/>
  <c r="AU119"/>
  <c r="AT119"/>
  <c r="AS119"/>
  <c r="AR119"/>
  <c r="AQ119"/>
  <c r="AP119"/>
  <c r="AO119"/>
  <c r="AN119"/>
  <c r="AM119"/>
  <c r="AL119"/>
  <c r="AK119"/>
  <c r="AJ119"/>
  <c r="AI119"/>
  <c r="AH119"/>
  <c r="AF119"/>
  <c r="AE119"/>
  <c r="AD119"/>
  <c r="AC119"/>
  <c r="AA119"/>
  <c r="Z119"/>
  <c r="Y119"/>
  <c r="U119"/>
  <c r="T119"/>
  <c r="S119"/>
  <c r="R119"/>
  <c r="Q119"/>
  <c r="P119"/>
  <c r="O119"/>
  <c r="N119"/>
  <c r="M119"/>
  <c r="L119"/>
  <c r="J119"/>
  <c r="I119"/>
  <c r="H119"/>
  <c r="G119"/>
  <c r="F119"/>
  <c r="E119"/>
  <c r="D119"/>
  <c r="B119"/>
  <c r="BH118"/>
  <c r="BF118"/>
  <c r="BE118"/>
  <c r="BD118"/>
  <c r="BC118"/>
  <c r="BB118"/>
  <c r="BA118"/>
  <c r="AY118"/>
  <c r="AX118"/>
  <c r="AW118"/>
  <c r="AV118"/>
  <c r="AU118"/>
  <c r="AT118"/>
  <c r="AS118"/>
  <c r="AR118"/>
  <c r="AQ118"/>
  <c r="AP118"/>
  <c r="AO118"/>
  <c r="AN118"/>
  <c r="AM118"/>
  <c r="AL118"/>
  <c r="AK118"/>
  <c r="AJ118"/>
  <c r="AI118"/>
  <c r="AH118"/>
  <c r="AF118"/>
  <c r="AE118"/>
  <c r="AD118"/>
  <c r="AC118"/>
  <c r="AA118"/>
  <c r="Z118"/>
  <c r="Y118"/>
  <c r="U118"/>
  <c r="T118"/>
  <c r="S118"/>
  <c r="R118"/>
  <c r="Q118"/>
  <c r="P118"/>
  <c r="O118"/>
  <c r="N118"/>
  <c r="M118"/>
  <c r="L118"/>
  <c r="J118"/>
  <c r="I118"/>
  <c r="H118"/>
  <c r="G118"/>
  <c r="F118"/>
  <c r="E118"/>
  <c r="D118"/>
  <c r="B118"/>
  <c r="BH117"/>
  <c r="BF117"/>
  <c r="BE117"/>
  <c r="BD117"/>
  <c r="BC117"/>
  <c r="BB117"/>
  <c r="BA117"/>
  <c r="AY117"/>
  <c r="AX117"/>
  <c r="AW117"/>
  <c r="AV117"/>
  <c r="AU117"/>
  <c r="AT117"/>
  <c r="AS117"/>
  <c r="AR117"/>
  <c r="AQ117"/>
  <c r="AP117"/>
  <c r="AO117"/>
  <c r="AN117"/>
  <c r="AM117"/>
  <c r="AL117"/>
  <c r="AK117"/>
  <c r="AJ117"/>
  <c r="AI117"/>
  <c r="AH117"/>
  <c r="AF117"/>
  <c r="AE117"/>
  <c r="AD117"/>
  <c r="AC117"/>
  <c r="AA117"/>
  <c r="Z117"/>
  <c r="Y117"/>
  <c r="U117"/>
  <c r="T117"/>
  <c r="S117"/>
  <c r="R117"/>
  <c r="Q117"/>
  <c r="P117"/>
  <c r="O117"/>
  <c r="N117"/>
  <c r="M117"/>
  <c r="L117"/>
  <c r="J117"/>
  <c r="I117"/>
  <c r="H117"/>
  <c r="G117"/>
  <c r="F117"/>
  <c r="E117"/>
  <c r="D117"/>
  <c r="B117"/>
  <c r="BH116"/>
  <c r="BF116"/>
  <c r="BE116"/>
  <c r="BD116"/>
  <c r="BC116"/>
  <c r="BB116"/>
  <c r="BA116"/>
  <c r="AY116"/>
  <c r="AX116"/>
  <c r="AW116"/>
  <c r="AV116"/>
  <c r="AU116"/>
  <c r="AT116"/>
  <c r="AS116"/>
  <c r="AR116"/>
  <c r="AQ116"/>
  <c r="AP116"/>
  <c r="AO116"/>
  <c r="AN116"/>
  <c r="AM116"/>
  <c r="AL116"/>
  <c r="AK116"/>
  <c r="AJ116"/>
  <c r="AI116"/>
  <c r="AH116"/>
  <c r="AF116"/>
  <c r="AE116"/>
  <c r="AD116"/>
  <c r="AC116"/>
  <c r="AA116"/>
  <c r="Z116"/>
  <c r="Y116"/>
  <c r="U116"/>
  <c r="T116"/>
  <c r="S116"/>
  <c r="R116"/>
  <c r="Q116"/>
  <c r="P116"/>
  <c r="O116"/>
  <c r="N116"/>
  <c r="M116"/>
  <c r="L116"/>
  <c r="J116"/>
  <c r="I116"/>
  <c r="H116"/>
  <c r="G116"/>
  <c r="F116"/>
  <c r="E116"/>
  <c r="D116"/>
  <c r="B116"/>
  <c r="BH115"/>
  <c r="BF115"/>
  <c r="BE115"/>
  <c r="BD115"/>
  <c r="BC115"/>
  <c r="BB115"/>
  <c r="BA115"/>
  <c r="AY115"/>
  <c r="AX115"/>
  <c r="AW115"/>
  <c r="AV115"/>
  <c r="AU115"/>
  <c r="AT115"/>
  <c r="AS115"/>
  <c r="AR115"/>
  <c r="AQ115"/>
  <c r="AP115"/>
  <c r="AO115"/>
  <c r="AN115"/>
  <c r="AM115"/>
  <c r="AL115"/>
  <c r="AK115"/>
  <c r="AJ115"/>
  <c r="AI115"/>
  <c r="AH115"/>
  <c r="AF115"/>
  <c r="AE115"/>
  <c r="AD115"/>
  <c r="AC115"/>
  <c r="AA115"/>
  <c r="Z115"/>
  <c r="Y115"/>
  <c r="U115"/>
  <c r="T115"/>
  <c r="S115"/>
  <c r="R115"/>
  <c r="Q115"/>
  <c r="P115"/>
  <c r="O115"/>
  <c r="N115"/>
  <c r="M115"/>
  <c r="L115"/>
  <c r="J115"/>
  <c r="I115"/>
  <c r="H115"/>
  <c r="G115"/>
  <c r="F115"/>
  <c r="E115"/>
  <c r="D115"/>
  <c r="B115"/>
  <c r="BH114"/>
  <c r="BF114"/>
  <c r="BE114"/>
  <c r="BD114"/>
  <c r="BC114"/>
  <c r="BB114"/>
  <c r="BA114"/>
  <c r="AY114"/>
  <c r="AX114"/>
  <c r="AW114"/>
  <c r="AV114"/>
  <c r="AU114"/>
  <c r="AT114"/>
  <c r="AS114"/>
  <c r="AR114"/>
  <c r="AQ114"/>
  <c r="AP114"/>
  <c r="AO114"/>
  <c r="AN114"/>
  <c r="AM114"/>
  <c r="AL114"/>
  <c r="AK114"/>
  <c r="AJ114"/>
  <c r="AI114"/>
  <c r="AH114"/>
  <c r="AF114"/>
  <c r="AE114"/>
  <c r="AD114"/>
  <c r="AC114"/>
  <c r="AA114"/>
  <c r="Z114"/>
  <c r="Y114"/>
  <c r="U114"/>
  <c r="T114"/>
  <c r="S114"/>
  <c r="R114"/>
  <c r="Q114"/>
  <c r="P114"/>
  <c r="O114"/>
  <c r="N114"/>
  <c r="M114"/>
  <c r="L114"/>
  <c r="J114"/>
  <c r="I114"/>
  <c r="H114"/>
  <c r="G114"/>
  <c r="F114"/>
  <c r="E114"/>
  <c r="D114"/>
  <c r="B114"/>
  <c r="BH113"/>
  <c r="BF113"/>
  <c r="BE113"/>
  <c r="BD113"/>
  <c r="BC113"/>
  <c r="BB113"/>
  <c r="BA113"/>
  <c r="AY113"/>
  <c r="AX113"/>
  <c r="AW113"/>
  <c r="AV113"/>
  <c r="AU113"/>
  <c r="AT113"/>
  <c r="AS113"/>
  <c r="AR113"/>
  <c r="AQ113"/>
  <c r="AP113"/>
  <c r="AO113"/>
  <c r="AN113"/>
  <c r="AM113"/>
  <c r="AL113"/>
  <c r="AK113"/>
  <c r="AJ113"/>
  <c r="AI113"/>
  <c r="AH113"/>
  <c r="AF113"/>
  <c r="AE113"/>
  <c r="AD113"/>
  <c r="AC113"/>
  <c r="AA113"/>
  <c r="Z113"/>
  <c r="Y113"/>
  <c r="U113"/>
  <c r="T113"/>
  <c r="S113"/>
  <c r="R113"/>
  <c r="Q113"/>
  <c r="P113"/>
  <c r="O113"/>
  <c r="N113"/>
  <c r="M113"/>
  <c r="L113"/>
  <c r="J113"/>
  <c r="I113"/>
  <c r="H113"/>
  <c r="G113"/>
  <c r="F113"/>
  <c r="E113"/>
  <c r="D113"/>
  <c r="B113"/>
  <c r="BH112"/>
  <c r="BF112"/>
  <c r="BE112"/>
  <c r="BD112"/>
  <c r="BC112"/>
  <c r="BB112"/>
  <c r="BA112"/>
  <c r="AY112"/>
  <c r="AX112"/>
  <c r="AW112"/>
  <c r="AV112"/>
  <c r="AU112"/>
  <c r="AT112"/>
  <c r="AS112"/>
  <c r="AR112"/>
  <c r="AQ112"/>
  <c r="AP112"/>
  <c r="AO112"/>
  <c r="AN112"/>
  <c r="AM112"/>
  <c r="AL112"/>
  <c r="AK112"/>
  <c r="AJ112"/>
  <c r="AI112"/>
  <c r="AH112"/>
  <c r="AF112"/>
  <c r="AE112"/>
  <c r="AD112"/>
  <c r="AC112"/>
  <c r="AA112"/>
  <c r="Z112"/>
  <c r="Y112"/>
  <c r="U112"/>
  <c r="T112"/>
  <c r="S112"/>
  <c r="R112"/>
  <c r="Q112"/>
  <c r="P112"/>
  <c r="O112"/>
  <c r="N112"/>
  <c r="M112"/>
  <c r="L112"/>
  <c r="J112"/>
  <c r="I112"/>
  <c r="H112"/>
  <c r="G112"/>
  <c r="F112"/>
  <c r="E112"/>
  <c r="D112"/>
  <c r="B112"/>
  <c r="BH111"/>
  <c r="BF111"/>
  <c r="BE111"/>
  <c r="BD111"/>
  <c r="BC111"/>
  <c r="BB111"/>
  <c r="BA111"/>
  <c r="AY111"/>
  <c r="AX111"/>
  <c r="AW111"/>
  <c r="AV111"/>
  <c r="AU111"/>
  <c r="AT111"/>
  <c r="AS111"/>
  <c r="AR111"/>
  <c r="AQ111"/>
  <c r="AP111"/>
  <c r="AO111"/>
  <c r="AN111"/>
  <c r="AM111"/>
  <c r="AL111"/>
  <c r="AK111"/>
  <c r="AJ111"/>
  <c r="AI111"/>
  <c r="AH111"/>
  <c r="AF111"/>
  <c r="AE111"/>
  <c r="AD111"/>
  <c r="AC111"/>
  <c r="AA111"/>
  <c r="Z111"/>
  <c r="Y111"/>
  <c r="U111"/>
  <c r="T111"/>
  <c r="S111"/>
  <c r="R111"/>
  <c r="Q111"/>
  <c r="P111"/>
  <c r="O111"/>
  <c r="N111"/>
  <c r="M111"/>
  <c r="L111"/>
  <c r="J111"/>
  <c r="I111"/>
  <c r="H111"/>
  <c r="G111"/>
  <c r="F111"/>
  <c r="E111"/>
  <c r="D111"/>
  <c r="B111"/>
  <c r="BH110"/>
  <c r="BF110"/>
  <c r="BE110"/>
  <c r="BD110"/>
  <c r="BC110"/>
  <c r="BB110"/>
  <c r="BA110"/>
  <c r="AY110"/>
  <c r="AX110"/>
  <c r="AW110"/>
  <c r="AV110"/>
  <c r="AU110"/>
  <c r="AT110"/>
  <c r="AS110"/>
  <c r="AR110"/>
  <c r="AQ110"/>
  <c r="AP110"/>
  <c r="AO110"/>
  <c r="AN110"/>
  <c r="AM110"/>
  <c r="AL110"/>
  <c r="AK110"/>
  <c r="AJ110"/>
  <c r="AI110"/>
  <c r="AH110"/>
  <c r="AF110"/>
  <c r="AE110"/>
  <c r="AD110"/>
  <c r="AC110"/>
  <c r="AA110"/>
  <c r="Z110"/>
  <c r="Y110"/>
  <c r="U110"/>
  <c r="T110"/>
  <c r="S110"/>
  <c r="R110"/>
  <c r="Q110"/>
  <c r="P110"/>
  <c r="O110"/>
  <c r="N110"/>
  <c r="M110"/>
  <c r="L110"/>
  <c r="J110"/>
  <c r="I110"/>
  <c r="H110"/>
  <c r="G110"/>
  <c r="F110"/>
  <c r="E110"/>
  <c r="D110"/>
  <c r="B110"/>
  <c r="BH109"/>
  <c r="BF109"/>
  <c r="BE109"/>
  <c r="BD109"/>
  <c r="BC109"/>
  <c r="BB109"/>
  <c r="BA109"/>
  <c r="AY109"/>
  <c r="AX109"/>
  <c r="AW109"/>
  <c r="AV109"/>
  <c r="AU109"/>
  <c r="AT109"/>
  <c r="AS109"/>
  <c r="AR109"/>
  <c r="AQ109"/>
  <c r="AP109"/>
  <c r="AO109"/>
  <c r="AN109"/>
  <c r="AM109"/>
  <c r="AL109"/>
  <c r="AK109"/>
  <c r="AJ109"/>
  <c r="AI109"/>
  <c r="AH109"/>
  <c r="AF109"/>
  <c r="AE109"/>
  <c r="AD109"/>
  <c r="AC109"/>
  <c r="AA109"/>
  <c r="Z109"/>
  <c r="Y109"/>
  <c r="U109"/>
  <c r="T109"/>
  <c r="S109"/>
  <c r="R109"/>
  <c r="Q109"/>
  <c r="P109"/>
  <c r="O109"/>
  <c r="N109"/>
  <c r="M109"/>
  <c r="L109"/>
  <c r="J109"/>
  <c r="I109"/>
  <c r="H109"/>
  <c r="G109"/>
  <c r="F109"/>
  <c r="E109"/>
  <c r="D109"/>
  <c r="B109"/>
  <c r="BH108"/>
  <c r="BF108"/>
  <c r="BE108"/>
  <c r="BD108"/>
  <c r="BC108"/>
  <c r="BB108"/>
  <c r="BA108"/>
  <c r="AY108"/>
  <c r="AX108"/>
  <c r="AW108"/>
  <c r="AV108"/>
  <c r="AU108"/>
  <c r="AT108"/>
  <c r="AS108"/>
  <c r="AR108"/>
  <c r="AQ108"/>
  <c r="AP108"/>
  <c r="AO108"/>
  <c r="AN108"/>
  <c r="AM108"/>
  <c r="AL108"/>
  <c r="AK108"/>
  <c r="AJ108"/>
  <c r="AI108"/>
  <c r="AH108"/>
  <c r="AF108"/>
  <c r="AE108"/>
  <c r="AD108"/>
  <c r="AC108"/>
  <c r="AA108"/>
  <c r="Z108"/>
  <c r="Y108"/>
  <c r="U108"/>
  <c r="T108"/>
  <c r="S108"/>
  <c r="R108"/>
  <c r="Q108"/>
  <c r="P108"/>
  <c r="O108"/>
  <c r="N108"/>
  <c r="M108"/>
  <c r="L108"/>
  <c r="J108"/>
  <c r="I108"/>
  <c r="H108"/>
  <c r="G108"/>
  <c r="F108"/>
  <c r="E108"/>
  <c r="D108"/>
  <c r="B108"/>
  <c r="BH107"/>
  <c r="BF107"/>
  <c r="BE107"/>
  <c r="BD107"/>
  <c r="BC107"/>
  <c r="BB107"/>
  <c r="BA107"/>
  <c r="AY107"/>
  <c r="AX107"/>
  <c r="AW107"/>
  <c r="AV107"/>
  <c r="AU107"/>
  <c r="AT107"/>
  <c r="AS107"/>
  <c r="AR107"/>
  <c r="AQ107"/>
  <c r="AP107"/>
  <c r="AO107"/>
  <c r="AN107"/>
  <c r="AM107"/>
  <c r="AL107"/>
  <c r="AK107"/>
  <c r="AJ107"/>
  <c r="AI107"/>
  <c r="AH107"/>
  <c r="AF107"/>
  <c r="AE107"/>
  <c r="AD107"/>
  <c r="AC107"/>
  <c r="AA107"/>
  <c r="Z107"/>
  <c r="Y107"/>
  <c r="U107"/>
  <c r="T107"/>
  <c r="S107"/>
  <c r="R107"/>
  <c r="Q107"/>
  <c r="P107"/>
  <c r="O107"/>
  <c r="N107"/>
  <c r="M107"/>
  <c r="L107"/>
  <c r="J107"/>
  <c r="I107"/>
  <c r="H107"/>
  <c r="G107"/>
  <c r="F107"/>
  <c r="E107"/>
  <c r="D107"/>
  <c r="B107"/>
  <c r="BH106"/>
  <c r="BF106"/>
  <c r="BE106"/>
  <c r="BD106"/>
  <c r="BC106"/>
  <c r="BB106"/>
  <c r="BA106"/>
  <c r="AY106"/>
  <c r="AX106"/>
  <c r="AW106"/>
  <c r="AV106"/>
  <c r="AU106"/>
  <c r="AT106"/>
  <c r="AS106"/>
  <c r="AR106"/>
  <c r="AQ106"/>
  <c r="AP106"/>
  <c r="AO106"/>
  <c r="AN106"/>
  <c r="AM106"/>
  <c r="AL106"/>
  <c r="AK106"/>
  <c r="AJ106"/>
  <c r="AI106"/>
  <c r="AH106"/>
  <c r="AF106"/>
  <c r="AE106"/>
  <c r="AD106"/>
  <c r="AC106"/>
  <c r="AA106"/>
  <c r="Z106"/>
  <c r="Y106"/>
  <c r="U106"/>
  <c r="T106"/>
  <c r="S106"/>
  <c r="R106"/>
  <c r="Q106"/>
  <c r="P106"/>
  <c r="O106"/>
  <c r="N106"/>
  <c r="M106"/>
  <c r="L106"/>
  <c r="J106"/>
  <c r="I106"/>
  <c r="H106"/>
  <c r="G106"/>
  <c r="F106"/>
  <c r="E106"/>
  <c r="D106"/>
  <c r="B106"/>
  <c r="BH105"/>
  <c r="BF105"/>
  <c r="BE105"/>
  <c r="BD105"/>
  <c r="BC105"/>
  <c r="BB105"/>
  <c r="BA105"/>
  <c r="AY105"/>
  <c r="AX105"/>
  <c r="AW105"/>
  <c r="AV105"/>
  <c r="AU105"/>
  <c r="AT105"/>
  <c r="AS105"/>
  <c r="AR105"/>
  <c r="AQ105"/>
  <c r="AP105"/>
  <c r="AO105"/>
  <c r="AN105"/>
  <c r="AM105"/>
  <c r="AL105"/>
  <c r="AK105"/>
  <c r="AJ105"/>
  <c r="AI105"/>
  <c r="AH105"/>
  <c r="AF105"/>
  <c r="AE105"/>
  <c r="AD105"/>
  <c r="AC105"/>
  <c r="AA105"/>
  <c r="Z105"/>
  <c r="Y105"/>
  <c r="U105"/>
  <c r="T105"/>
  <c r="S105"/>
  <c r="R105"/>
  <c r="Q105"/>
  <c r="P105"/>
  <c r="O105"/>
  <c r="N105"/>
  <c r="M105"/>
  <c r="L105"/>
  <c r="J105"/>
  <c r="I105"/>
  <c r="H105"/>
  <c r="G105"/>
  <c r="F105"/>
  <c r="E105"/>
  <c r="D105"/>
  <c r="B105"/>
  <c r="BH104"/>
  <c r="BF104"/>
  <c r="BE104"/>
  <c r="BD104"/>
  <c r="BC104"/>
  <c r="BB104"/>
  <c r="BA104"/>
  <c r="AY104"/>
  <c r="AX104"/>
  <c r="AW104"/>
  <c r="AV104"/>
  <c r="AU104"/>
  <c r="AT104"/>
  <c r="AS104"/>
  <c r="AR104"/>
  <c r="AQ104"/>
  <c r="AP104"/>
  <c r="AO104"/>
  <c r="AN104"/>
  <c r="AM104"/>
  <c r="AL104"/>
  <c r="AK104"/>
  <c r="AJ104"/>
  <c r="AI104"/>
  <c r="AH104"/>
  <c r="AF104"/>
  <c r="AE104"/>
  <c r="AD104"/>
  <c r="AC104"/>
  <c r="AA104"/>
  <c r="Z104"/>
  <c r="Y104"/>
  <c r="U104"/>
  <c r="T104"/>
  <c r="S104"/>
  <c r="R104"/>
  <c r="Q104"/>
  <c r="P104"/>
  <c r="O104"/>
  <c r="N104"/>
  <c r="M104"/>
  <c r="L104"/>
  <c r="J104"/>
  <c r="I104"/>
  <c r="H104"/>
  <c r="G104"/>
  <c r="F104"/>
  <c r="E104"/>
  <c r="D104"/>
  <c r="B104"/>
  <c r="BH103"/>
  <c r="BF103"/>
  <c r="BE103"/>
  <c r="BD103"/>
  <c r="BC103"/>
  <c r="BB103"/>
  <c r="BA103"/>
  <c r="AY103"/>
  <c r="AX103"/>
  <c r="AW103"/>
  <c r="AV103"/>
  <c r="AU103"/>
  <c r="AT103"/>
  <c r="AS103"/>
  <c r="AR103"/>
  <c r="AQ103"/>
  <c r="AP103"/>
  <c r="AO103"/>
  <c r="AN103"/>
  <c r="AM103"/>
  <c r="AL103"/>
  <c r="AK103"/>
  <c r="AJ103"/>
  <c r="AI103"/>
  <c r="AH103"/>
  <c r="AF103"/>
  <c r="AE103"/>
  <c r="AD103"/>
  <c r="AC103"/>
  <c r="AA103"/>
  <c r="Z103"/>
  <c r="Y103"/>
  <c r="U103"/>
  <c r="T103"/>
  <c r="S103"/>
  <c r="R103"/>
  <c r="Q103"/>
  <c r="P103"/>
  <c r="O103"/>
  <c r="N103"/>
  <c r="M103"/>
  <c r="L103"/>
  <c r="J103"/>
  <c r="I103"/>
  <c r="H103"/>
  <c r="G103"/>
  <c r="F103"/>
  <c r="E103"/>
  <c r="D103"/>
  <c r="B103"/>
  <c r="BH102"/>
  <c r="BF102"/>
  <c r="BE102"/>
  <c r="BD102"/>
  <c r="BC102"/>
  <c r="BB102"/>
  <c r="BA102"/>
  <c r="AY102"/>
  <c r="AX102"/>
  <c r="AW102"/>
  <c r="AV102"/>
  <c r="AU102"/>
  <c r="AT102"/>
  <c r="AS102"/>
  <c r="AR102"/>
  <c r="AQ102"/>
  <c r="AP102"/>
  <c r="AO102"/>
  <c r="AN102"/>
  <c r="AM102"/>
  <c r="AL102"/>
  <c r="AK102"/>
  <c r="AJ102"/>
  <c r="AI102"/>
  <c r="AH102"/>
  <c r="AF102"/>
  <c r="AE102"/>
  <c r="AD102"/>
  <c r="AC102"/>
  <c r="AA102"/>
  <c r="Z102"/>
  <c r="Y102"/>
  <c r="U102"/>
  <c r="T102"/>
  <c r="S102"/>
  <c r="R102"/>
  <c r="Q102"/>
  <c r="P102"/>
  <c r="O102"/>
  <c r="N102"/>
  <c r="M102"/>
  <c r="L102"/>
  <c r="J102"/>
  <c r="I102"/>
  <c r="H102"/>
  <c r="G102"/>
  <c r="F102"/>
  <c r="E102"/>
  <c r="D102"/>
  <c r="B102"/>
  <c r="BH101"/>
  <c r="BF101"/>
  <c r="BE101"/>
  <c r="BD101"/>
  <c r="BC101"/>
  <c r="BB101"/>
  <c r="BA101"/>
  <c r="AY101"/>
  <c r="AX101"/>
  <c r="AW101"/>
  <c r="AV101"/>
  <c r="AU101"/>
  <c r="AT101"/>
  <c r="AS101"/>
  <c r="AR101"/>
  <c r="AQ101"/>
  <c r="AP101"/>
  <c r="AO101"/>
  <c r="AN101"/>
  <c r="AM101"/>
  <c r="AL101"/>
  <c r="AK101"/>
  <c r="AJ101"/>
  <c r="AI101"/>
  <c r="AH101"/>
  <c r="AF101"/>
  <c r="AE101"/>
  <c r="AD101"/>
  <c r="AC101"/>
  <c r="AA101"/>
  <c r="Z101"/>
  <c r="Y101"/>
  <c r="U101"/>
  <c r="T101"/>
  <c r="S101"/>
  <c r="R101"/>
  <c r="Q101"/>
  <c r="P101"/>
  <c r="O101"/>
  <c r="N101"/>
  <c r="M101"/>
  <c r="L101"/>
  <c r="J101"/>
  <c r="I101"/>
  <c r="H101"/>
  <c r="G101"/>
  <c r="F101"/>
  <c r="E101"/>
  <c r="D101"/>
  <c r="B101"/>
  <c r="BH100"/>
  <c r="BF100"/>
  <c r="BE100"/>
  <c r="BD100"/>
  <c r="BC100"/>
  <c r="BB100"/>
  <c r="BA100"/>
  <c r="AY100"/>
  <c r="AX100"/>
  <c r="AW100"/>
  <c r="AV100"/>
  <c r="AU100"/>
  <c r="AT100"/>
  <c r="AS100"/>
  <c r="AR100"/>
  <c r="AQ100"/>
  <c r="AP100"/>
  <c r="AO100"/>
  <c r="AN100"/>
  <c r="AM100"/>
  <c r="AL100"/>
  <c r="AK100"/>
  <c r="AJ100"/>
  <c r="AI100"/>
  <c r="AH100"/>
  <c r="AF100"/>
  <c r="AE100"/>
  <c r="AD100"/>
  <c r="AC100"/>
  <c r="AA100"/>
  <c r="Z100"/>
  <c r="Y100"/>
  <c r="U100"/>
  <c r="T100"/>
  <c r="S100"/>
  <c r="R100"/>
  <c r="Q100"/>
  <c r="P100"/>
  <c r="O100"/>
  <c r="N100"/>
  <c r="M100"/>
  <c r="L100"/>
  <c r="J100"/>
  <c r="I100"/>
  <c r="H100"/>
  <c r="G100"/>
  <c r="F100"/>
  <c r="E100"/>
  <c r="D100"/>
  <c r="B100"/>
  <c r="BH99"/>
  <c r="BF99"/>
  <c r="BE99"/>
  <c r="BD99"/>
  <c r="BC99"/>
  <c r="BB99"/>
  <c r="BA99"/>
  <c r="AY99"/>
  <c r="AX99"/>
  <c r="AW99"/>
  <c r="AV99"/>
  <c r="AU99"/>
  <c r="AT99"/>
  <c r="AS99"/>
  <c r="AR99"/>
  <c r="AQ99"/>
  <c r="AP99"/>
  <c r="AO99"/>
  <c r="AN99"/>
  <c r="AM99"/>
  <c r="AL99"/>
  <c r="AK99"/>
  <c r="AJ99"/>
  <c r="AI99"/>
  <c r="AH99"/>
  <c r="AF99"/>
  <c r="AE99"/>
  <c r="AD99"/>
  <c r="AC99"/>
  <c r="AA99"/>
  <c r="Z99"/>
  <c r="Y99"/>
  <c r="U99"/>
  <c r="T99"/>
  <c r="S99"/>
  <c r="R99"/>
  <c r="Q99"/>
  <c r="P99"/>
  <c r="O99"/>
  <c r="N99"/>
  <c r="M99"/>
  <c r="L99"/>
  <c r="J99"/>
  <c r="I99"/>
  <c r="H99"/>
  <c r="G99"/>
  <c r="F99"/>
  <c r="E99"/>
  <c r="D99"/>
  <c r="B99"/>
  <c r="BH98"/>
  <c r="BF98"/>
  <c r="BE98"/>
  <c r="BD98"/>
  <c r="BC98"/>
  <c r="BB98"/>
  <c r="BA98"/>
  <c r="AY98"/>
  <c r="AX98"/>
  <c r="AW98"/>
  <c r="AV98"/>
  <c r="AU98"/>
  <c r="AT98"/>
  <c r="AS98"/>
  <c r="AR98"/>
  <c r="AQ98"/>
  <c r="AP98"/>
  <c r="AO98"/>
  <c r="AN98"/>
  <c r="AM98"/>
  <c r="AL98"/>
  <c r="AK98"/>
  <c r="AJ98"/>
  <c r="AI98"/>
  <c r="AH98"/>
  <c r="AF98"/>
  <c r="AE98"/>
  <c r="AD98"/>
  <c r="AC98"/>
  <c r="AA98"/>
  <c r="Z98"/>
  <c r="Y98"/>
  <c r="U98"/>
  <c r="T98"/>
  <c r="S98"/>
  <c r="R98"/>
  <c r="Q98"/>
  <c r="P98"/>
  <c r="O98"/>
  <c r="N98"/>
  <c r="M98"/>
  <c r="L98"/>
  <c r="J98"/>
  <c r="I98"/>
  <c r="H98"/>
  <c r="G98"/>
  <c r="F98"/>
  <c r="E98"/>
  <c r="D98"/>
  <c r="B98"/>
  <c r="BH97"/>
  <c r="BF97"/>
  <c r="BE97"/>
  <c r="BD97"/>
  <c r="BC97"/>
  <c r="BB97"/>
  <c r="BA97"/>
  <c r="AY97"/>
  <c r="AX97"/>
  <c r="AW97"/>
  <c r="AV97"/>
  <c r="AU97"/>
  <c r="AT97"/>
  <c r="AS97"/>
  <c r="AR97"/>
  <c r="AQ97"/>
  <c r="AP97"/>
  <c r="AO97"/>
  <c r="AN97"/>
  <c r="AM97"/>
  <c r="AL97"/>
  <c r="AK97"/>
  <c r="AJ97"/>
  <c r="AI97"/>
  <c r="AH97"/>
  <c r="AF97"/>
  <c r="AE97"/>
  <c r="AD97"/>
  <c r="AC97"/>
  <c r="AA97"/>
  <c r="Z97"/>
  <c r="Y97"/>
  <c r="U97"/>
  <c r="T97"/>
  <c r="S97"/>
  <c r="R97"/>
  <c r="Q97"/>
  <c r="P97"/>
  <c r="O97"/>
  <c r="N97"/>
  <c r="M97"/>
  <c r="L97"/>
  <c r="J97"/>
  <c r="I97"/>
  <c r="H97"/>
  <c r="G97"/>
  <c r="F97"/>
  <c r="E97"/>
  <c r="D97"/>
  <c r="B97"/>
  <c r="BH96"/>
  <c r="BF96"/>
  <c r="BE96"/>
  <c r="BD96"/>
  <c r="BC96"/>
  <c r="BB96"/>
  <c r="BA96"/>
  <c r="AY96"/>
  <c r="AX96"/>
  <c r="AW96"/>
  <c r="AV96"/>
  <c r="AU96"/>
  <c r="AT96"/>
  <c r="AS96"/>
  <c r="AR96"/>
  <c r="AQ96"/>
  <c r="AP96"/>
  <c r="AO96"/>
  <c r="AN96"/>
  <c r="AM96"/>
  <c r="AL96"/>
  <c r="AK96"/>
  <c r="AJ96"/>
  <c r="AI96"/>
  <c r="AH96"/>
  <c r="AF96"/>
  <c r="AE96"/>
  <c r="AD96"/>
  <c r="AC96"/>
  <c r="AA96"/>
  <c r="Z96"/>
  <c r="Y96"/>
  <c r="U96"/>
  <c r="T96"/>
  <c r="S96"/>
  <c r="R96"/>
  <c r="Q96"/>
  <c r="P96"/>
  <c r="O96"/>
  <c r="N96"/>
  <c r="M96"/>
  <c r="L96"/>
  <c r="J96"/>
  <c r="I96"/>
  <c r="H96"/>
  <c r="G96"/>
  <c r="F96"/>
  <c r="E96"/>
  <c r="D96"/>
  <c r="B96"/>
  <c r="BH95"/>
  <c r="BF95"/>
  <c r="BE95"/>
  <c r="BD95"/>
  <c r="BC95"/>
  <c r="BB95"/>
  <c r="BA95"/>
  <c r="AY95"/>
  <c r="AX95"/>
  <c r="AW95"/>
  <c r="AV95"/>
  <c r="AU95"/>
  <c r="AT95"/>
  <c r="AS95"/>
  <c r="AR95"/>
  <c r="AQ95"/>
  <c r="AP95"/>
  <c r="AO95"/>
  <c r="AN95"/>
  <c r="AM95"/>
  <c r="AL95"/>
  <c r="AK95"/>
  <c r="AJ95"/>
  <c r="AI95"/>
  <c r="AH95"/>
  <c r="AF95"/>
  <c r="AE95"/>
  <c r="AD95"/>
  <c r="AC95"/>
  <c r="AA95"/>
  <c r="Z95"/>
  <c r="Y95"/>
  <c r="U95"/>
  <c r="T95"/>
  <c r="S95"/>
  <c r="R95"/>
  <c r="Q95"/>
  <c r="P95"/>
  <c r="O95"/>
  <c r="N95"/>
  <c r="M95"/>
  <c r="L95"/>
  <c r="J95"/>
  <c r="I95"/>
  <c r="H95"/>
  <c r="G95"/>
  <c r="F95"/>
  <c r="E95"/>
  <c r="D95"/>
  <c r="B95"/>
  <c r="BH94"/>
  <c r="BF94"/>
  <c r="BE94"/>
  <c r="BD94"/>
  <c r="BC94"/>
  <c r="BB94"/>
  <c r="BA94"/>
  <c r="AY94"/>
  <c r="AX94"/>
  <c r="AW94"/>
  <c r="AV94"/>
  <c r="AU94"/>
  <c r="AT94"/>
  <c r="AS94"/>
  <c r="AR94"/>
  <c r="AQ94"/>
  <c r="AP94"/>
  <c r="AO94"/>
  <c r="AN94"/>
  <c r="AM94"/>
  <c r="AL94"/>
  <c r="AK94"/>
  <c r="AJ94"/>
  <c r="AI94"/>
  <c r="AH94"/>
  <c r="AF94"/>
  <c r="AE94"/>
  <c r="AD94"/>
  <c r="AC94"/>
  <c r="AA94"/>
  <c r="Z94"/>
  <c r="Y94"/>
  <c r="U94"/>
  <c r="T94"/>
  <c r="S94"/>
  <c r="R94"/>
  <c r="Q94"/>
  <c r="P94"/>
  <c r="O94"/>
  <c r="N94"/>
  <c r="M94"/>
  <c r="L94"/>
  <c r="J94"/>
  <c r="I94"/>
  <c r="H94"/>
  <c r="G94"/>
  <c r="F94"/>
  <c r="E94"/>
  <c r="D94"/>
  <c r="B94"/>
  <c r="BH93"/>
  <c r="BF93"/>
  <c r="BE93"/>
  <c r="BD93"/>
  <c r="BC93"/>
  <c r="BB93"/>
  <c r="BA93"/>
  <c r="AY93"/>
  <c r="AX93"/>
  <c r="AW93"/>
  <c r="AV93"/>
  <c r="AU93"/>
  <c r="AT93"/>
  <c r="AS93"/>
  <c r="AR93"/>
  <c r="AQ93"/>
  <c r="AP93"/>
  <c r="AO93"/>
  <c r="AN93"/>
  <c r="AM93"/>
  <c r="AL93"/>
  <c r="AK93"/>
  <c r="AJ93"/>
  <c r="AI93"/>
  <c r="AH93"/>
  <c r="AF93"/>
  <c r="AE93"/>
  <c r="AD93"/>
  <c r="AC93"/>
  <c r="AA93"/>
  <c r="Z93"/>
  <c r="Y93"/>
  <c r="U93"/>
  <c r="T93"/>
  <c r="S93"/>
  <c r="R93"/>
  <c r="Q93"/>
  <c r="P93"/>
  <c r="O93"/>
  <c r="N93"/>
  <c r="M93"/>
  <c r="L93"/>
  <c r="J93"/>
  <c r="I93"/>
  <c r="H93"/>
  <c r="G93"/>
  <c r="F93"/>
  <c r="E93"/>
  <c r="D93"/>
  <c r="B93"/>
  <c r="BH92"/>
  <c r="BF92"/>
  <c r="BE92"/>
  <c r="BD92"/>
  <c r="BC92"/>
  <c r="BB92"/>
  <c r="BA92"/>
  <c r="AY92"/>
  <c r="AX92"/>
  <c r="AW92"/>
  <c r="AV92"/>
  <c r="AU92"/>
  <c r="AT92"/>
  <c r="AS92"/>
  <c r="AR92"/>
  <c r="AQ92"/>
  <c r="AP92"/>
  <c r="AO92"/>
  <c r="AN92"/>
  <c r="AM92"/>
  <c r="AL92"/>
  <c r="AK92"/>
  <c r="AJ92"/>
  <c r="AI92"/>
  <c r="AH92"/>
  <c r="AF92"/>
  <c r="AE92"/>
  <c r="AD92"/>
  <c r="AC92"/>
  <c r="AA92"/>
  <c r="Z92"/>
  <c r="Y92"/>
  <c r="U92"/>
  <c r="T92"/>
  <c r="S92"/>
  <c r="R92"/>
  <c r="Q92"/>
  <c r="P92"/>
  <c r="O92"/>
  <c r="N92"/>
  <c r="M92"/>
  <c r="L92"/>
  <c r="J92"/>
  <c r="I92"/>
  <c r="H92"/>
  <c r="G92"/>
  <c r="F92"/>
  <c r="E92"/>
  <c r="D92"/>
  <c r="B92"/>
  <c r="BH91"/>
  <c r="BF91"/>
  <c r="BE91"/>
  <c r="BD91"/>
  <c r="BC91"/>
  <c r="BB91"/>
  <c r="BA91"/>
  <c r="AY91"/>
  <c r="AX91"/>
  <c r="AW91"/>
  <c r="AV91"/>
  <c r="AU91"/>
  <c r="AT91"/>
  <c r="AS91"/>
  <c r="AR91"/>
  <c r="AQ91"/>
  <c r="AP91"/>
  <c r="AO91"/>
  <c r="AN91"/>
  <c r="AM91"/>
  <c r="AL91"/>
  <c r="AK91"/>
  <c r="AJ91"/>
  <c r="AI91"/>
  <c r="AH91"/>
  <c r="AF91"/>
  <c r="AE91"/>
  <c r="AD91"/>
  <c r="AC91"/>
  <c r="AA91"/>
  <c r="Z91"/>
  <c r="Y91"/>
  <c r="U91"/>
  <c r="T91"/>
  <c r="S91"/>
  <c r="R91"/>
  <c r="Q91"/>
  <c r="P91"/>
  <c r="O91"/>
  <c r="N91"/>
  <c r="M91"/>
  <c r="L91"/>
  <c r="J91"/>
  <c r="I91"/>
  <c r="H91"/>
  <c r="G91"/>
  <c r="F91"/>
  <c r="E91"/>
  <c r="D91"/>
  <c r="B91"/>
  <c r="BH90"/>
  <c r="BF90"/>
  <c r="BE90"/>
  <c r="BD90"/>
  <c r="BC90"/>
  <c r="BB90"/>
  <c r="BA90"/>
  <c r="AY90"/>
  <c r="AX90"/>
  <c r="AW90"/>
  <c r="AV90"/>
  <c r="AU90"/>
  <c r="AT90"/>
  <c r="AS90"/>
  <c r="AR90"/>
  <c r="AQ90"/>
  <c r="AP90"/>
  <c r="AO90"/>
  <c r="AN90"/>
  <c r="AM90"/>
  <c r="AL90"/>
  <c r="AK90"/>
  <c r="AJ90"/>
  <c r="AI90"/>
  <c r="AH90"/>
  <c r="AF90"/>
  <c r="AE90"/>
  <c r="AD90"/>
  <c r="AC90"/>
  <c r="AA90"/>
  <c r="Z90"/>
  <c r="Y90"/>
  <c r="U90"/>
  <c r="T90"/>
  <c r="S90"/>
  <c r="R90"/>
  <c r="Q90"/>
  <c r="P90"/>
  <c r="O90"/>
  <c r="N90"/>
  <c r="M90"/>
  <c r="L90"/>
  <c r="J90"/>
  <c r="I90"/>
  <c r="H90"/>
  <c r="G90"/>
  <c r="F90"/>
  <c r="E90"/>
  <c r="D90"/>
  <c r="B90"/>
  <c r="BH89"/>
  <c r="BF89"/>
  <c r="BE89"/>
  <c r="BD89"/>
  <c r="BC89"/>
  <c r="BB89"/>
  <c r="BA89"/>
  <c r="AY89"/>
  <c r="AX89"/>
  <c r="AW89"/>
  <c r="AV89"/>
  <c r="AU89"/>
  <c r="AT89"/>
  <c r="AS89"/>
  <c r="AR89"/>
  <c r="AQ89"/>
  <c r="AP89"/>
  <c r="AO89"/>
  <c r="AN89"/>
  <c r="AM89"/>
  <c r="AL89"/>
  <c r="AK89"/>
  <c r="AJ89"/>
  <c r="AI89"/>
  <c r="AH89"/>
  <c r="AF89"/>
  <c r="AE89"/>
  <c r="AD89"/>
  <c r="AC89"/>
  <c r="AA89"/>
  <c r="Z89"/>
  <c r="Y89"/>
  <c r="U89"/>
  <c r="T89"/>
  <c r="S89"/>
  <c r="R89"/>
  <c r="Q89"/>
  <c r="P89"/>
  <c r="O89"/>
  <c r="N89"/>
  <c r="M89"/>
  <c r="L89"/>
  <c r="J89"/>
  <c r="I89"/>
  <c r="H89"/>
  <c r="G89"/>
  <c r="F89"/>
  <c r="E89"/>
  <c r="D89"/>
  <c r="B89"/>
  <c r="BH88"/>
  <c r="BF88"/>
  <c r="BE88"/>
  <c r="BD88"/>
  <c r="BC88"/>
  <c r="BB88"/>
  <c r="BA88"/>
  <c r="AY88"/>
  <c r="AX88"/>
  <c r="AW88"/>
  <c r="AV88"/>
  <c r="AU88"/>
  <c r="AT88"/>
  <c r="AS88"/>
  <c r="AR88"/>
  <c r="AQ88"/>
  <c r="AP88"/>
  <c r="AO88"/>
  <c r="AN88"/>
  <c r="AM88"/>
  <c r="AL88"/>
  <c r="AK88"/>
  <c r="AJ88"/>
  <c r="AI88"/>
  <c r="AH88"/>
  <c r="AF88"/>
  <c r="AE88"/>
  <c r="AD88"/>
  <c r="AC88"/>
  <c r="AA88"/>
  <c r="Z88"/>
  <c r="Y88"/>
  <c r="U88"/>
  <c r="T88"/>
  <c r="S88"/>
  <c r="R88"/>
  <c r="Q88"/>
  <c r="P88"/>
  <c r="O88"/>
  <c r="N88"/>
  <c r="M88"/>
  <c r="L88"/>
  <c r="J88"/>
  <c r="I88"/>
  <c r="H88"/>
  <c r="G88"/>
  <c r="F88"/>
  <c r="E88"/>
  <c r="D88"/>
  <c r="B88"/>
  <c r="BH87"/>
  <c r="BF87"/>
  <c r="BE87"/>
  <c r="BD87"/>
  <c r="BC87"/>
  <c r="BB87"/>
  <c r="BA87"/>
  <c r="AY87"/>
  <c r="AX87"/>
  <c r="AW87"/>
  <c r="AV87"/>
  <c r="AU87"/>
  <c r="AT87"/>
  <c r="AS87"/>
  <c r="AR87"/>
  <c r="AQ87"/>
  <c r="AP87"/>
  <c r="AO87"/>
  <c r="AN87"/>
  <c r="AM87"/>
  <c r="AL87"/>
  <c r="AK87"/>
  <c r="AJ87"/>
  <c r="AI87"/>
  <c r="AH87"/>
  <c r="AF87"/>
  <c r="AE87"/>
  <c r="AD87"/>
  <c r="AC87"/>
  <c r="AA87"/>
  <c r="Z87"/>
  <c r="Y87"/>
  <c r="U87"/>
  <c r="T87"/>
  <c r="S87"/>
  <c r="R87"/>
  <c r="Q87"/>
  <c r="P87"/>
  <c r="O87"/>
  <c r="N87"/>
  <c r="M87"/>
  <c r="L87"/>
  <c r="J87"/>
  <c r="I87"/>
  <c r="H87"/>
  <c r="G87"/>
  <c r="F87"/>
  <c r="E87"/>
  <c r="D87"/>
  <c r="B87"/>
  <c r="BH86"/>
  <c r="BF86"/>
  <c r="BE86"/>
  <c r="BD86"/>
  <c r="BC86"/>
  <c r="BB86"/>
  <c r="BA86"/>
  <c r="AY86"/>
  <c r="AX86"/>
  <c r="AW86"/>
  <c r="AV86"/>
  <c r="AU86"/>
  <c r="AT86"/>
  <c r="AS86"/>
  <c r="AR86"/>
  <c r="AQ86"/>
  <c r="AP86"/>
  <c r="AO86"/>
  <c r="AN86"/>
  <c r="AM86"/>
  <c r="AL86"/>
  <c r="AK86"/>
  <c r="AJ86"/>
  <c r="AI86"/>
  <c r="AH86"/>
  <c r="AF86"/>
  <c r="AE86"/>
  <c r="AD86"/>
  <c r="AC86"/>
  <c r="AA86"/>
  <c r="Z86"/>
  <c r="Y86"/>
  <c r="U86"/>
  <c r="T86"/>
  <c r="S86"/>
  <c r="R86"/>
  <c r="Q86"/>
  <c r="P86"/>
  <c r="O86"/>
  <c r="N86"/>
  <c r="M86"/>
  <c r="L86"/>
  <c r="J86"/>
  <c r="I86"/>
  <c r="H86"/>
  <c r="G86"/>
  <c r="F86"/>
  <c r="E86"/>
  <c r="D86"/>
  <c r="B86"/>
  <c r="BH85"/>
  <c r="BF85"/>
  <c r="BE85"/>
  <c r="BD85"/>
  <c r="BC85"/>
  <c r="BB85"/>
  <c r="BA85"/>
  <c r="AY85"/>
  <c r="AX85"/>
  <c r="AW85"/>
  <c r="AV85"/>
  <c r="AU85"/>
  <c r="AT85"/>
  <c r="AS85"/>
  <c r="AR85"/>
  <c r="AQ85"/>
  <c r="AP85"/>
  <c r="AO85"/>
  <c r="AN85"/>
  <c r="AM85"/>
  <c r="AL85"/>
  <c r="AK85"/>
  <c r="AJ85"/>
  <c r="AI85"/>
  <c r="AH85"/>
  <c r="AF85"/>
  <c r="AE85"/>
  <c r="AD85"/>
  <c r="AC85"/>
  <c r="AA85"/>
  <c r="Z85"/>
  <c r="Y85"/>
  <c r="U85"/>
  <c r="T85"/>
  <c r="S85"/>
  <c r="R85"/>
  <c r="Q85"/>
  <c r="P85"/>
  <c r="O85"/>
  <c r="N85"/>
  <c r="M85"/>
  <c r="L85"/>
  <c r="J85"/>
  <c r="I85"/>
  <c r="H85"/>
  <c r="G85"/>
  <c r="F85"/>
  <c r="E85"/>
  <c r="D85"/>
  <c r="B85"/>
  <c r="BH84"/>
  <c r="BF84"/>
  <c r="BE84"/>
  <c r="BD84"/>
  <c r="BC84"/>
  <c r="BB84"/>
  <c r="BA84"/>
  <c r="AY84"/>
  <c r="AX84"/>
  <c r="AW84"/>
  <c r="AV84"/>
  <c r="AU84"/>
  <c r="AT84"/>
  <c r="AS84"/>
  <c r="AR84"/>
  <c r="AQ84"/>
  <c r="AP84"/>
  <c r="AO84"/>
  <c r="AN84"/>
  <c r="AM84"/>
  <c r="AL84"/>
  <c r="AK84"/>
  <c r="AJ84"/>
  <c r="AI84"/>
  <c r="AH84"/>
  <c r="AF84"/>
  <c r="AE84"/>
  <c r="AD84"/>
  <c r="AC84"/>
  <c r="AA84"/>
  <c r="Z84"/>
  <c r="Y84"/>
  <c r="U84"/>
  <c r="T84"/>
  <c r="S84"/>
  <c r="R84"/>
  <c r="Q84"/>
  <c r="P84"/>
  <c r="O84"/>
  <c r="N84"/>
  <c r="M84"/>
  <c r="L84"/>
  <c r="J84"/>
  <c r="I84"/>
  <c r="H84"/>
  <c r="G84"/>
  <c r="F84"/>
  <c r="E84"/>
  <c r="D84"/>
  <c r="B84"/>
  <c r="BH83"/>
  <c r="BF83"/>
  <c r="BE83"/>
  <c r="BD83"/>
  <c r="BC83"/>
  <c r="BB83"/>
  <c r="BA83"/>
  <c r="AY83"/>
  <c r="AX83"/>
  <c r="AW83"/>
  <c r="AV83"/>
  <c r="AU83"/>
  <c r="AT83"/>
  <c r="AS83"/>
  <c r="AR83"/>
  <c r="AQ83"/>
  <c r="AP83"/>
  <c r="AO83"/>
  <c r="AN83"/>
  <c r="AM83"/>
  <c r="AL83"/>
  <c r="AK83"/>
  <c r="AJ83"/>
  <c r="AI83"/>
  <c r="AH83"/>
  <c r="AF83"/>
  <c r="AE83"/>
  <c r="AD83"/>
  <c r="AC83"/>
  <c r="AA83"/>
  <c r="Z83"/>
  <c r="Y83"/>
  <c r="U83"/>
  <c r="T83"/>
  <c r="S83"/>
  <c r="R83"/>
  <c r="Q83"/>
  <c r="P83"/>
  <c r="O83"/>
  <c r="N83"/>
  <c r="M83"/>
  <c r="L83"/>
  <c r="J83"/>
  <c r="I83"/>
  <c r="H83"/>
  <c r="G83"/>
  <c r="F83"/>
  <c r="E83"/>
  <c r="D83"/>
  <c r="B83"/>
  <c r="BH82"/>
  <c r="BF82"/>
  <c r="BE82"/>
  <c r="BD82"/>
  <c r="BC82"/>
  <c r="BB82"/>
  <c r="BA82"/>
  <c r="AY82"/>
  <c r="AX82"/>
  <c r="AW82"/>
  <c r="AV82"/>
  <c r="AU82"/>
  <c r="AT82"/>
  <c r="AS82"/>
  <c r="AR82"/>
  <c r="AQ82"/>
  <c r="AP82"/>
  <c r="AO82"/>
  <c r="AN82"/>
  <c r="AM82"/>
  <c r="AL82"/>
  <c r="AK82"/>
  <c r="AJ82"/>
  <c r="AI82"/>
  <c r="AH82"/>
  <c r="AF82"/>
  <c r="AE82"/>
  <c r="AD82"/>
  <c r="AC82"/>
  <c r="AA82"/>
  <c r="Z82"/>
  <c r="Y82"/>
  <c r="U82"/>
  <c r="T82"/>
  <c r="S82"/>
  <c r="R82"/>
  <c r="Q82"/>
  <c r="P82"/>
  <c r="O82"/>
  <c r="N82"/>
  <c r="M82"/>
  <c r="L82"/>
  <c r="J82"/>
  <c r="I82"/>
  <c r="H82"/>
  <c r="G82"/>
  <c r="F82"/>
  <c r="E82"/>
  <c r="D82"/>
  <c r="B82"/>
  <c r="BH81"/>
  <c r="BF81"/>
  <c r="BE81"/>
  <c r="BD81"/>
  <c r="BC81"/>
  <c r="BB81"/>
  <c r="BA81"/>
  <c r="AY81"/>
  <c r="AX81"/>
  <c r="AW81"/>
  <c r="AV81"/>
  <c r="AU81"/>
  <c r="AT81"/>
  <c r="AS81"/>
  <c r="AR81"/>
  <c r="AQ81"/>
  <c r="AP81"/>
  <c r="AO81"/>
  <c r="AN81"/>
  <c r="AM81"/>
  <c r="AL81"/>
  <c r="AK81"/>
  <c r="AJ81"/>
  <c r="AI81"/>
  <c r="AH81"/>
  <c r="AF81"/>
  <c r="AE81"/>
  <c r="AD81"/>
  <c r="AC81"/>
  <c r="AA81"/>
  <c r="Z81"/>
  <c r="Y81"/>
  <c r="U81"/>
  <c r="T81"/>
  <c r="S81"/>
  <c r="R81"/>
  <c r="Q81"/>
  <c r="P81"/>
  <c r="O81"/>
  <c r="N81"/>
  <c r="M81"/>
  <c r="L81"/>
  <c r="J81"/>
  <c r="I81"/>
  <c r="H81"/>
  <c r="G81"/>
  <c r="F81"/>
  <c r="E81"/>
  <c r="D81"/>
  <c r="B81"/>
  <c r="BH80"/>
  <c r="BF80"/>
  <c r="BE80"/>
  <c r="BD80"/>
  <c r="BC80"/>
  <c r="BB80"/>
  <c r="BA80"/>
  <c r="AY80"/>
  <c r="AX80"/>
  <c r="AW80"/>
  <c r="AV80"/>
  <c r="AU80"/>
  <c r="AT80"/>
  <c r="AS80"/>
  <c r="AR80"/>
  <c r="AQ80"/>
  <c r="AP80"/>
  <c r="AO80"/>
  <c r="AN80"/>
  <c r="AM80"/>
  <c r="AL80"/>
  <c r="AK80"/>
  <c r="AJ80"/>
  <c r="AI80"/>
  <c r="AH80"/>
  <c r="AF80"/>
  <c r="AE80"/>
  <c r="AD80"/>
  <c r="AC80"/>
  <c r="AA80"/>
  <c r="Z80"/>
  <c r="Y80"/>
  <c r="U80"/>
  <c r="T80"/>
  <c r="S80"/>
  <c r="R80"/>
  <c r="Q80"/>
  <c r="P80"/>
  <c r="O80"/>
  <c r="N80"/>
  <c r="M80"/>
  <c r="L80"/>
  <c r="J80"/>
  <c r="I80"/>
  <c r="H80"/>
  <c r="G80"/>
  <c r="F80"/>
  <c r="E80"/>
  <c r="D80"/>
  <c r="B80"/>
  <c r="BH79"/>
  <c r="BF79"/>
  <c r="BE79"/>
  <c r="BD79"/>
  <c r="BC79"/>
  <c r="BB79"/>
  <c r="BA79"/>
  <c r="AY79"/>
  <c r="AX79"/>
  <c r="AW79"/>
  <c r="AV79"/>
  <c r="AU79"/>
  <c r="AT79"/>
  <c r="AS79"/>
  <c r="AR79"/>
  <c r="AQ79"/>
  <c r="AP79"/>
  <c r="AO79"/>
  <c r="AN79"/>
  <c r="AM79"/>
  <c r="AL79"/>
  <c r="AK79"/>
  <c r="AJ79"/>
  <c r="AI79"/>
  <c r="AH79"/>
  <c r="AF79"/>
  <c r="AE79"/>
  <c r="AD79"/>
  <c r="AC79"/>
  <c r="AA79"/>
  <c r="Z79"/>
  <c r="Y79"/>
  <c r="U79"/>
  <c r="T79"/>
  <c r="S79"/>
  <c r="R79"/>
  <c r="Q79"/>
  <c r="P79"/>
  <c r="O79"/>
  <c r="N79"/>
  <c r="M79"/>
  <c r="L79"/>
  <c r="J79"/>
  <c r="I79"/>
  <c r="H79"/>
  <c r="G79"/>
  <c r="F79"/>
  <c r="E79"/>
  <c r="D79"/>
  <c r="B79"/>
  <c r="BH78"/>
  <c r="BF78"/>
  <c r="BE78"/>
  <c r="BD78"/>
  <c r="BC78"/>
  <c r="BB78"/>
  <c r="BA78"/>
  <c r="AY78"/>
  <c r="AX78"/>
  <c r="AW78"/>
  <c r="AV78"/>
  <c r="AU78"/>
  <c r="AT78"/>
  <c r="AS78"/>
  <c r="AR78"/>
  <c r="AQ78"/>
  <c r="AP78"/>
  <c r="AO78"/>
  <c r="AN78"/>
  <c r="AM78"/>
  <c r="AL78"/>
  <c r="AK78"/>
  <c r="AJ78"/>
  <c r="AI78"/>
  <c r="AH78"/>
  <c r="AF78"/>
  <c r="AE78"/>
  <c r="AD78"/>
  <c r="AC78"/>
  <c r="AA78"/>
  <c r="Z78"/>
  <c r="Y78"/>
  <c r="U78"/>
  <c r="T78"/>
  <c r="S78"/>
  <c r="R78"/>
  <c r="Q78"/>
  <c r="P78"/>
  <c r="O78"/>
  <c r="N78"/>
  <c r="M78"/>
  <c r="L78"/>
  <c r="J78"/>
  <c r="I78"/>
  <c r="H78"/>
  <c r="G78"/>
  <c r="F78"/>
  <c r="E78"/>
  <c r="D78"/>
  <c r="B78"/>
  <c r="BH77"/>
  <c r="BF77"/>
  <c r="BE77"/>
  <c r="BD77"/>
  <c r="BC77"/>
  <c r="BB77"/>
  <c r="BA77"/>
  <c r="AY77"/>
  <c r="AX77"/>
  <c r="AW77"/>
  <c r="AV77"/>
  <c r="AU77"/>
  <c r="AT77"/>
  <c r="AS77"/>
  <c r="AR77"/>
  <c r="AQ77"/>
  <c r="AP77"/>
  <c r="AO77"/>
  <c r="AN77"/>
  <c r="AM77"/>
  <c r="AL77"/>
  <c r="AK77"/>
  <c r="AJ77"/>
  <c r="AI77"/>
  <c r="AH77"/>
  <c r="AF77"/>
  <c r="AE77"/>
  <c r="AD77"/>
  <c r="AC77"/>
  <c r="AA77"/>
  <c r="Z77"/>
  <c r="Y77"/>
  <c r="U77"/>
  <c r="T77"/>
  <c r="S77"/>
  <c r="R77"/>
  <c r="Q77"/>
  <c r="P77"/>
  <c r="O77"/>
  <c r="N77"/>
  <c r="M77"/>
  <c r="L77"/>
  <c r="J77"/>
  <c r="I77"/>
  <c r="H77"/>
  <c r="G77"/>
  <c r="F77"/>
  <c r="E77"/>
  <c r="D77"/>
  <c r="B77"/>
  <c r="BH76"/>
  <c r="BF76"/>
  <c r="BE76"/>
  <c r="BD76"/>
  <c r="BC76"/>
  <c r="BB76"/>
  <c r="BA76"/>
  <c r="AY76"/>
  <c r="AX76"/>
  <c r="AW76"/>
  <c r="AV76"/>
  <c r="AU76"/>
  <c r="AT76"/>
  <c r="AS76"/>
  <c r="AR76"/>
  <c r="AQ76"/>
  <c r="AP76"/>
  <c r="AO76"/>
  <c r="AN76"/>
  <c r="AM76"/>
  <c r="AL76"/>
  <c r="AK76"/>
  <c r="AJ76"/>
  <c r="AI76"/>
  <c r="AH76"/>
  <c r="AF76"/>
  <c r="AE76"/>
  <c r="AD76"/>
  <c r="AC76"/>
  <c r="AA76"/>
  <c r="Z76"/>
  <c r="Y76"/>
  <c r="U76"/>
  <c r="T76"/>
  <c r="S76"/>
  <c r="R76"/>
  <c r="Q76"/>
  <c r="P76"/>
  <c r="O76"/>
  <c r="N76"/>
  <c r="M76"/>
  <c r="L76"/>
  <c r="J76"/>
  <c r="I76"/>
  <c r="H76"/>
  <c r="G76"/>
  <c r="F76"/>
  <c r="E76"/>
  <c r="D76"/>
  <c r="B76"/>
  <c r="BH75"/>
  <c r="BF75"/>
  <c r="BE75"/>
  <c r="BD75"/>
  <c r="BC75"/>
  <c r="BB75"/>
  <c r="BA75"/>
  <c r="AY75"/>
  <c r="AX75"/>
  <c r="AW75"/>
  <c r="AV75"/>
  <c r="AU75"/>
  <c r="AT75"/>
  <c r="AS75"/>
  <c r="AR75"/>
  <c r="AQ75"/>
  <c r="AP75"/>
  <c r="AO75"/>
  <c r="AN75"/>
  <c r="AM75"/>
  <c r="AL75"/>
  <c r="AK75"/>
  <c r="AJ75"/>
  <c r="AI75"/>
  <c r="AH75"/>
  <c r="AF75"/>
  <c r="AE75"/>
  <c r="AD75"/>
  <c r="AC75"/>
  <c r="AA75"/>
  <c r="Z75"/>
  <c r="Y75"/>
  <c r="U75"/>
  <c r="T75"/>
  <c r="S75"/>
  <c r="R75"/>
  <c r="Q75"/>
  <c r="P75"/>
  <c r="O75"/>
  <c r="N75"/>
  <c r="M75"/>
  <c r="L75"/>
  <c r="J75"/>
  <c r="I75"/>
  <c r="H75"/>
  <c r="G75"/>
  <c r="F75"/>
  <c r="E75"/>
  <c r="D75"/>
  <c r="B75"/>
  <c r="BH74"/>
  <c r="BF74"/>
  <c r="BE74"/>
  <c r="BD74"/>
  <c r="BC74"/>
  <c r="BB74"/>
  <c r="BA74"/>
  <c r="AY74"/>
  <c r="AX74"/>
  <c r="AW74"/>
  <c r="AV74"/>
  <c r="AU74"/>
  <c r="AT74"/>
  <c r="AS74"/>
  <c r="AR74"/>
  <c r="AQ74"/>
  <c r="AP74"/>
  <c r="AO74"/>
  <c r="AN74"/>
  <c r="AM74"/>
  <c r="AL74"/>
  <c r="AK74"/>
  <c r="AJ74"/>
  <c r="AI74"/>
  <c r="AH74"/>
  <c r="AF74"/>
  <c r="AE74"/>
  <c r="AD74"/>
  <c r="AC74"/>
  <c r="AA74"/>
  <c r="Z74"/>
  <c r="Y74"/>
  <c r="U74"/>
  <c r="T74"/>
  <c r="S74"/>
  <c r="R74"/>
  <c r="Q74"/>
  <c r="P74"/>
  <c r="O74"/>
  <c r="N74"/>
  <c r="M74"/>
  <c r="L74"/>
  <c r="J74"/>
  <c r="I74"/>
  <c r="H74"/>
  <c r="G74"/>
  <c r="F74"/>
  <c r="E74"/>
  <c r="D74"/>
  <c r="B74"/>
  <c r="BH73"/>
  <c r="BF73"/>
  <c r="BE73"/>
  <c r="BD73"/>
  <c r="BC73"/>
  <c r="BB73"/>
  <c r="BA73"/>
  <c r="AY73"/>
  <c r="AX73"/>
  <c r="AW73"/>
  <c r="AV73"/>
  <c r="AU73"/>
  <c r="AT73"/>
  <c r="AS73"/>
  <c r="AR73"/>
  <c r="AQ73"/>
  <c r="AP73"/>
  <c r="AO73"/>
  <c r="AN73"/>
  <c r="AM73"/>
  <c r="AL73"/>
  <c r="AK73"/>
  <c r="AJ73"/>
  <c r="AI73"/>
  <c r="AH73"/>
  <c r="AF73"/>
  <c r="AE73"/>
  <c r="AD73"/>
  <c r="AC73"/>
  <c r="AA73"/>
  <c r="Z73"/>
  <c r="Y73"/>
  <c r="U73"/>
  <c r="T73"/>
  <c r="S73"/>
  <c r="R73"/>
  <c r="Q73"/>
  <c r="P73"/>
  <c r="O73"/>
  <c r="N73"/>
  <c r="M73"/>
  <c r="L73"/>
  <c r="J73"/>
  <c r="I73"/>
  <c r="H73"/>
  <c r="G73"/>
  <c r="F73"/>
  <c r="E73"/>
  <c r="D73"/>
  <c r="B73"/>
  <c r="BH72"/>
  <c r="BF72"/>
  <c r="BE72"/>
  <c r="BD72"/>
  <c r="BC72"/>
  <c r="BB72"/>
  <c r="BA72"/>
  <c r="AY72"/>
  <c r="AX72"/>
  <c r="AW72"/>
  <c r="AV72"/>
  <c r="AU72"/>
  <c r="AT72"/>
  <c r="AS72"/>
  <c r="AR72"/>
  <c r="AQ72"/>
  <c r="AP72"/>
  <c r="AO72"/>
  <c r="AN72"/>
  <c r="AM72"/>
  <c r="AL72"/>
  <c r="AK72"/>
  <c r="AJ72"/>
  <c r="AI72"/>
  <c r="AH72"/>
  <c r="AF72"/>
  <c r="AE72"/>
  <c r="AD72"/>
  <c r="AC72"/>
  <c r="AA72"/>
  <c r="Z72"/>
  <c r="Y72"/>
  <c r="U72"/>
  <c r="T72"/>
  <c r="S72"/>
  <c r="R72"/>
  <c r="Q72"/>
  <c r="P72"/>
  <c r="O72"/>
  <c r="N72"/>
  <c r="M72"/>
  <c r="L72"/>
  <c r="J72"/>
  <c r="I72"/>
  <c r="H72"/>
  <c r="G72"/>
  <c r="F72"/>
  <c r="E72"/>
  <c r="D72"/>
  <c r="B72"/>
  <c r="BH71"/>
  <c r="BF71"/>
  <c r="BE71"/>
  <c r="BD71"/>
  <c r="BC71"/>
  <c r="BB71"/>
  <c r="BA71"/>
  <c r="AY71"/>
  <c r="AX71"/>
  <c r="AW71"/>
  <c r="AV71"/>
  <c r="AU71"/>
  <c r="AT71"/>
  <c r="AS71"/>
  <c r="AR71"/>
  <c r="AQ71"/>
  <c r="AP71"/>
  <c r="AO71"/>
  <c r="AN71"/>
  <c r="AM71"/>
  <c r="AL71"/>
  <c r="AK71"/>
  <c r="AJ71"/>
  <c r="AI71"/>
  <c r="AH71"/>
  <c r="AF71"/>
  <c r="AE71"/>
  <c r="AD71"/>
  <c r="AC71"/>
  <c r="AA71"/>
  <c r="Z71"/>
  <c r="Y71"/>
  <c r="U71"/>
  <c r="T71"/>
  <c r="S71"/>
  <c r="R71"/>
  <c r="Q71"/>
  <c r="P71"/>
  <c r="O71"/>
  <c r="N71"/>
  <c r="M71"/>
  <c r="L71"/>
  <c r="J71"/>
  <c r="I71"/>
  <c r="H71"/>
  <c r="G71"/>
  <c r="F71"/>
  <c r="E71"/>
  <c r="D71"/>
  <c r="B71"/>
  <c r="BH70"/>
  <c r="BF70"/>
  <c r="BE70"/>
  <c r="BD70"/>
  <c r="BC70"/>
  <c r="BB70"/>
  <c r="BA70"/>
  <c r="AY70"/>
  <c r="AX70"/>
  <c r="AW70"/>
  <c r="AV70"/>
  <c r="AU70"/>
  <c r="AT70"/>
  <c r="AS70"/>
  <c r="AR70"/>
  <c r="AQ70"/>
  <c r="AP70"/>
  <c r="AO70"/>
  <c r="AN70"/>
  <c r="AM70"/>
  <c r="AL70"/>
  <c r="AK70"/>
  <c r="AJ70"/>
  <c r="AI70"/>
  <c r="AH70"/>
  <c r="AF70"/>
  <c r="AE70"/>
  <c r="AD70"/>
  <c r="AC70"/>
  <c r="AA70"/>
  <c r="Z70"/>
  <c r="Y70"/>
  <c r="U70"/>
  <c r="T70"/>
  <c r="S70"/>
  <c r="R70"/>
  <c r="Q70"/>
  <c r="P70"/>
  <c r="O70"/>
  <c r="N70"/>
  <c r="M70"/>
  <c r="L70"/>
  <c r="J70"/>
  <c r="I70"/>
  <c r="H70"/>
  <c r="G70"/>
  <c r="F70"/>
  <c r="E70"/>
  <c r="D70"/>
  <c r="B70"/>
  <c r="BH69"/>
  <c r="BF69"/>
  <c r="BE69"/>
  <c r="BD69"/>
  <c r="BC69"/>
  <c r="BB69"/>
  <c r="BA69"/>
  <c r="AY69"/>
  <c r="AX69"/>
  <c r="AW69"/>
  <c r="AV69"/>
  <c r="AU69"/>
  <c r="AT69"/>
  <c r="AS69"/>
  <c r="AR69"/>
  <c r="AQ69"/>
  <c r="AP69"/>
  <c r="AO69"/>
  <c r="AN69"/>
  <c r="AM69"/>
  <c r="AL69"/>
  <c r="AK69"/>
  <c r="AJ69"/>
  <c r="AI69"/>
  <c r="AH69"/>
  <c r="AF69"/>
  <c r="AE69"/>
  <c r="AD69"/>
  <c r="AC69"/>
  <c r="AA69"/>
  <c r="Z69"/>
  <c r="Y69"/>
  <c r="U69"/>
  <c r="T69"/>
  <c r="S69"/>
  <c r="R69"/>
  <c r="Q69"/>
  <c r="P69"/>
  <c r="O69"/>
  <c r="N69"/>
  <c r="M69"/>
  <c r="L69"/>
  <c r="J69"/>
  <c r="I69"/>
  <c r="H69"/>
  <c r="G69"/>
  <c r="F69"/>
  <c r="E69"/>
  <c r="D69"/>
  <c r="B69"/>
  <c r="BH68"/>
  <c r="BF68"/>
  <c r="BE68"/>
  <c r="BD68"/>
  <c r="BC68"/>
  <c r="BB68"/>
  <c r="BA68"/>
  <c r="AY68"/>
  <c r="AX68"/>
  <c r="AW68"/>
  <c r="AV68"/>
  <c r="AU68"/>
  <c r="AT68"/>
  <c r="AS68"/>
  <c r="AR68"/>
  <c r="AQ68"/>
  <c r="AP68"/>
  <c r="AO68"/>
  <c r="AN68"/>
  <c r="AM68"/>
  <c r="AL68"/>
  <c r="AK68"/>
  <c r="AJ68"/>
  <c r="AI68"/>
  <c r="AH68"/>
  <c r="AF68"/>
  <c r="AE68"/>
  <c r="AD68"/>
  <c r="AC68"/>
  <c r="AA68"/>
  <c r="Z68"/>
  <c r="Y68"/>
  <c r="U68"/>
  <c r="T68"/>
  <c r="S68"/>
  <c r="R68"/>
  <c r="Q68"/>
  <c r="P68"/>
  <c r="O68"/>
  <c r="N68"/>
  <c r="M68"/>
  <c r="L68"/>
  <c r="J68"/>
  <c r="I68"/>
  <c r="H68"/>
  <c r="G68"/>
  <c r="F68"/>
  <c r="E68"/>
  <c r="D68"/>
  <c r="B68"/>
  <c r="BH67"/>
  <c r="BF67"/>
  <c r="BE67"/>
  <c r="BD67"/>
  <c r="BC67"/>
  <c r="BB67"/>
  <c r="BA67"/>
  <c r="AY67"/>
  <c r="AX67"/>
  <c r="AW67"/>
  <c r="AV67"/>
  <c r="AU67"/>
  <c r="AT67"/>
  <c r="AS67"/>
  <c r="AR67"/>
  <c r="AQ67"/>
  <c r="AP67"/>
  <c r="AO67"/>
  <c r="AN67"/>
  <c r="AM67"/>
  <c r="AL67"/>
  <c r="AK67"/>
  <c r="AJ67"/>
  <c r="AI67"/>
  <c r="AH67"/>
  <c r="AF67"/>
  <c r="AE67"/>
  <c r="AD67"/>
  <c r="AC67"/>
  <c r="AA67"/>
  <c r="Z67"/>
  <c r="Y67"/>
  <c r="U67"/>
  <c r="T67"/>
  <c r="S67"/>
  <c r="R67"/>
  <c r="Q67"/>
  <c r="P67"/>
  <c r="O67"/>
  <c r="N67"/>
  <c r="M67"/>
  <c r="L67"/>
  <c r="J67"/>
  <c r="I67"/>
  <c r="H67"/>
  <c r="G67"/>
  <c r="F67"/>
  <c r="E67"/>
  <c r="D67"/>
  <c r="B67"/>
  <c r="BH66"/>
  <c r="BF66"/>
  <c r="BE66"/>
  <c r="BD66"/>
  <c r="BC66"/>
  <c r="BB66"/>
  <c r="BA66"/>
  <c r="AY66"/>
  <c r="AX66"/>
  <c r="AW66"/>
  <c r="AV66"/>
  <c r="AU66"/>
  <c r="AT66"/>
  <c r="AS66"/>
  <c r="AR66"/>
  <c r="AQ66"/>
  <c r="AP66"/>
  <c r="AO66"/>
  <c r="AN66"/>
  <c r="AM66"/>
  <c r="AL66"/>
  <c r="AK66"/>
  <c r="AJ66"/>
  <c r="AI66"/>
  <c r="AH66"/>
  <c r="AF66"/>
  <c r="AE66"/>
  <c r="AD66"/>
  <c r="AC66"/>
  <c r="AA66"/>
  <c r="Z66"/>
  <c r="Y66"/>
  <c r="U66"/>
  <c r="T66"/>
  <c r="S66"/>
  <c r="R66"/>
  <c r="Q66"/>
  <c r="P66"/>
  <c r="O66"/>
  <c r="N66"/>
  <c r="M66"/>
  <c r="L66"/>
  <c r="J66"/>
  <c r="I66"/>
  <c r="H66"/>
  <c r="G66"/>
  <c r="F66"/>
  <c r="E66"/>
  <c r="D66"/>
  <c r="B66"/>
  <c r="BH65"/>
  <c r="BF65"/>
  <c r="BE65"/>
  <c r="BD65"/>
  <c r="BC65"/>
  <c r="BB65"/>
  <c r="BA65"/>
  <c r="AY65"/>
  <c r="AX65"/>
  <c r="AW65"/>
  <c r="AV65"/>
  <c r="AU65"/>
  <c r="AT65"/>
  <c r="AS65"/>
  <c r="AR65"/>
  <c r="AQ65"/>
  <c r="AP65"/>
  <c r="AO65"/>
  <c r="AN65"/>
  <c r="AM65"/>
  <c r="AL65"/>
  <c r="AK65"/>
  <c r="AJ65"/>
  <c r="AI65"/>
  <c r="AH65"/>
  <c r="AF65"/>
  <c r="AE65"/>
  <c r="AD65"/>
  <c r="AC65"/>
  <c r="AA65"/>
  <c r="Z65"/>
  <c r="Y65"/>
  <c r="U65"/>
  <c r="T65"/>
  <c r="S65"/>
  <c r="R65"/>
  <c r="Q65"/>
  <c r="P65"/>
  <c r="O65"/>
  <c r="N65"/>
  <c r="M65"/>
  <c r="L65"/>
  <c r="J65"/>
  <c r="I65"/>
  <c r="H65"/>
  <c r="G65"/>
  <c r="F65"/>
  <c r="E65"/>
  <c r="D65"/>
  <c r="B65"/>
  <c r="BH64"/>
  <c r="BF64"/>
  <c r="BE64"/>
  <c r="BD64"/>
  <c r="BC64"/>
  <c r="BB64"/>
  <c r="BA64"/>
  <c r="AY64"/>
  <c r="AX64"/>
  <c r="AW64"/>
  <c r="AV64"/>
  <c r="AU64"/>
  <c r="AT64"/>
  <c r="AS64"/>
  <c r="AR64"/>
  <c r="AQ64"/>
  <c r="AP64"/>
  <c r="AO64"/>
  <c r="AN64"/>
  <c r="AM64"/>
  <c r="AL64"/>
  <c r="AK64"/>
  <c r="AJ64"/>
  <c r="AI64"/>
  <c r="AH64"/>
  <c r="AF64"/>
  <c r="AE64"/>
  <c r="AD64"/>
  <c r="AC64"/>
  <c r="AA64"/>
  <c r="Z64"/>
  <c r="Y64"/>
  <c r="U64"/>
  <c r="T64"/>
  <c r="S64"/>
  <c r="R64"/>
  <c r="Q64"/>
  <c r="P64"/>
  <c r="O64"/>
  <c r="N64"/>
  <c r="M64"/>
  <c r="L64"/>
  <c r="J64"/>
  <c r="I64"/>
  <c r="H64"/>
  <c r="G64"/>
  <c r="F64"/>
  <c r="E64"/>
  <c r="D64"/>
  <c r="B64"/>
  <c r="BH63"/>
  <c r="BF63"/>
  <c r="BE63"/>
  <c r="BD63"/>
  <c r="BC63"/>
  <c r="BB63"/>
  <c r="BA63"/>
  <c r="AY63"/>
  <c r="AX63"/>
  <c r="AW63"/>
  <c r="AV63"/>
  <c r="AU63"/>
  <c r="AT63"/>
  <c r="AS63"/>
  <c r="AR63"/>
  <c r="AQ63"/>
  <c r="AP63"/>
  <c r="AO63"/>
  <c r="AN63"/>
  <c r="AM63"/>
  <c r="AL63"/>
  <c r="AK63"/>
  <c r="AJ63"/>
  <c r="AI63"/>
  <c r="AH63"/>
  <c r="AF63"/>
  <c r="AE63"/>
  <c r="AD63"/>
  <c r="AC63"/>
  <c r="AA63"/>
  <c r="Z63"/>
  <c r="Y63"/>
  <c r="U63"/>
  <c r="T63"/>
  <c r="S63"/>
  <c r="R63"/>
  <c r="Q63"/>
  <c r="P63"/>
  <c r="O63"/>
  <c r="N63"/>
  <c r="M63"/>
  <c r="L63"/>
  <c r="J63"/>
  <c r="I63"/>
  <c r="H63"/>
  <c r="G63"/>
  <c r="F63"/>
  <c r="E63"/>
  <c r="D63"/>
  <c r="B63"/>
  <c r="BH62"/>
  <c r="BF62"/>
  <c r="BE62"/>
  <c r="BD62"/>
  <c r="BC62"/>
  <c r="BB62"/>
  <c r="BA62"/>
  <c r="AY62"/>
  <c r="AX62"/>
  <c r="AW62"/>
  <c r="AV62"/>
  <c r="AU62"/>
  <c r="AT62"/>
  <c r="AS62"/>
  <c r="AR62"/>
  <c r="AQ62"/>
  <c r="AP62"/>
  <c r="AO62"/>
  <c r="AN62"/>
  <c r="AM62"/>
  <c r="AL62"/>
  <c r="AK62"/>
  <c r="AJ62"/>
  <c r="AI62"/>
  <c r="AH62"/>
  <c r="AF62"/>
  <c r="AE62"/>
  <c r="AD62"/>
  <c r="AC62"/>
  <c r="AA62"/>
  <c r="Z62"/>
  <c r="Y62"/>
  <c r="U62"/>
  <c r="T62"/>
  <c r="S62"/>
  <c r="R62"/>
  <c r="Q62"/>
  <c r="P62"/>
  <c r="O62"/>
  <c r="N62"/>
  <c r="M62"/>
  <c r="L62"/>
  <c r="J62"/>
  <c r="I62"/>
  <c r="H62"/>
  <c r="G62"/>
  <c r="F62"/>
  <c r="E62"/>
  <c r="D62"/>
  <c r="B62"/>
  <c r="BH61"/>
  <c r="BF61"/>
  <c r="BE61"/>
  <c r="BD61"/>
  <c r="BC61"/>
  <c r="BB61"/>
  <c r="BA61"/>
  <c r="AY61"/>
  <c r="AX61"/>
  <c r="AW61"/>
  <c r="AV61"/>
  <c r="AU61"/>
  <c r="AT61"/>
  <c r="AS61"/>
  <c r="AR61"/>
  <c r="AQ61"/>
  <c r="AP61"/>
  <c r="AO61"/>
  <c r="AN61"/>
  <c r="AM61"/>
  <c r="AL61"/>
  <c r="AK61"/>
  <c r="AJ61"/>
  <c r="AI61"/>
  <c r="AH61"/>
  <c r="AF61"/>
  <c r="AE61"/>
  <c r="AD61"/>
  <c r="AC61"/>
  <c r="AA61"/>
  <c r="Z61"/>
  <c r="Y61"/>
  <c r="U61"/>
  <c r="T61"/>
  <c r="S61"/>
  <c r="R61"/>
  <c r="Q61"/>
  <c r="P61"/>
  <c r="O61"/>
  <c r="N61"/>
  <c r="M61"/>
  <c r="L61"/>
  <c r="J61"/>
  <c r="I61"/>
  <c r="H61"/>
  <c r="G61"/>
  <c r="F61"/>
  <c r="E61"/>
  <c r="D61"/>
  <c r="B61"/>
  <c r="BH60"/>
  <c r="BF60"/>
  <c r="BE60"/>
  <c r="BD60"/>
  <c r="BC60"/>
  <c r="BB60"/>
  <c r="BA60"/>
  <c r="AY60"/>
  <c r="AX60"/>
  <c r="AW60"/>
  <c r="AV60"/>
  <c r="AU60"/>
  <c r="AT60"/>
  <c r="AS60"/>
  <c r="AR60"/>
  <c r="AQ60"/>
  <c r="AP60"/>
  <c r="AO60"/>
  <c r="AN60"/>
  <c r="AM60"/>
  <c r="AL60"/>
  <c r="AK60"/>
  <c r="AJ60"/>
  <c r="AI60"/>
  <c r="AH60"/>
  <c r="AF60"/>
  <c r="AE60"/>
  <c r="AD60"/>
  <c r="AC60"/>
  <c r="AA60"/>
  <c r="Z60"/>
  <c r="Y60"/>
  <c r="U60"/>
  <c r="T60"/>
  <c r="S60"/>
  <c r="R60"/>
  <c r="Q60"/>
  <c r="P60"/>
  <c r="O60"/>
  <c r="N60"/>
  <c r="M60"/>
  <c r="L60"/>
  <c r="J60"/>
  <c r="I60"/>
  <c r="H60"/>
  <c r="G60"/>
  <c r="F60"/>
  <c r="E60"/>
  <c r="D60"/>
  <c r="B60"/>
  <c r="BH59"/>
  <c r="BF59"/>
  <c r="BE59"/>
  <c r="BD59"/>
  <c r="BC59"/>
  <c r="BB59"/>
  <c r="BA59"/>
  <c r="AY59"/>
  <c r="AX59"/>
  <c r="AW59"/>
  <c r="AV59"/>
  <c r="AU59"/>
  <c r="AT59"/>
  <c r="AS59"/>
  <c r="AR59"/>
  <c r="AQ59"/>
  <c r="AP59"/>
  <c r="AO59"/>
  <c r="AN59"/>
  <c r="AM59"/>
  <c r="AL59"/>
  <c r="AK59"/>
  <c r="AJ59"/>
  <c r="AI59"/>
  <c r="AH59"/>
  <c r="AF59"/>
  <c r="AE59"/>
  <c r="AD59"/>
  <c r="AC59"/>
  <c r="AA59"/>
  <c r="Z59"/>
  <c r="Y59"/>
  <c r="U59"/>
  <c r="T59"/>
  <c r="S59"/>
  <c r="R59"/>
  <c r="Q59"/>
  <c r="P59"/>
  <c r="O59"/>
  <c r="N59"/>
  <c r="M59"/>
  <c r="L59"/>
  <c r="J59"/>
  <c r="I59"/>
  <c r="H59"/>
  <c r="G59"/>
  <c r="F59"/>
  <c r="E59"/>
  <c r="D59"/>
  <c r="B59"/>
  <c r="BH58"/>
  <c r="BF58"/>
  <c r="BE58"/>
  <c r="BD58"/>
  <c r="BC58"/>
  <c r="BB58"/>
  <c r="BA58"/>
  <c r="AY58"/>
  <c r="AX58"/>
  <c r="AW58"/>
  <c r="AV58"/>
  <c r="AU58"/>
  <c r="AT58"/>
  <c r="AS58"/>
  <c r="AR58"/>
  <c r="AQ58"/>
  <c r="AP58"/>
  <c r="AO58"/>
  <c r="AN58"/>
  <c r="AM58"/>
  <c r="AL58"/>
  <c r="AK58"/>
  <c r="AJ58"/>
  <c r="AI58"/>
  <c r="AH58"/>
  <c r="AF58"/>
  <c r="AE58"/>
  <c r="AD58"/>
  <c r="AC58"/>
  <c r="AA58"/>
  <c r="Z58"/>
  <c r="Y58"/>
  <c r="U58"/>
  <c r="T58"/>
  <c r="S58"/>
  <c r="R58"/>
  <c r="Q58"/>
  <c r="P58"/>
  <c r="O58"/>
  <c r="N58"/>
  <c r="M58"/>
  <c r="L58"/>
  <c r="J58"/>
  <c r="I58"/>
  <c r="H58"/>
  <c r="G58"/>
  <c r="F58"/>
  <c r="E58"/>
  <c r="D58"/>
  <c r="B58"/>
  <c r="BH57"/>
  <c r="BF57"/>
  <c r="BE57"/>
  <c r="BD57"/>
  <c r="BC57"/>
  <c r="BB57"/>
  <c r="BA57"/>
  <c r="AY57"/>
  <c r="AX57"/>
  <c r="AW57"/>
  <c r="AV57"/>
  <c r="AU57"/>
  <c r="AT57"/>
  <c r="AS57"/>
  <c r="AR57"/>
  <c r="AQ57"/>
  <c r="AP57"/>
  <c r="AO57"/>
  <c r="AN57"/>
  <c r="AM57"/>
  <c r="AL57"/>
  <c r="AK57"/>
  <c r="AJ57"/>
  <c r="AI57"/>
  <c r="AH57"/>
  <c r="AF57"/>
  <c r="AE57"/>
  <c r="AD57"/>
  <c r="AC57"/>
  <c r="AA57"/>
  <c r="Z57"/>
  <c r="Y57"/>
  <c r="U57"/>
  <c r="T57"/>
  <c r="S57"/>
  <c r="R57"/>
  <c r="Q57"/>
  <c r="P57"/>
  <c r="O57"/>
  <c r="N57"/>
  <c r="M57"/>
  <c r="L57"/>
  <c r="J57"/>
  <c r="I57"/>
  <c r="H57"/>
  <c r="G57"/>
  <c r="F57"/>
  <c r="E57"/>
  <c r="D57"/>
  <c r="B57"/>
  <c r="BH56"/>
  <c r="BF56"/>
  <c r="BE56"/>
  <c r="BD56"/>
  <c r="BC56"/>
  <c r="BB56"/>
  <c r="BA56"/>
  <c r="AY56"/>
  <c r="AX56"/>
  <c r="AW56"/>
  <c r="AV56"/>
  <c r="AU56"/>
  <c r="AT56"/>
  <c r="AS56"/>
  <c r="AR56"/>
  <c r="AQ56"/>
  <c r="AP56"/>
  <c r="AO56"/>
  <c r="AN56"/>
  <c r="AM56"/>
  <c r="AL56"/>
  <c r="AK56"/>
  <c r="AJ56"/>
  <c r="AI56"/>
  <c r="AH56"/>
  <c r="AF56"/>
  <c r="AE56"/>
  <c r="AD56"/>
  <c r="AC56"/>
  <c r="AA56"/>
  <c r="Z56"/>
  <c r="Y56"/>
  <c r="U56"/>
  <c r="T56"/>
  <c r="S56"/>
  <c r="R56"/>
  <c r="Q56"/>
  <c r="P56"/>
  <c r="O56"/>
  <c r="N56"/>
  <c r="M56"/>
  <c r="L56"/>
  <c r="J56"/>
  <c r="I56"/>
  <c r="H56"/>
  <c r="G56"/>
  <c r="F56"/>
  <c r="E56"/>
  <c r="D56"/>
  <c r="B56"/>
  <c r="BH55"/>
  <c r="BF55"/>
  <c r="BE55"/>
  <c r="BD55"/>
  <c r="BC55"/>
  <c r="BB55"/>
  <c r="BA55"/>
  <c r="AY55"/>
  <c r="AX55"/>
  <c r="AW55"/>
  <c r="AV55"/>
  <c r="AU55"/>
  <c r="AT55"/>
  <c r="AS55"/>
  <c r="AR55"/>
  <c r="AQ55"/>
  <c r="AP55"/>
  <c r="AO55"/>
  <c r="AN55"/>
  <c r="AM55"/>
  <c r="AL55"/>
  <c r="AK55"/>
  <c r="AJ55"/>
  <c r="AI55"/>
  <c r="AH55"/>
  <c r="AF55"/>
  <c r="AE55"/>
  <c r="AD55"/>
  <c r="AC55"/>
  <c r="AA55"/>
  <c r="Z55"/>
  <c r="Y55"/>
  <c r="U55"/>
  <c r="T55"/>
  <c r="S55"/>
  <c r="R55"/>
  <c r="Q55"/>
  <c r="P55"/>
  <c r="O55"/>
  <c r="N55"/>
  <c r="M55"/>
  <c r="L55"/>
  <c r="J55"/>
  <c r="I55"/>
  <c r="H55"/>
  <c r="G55"/>
  <c r="F55"/>
  <c r="E55"/>
  <c r="D55"/>
  <c r="B55"/>
  <c r="BH54"/>
  <c r="BF54"/>
  <c r="BE54"/>
  <c r="BD54"/>
  <c r="BC54"/>
  <c r="BB54"/>
  <c r="BA54"/>
  <c r="AY54"/>
  <c r="AX54"/>
  <c r="AW54"/>
  <c r="AV54"/>
  <c r="AU54"/>
  <c r="AT54"/>
  <c r="AS54"/>
  <c r="AR54"/>
  <c r="AQ54"/>
  <c r="AP54"/>
  <c r="AO54"/>
  <c r="AN54"/>
  <c r="AM54"/>
  <c r="AL54"/>
  <c r="AK54"/>
  <c r="AJ54"/>
  <c r="AI54"/>
  <c r="AH54"/>
  <c r="AF54"/>
  <c r="AE54"/>
  <c r="AD54"/>
  <c r="AC54"/>
  <c r="AA54"/>
  <c r="Z54"/>
  <c r="Y54"/>
  <c r="U54"/>
  <c r="T54"/>
  <c r="S54"/>
  <c r="R54"/>
  <c r="Q54"/>
  <c r="P54"/>
  <c r="O54"/>
  <c r="N54"/>
  <c r="M54"/>
  <c r="L54"/>
  <c r="J54"/>
  <c r="I54"/>
  <c r="H54"/>
  <c r="G54"/>
  <c r="F54"/>
  <c r="E54"/>
  <c r="D54"/>
  <c r="B54"/>
  <c r="BH53"/>
  <c r="BF53"/>
  <c r="BE53"/>
  <c r="BD53"/>
  <c r="BC53"/>
  <c r="BB53"/>
  <c r="BA53"/>
  <c r="AY53"/>
  <c r="AX53"/>
  <c r="AW53"/>
  <c r="AV53"/>
  <c r="AU53"/>
  <c r="AT53"/>
  <c r="AS53"/>
  <c r="AR53"/>
  <c r="AQ53"/>
  <c r="AP53"/>
  <c r="AO53"/>
  <c r="AN53"/>
  <c r="AM53"/>
  <c r="AL53"/>
  <c r="AK53"/>
  <c r="AJ53"/>
  <c r="AI53"/>
  <c r="AH53"/>
  <c r="AF53"/>
  <c r="AE53"/>
  <c r="AD53"/>
  <c r="AC53"/>
  <c r="AA53"/>
  <c r="Z53"/>
  <c r="Y53"/>
  <c r="U53"/>
  <c r="T53"/>
  <c r="S53"/>
  <c r="R53"/>
  <c r="Q53"/>
  <c r="P53"/>
  <c r="O53"/>
  <c r="N53"/>
  <c r="M53"/>
  <c r="L53"/>
  <c r="J53"/>
  <c r="I53"/>
  <c r="H53"/>
  <c r="G53"/>
  <c r="F53"/>
  <c r="E53"/>
  <c r="D53"/>
  <c r="B53"/>
  <c r="BH52"/>
  <c r="BF52"/>
  <c r="BE52"/>
  <c r="BD52"/>
  <c r="BC52"/>
  <c r="BB52"/>
  <c r="BA52"/>
  <c r="AY52"/>
  <c r="AX52"/>
  <c r="AW52"/>
  <c r="AV52"/>
  <c r="AU52"/>
  <c r="AT52"/>
  <c r="AS52"/>
  <c r="AR52"/>
  <c r="AQ52"/>
  <c r="AP52"/>
  <c r="AO52"/>
  <c r="AN52"/>
  <c r="AM52"/>
  <c r="AL52"/>
  <c r="AK52"/>
  <c r="AJ52"/>
  <c r="AI52"/>
  <c r="AH52"/>
  <c r="AF52"/>
  <c r="AE52"/>
  <c r="AD52"/>
  <c r="AC52"/>
  <c r="AA52"/>
  <c r="Z52"/>
  <c r="Y52"/>
  <c r="U52"/>
  <c r="T52"/>
  <c r="S52"/>
  <c r="R52"/>
  <c r="Q52"/>
  <c r="P52"/>
  <c r="O52"/>
  <c r="N52"/>
  <c r="M52"/>
  <c r="L52"/>
  <c r="J52"/>
  <c r="I52"/>
  <c r="H52"/>
  <c r="G52"/>
  <c r="F52"/>
  <c r="E52"/>
  <c r="D52"/>
  <c r="B52"/>
  <c r="BH51"/>
  <c r="BF51"/>
  <c r="BE51"/>
  <c r="BD51"/>
  <c r="BC51"/>
  <c r="BB51"/>
  <c r="BA51"/>
  <c r="AY51"/>
  <c r="AX51"/>
  <c r="AW51"/>
  <c r="AV51"/>
  <c r="AU51"/>
  <c r="AT51"/>
  <c r="AS51"/>
  <c r="AR51"/>
  <c r="AQ51"/>
  <c r="AP51"/>
  <c r="AO51"/>
  <c r="AN51"/>
  <c r="AM51"/>
  <c r="AL51"/>
  <c r="AK51"/>
  <c r="AJ51"/>
  <c r="AI51"/>
  <c r="AH51"/>
  <c r="AF51"/>
  <c r="AE51"/>
  <c r="AD51"/>
  <c r="AC51"/>
  <c r="AA51"/>
  <c r="Z51"/>
  <c r="Y51"/>
  <c r="U51"/>
  <c r="T51"/>
  <c r="S51"/>
  <c r="R51"/>
  <c r="Q51"/>
  <c r="P51"/>
  <c r="O51"/>
  <c r="N51"/>
  <c r="M51"/>
  <c r="L51"/>
  <c r="J51"/>
  <c r="I51"/>
  <c r="H51"/>
  <c r="G51"/>
  <c r="F51"/>
  <c r="E51"/>
  <c r="D51"/>
  <c r="B51"/>
  <c r="BH50"/>
  <c r="BF50"/>
  <c r="BE50"/>
  <c r="BD50"/>
  <c r="BC50"/>
  <c r="BB50"/>
  <c r="BA50"/>
  <c r="AY50"/>
  <c r="AX50"/>
  <c r="AW50"/>
  <c r="AV50"/>
  <c r="AU50"/>
  <c r="AT50"/>
  <c r="AS50"/>
  <c r="AR50"/>
  <c r="AQ50"/>
  <c r="AP50"/>
  <c r="AO50"/>
  <c r="AN50"/>
  <c r="AM50"/>
  <c r="AL50"/>
  <c r="AK50"/>
  <c r="AJ50"/>
  <c r="AI50"/>
  <c r="AH50"/>
  <c r="AF50"/>
  <c r="AE50"/>
  <c r="AD50"/>
  <c r="AC50"/>
  <c r="AA50"/>
  <c r="Z50"/>
  <c r="Y50"/>
  <c r="U50"/>
  <c r="T50"/>
  <c r="S50"/>
  <c r="R50"/>
  <c r="Q50"/>
  <c r="P50"/>
  <c r="O50"/>
  <c r="N50"/>
  <c r="M50"/>
  <c r="L50"/>
  <c r="J50"/>
  <c r="I50"/>
  <c r="H50"/>
  <c r="G50"/>
  <c r="F50"/>
  <c r="E50"/>
  <c r="D50"/>
  <c r="B50"/>
  <c r="BH49"/>
  <c r="BF49"/>
  <c r="BE49"/>
  <c r="BD49"/>
  <c r="BC49"/>
  <c r="BB49"/>
  <c r="BA49"/>
  <c r="AY49"/>
  <c r="AX49"/>
  <c r="AW49"/>
  <c r="AV49"/>
  <c r="AU49"/>
  <c r="AT49"/>
  <c r="AS49"/>
  <c r="AR49"/>
  <c r="AQ49"/>
  <c r="AP49"/>
  <c r="AO49"/>
  <c r="AN49"/>
  <c r="AM49"/>
  <c r="AL49"/>
  <c r="AK49"/>
  <c r="AJ49"/>
  <c r="AI49"/>
  <c r="AH49"/>
  <c r="AF49"/>
  <c r="AE49"/>
  <c r="AD49"/>
  <c r="AC49"/>
  <c r="AA49"/>
  <c r="Z49"/>
  <c r="Y49"/>
  <c r="U49"/>
  <c r="T49"/>
  <c r="S49"/>
  <c r="R49"/>
  <c r="Q49"/>
  <c r="P49"/>
  <c r="O49"/>
  <c r="N49"/>
  <c r="M49"/>
  <c r="L49"/>
  <c r="J49"/>
  <c r="I49"/>
  <c r="H49"/>
  <c r="G49"/>
  <c r="F49"/>
  <c r="E49"/>
  <c r="D49"/>
  <c r="B49"/>
  <c r="BH48"/>
  <c r="BF48"/>
  <c r="BE48"/>
  <c r="BD48"/>
  <c r="BC48"/>
  <c r="BB48"/>
  <c r="BA48"/>
  <c r="AY48"/>
  <c r="AX48"/>
  <c r="AW48"/>
  <c r="AV48"/>
  <c r="AU48"/>
  <c r="AT48"/>
  <c r="AS48"/>
  <c r="AR48"/>
  <c r="AQ48"/>
  <c r="AP48"/>
  <c r="AO48"/>
  <c r="AN48"/>
  <c r="AM48"/>
  <c r="AL48"/>
  <c r="AK48"/>
  <c r="AJ48"/>
  <c r="AI48"/>
  <c r="AH48"/>
  <c r="AF48"/>
  <c r="AE48"/>
  <c r="AD48"/>
  <c r="AC48"/>
  <c r="AA48"/>
  <c r="Z48"/>
  <c r="Y48"/>
  <c r="U48"/>
  <c r="T48"/>
  <c r="S48"/>
  <c r="R48"/>
  <c r="Q48"/>
  <c r="P48"/>
  <c r="O48"/>
  <c r="N48"/>
  <c r="M48"/>
  <c r="L48"/>
  <c r="J48"/>
  <c r="I48"/>
  <c r="H48"/>
  <c r="G48"/>
  <c r="F48"/>
  <c r="E48"/>
  <c r="D48"/>
  <c r="B48"/>
  <c r="BH47"/>
  <c r="BF47"/>
  <c r="BE47"/>
  <c r="BD47"/>
  <c r="BC47"/>
  <c r="BB47"/>
  <c r="BA47"/>
  <c r="AY47"/>
  <c r="AX47"/>
  <c r="AW47"/>
  <c r="AV47"/>
  <c r="AU47"/>
  <c r="AT47"/>
  <c r="AS47"/>
  <c r="AR47"/>
  <c r="AQ47"/>
  <c r="AP47"/>
  <c r="AO47"/>
  <c r="AN47"/>
  <c r="AM47"/>
  <c r="AL47"/>
  <c r="AK47"/>
  <c r="AJ47"/>
  <c r="AI47"/>
  <c r="AH47"/>
  <c r="AF47"/>
  <c r="AE47"/>
  <c r="AD47"/>
  <c r="AC47"/>
  <c r="AA47"/>
  <c r="Z47"/>
  <c r="Y47"/>
  <c r="U47"/>
  <c r="T47"/>
  <c r="S47"/>
  <c r="R47"/>
  <c r="Q47"/>
  <c r="P47"/>
  <c r="O47"/>
  <c r="N47"/>
  <c r="M47"/>
  <c r="L47"/>
  <c r="J47"/>
  <c r="I47"/>
  <c r="H47"/>
  <c r="G47"/>
  <c r="F47"/>
  <c r="E47"/>
  <c r="D47"/>
  <c r="B47"/>
  <c r="BH46"/>
  <c r="BF46"/>
  <c r="BE46"/>
  <c r="BD46"/>
  <c r="BC46"/>
  <c r="BB46"/>
  <c r="BA46"/>
  <c r="AY46"/>
  <c r="AX46"/>
  <c r="AW46"/>
  <c r="AV46"/>
  <c r="AU46"/>
  <c r="AT46"/>
  <c r="AS46"/>
  <c r="AR46"/>
  <c r="AQ46"/>
  <c r="AP46"/>
  <c r="AO46"/>
  <c r="AN46"/>
  <c r="AM46"/>
  <c r="AL46"/>
  <c r="AK46"/>
  <c r="AJ46"/>
  <c r="AI46"/>
  <c r="AH46"/>
  <c r="AF46"/>
  <c r="AE46"/>
  <c r="AD46"/>
  <c r="AC46"/>
  <c r="AA46"/>
  <c r="Z46"/>
  <c r="Y46"/>
  <c r="U46"/>
  <c r="T46"/>
  <c r="S46"/>
  <c r="R46"/>
  <c r="Q46"/>
  <c r="P46"/>
  <c r="O46"/>
  <c r="N46"/>
  <c r="M46"/>
  <c r="L46"/>
  <c r="J46"/>
  <c r="I46"/>
  <c r="H46"/>
  <c r="G46"/>
  <c r="F46"/>
  <c r="E46"/>
  <c r="D46"/>
  <c r="B46"/>
  <c r="BH45"/>
  <c r="BF45"/>
  <c r="BE45"/>
  <c r="BD45"/>
  <c r="BC45"/>
  <c r="BB45"/>
  <c r="BA45"/>
  <c r="AY45"/>
  <c r="AX45"/>
  <c r="AW45"/>
  <c r="AV45"/>
  <c r="AU45"/>
  <c r="AT45"/>
  <c r="AS45"/>
  <c r="AR45"/>
  <c r="AQ45"/>
  <c r="AP45"/>
  <c r="AO45"/>
  <c r="AN45"/>
  <c r="AM45"/>
  <c r="AL45"/>
  <c r="AK45"/>
  <c r="AJ45"/>
  <c r="AI45"/>
  <c r="AH45"/>
  <c r="AF45"/>
  <c r="AE45"/>
  <c r="AD45"/>
  <c r="AC45"/>
  <c r="AA45"/>
  <c r="Z45"/>
  <c r="Y45"/>
  <c r="U45"/>
  <c r="T45"/>
  <c r="S45"/>
  <c r="R45"/>
  <c r="Q45"/>
  <c r="P45"/>
  <c r="O45"/>
  <c r="N45"/>
  <c r="M45"/>
  <c r="L45"/>
  <c r="J45"/>
  <c r="I45"/>
  <c r="H45"/>
  <c r="G45"/>
  <c r="F45"/>
  <c r="E45"/>
  <c r="D45"/>
  <c r="B45"/>
  <c r="BH44"/>
  <c r="BF44"/>
  <c r="BE44"/>
  <c r="BD44"/>
  <c r="BC44"/>
  <c r="BB44"/>
  <c r="BA44"/>
  <c r="AY44"/>
  <c r="AX44"/>
  <c r="AW44"/>
  <c r="AV44"/>
  <c r="AU44"/>
  <c r="AT44"/>
  <c r="AS44"/>
  <c r="AR44"/>
  <c r="AQ44"/>
  <c r="AP44"/>
  <c r="AO44"/>
  <c r="AN44"/>
  <c r="AM44"/>
  <c r="AL44"/>
  <c r="AK44"/>
  <c r="AJ44"/>
  <c r="AI44"/>
  <c r="AH44"/>
  <c r="AF44"/>
  <c r="AE44"/>
  <c r="AD44"/>
  <c r="AC44"/>
  <c r="AA44"/>
  <c r="Z44"/>
  <c r="Y44"/>
  <c r="U44"/>
  <c r="T44"/>
  <c r="S44"/>
  <c r="R44"/>
  <c r="Q44"/>
  <c r="P44"/>
  <c r="O44"/>
  <c r="N44"/>
  <c r="M44"/>
  <c r="L44"/>
  <c r="J44"/>
  <c r="I44"/>
  <c r="H44"/>
  <c r="G44"/>
  <c r="F44"/>
  <c r="E44"/>
  <c r="D44"/>
  <c r="B44"/>
  <c r="BH43"/>
  <c r="BF43"/>
  <c r="BE43"/>
  <c r="BD43"/>
  <c r="BC43"/>
  <c r="BB43"/>
  <c r="BA43"/>
  <c r="AY43"/>
  <c r="AX43"/>
  <c r="AW43"/>
  <c r="AV43"/>
  <c r="AU43"/>
  <c r="AT43"/>
  <c r="AS43"/>
  <c r="AR43"/>
  <c r="AQ43"/>
  <c r="AP43"/>
  <c r="AO43"/>
  <c r="AN43"/>
  <c r="AM43"/>
  <c r="AL43"/>
  <c r="AK43"/>
  <c r="AJ43"/>
  <c r="AI43"/>
  <c r="AH43"/>
  <c r="AF43"/>
  <c r="AE43"/>
  <c r="AD43"/>
  <c r="AC43"/>
  <c r="AA43"/>
  <c r="Z43"/>
  <c r="Y43"/>
  <c r="U43"/>
  <c r="T43"/>
  <c r="S43"/>
  <c r="R43"/>
  <c r="Q43"/>
  <c r="P43"/>
  <c r="O43"/>
  <c r="N43"/>
  <c r="M43"/>
  <c r="L43"/>
  <c r="J43"/>
  <c r="I43"/>
  <c r="H43"/>
  <c r="G43"/>
  <c r="F43"/>
  <c r="E43"/>
  <c r="D43"/>
  <c r="B43"/>
  <c r="BH42"/>
  <c r="BF42"/>
  <c r="BE42"/>
  <c r="BD42"/>
  <c r="BC42"/>
  <c r="BB42"/>
  <c r="BA42"/>
  <c r="AY42"/>
  <c r="AX42"/>
  <c r="AW42"/>
  <c r="AV42"/>
  <c r="AU42"/>
  <c r="AT42"/>
  <c r="AS42"/>
  <c r="AR42"/>
  <c r="AQ42"/>
  <c r="AP42"/>
  <c r="AO42"/>
  <c r="AN42"/>
  <c r="AM42"/>
  <c r="AL42"/>
  <c r="AK42"/>
  <c r="AJ42"/>
  <c r="AI42"/>
  <c r="AH42"/>
  <c r="AF42"/>
  <c r="AE42"/>
  <c r="AD42"/>
  <c r="AC42"/>
  <c r="AA42"/>
  <c r="Z42"/>
  <c r="Y42"/>
  <c r="U42"/>
  <c r="T42"/>
  <c r="S42"/>
  <c r="R42"/>
  <c r="Q42"/>
  <c r="P42"/>
  <c r="O42"/>
  <c r="N42"/>
  <c r="M42"/>
  <c r="L42"/>
  <c r="J42"/>
  <c r="I42"/>
  <c r="H42"/>
  <c r="G42"/>
  <c r="F42"/>
  <c r="E42"/>
  <c r="D42"/>
  <c r="B42"/>
  <c r="BH41"/>
  <c r="BF41"/>
  <c r="BE41"/>
  <c r="BD41"/>
  <c r="BC41"/>
  <c r="BB41"/>
  <c r="BA41"/>
  <c r="AY41"/>
  <c r="AX41"/>
  <c r="AW41"/>
  <c r="AV41"/>
  <c r="AU41"/>
  <c r="AT41"/>
  <c r="AS41"/>
  <c r="AR41"/>
  <c r="AQ41"/>
  <c r="AP41"/>
  <c r="AO41"/>
  <c r="AN41"/>
  <c r="AM41"/>
  <c r="AL41"/>
  <c r="AK41"/>
  <c r="AJ41"/>
  <c r="AI41"/>
  <c r="AH41"/>
  <c r="AF41"/>
  <c r="AE41"/>
  <c r="AD41"/>
  <c r="AC41"/>
  <c r="AA41"/>
  <c r="Z41"/>
  <c r="Y41"/>
  <c r="U41"/>
  <c r="T41"/>
  <c r="S41"/>
  <c r="R41"/>
  <c r="Q41"/>
  <c r="P41"/>
  <c r="O41"/>
  <c r="N41"/>
  <c r="M41"/>
  <c r="L41"/>
  <c r="J41"/>
  <c r="I41"/>
  <c r="H41"/>
  <c r="G41"/>
  <c r="F41"/>
  <c r="E41"/>
  <c r="D41"/>
  <c r="B41"/>
  <c r="BH40"/>
  <c r="BF40"/>
  <c r="BE40"/>
  <c r="BD40"/>
  <c r="BC40"/>
  <c r="BB40"/>
  <c r="BA40"/>
  <c r="AY40"/>
  <c r="AX40"/>
  <c r="AW40"/>
  <c r="AV40"/>
  <c r="AU40"/>
  <c r="AT40"/>
  <c r="AS40"/>
  <c r="AR40"/>
  <c r="AQ40"/>
  <c r="AP40"/>
  <c r="AO40"/>
  <c r="AN40"/>
  <c r="AM40"/>
  <c r="AL40"/>
  <c r="AK40"/>
  <c r="AJ40"/>
  <c r="AI40"/>
  <c r="AH40"/>
  <c r="AF40"/>
  <c r="AE40"/>
  <c r="AD40"/>
  <c r="AC40"/>
  <c r="AA40"/>
  <c r="Z40"/>
  <c r="Y40"/>
  <c r="U40"/>
  <c r="T40"/>
  <c r="S40"/>
  <c r="R40"/>
  <c r="Q40"/>
  <c r="P40"/>
  <c r="O40"/>
  <c r="N40"/>
  <c r="M40"/>
  <c r="L40"/>
  <c r="J40"/>
  <c r="I40"/>
  <c r="H40"/>
  <c r="G40"/>
  <c r="F40"/>
  <c r="E40"/>
  <c r="D40"/>
  <c r="B40"/>
  <c r="BH39"/>
  <c r="BF39"/>
  <c r="BE39"/>
  <c r="BD39"/>
  <c r="BC39"/>
  <c r="BB39"/>
  <c r="BA39"/>
  <c r="AY39"/>
  <c r="AX39"/>
  <c r="AW39"/>
  <c r="AV39"/>
  <c r="AU39"/>
  <c r="AT39"/>
  <c r="AS39"/>
  <c r="AR39"/>
  <c r="AQ39"/>
  <c r="AP39"/>
  <c r="AO39"/>
  <c r="AN39"/>
  <c r="AM39"/>
  <c r="AL39"/>
  <c r="AK39"/>
  <c r="AJ39"/>
  <c r="AI39"/>
  <c r="AH39"/>
  <c r="AF39"/>
  <c r="AE39"/>
  <c r="AD39"/>
  <c r="AC39"/>
  <c r="AA39"/>
  <c r="Z39"/>
  <c r="Y39"/>
  <c r="U39"/>
  <c r="T39"/>
  <c r="S39"/>
  <c r="R39"/>
  <c r="Q39"/>
  <c r="P39"/>
  <c r="O39"/>
  <c r="M39"/>
  <c r="L39"/>
  <c r="J39"/>
  <c r="I39"/>
  <c r="H39"/>
  <c r="G39"/>
  <c r="F39"/>
  <c r="E39"/>
  <c r="D39"/>
  <c r="B39"/>
  <c r="BH38"/>
  <c r="BF38"/>
  <c r="BE38"/>
  <c r="BD38"/>
  <c r="BC38"/>
  <c r="BB38"/>
  <c r="BA38"/>
  <c r="AY38"/>
  <c r="AX38"/>
  <c r="AW38"/>
  <c r="AV38"/>
  <c r="AU38"/>
  <c r="AT38"/>
  <c r="AS38"/>
  <c r="AR38"/>
  <c r="AQ38"/>
  <c r="AP38"/>
  <c r="AO38"/>
  <c r="AN38"/>
  <c r="AM38"/>
  <c r="AL38"/>
  <c r="AK38"/>
  <c r="AJ38"/>
  <c r="AI38"/>
  <c r="AH38"/>
  <c r="AF38"/>
  <c r="AE38"/>
  <c r="AD38"/>
  <c r="AC38"/>
  <c r="AA38"/>
  <c r="Z38"/>
  <c r="Y38"/>
  <c r="U38"/>
  <c r="T38"/>
  <c r="S38"/>
  <c r="R38"/>
  <c r="Q38"/>
  <c r="P38"/>
  <c r="O38"/>
  <c r="M38"/>
  <c r="L38"/>
  <c r="J38"/>
  <c r="I38"/>
  <c r="H38"/>
  <c r="G38"/>
  <c r="F38"/>
  <c r="E38"/>
  <c r="D38"/>
  <c r="B38"/>
  <c r="BH37"/>
  <c r="BF37"/>
  <c r="BE37"/>
  <c r="BD37"/>
  <c r="BC37"/>
  <c r="BB37"/>
  <c r="BA37"/>
  <c r="AY37"/>
  <c r="AX37"/>
  <c r="AW37"/>
  <c r="AV37"/>
  <c r="AU37"/>
  <c r="AT37"/>
  <c r="AS37"/>
  <c r="AR37"/>
  <c r="AQ37"/>
  <c r="AP37"/>
  <c r="AO37"/>
  <c r="AN37"/>
  <c r="AM37"/>
  <c r="AL37"/>
  <c r="AK37"/>
  <c r="AJ37"/>
  <c r="AI37"/>
  <c r="AH37"/>
  <c r="AF37"/>
  <c r="AE37"/>
  <c r="AD37"/>
  <c r="AC37"/>
  <c r="AA37"/>
  <c r="Z37"/>
  <c r="Y37"/>
  <c r="U37"/>
  <c r="T37"/>
  <c r="S37"/>
  <c r="R37"/>
  <c r="Q37"/>
  <c r="P37"/>
  <c r="O37"/>
  <c r="M37"/>
  <c r="L37"/>
  <c r="J37"/>
  <c r="I37"/>
  <c r="H37"/>
  <c r="G37"/>
  <c r="F37"/>
  <c r="E37"/>
  <c r="D37"/>
  <c r="B37"/>
  <c r="BH36"/>
  <c r="BF36"/>
  <c r="BE36"/>
  <c r="BD36"/>
  <c r="BC36"/>
  <c r="BB36"/>
  <c r="BA36"/>
  <c r="AY36"/>
  <c r="AX36"/>
  <c r="AW36"/>
  <c r="AV36"/>
  <c r="AU36"/>
  <c r="AT36"/>
  <c r="AS36"/>
  <c r="AR36"/>
  <c r="AQ36"/>
  <c r="AP36"/>
  <c r="AO36"/>
  <c r="AN36"/>
  <c r="AM36"/>
  <c r="AL36"/>
  <c r="AK36"/>
  <c r="AJ36"/>
  <c r="AI36"/>
  <c r="AH36"/>
  <c r="AF36"/>
  <c r="AE36"/>
  <c r="AD36"/>
  <c r="AC36"/>
  <c r="AA36"/>
  <c r="Z36"/>
  <c r="Y36"/>
  <c r="U36"/>
  <c r="T36"/>
  <c r="S36"/>
  <c r="R36"/>
  <c r="Q36"/>
  <c r="P36"/>
  <c r="O36"/>
  <c r="M36"/>
  <c r="L36"/>
  <c r="J36"/>
  <c r="I36"/>
  <c r="H36"/>
  <c r="G36"/>
  <c r="F36"/>
  <c r="E36"/>
  <c r="D36"/>
  <c r="B36"/>
  <c r="BH35"/>
  <c r="BF35"/>
  <c r="BE35"/>
  <c r="BD35"/>
  <c r="BC35"/>
  <c r="BB35"/>
  <c r="BA35"/>
  <c r="AY35"/>
  <c r="AX35"/>
  <c r="AW35"/>
  <c r="AV35"/>
  <c r="AU35"/>
  <c r="AT35"/>
  <c r="AS35"/>
  <c r="AR35"/>
  <c r="AQ35"/>
  <c r="AP35"/>
  <c r="AO35"/>
  <c r="AN35"/>
  <c r="AM35"/>
  <c r="AL35"/>
  <c r="AK35"/>
  <c r="AJ35"/>
  <c r="AI35"/>
  <c r="AH35"/>
  <c r="AF35"/>
  <c r="AE35"/>
  <c r="AD35"/>
  <c r="AC35"/>
  <c r="AA35"/>
  <c r="Z35"/>
  <c r="Y35"/>
  <c r="U35"/>
  <c r="T35"/>
  <c r="S35"/>
  <c r="R35"/>
  <c r="Q35"/>
  <c r="P35"/>
  <c r="O35"/>
  <c r="M35"/>
  <c r="L35"/>
  <c r="J35"/>
  <c r="I35"/>
  <c r="H35"/>
  <c r="G35"/>
  <c r="F35"/>
  <c r="E35"/>
  <c r="D35"/>
  <c r="B35"/>
  <c r="BH34"/>
  <c r="BF34"/>
  <c r="BE34"/>
  <c r="BD34"/>
  <c r="BC34"/>
  <c r="BB34"/>
  <c r="BA34"/>
  <c r="AY34"/>
  <c r="AX34"/>
  <c r="AW34"/>
  <c r="AV34"/>
  <c r="AU34"/>
  <c r="AT34"/>
  <c r="AS34"/>
  <c r="AR34"/>
  <c r="AQ34"/>
  <c r="AP34"/>
  <c r="AO34"/>
  <c r="AN34"/>
  <c r="AM34"/>
  <c r="AL34"/>
  <c r="AK34"/>
  <c r="AJ34"/>
  <c r="AI34"/>
  <c r="AH34"/>
  <c r="AF34"/>
  <c r="AE34"/>
  <c r="AD34"/>
  <c r="AC34"/>
  <c r="AA34"/>
  <c r="Z34"/>
  <c r="Y34"/>
  <c r="U34"/>
  <c r="T34"/>
  <c r="S34"/>
  <c r="R34"/>
  <c r="Q34"/>
  <c r="P34"/>
  <c r="O34"/>
  <c r="M34"/>
  <c r="L34"/>
  <c r="J34"/>
  <c r="I34"/>
  <c r="H34"/>
  <c r="G34"/>
  <c r="F34"/>
  <c r="E34"/>
  <c r="D34"/>
  <c r="B34"/>
  <c r="BH33"/>
  <c r="BF33"/>
  <c r="BE33"/>
  <c r="BD33"/>
  <c r="BC33"/>
  <c r="BB33"/>
  <c r="BA33"/>
  <c r="AY33"/>
  <c r="AX33"/>
  <c r="AW33"/>
  <c r="AV33"/>
  <c r="AU33"/>
  <c r="AT33"/>
  <c r="AS33"/>
  <c r="AR33"/>
  <c r="AQ33"/>
  <c r="AP33"/>
  <c r="AO33"/>
  <c r="AN33"/>
  <c r="AM33"/>
  <c r="AL33"/>
  <c r="AK33"/>
  <c r="AJ33"/>
  <c r="AI33"/>
  <c r="AH33"/>
  <c r="AF33"/>
  <c r="AE33"/>
  <c r="AD33"/>
  <c r="AC33"/>
  <c r="AA33"/>
  <c r="Z33"/>
  <c r="Y33"/>
  <c r="U33"/>
  <c r="T33"/>
  <c r="S33"/>
  <c r="R33"/>
  <c r="Q33"/>
  <c r="P33"/>
  <c r="O33"/>
  <c r="M33"/>
  <c r="L33"/>
  <c r="J33"/>
  <c r="I33"/>
  <c r="H33"/>
  <c r="G33"/>
  <c r="F33"/>
  <c r="E33"/>
  <c r="D33"/>
  <c r="B33"/>
  <c r="BH32"/>
  <c r="BF32"/>
  <c r="BE32"/>
  <c r="BD32"/>
  <c r="BC32"/>
  <c r="BB32"/>
  <c r="BA32"/>
  <c r="AY32"/>
  <c r="AX32"/>
  <c r="AW32"/>
  <c r="AV32"/>
  <c r="AU32"/>
  <c r="AT32"/>
  <c r="AS32"/>
  <c r="AR32"/>
  <c r="AQ32"/>
  <c r="AP32"/>
  <c r="AO32"/>
  <c r="AN32"/>
  <c r="AM32"/>
  <c r="AL32"/>
  <c r="AK32"/>
  <c r="AJ32"/>
  <c r="AI32"/>
  <c r="AH32"/>
  <c r="AF32"/>
  <c r="AE32"/>
  <c r="AD32"/>
  <c r="AC32"/>
  <c r="AA32"/>
  <c r="Z32"/>
  <c r="Y32"/>
  <c r="U32"/>
  <c r="T32"/>
  <c r="S32"/>
  <c r="R32"/>
  <c r="Q32"/>
  <c r="P32"/>
  <c r="O32"/>
  <c r="M32"/>
  <c r="L32"/>
  <c r="J32"/>
  <c r="I32"/>
  <c r="H32"/>
  <c r="G32"/>
  <c r="F32"/>
  <c r="E32"/>
  <c r="D32"/>
  <c r="B32"/>
  <c r="BH31"/>
  <c r="BF31"/>
  <c r="BE31"/>
  <c r="BD31"/>
  <c r="BC31"/>
  <c r="BB31"/>
  <c r="BA31"/>
  <c r="AY31"/>
  <c r="AX31"/>
  <c r="AW31"/>
  <c r="AV31"/>
  <c r="AU31"/>
  <c r="AT31"/>
  <c r="AS31"/>
  <c r="AR31"/>
  <c r="AQ31"/>
  <c r="AP31"/>
  <c r="AO31"/>
  <c r="AN31"/>
  <c r="AM31"/>
  <c r="AL31"/>
  <c r="AK31"/>
  <c r="AJ31"/>
  <c r="AI31"/>
  <c r="AH31"/>
  <c r="AF31"/>
  <c r="AE31"/>
  <c r="AD31"/>
  <c r="AC31"/>
  <c r="AA31"/>
  <c r="Z31"/>
  <c r="Y31"/>
  <c r="U31"/>
  <c r="T31"/>
  <c r="S31"/>
  <c r="R31"/>
  <c r="Q31"/>
  <c r="P31"/>
  <c r="O31"/>
  <c r="M31"/>
  <c r="L31"/>
  <c r="J31"/>
  <c r="I31"/>
  <c r="H31"/>
  <c r="G31"/>
  <c r="F31"/>
  <c r="E31"/>
  <c r="D31"/>
  <c r="B31"/>
  <c r="BH30"/>
  <c r="BF30"/>
  <c r="BE30"/>
  <c r="BD30"/>
  <c r="BC30"/>
  <c r="BB30"/>
  <c r="BA30"/>
  <c r="AY30"/>
  <c r="AX30"/>
  <c r="AW30"/>
  <c r="AV30"/>
  <c r="AU30"/>
  <c r="AT30"/>
  <c r="AS30"/>
  <c r="AR30"/>
  <c r="AQ30"/>
  <c r="AP30"/>
  <c r="AO30"/>
  <c r="AN30"/>
  <c r="AM30"/>
  <c r="AL30"/>
  <c r="AK30"/>
  <c r="AJ30"/>
  <c r="AI30"/>
  <c r="AH30"/>
  <c r="AF30"/>
  <c r="AE30"/>
  <c r="AD30"/>
  <c r="AC30"/>
  <c r="AA30"/>
  <c r="Z30"/>
  <c r="Y30"/>
  <c r="U30"/>
  <c r="T30"/>
  <c r="S30"/>
  <c r="R30"/>
  <c r="Q30"/>
  <c r="P30"/>
  <c r="O30"/>
  <c r="M30"/>
  <c r="L30"/>
  <c r="J30"/>
  <c r="I30"/>
  <c r="H30"/>
  <c r="G30"/>
  <c r="F30"/>
  <c r="E30"/>
  <c r="D30"/>
  <c r="B30"/>
  <c r="BH29"/>
  <c r="BF29"/>
  <c r="BE29"/>
  <c r="BD29"/>
  <c r="BC29"/>
  <c r="BB29"/>
  <c r="BA29"/>
  <c r="AY29"/>
  <c r="AX29"/>
  <c r="AW29"/>
  <c r="AV29"/>
  <c r="AU29"/>
  <c r="AT29"/>
  <c r="AS29"/>
  <c r="AR29"/>
  <c r="AQ29"/>
  <c r="AP29"/>
  <c r="AO29"/>
  <c r="AN29"/>
  <c r="AM29"/>
  <c r="AL29"/>
  <c r="AK29"/>
  <c r="AJ29"/>
  <c r="AI29"/>
  <c r="AH29"/>
  <c r="AF29"/>
  <c r="AE29"/>
  <c r="AD29"/>
  <c r="AC29"/>
  <c r="AA29"/>
  <c r="Z29"/>
  <c r="Y29"/>
  <c r="U29"/>
  <c r="T29"/>
  <c r="S29"/>
  <c r="R29"/>
  <c r="Q29"/>
  <c r="P29"/>
  <c r="O29"/>
  <c r="M29"/>
  <c r="L29"/>
  <c r="J29"/>
  <c r="I29"/>
  <c r="H29"/>
  <c r="G29"/>
  <c r="F29"/>
  <c r="E29"/>
  <c r="D29"/>
  <c r="B29"/>
  <c r="BH28"/>
  <c r="BF28"/>
  <c r="BE28"/>
  <c r="BD28"/>
  <c r="BC28"/>
  <c r="BB28"/>
  <c r="BA28"/>
  <c r="AY28"/>
  <c r="AX28"/>
  <c r="AW28"/>
  <c r="AV28"/>
  <c r="AU28"/>
  <c r="AT28"/>
  <c r="AS28"/>
  <c r="AR28"/>
  <c r="AQ28"/>
  <c r="AP28"/>
  <c r="AO28"/>
  <c r="AN28"/>
  <c r="AM28"/>
  <c r="AL28"/>
  <c r="AK28"/>
  <c r="AJ28"/>
  <c r="AI28"/>
  <c r="AH28"/>
  <c r="AF28"/>
  <c r="AE28"/>
  <c r="AD28"/>
  <c r="AC28"/>
  <c r="AA28"/>
  <c r="Z28"/>
  <c r="Y28"/>
  <c r="U28"/>
  <c r="T28"/>
  <c r="S28"/>
  <c r="R28"/>
  <c r="Q28"/>
  <c r="P28"/>
  <c r="O28"/>
  <c r="M28"/>
  <c r="L28"/>
  <c r="J28"/>
  <c r="I28"/>
  <c r="H28"/>
  <c r="G28"/>
  <c r="F28"/>
  <c r="E28"/>
  <c r="D28"/>
  <c r="B28"/>
  <c r="BH27"/>
  <c r="BF27"/>
  <c r="BE27"/>
  <c r="BD27"/>
  <c r="BC27"/>
  <c r="BB27"/>
  <c r="BA27"/>
  <c r="AY27"/>
  <c r="AX27"/>
  <c r="AW27"/>
  <c r="AV27"/>
  <c r="AU27"/>
  <c r="AT27"/>
  <c r="AS27"/>
  <c r="AR27"/>
  <c r="AQ27"/>
  <c r="AP27"/>
  <c r="AO27"/>
  <c r="AN27"/>
  <c r="AM27"/>
  <c r="AL27"/>
  <c r="AK27"/>
  <c r="AJ27"/>
  <c r="AI27"/>
  <c r="AH27"/>
  <c r="AF27"/>
  <c r="AE27"/>
  <c r="AD27"/>
  <c r="AC27"/>
  <c r="AA27"/>
  <c r="Z27"/>
  <c r="Y27"/>
  <c r="U27"/>
  <c r="T27"/>
  <c r="S27"/>
  <c r="R27"/>
  <c r="Q27"/>
  <c r="P27"/>
  <c r="O27"/>
  <c r="M27"/>
  <c r="L27"/>
  <c r="J27"/>
  <c r="I27"/>
  <c r="H27"/>
  <c r="G27"/>
  <c r="F27"/>
  <c r="E27"/>
  <c r="D27"/>
  <c r="B27"/>
  <c r="BH26"/>
  <c r="BF26"/>
  <c r="BE26"/>
  <c r="BD26"/>
  <c r="BC26"/>
  <c r="BB26"/>
  <c r="BA26"/>
  <c r="AY26"/>
  <c r="AX26"/>
  <c r="AW26"/>
  <c r="AV26"/>
  <c r="AU26"/>
  <c r="AT26"/>
  <c r="AS26"/>
  <c r="AR26"/>
  <c r="AQ26"/>
  <c r="AP26"/>
  <c r="AO26"/>
  <c r="AN26"/>
  <c r="AM26"/>
  <c r="AL26"/>
  <c r="AK26"/>
  <c r="AJ26"/>
  <c r="AI26"/>
  <c r="AH26"/>
  <c r="AF26"/>
  <c r="AE26"/>
  <c r="AD26"/>
  <c r="AC26"/>
  <c r="AA26"/>
  <c r="Z26"/>
  <c r="Y26"/>
  <c r="U26"/>
  <c r="T26"/>
  <c r="S26"/>
  <c r="R26"/>
  <c r="Q26"/>
  <c r="P26"/>
  <c r="O26"/>
  <c r="M26"/>
  <c r="L26"/>
  <c r="J26"/>
  <c r="I26"/>
  <c r="H26"/>
  <c r="G26"/>
  <c r="F26"/>
  <c r="E26"/>
  <c r="D26"/>
  <c r="B26"/>
  <c r="BH25"/>
  <c r="BF25"/>
  <c r="BE25"/>
  <c r="BD25"/>
  <c r="BC25"/>
  <c r="BB25"/>
  <c r="BA25"/>
  <c r="AY25"/>
  <c r="AX25"/>
  <c r="AW25"/>
  <c r="AV25"/>
  <c r="AU25"/>
  <c r="AT25"/>
  <c r="AS25"/>
  <c r="AR25"/>
  <c r="AQ25"/>
  <c r="AP25"/>
  <c r="AO25"/>
  <c r="AN25"/>
  <c r="AM25"/>
  <c r="AL25"/>
  <c r="AK25"/>
  <c r="AJ25"/>
  <c r="AI25"/>
  <c r="AH25"/>
  <c r="AF25"/>
  <c r="AE25"/>
  <c r="AD25"/>
  <c r="AC25"/>
  <c r="AA25"/>
  <c r="Z25"/>
  <c r="Y25"/>
  <c r="U25"/>
  <c r="T25"/>
  <c r="S25"/>
  <c r="R25"/>
  <c r="Q25"/>
  <c r="P25"/>
  <c r="O25"/>
  <c r="M25"/>
  <c r="L25"/>
  <c r="J25"/>
  <c r="I25"/>
  <c r="H25"/>
  <c r="G25"/>
  <c r="F25"/>
  <c r="E25"/>
  <c r="D25"/>
  <c r="B25"/>
  <c r="BH24"/>
  <c r="BF24"/>
  <c r="BE24"/>
  <c r="BD24"/>
  <c r="BC24"/>
  <c r="BB24"/>
  <c r="BA24"/>
  <c r="AY24"/>
  <c r="AX24"/>
  <c r="AW24"/>
  <c r="AV24"/>
  <c r="AU24"/>
  <c r="AT24"/>
  <c r="AS24"/>
  <c r="AR24"/>
  <c r="AQ24"/>
  <c r="AP24"/>
  <c r="AO24"/>
  <c r="AN24"/>
  <c r="AM24"/>
  <c r="AL24"/>
  <c r="AK24"/>
  <c r="AJ24"/>
  <c r="AI24"/>
  <c r="AH24"/>
  <c r="AF24"/>
  <c r="AE24"/>
  <c r="AD24"/>
  <c r="AC24"/>
  <c r="AA24"/>
  <c r="Z24"/>
  <c r="Y24"/>
  <c r="U24"/>
  <c r="T24"/>
  <c r="S24"/>
  <c r="R24"/>
  <c r="Q24"/>
  <c r="P24"/>
  <c r="O24"/>
  <c r="M24"/>
  <c r="L24"/>
  <c r="J24"/>
  <c r="I24"/>
  <c r="H24"/>
  <c r="G24"/>
  <c r="F24"/>
  <c r="E24"/>
  <c r="D24"/>
  <c r="B24"/>
  <c r="BH23"/>
  <c r="BF23"/>
  <c r="BE23"/>
  <c r="BD23"/>
  <c r="BC23"/>
  <c r="BB23"/>
  <c r="BA23"/>
  <c r="AY23"/>
  <c r="AX23"/>
  <c r="AW23"/>
  <c r="AV23"/>
  <c r="AU23"/>
  <c r="AT23"/>
  <c r="AS23"/>
  <c r="AR23"/>
  <c r="AQ23"/>
  <c r="AP23"/>
  <c r="AO23"/>
  <c r="AN23"/>
  <c r="AM23"/>
  <c r="AL23"/>
  <c r="AK23"/>
  <c r="AJ23"/>
  <c r="AI23"/>
  <c r="AH23"/>
  <c r="AF23"/>
  <c r="AE23"/>
  <c r="AD23"/>
  <c r="AC23"/>
  <c r="AA23"/>
  <c r="Z23"/>
  <c r="Y23"/>
  <c r="U23"/>
  <c r="T23"/>
  <c r="S23"/>
  <c r="R23"/>
  <c r="Q23"/>
  <c r="P23"/>
  <c r="O23"/>
  <c r="M23"/>
  <c r="L23"/>
  <c r="J23"/>
  <c r="I23"/>
  <c r="H23"/>
  <c r="G23"/>
  <c r="F23"/>
  <c r="E23"/>
  <c r="D23"/>
  <c r="B23"/>
  <c r="BH22"/>
  <c r="BF22"/>
  <c r="BE22"/>
  <c r="BD22"/>
  <c r="BC22"/>
  <c r="BB22"/>
  <c r="BA22"/>
  <c r="AY22"/>
  <c r="AX22"/>
  <c r="AW22"/>
  <c r="AV22"/>
  <c r="AU22"/>
  <c r="AT22"/>
  <c r="AS22"/>
  <c r="AR22"/>
  <c r="AQ22"/>
  <c r="AP22"/>
  <c r="AO22"/>
  <c r="AN22"/>
  <c r="AM22"/>
  <c r="AL22"/>
  <c r="AK22"/>
  <c r="AJ22"/>
  <c r="AI22"/>
  <c r="AH22"/>
  <c r="AF22"/>
  <c r="AE22"/>
  <c r="AD22"/>
  <c r="AC22"/>
  <c r="AA22"/>
  <c r="Z22"/>
  <c r="Y22"/>
  <c r="U22"/>
  <c r="T22"/>
  <c r="S22"/>
  <c r="R22"/>
  <c r="Q22"/>
  <c r="P22"/>
  <c r="O22"/>
  <c r="M22"/>
  <c r="L22"/>
  <c r="J22"/>
  <c r="I22"/>
  <c r="H22"/>
  <c r="G22"/>
  <c r="F22"/>
  <c r="E22"/>
  <c r="D22"/>
  <c r="B22"/>
  <c r="BH21"/>
  <c r="BF21"/>
  <c r="BE21"/>
  <c r="BD21"/>
  <c r="BC21"/>
  <c r="BB21"/>
  <c r="BA21"/>
  <c r="AY21"/>
  <c r="AX21"/>
  <c r="AW21"/>
  <c r="AV21"/>
  <c r="AU21"/>
  <c r="AT21"/>
  <c r="AS21"/>
  <c r="AR21"/>
  <c r="AQ21"/>
  <c r="AP21"/>
  <c r="AO21"/>
  <c r="AN21"/>
  <c r="AM21"/>
  <c r="AL21"/>
  <c r="AK21"/>
  <c r="AJ21"/>
  <c r="AI21"/>
  <c r="AH21"/>
  <c r="AF21"/>
  <c r="AE21"/>
  <c r="AD21"/>
  <c r="AC21"/>
  <c r="AA21"/>
  <c r="Z21"/>
  <c r="Y21"/>
  <c r="U21"/>
  <c r="T21"/>
  <c r="S21"/>
  <c r="R21"/>
  <c r="Q21"/>
  <c r="P21"/>
  <c r="O21"/>
  <c r="M21"/>
  <c r="L21"/>
  <c r="J21"/>
  <c r="I21"/>
  <c r="H21"/>
  <c r="G21"/>
  <c r="F21"/>
  <c r="E21"/>
  <c r="D21"/>
  <c r="B21"/>
  <c r="BH20"/>
  <c r="BF20"/>
  <c r="BE20"/>
  <c r="BD20"/>
  <c r="BC20"/>
  <c r="BB20"/>
  <c r="BA20"/>
  <c r="AY20"/>
  <c r="AX20"/>
  <c r="AW20"/>
  <c r="AV20"/>
  <c r="AU20"/>
  <c r="AT20"/>
  <c r="AS20"/>
  <c r="AR20"/>
  <c r="AQ20"/>
  <c r="AP20"/>
  <c r="AO20"/>
  <c r="AN20"/>
  <c r="AM20"/>
  <c r="AL20"/>
  <c r="AK20"/>
  <c r="AJ20"/>
  <c r="AI20"/>
  <c r="AH20"/>
  <c r="AF20"/>
  <c r="AE20"/>
  <c r="AD20"/>
  <c r="AC20"/>
  <c r="AA20"/>
  <c r="Z20"/>
  <c r="Y20"/>
  <c r="U20"/>
  <c r="T20"/>
  <c r="S20"/>
  <c r="R20"/>
  <c r="Q20"/>
  <c r="P20"/>
  <c r="O20"/>
  <c r="M20"/>
  <c r="L20"/>
  <c r="J20"/>
  <c r="I20"/>
  <c r="H20"/>
  <c r="G20"/>
  <c r="F20"/>
  <c r="E20"/>
  <c r="D20"/>
  <c r="B20"/>
  <c r="BH19"/>
  <c r="BF19"/>
  <c r="BE19"/>
  <c r="BD19"/>
  <c r="BC19"/>
  <c r="BB19"/>
  <c r="BA19"/>
  <c r="AY19"/>
  <c r="AX19"/>
  <c r="AW19"/>
  <c r="AV19"/>
  <c r="AU19"/>
  <c r="AT19"/>
  <c r="AS19"/>
  <c r="AR19"/>
  <c r="AQ19"/>
  <c r="AP19"/>
  <c r="AO19"/>
  <c r="AN19"/>
  <c r="AM19"/>
  <c r="AL19"/>
  <c r="AK19"/>
  <c r="AJ19"/>
  <c r="AI19"/>
  <c r="AH19"/>
  <c r="AF19"/>
  <c r="AE19"/>
  <c r="AD19"/>
  <c r="AC19"/>
  <c r="AA19"/>
  <c r="Z19"/>
  <c r="Y19"/>
  <c r="U19"/>
  <c r="T19"/>
  <c r="S19"/>
  <c r="R19"/>
  <c r="Q19"/>
  <c r="P19"/>
  <c r="O19"/>
  <c r="M19"/>
  <c r="L19"/>
  <c r="J19"/>
  <c r="I19"/>
  <c r="H19"/>
  <c r="G19"/>
  <c r="F19"/>
  <c r="E19"/>
  <c r="D19"/>
  <c r="B19"/>
  <c r="BH18"/>
  <c r="BF18"/>
  <c r="BE18"/>
  <c r="BD18"/>
  <c r="BC18"/>
  <c r="BB18"/>
  <c r="BA18"/>
  <c r="AY18"/>
  <c r="AX18"/>
  <c r="AW18"/>
  <c r="AV18"/>
  <c r="AU18"/>
  <c r="AT18"/>
  <c r="AS18"/>
  <c r="AR18"/>
  <c r="AQ18"/>
  <c r="AP18"/>
  <c r="AO18"/>
  <c r="AN18"/>
  <c r="AM18"/>
  <c r="AL18"/>
  <c r="AK18"/>
  <c r="AJ18"/>
  <c r="AI18"/>
  <c r="AH18"/>
  <c r="AF18"/>
  <c r="AE18"/>
  <c r="AD18"/>
  <c r="AC18"/>
  <c r="AA18"/>
  <c r="Z18"/>
  <c r="Y18"/>
  <c r="U18"/>
  <c r="T18"/>
  <c r="S18"/>
  <c r="R18"/>
  <c r="Q18"/>
  <c r="P18"/>
  <c r="O18"/>
  <c r="M18"/>
  <c r="L18"/>
  <c r="J18"/>
  <c r="I18"/>
  <c r="H18"/>
  <c r="G18"/>
  <c r="F18"/>
  <c r="E18"/>
  <c r="D18"/>
  <c r="B18"/>
  <c r="BH17"/>
  <c r="BF17"/>
  <c r="BE17"/>
  <c r="BD17"/>
  <c r="BC17"/>
  <c r="BB17"/>
  <c r="BA17"/>
  <c r="AY17"/>
  <c r="AX17"/>
  <c r="AW17"/>
  <c r="AV17"/>
  <c r="AU17"/>
  <c r="AT17"/>
  <c r="AS17"/>
  <c r="AR17"/>
  <c r="AQ17"/>
  <c r="AP17"/>
  <c r="AO17"/>
  <c r="AN17"/>
  <c r="AM17"/>
  <c r="AL17"/>
  <c r="AK17"/>
  <c r="AJ17"/>
  <c r="AI17"/>
  <c r="AH17"/>
  <c r="AF17"/>
  <c r="AE17"/>
  <c r="AD17"/>
  <c r="AC17"/>
  <c r="AA17"/>
  <c r="Z17"/>
  <c r="Y17"/>
  <c r="U17"/>
  <c r="T17"/>
  <c r="S17"/>
  <c r="R17"/>
  <c r="Q17"/>
  <c r="P17"/>
  <c r="O17"/>
  <c r="M17"/>
  <c r="L17"/>
  <c r="J17"/>
  <c r="I17"/>
  <c r="H17"/>
  <c r="G17"/>
  <c r="F17"/>
  <c r="E17"/>
  <c r="D17"/>
  <c r="B17"/>
  <c r="BH16"/>
  <c r="BF16"/>
  <c r="BE16"/>
  <c r="BD16"/>
  <c r="BC16"/>
  <c r="BB16"/>
  <c r="BA16"/>
  <c r="AY16"/>
  <c r="AX16"/>
  <c r="AW16"/>
  <c r="AV16"/>
  <c r="AU16"/>
  <c r="AT16"/>
  <c r="AS16"/>
  <c r="AR16"/>
  <c r="AQ16"/>
  <c r="AP16"/>
  <c r="AO16"/>
  <c r="AN16"/>
  <c r="AM16"/>
  <c r="AL16"/>
  <c r="AK16"/>
  <c r="AJ16"/>
  <c r="AI16"/>
  <c r="AH16"/>
  <c r="AF16"/>
  <c r="AE16"/>
  <c r="AD16"/>
  <c r="AC16"/>
  <c r="AA16"/>
  <c r="Z16"/>
  <c r="Y16"/>
  <c r="U16"/>
  <c r="T16"/>
  <c r="S16"/>
  <c r="R16"/>
  <c r="Q16"/>
  <c r="P16"/>
  <c r="O16"/>
  <c r="M16"/>
  <c r="L16"/>
  <c r="J16"/>
  <c r="I16"/>
  <c r="H16"/>
  <c r="G16"/>
  <c r="F16"/>
  <c r="E16"/>
  <c r="D16"/>
  <c r="B16"/>
  <c r="BH15"/>
  <c r="BF15"/>
  <c r="BE15"/>
  <c r="BD15"/>
  <c r="BC15"/>
  <c r="BB15"/>
  <c r="BA15"/>
  <c r="AY15"/>
  <c r="AX15"/>
  <c r="AW15"/>
  <c r="AV15"/>
  <c r="AU15"/>
  <c r="AT15"/>
  <c r="AS15"/>
  <c r="AR15"/>
  <c r="AQ15"/>
  <c r="AP15"/>
  <c r="AO15"/>
  <c r="AN15"/>
  <c r="AM15"/>
  <c r="AL15"/>
  <c r="AK15"/>
  <c r="AJ15"/>
  <c r="AI15"/>
  <c r="AH15"/>
  <c r="AF15"/>
  <c r="AE15"/>
  <c r="AD15"/>
  <c r="AC15"/>
  <c r="AA15"/>
  <c r="Z15"/>
  <c r="Y15"/>
  <c r="U15"/>
  <c r="T15"/>
  <c r="S15"/>
  <c r="R15"/>
  <c r="Q15"/>
  <c r="P15"/>
  <c r="O15"/>
  <c r="M15"/>
  <c r="L15"/>
  <c r="J15"/>
  <c r="I15"/>
  <c r="H15"/>
  <c r="G15"/>
  <c r="F15"/>
  <c r="E15"/>
  <c r="D15"/>
  <c r="B15"/>
  <c r="BH14"/>
  <c r="BF14"/>
  <c r="BE14"/>
  <c r="BD14"/>
  <c r="BC14"/>
  <c r="BB14"/>
  <c r="BA14"/>
  <c r="AY14"/>
  <c r="AX14"/>
  <c r="AW14"/>
  <c r="AV14"/>
  <c r="AU14"/>
  <c r="AT14"/>
  <c r="AS14"/>
  <c r="AR14"/>
  <c r="AQ14"/>
  <c r="AP14"/>
  <c r="AO14"/>
  <c r="AN14"/>
  <c r="AM14"/>
  <c r="AL14"/>
  <c r="AK14"/>
  <c r="AJ14"/>
  <c r="AI14"/>
  <c r="AH14"/>
  <c r="AF14"/>
  <c r="AE14"/>
  <c r="AD14"/>
  <c r="AC14"/>
  <c r="AA14"/>
  <c r="Z14"/>
  <c r="Y14"/>
  <c r="U14"/>
  <c r="T14"/>
  <c r="S14"/>
  <c r="R14"/>
  <c r="Q14"/>
  <c r="P14"/>
  <c r="O14"/>
  <c r="M14"/>
  <c r="L14"/>
  <c r="J14"/>
  <c r="I14"/>
  <c r="H14"/>
  <c r="G14"/>
  <c r="F14"/>
  <c r="E14"/>
  <c r="D14"/>
  <c r="B14"/>
  <c r="BH13"/>
  <c r="BF13"/>
  <c r="BE13"/>
  <c r="BD13"/>
  <c r="BC13"/>
  <c r="BB13"/>
  <c r="BA13"/>
  <c r="AY13"/>
  <c r="AX13"/>
  <c r="AW13"/>
  <c r="AV13"/>
  <c r="AU13"/>
  <c r="AT13"/>
  <c r="AS13"/>
  <c r="AR13"/>
  <c r="AQ13"/>
  <c r="AP13"/>
  <c r="AO13"/>
  <c r="AN13"/>
  <c r="AM13"/>
  <c r="AL13"/>
  <c r="AK13"/>
  <c r="AJ13"/>
  <c r="AI13"/>
  <c r="AH13"/>
  <c r="AF13"/>
  <c r="AE13"/>
  <c r="AD13"/>
  <c r="AC13"/>
  <c r="AA13"/>
  <c r="Z13"/>
  <c r="Y13"/>
  <c r="U13"/>
  <c r="T13"/>
  <c r="S13"/>
  <c r="R13"/>
  <c r="Q13"/>
  <c r="P13"/>
  <c r="O13"/>
  <c r="M13"/>
  <c r="L13"/>
  <c r="J13"/>
  <c r="I13"/>
  <c r="H13"/>
  <c r="G13"/>
  <c r="F13"/>
  <c r="E13"/>
  <c r="D13"/>
  <c r="B13"/>
  <c r="BH12"/>
  <c r="BF12"/>
  <c r="BE12"/>
  <c r="BD12"/>
  <c r="BC12"/>
  <c r="BB12"/>
  <c r="BA12"/>
  <c r="AY12"/>
  <c r="AX12"/>
  <c r="AW12"/>
  <c r="AV12"/>
  <c r="AU12"/>
  <c r="AT12"/>
  <c r="AS12"/>
  <c r="AR12"/>
  <c r="AQ12"/>
  <c r="AP12"/>
  <c r="AO12"/>
  <c r="AN12"/>
  <c r="AM12"/>
  <c r="AL12"/>
  <c r="AK12"/>
  <c r="AJ12"/>
  <c r="AI12"/>
  <c r="AH12"/>
  <c r="AF12"/>
  <c r="AE12"/>
  <c r="AD12"/>
  <c r="AC12"/>
  <c r="AA12"/>
  <c r="Z12"/>
  <c r="Y12"/>
  <c r="U12"/>
  <c r="T12"/>
  <c r="S12"/>
  <c r="R12"/>
  <c r="Q12"/>
  <c r="P12"/>
  <c r="O12"/>
  <c r="M12"/>
  <c r="L12"/>
  <c r="J12"/>
  <c r="I12"/>
  <c r="H12"/>
  <c r="G12"/>
  <c r="F12"/>
  <c r="E12"/>
  <c r="D12"/>
  <c r="B12"/>
  <c r="BH11"/>
  <c r="BF11"/>
  <c r="BE11"/>
  <c r="BD11"/>
  <c r="BC11"/>
  <c r="BB11"/>
  <c r="BA11"/>
  <c r="AY11"/>
  <c r="AX11"/>
  <c r="AW11"/>
  <c r="AV11"/>
  <c r="AU11"/>
  <c r="AT11"/>
  <c r="AS11"/>
  <c r="AR11"/>
  <c r="AQ11"/>
  <c r="AP11"/>
  <c r="AO11"/>
  <c r="AN11"/>
  <c r="AM11"/>
  <c r="AL11"/>
  <c r="AK11"/>
  <c r="AJ11"/>
  <c r="AI11"/>
  <c r="AH11"/>
  <c r="AF11"/>
  <c r="AE11"/>
  <c r="AD11"/>
  <c r="AC11"/>
  <c r="AA11"/>
  <c r="Z11"/>
  <c r="Y11"/>
  <c r="U11"/>
  <c r="T11"/>
  <c r="S11"/>
  <c r="R11"/>
  <c r="Q11"/>
  <c r="P11"/>
  <c r="O11"/>
  <c r="M11"/>
  <c r="L11"/>
  <c r="J11"/>
  <c r="I11"/>
  <c r="H11"/>
  <c r="G11"/>
  <c r="F11"/>
  <c r="E11"/>
  <c r="D11"/>
  <c r="B11"/>
  <c r="BH10"/>
  <c r="BF10"/>
  <c r="BE10"/>
  <c r="BD10"/>
  <c r="BC10"/>
  <c r="BB10"/>
  <c r="BA10"/>
  <c r="AY10"/>
  <c r="AX10"/>
  <c r="AW10"/>
  <c r="AV10"/>
  <c r="AU10"/>
  <c r="AT10"/>
  <c r="AS10"/>
  <c r="AR10"/>
  <c r="AQ10"/>
  <c r="AP10"/>
  <c r="AO10"/>
  <c r="AN10"/>
  <c r="AM10"/>
  <c r="AL10"/>
  <c r="AK10"/>
  <c r="AJ10"/>
  <c r="AI10"/>
  <c r="AH10"/>
  <c r="AF10"/>
  <c r="AE10"/>
  <c r="AD10"/>
  <c r="AC10"/>
  <c r="AA10"/>
  <c r="Z10"/>
  <c r="Y10"/>
  <c r="U10"/>
  <c r="T10"/>
  <c r="S10"/>
  <c r="R10"/>
  <c r="Q10"/>
  <c r="P10"/>
  <c r="O10"/>
  <c r="M10"/>
  <c r="L10"/>
  <c r="J10"/>
  <c r="I10"/>
  <c r="H10"/>
  <c r="G10"/>
  <c r="F10"/>
  <c r="E10"/>
  <c r="D10"/>
  <c r="B10"/>
  <c r="BH9"/>
  <c r="BF9"/>
  <c r="BE9"/>
  <c r="BD9"/>
  <c r="BC9"/>
  <c r="BB9"/>
  <c r="BA9"/>
  <c r="AY9"/>
  <c r="AX9"/>
  <c r="AW9"/>
  <c r="AV9"/>
  <c r="AU9"/>
  <c r="AT9"/>
  <c r="AS9"/>
  <c r="AR9"/>
  <c r="AQ9"/>
  <c r="AP9"/>
  <c r="AO9"/>
  <c r="AN9"/>
  <c r="AM9"/>
  <c r="AL9"/>
  <c r="AK9"/>
  <c r="AJ9"/>
  <c r="AI9"/>
  <c r="AH9"/>
  <c r="AF9"/>
  <c r="AE9"/>
  <c r="AD9"/>
  <c r="AC9"/>
  <c r="AA9"/>
  <c r="Z9"/>
  <c r="Y9"/>
  <c r="U9"/>
  <c r="T9"/>
  <c r="S9"/>
  <c r="R9"/>
  <c r="Q9"/>
  <c r="P9"/>
  <c r="O9"/>
  <c r="M9"/>
  <c r="L9"/>
  <c r="J9"/>
  <c r="I9"/>
  <c r="H9"/>
  <c r="G9"/>
  <c r="F9"/>
  <c r="E9"/>
  <c r="D9"/>
  <c r="B9"/>
  <c r="BH8"/>
  <c r="BF8"/>
  <c r="BE8"/>
  <c r="BD8"/>
  <c r="BC8"/>
  <c r="BB8"/>
  <c r="BA8"/>
  <c r="AY8"/>
  <c r="AX8"/>
  <c r="AW8"/>
  <c r="AV8"/>
  <c r="AU8"/>
  <c r="AT8"/>
  <c r="AS8"/>
  <c r="AR8"/>
  <c r="AQ8"/>
  <c r="AP8"/>
  <c r="AO8"/>
  <c r="AN8"/>
  <c r="AM8"/>
  <c r="AL8"/>
  <c r="AK8"/>
  <c r="AJ8"/>
  <c r="AI8"/>
  <c r="AH8"/>
  <c r="AF8"/>
  <c r="AE8"/>
  <c r="AD8"/>
  <c r="AC8"/>
  <c r="AA8"/>
  <c r="Z8"/>
  <c r="Y8"/>
  <c r="U8"/>
  <c r="T8"/>
  <c r="S8"/>
  <c r="R8"/>
  <c r="Q8"/>
  <c r="P8"/>
  <c r="O8"/>
  <c r="M8"/>
  <c r="L8"/>
  <c r="J8"/>
  <c r="I8"/>
  <c r="H8"/>
  <c r="G8"/>
  <c r="F8"/>
  <c r="E8"/>
  <c r="D8"/>
  <c r="B8"/>
  <c r="AY6"/>
  <c r="AX6"/>
  <c r="AW6"/>
  <c r="AV6"/>
  <c r="AU6"/>
  <c r="AT6"/>
  <c r="AS6"/>
  <c r="AR6"/>
  <c r="AQ6"/>
  <c r="AP6"/>
  <c r="AO6"/>
  <c r="AN6"/>
  <c r="AM6"/>
  <c r="AL6"/>
  <c r="G6" i="32"/>
  <c r="R6" i="31"/>
  <c r="G32" i="7"/>
  <c r="F32"/>
  <c r="G31"/>
  <c r="F31"/>
  <c r="G30"/>
  <c r="F30"/>
  <c r="G29"/>
  <c r="F29"/>
  <c r="G28"/>
  <c r="F28"/>
  <c r="G27"/>
  <c r="F27"/>
  <c r="G26"/>
  <c r="F26"/>
  <c r="G25"/>
  <c r="F25"/>
  <c r="E24"/>
  <c r="D24"/>
  <c r="C24"/>
  <c r="G21"/>
  <c r="F21"/>
  <c r="G20"/>
  <c r="F20"/>
  <c r="G19"/>
  <c r="F19"/>
  <c r="G18"/>
  <c r="F18"/>
  <c r="G17"/>
  <c r="F17"/>
  <c r="G16"/>
  <c r="F16"/>
  <c r="G15"/>
  <c r="F15"/>
  <c r="G14"/>
  <c r="F14"/>
  <c r="G13"/>
  <c r="F13"/>
  <c r="G12"/>
  <c r="F12"/>
  <c r="G11"/>
  <c r="F11"/>
  <c r="G10"/>
  <c r="F10"/>
  <c r="G9"/>
  <c r="F9"/>
  <c r="G8"/>
  <c r="F8"/>
  <c r="G7"/>
  <c r="F7"/>
  <c r="E6"/>
  <c r="D6"/>
  <c r="C6"/>
  <c r="P6" i="32" l="1"/>
  <c r="R6"/>
  <c r="T6" i="31"/>
  <c r="I6"/>
  <c r="W6"/>
  <c r="L6"/>
  <c r="K6"/>
  <c r="Q6"/>
  <c r="N6" i="32"/>
  <c r="I6"/>
  <c r="M6"/>
  <c r="S6" i="31"/>
  <c r="H6" i="32"/>
  <c r="H6" i="31"/>
  <c r="O6" i="32"/>
  <c r="W6" i="30"/>
  <c r="V6"/>
  <c r="Z6"/>
  <c r="AE6"/>
  <c r="AF6"/>
  <c r="AD6"/>
  <c r="AK6"/>
  <c r="Y6"/>
  <c r="X6"/>
  <c r="AA6"/>
  <c r="AJ6"/>
  <c r="AI6"/>
  <c r="E35" i="7"/>
  <c r="F24"/>
  <c r="G24"/>
  <c r="G6"/>
  <c r="C35"/>
  <c r="F6"/>
  <c r="D35"/>
  <c r="A6" i="30"/>
  <c r="B6" s="1"/>
  <c r="A6" i="31"/>
  <c r="B6" s="1"/>
  <c r="A6" i="32"/>
  <c r="B6" s="1"/>
  <c r="G6" i="31" l="1"/>
  <c r="J6"/>
  <c r="P6"/>
  <c r="E6" i="32"/>
  <c r="E6" i="31"/>
  <c r="F6" i="32"/>
  <c r="L6"/>
  <c r="U6" i="31"/>
  <c r="AB6" i="30"/>
  <c r="AC6"/>
  <c r="AH6"/>
  <c r="U6"/>
  <c r="F35" i="7"/>
  <c r="G35"/>
  <c r="BC6" i="30"/>
  <c r="BE6"/>
  <c r="BA6"/>
  <c r="AI6" i="31"/>
  <c r="AK6"/>
  <c r="AG6"/>
  <c r="C6" i="32"/>
  <c r="C6" i="30"/>
  <c r="C6" i="31"/>
  <c r="Z6" i="32"/>
  <c r="AB6"/>
  <c r="F6" i="31" l="1"/>
  <c r="O6"/>
  <c r="N6"/>
  <c r="D6" i="32"/>
  <c r="K6"/>
  <c r="T6" i="30"/>
  <c r="S6"/>
  <c r="AJ6" i="31"/>
  <c r="BD6" i="30"/>
  <c r="AL6" i="31"/>
  <c r="BF6" i="30"/>
  <c r="AA6" i="32"/>
  <c r="AC6"/>
  <c r="AH6" i="31"/>
  <c r="D6" l="1"/>
  <c r="M6"/>
  <c r="AM6"/>
  <c r="J6" i="32"/>
  <c r="R6" i="30"/>
  <c r="AD6" i="32" l="1"/>
  <c r="BG6" i="30"/>
  <c r="J102" i="10" l="1"/>
  <c r="J100"/>
  <c r="J98"/>
  <c r="J95"/>
  <c r="J93"/>
  <c r="J91"/>
  <c r="J89"/>
  <c r="J87"/>
  <c r="J85"/>
  <c r="C83"/>
  <c r="C80"/>
  <c r="C78"/>
  <c r="C76"/>
  <c r="C73"/>
  <c r="C69"/>
  <c r="C65"/>
  <c r="C61"/>
  <c r="C57"/>
  <c r="C53"/>
  <c r="C49"/>
  <c r="C45"/>
  <c r="C41"/>
  <c r="C37"/>
  <c r="C33"/>
  <c r="C29"/>
  <c r="C25"/>
  <c r="C21"/>
  <c r="C17"/>
  <c r="C13"/>
  <c r="C11"/>
  <c r="C103"/>
  <c r="C101"/>
  <c r="C99"/>
  <c r="C97"/>
  <c r="C94"/>
  <c r="C92"/>
  <c r="C90"/>
  <c r="C88"/>
  <c r="C86"/>
  <c r="C84"/>
  <c r="J80"/>
  <c r="J78"/>
  <c r="J76"/>
  <c r="C74"/>
  <c r="C70"/>
  <c r="C66"/>
  <c r="C62"/>
  <c r="C58"/>
  <c r="C54"/>
  <c r="C50"/>
  <c r="C46"/>
  <c r="C42"/>
  <c r="C38"/>
  <c r="C34"/>
  <c r="C30"/>
  <c r="C26"/>
  <c r="C22"/>
  <c r="C18"/>
  <c r="C14"/>
  <c r="J11"/>
  <c r="J101"/>
  <c r="J99"/>
  <c r="J97"/>
  <c r="J94"/>
  <c r="J92"/>
  <c r="J90"/>
  <c r="J88"/>
  <c r="J86"/>
  <c r="J84"/>
  <c r="C81"/>
  <c r="C79"/>
  <c r="C77"/>
  <c r="C75"/>
  <c r="C71"/>
  <c r="C67"/>
  <c r="C63"/>
  <c r="C59"/>
  <c r="C55"/>
  <c r="C51"/>
  <c r="C47"/>
  <c r="C43"/>
  <c r="C39"/>
  <c r="C35"/>
  <c r="C31"/>
  <c r="C27"/>
  <c r="C23"/>
  <c r="C19"/>
  <c r="C15"/>
  <c r="C12"/>
  <c r="C10"/>
  <c r="C9" s="1"/>
  <c r="C8"/>
  <c r="C102"/>
  <c r="C100"/>
  <c r="C98"/>
  <c r="C95"/>
  <c r="C93"/>
  <c r="C91"/>
  <c r="C89"/>
  <c r="C87"/>
  <c r="C85"/>
  <c r="C82"/>
  <c r="J79"/>
  <c r="J77"/>
  <c r="J75"/>
  <c r="C72"/>
  <c r="C68"/>
  <c r="C64"/>
  <c r="C60"/>
  <c r="C56"/>
  <c r="C52"/>
  <c r="C48"/>
  <c r="C44"/>
  <c r="C40"/>
  <c r="C36"/>
  <c r="C32"/>
  <c r="C28"/>
  <c r="C24"/>
  <c r="C20"/>
  <c r="C16"/>
  <c r="J12"/>
  <c r="J10"/>
  <c r="J8"/>
  <c r="J105" s="1"/>
  <c r="D102"/>
  <c r="D100"/>
  <c r="D98"/>
  <c r="D95"/>
  <c r="D93"/>
  <c r="D91"/>
  <c r="D89"/>
  <c r="D87"/>
  <c r="D85"/>
  <c r="D82"/>
  <c r="K79"/>
  <c r="K77"/>
  <c r="K75"/>
  <c r="D72"/>
  <c r="D68"/>
  <c r="D64"/>
  <c r="D60"/>
  <c r="D56"/>
  <c r="D52"/>
  <c r="D48"/>
  <c r="D44"/>
  <c r="D40"/>
  <c r="D36"/>
  <c r="D32"/>
  <c r="D28"/>
  <c r="D24"/>
  <c r="D20"/>
  <c r="D16"/>
  <c r="K12"/>
  <c r="K10"/>
  <c r="K8"/>
  <c r="K102"/>
  <c r="K100"/>
  <c r="K98"/>
  <c r="K95"/>
  <c r="K93"/>
  <c r="K91"/>
  <c r="K89"/>
  <c r="K87"/>
  <c r="K85"/>
  <c r="D83"/>
  <c r="D80"/>
  <c r="D78"/>
  <c r="D76"/>
  <c r="D73"/>
  <c r="D69"/>
  <c r="D65"/>
  <c r="D61"/>
  <c r="D57"/>
  <c r="D53"/>
  <c r="D49"/>
  <c r="D45"/>
  <c r="D41"/>
  <c r="D37"/>
  <c r="D33"/>
  <c r="D29"/>
  <c r="D25"/>
  <c r="D21"/>
  <c r="D17"/>
  <c r="D13"/>
  <c r="D11"/>
  <c r="D103"/>
  <c r="D101"/>
  <c r="D99"/>
  <c r="D97"/>
  <c r="D94"/>
  <c r="D92"/>
  <c r="D90"/>
  <c r="D88"/>
  <c r="D86"/>
  <c r="D84"/>
  <c r="K80"/>
  <c r="K78"/>
  <c r="K76"/>
  <c r="D74"/>
  <c r="D70"/>
  <c r="D66"/>
  <c r="D62"/>
  <c r="D58"/>
  <c r="D54"/>
  <c r="D50"/>
  <c r="D46"/>
  <c r="D42"/>
  <c r="D38"/>
  <c r="D34"/>
  <c r="D30"/>
  <c r="D26"/>
  <c r="D22"/>
  <c r="D18"/>
  <c r="D14"/>
  <c r="K11"/>
  <c r="K101"/>
  <c r="K99"/>
  <c r="K97"/>
  <c r="K94"/>
  <c r="K92"/>
  <c r="K90"/>
  <c r="K88"/>
  <c r="K86"/>
  <c r="K84"/>
  <c r="D81"/>
  <c r="D79"/>
  <c r="D77"/>
  <c r="D75"/>
  <c r="D71"/>
  <c r="D67"/>
  <c r="D63"/>
  <c r="D59"/>
  <c r="D55"/>
  <c r="D51"/>
  <c r="D47"/>
  <c r="D43"/>
  <c r="D39"/>
  <c r="D35"/>
  <c r="D31"/>
  <c r="D27"/>
  <c r="D23"/>
  <c r="D19"/>
  <c r="D15"/>
  <c r="D12"/>
  <c r="D10"/>
  <c r="D8"/>
  <c r="D9" l="1"/>
  <c r="K105"/>
  <c r="J9"/>
  <c r="K9"/>
  <c r="L374" i="20" l="1"/>
  <c r="E370"/>
  <c r="E366"/>
  <c r="E363"/>
  <c r="E361"/>
  <c r="E359"/>
  <c r="E357"/>
  <c r="E355"/>
  <c r="E353"/>
  <c r="L344"/>
  <c r="L340"/>
  <c r="L336"/>
  <c r="L332"/>
  <c r="L328"/>
  <c r="L324"/>
  <c r="L320"/>
  <c r="L316"/>
  <c r="L312"/>
  <c r="L308"/>
  <c r="L304"/>
  <c r="L300"/>
  <c r="L296"/>
  <c r="L292"/>
  <c r="L288"/>
  <c r="L284"/>
  <c r="L280"/>
  <c r="L276"/>
  <c r="L272"/>
  <c r="L268"/>
  <c r="L264"/>
  <c r="L260"/>
  <c r="L256"/>
  <c r="L252"/>
  <c r="L248"/>
  <c r="L244"/>
  <c r="L240"/>
  <c r="L236"/>
  <c r="L232"/>
  <c r="L228"/>
  <c r="L224"/>
  <c r="L220"/>
  <c r="L216"/>
  <c r="L212"/>
  <c r="L208"/>
  <c r="L204"/>
  <c r="L200"/>
  <c r="L196"/>
  <c r="L192"/>
  <c r="L188"/>
  <c r="L184"/>
  <c r="L180"/>
  <c r="L176"/>
  <c r="L172"/>
  <c r="L168"/>
  <c r="L164"/>
  <c r="L160"/>
  <c r="L156"/>
  <c r="L152"/>
  <c r="L148"/>
  <c r="L144"/>
  <c r="L140"/>
  <c r="L136"/>
  <c r="L132"/>
  <c r="L128"/>
  <c r="L124"/>
  <c r="L120"/>
  <c r="L116"/>
  <c r="L112"/>
  <c r="L108"/>
  <c r="L104"/>
  <c r="L100"/>
  <c r="L96"/>
  <c r="L92"/>
  <c r="L88"/>
  <c r="L84"/>
  <c r="L80"/>
  <c r="L76"/>
  <c r="E375"/>
  <c r="E371"/>
  <c r="E367"/>
  <c r="L363"/>
  <c r="L361"/>
  <c r="L359"/>
  <c r="L357"/>
  <c r="L355"/>
  <c r="L353"/>
  <c r="L345"/>
  <c r="L341"/>
  <c r="L337"/>
  <c r="L333"/>
  <c r="L329"/>
  <c r="L325"/>
  <c r="L321"/>
  <c r="L317"/>
  <c r="L313"/>
  <c r="L309"/>
  <c r="L305"/>
  <c r="L301"/>
  <c r="L297"/>
  <c r="L293"/>
  <c r="L289"/>
  <c r="L285"/>
  <c r="L281"/>
  <c r="L277"/>
  <c r="L273"/>
  <c r="L269"/>
  <c r="L265"/>
  <c r="L261"/>
  <c r="L257"/>
  <c r="L253"/>
  <c r="L249"/>
  <c r="L245"/>
  <c r="L241"/>
  <c r="L237"/>
  <c r="L233"/>
  <c r="L229"/>
  <c r="L225"/>
  <c r="L221"/>
  <c r="L217"/>
  <c r="L213"/>
  <c r="L209"/>
  <c r="L205"/>
  <c r="L201"/>
  <c r="L197"/>
  <c r="L193"/>
  <c r="L189"/>
  <c r="L185"/>
  <c r="L181"/>
  <c r="L177"/>
  <c r="L173"/>
  <c r="L169"/>
  <c r="L165"/>
  <c r="L161"/>
  <c r="L157"/>
  <c r="L153"/>
  <c r="L149"/>
  <c r="L145"/>
  <c r="L141"/>
  <c r="L137"/>
  <c r="L133"/>
  <c r="L129"/>
  <c r="L125"/>
  <c r="L121"/>
  <c r="L117"/>
  <c r="L113"/>
  <c r="L109"/>
  <c r="L105"/>
  <c r="L101"/>
  <c r="L97"/>
  <c r="L93"/>
  <c r="L89"/>
  <c r="L85"/>
  <c r="L81"/>
  <c r="L77"/>
  <c r="L73"/>
  <c r="L69"/>
  <c r="L65"/>
  <c r="L375"/>
  <c r="E372"/>
  <c r="E368"/>
  <c r="E364"/>
  <c r="E362"/>
  <c r="E360"/>
  <c r="E358"/>
  <c r="E356"/>
  <c r="E354"/>
  <c r="E352"/>
  <c r="L346"/>
  <c r="L342"/>
  <c r="L338"/>
  <c r="L334"/>
  <c r="L330"/>
  <c r="L326"/>
  <c r="L322"/>
  <c r="L318"/>
  <c r="L314"/>
  <c r="L310"/>
  <c r="L306"/>
  <c r="L302"/>
  <c r="L298"/>
  <c r="L294"/>
  <c r="L290"/>
  <c r="L286"/>
  <c r="L282"/>
  <c r="L278"/>
  <c r="L274"/>
  <c r="L270"/>
  <c r="L266"/>
  <c r="L262"/>
  <c r="L258"/>
  <c r="L254"/>
  <c r="L250"/>
  <c r="L246"/>
  <c r="L242"/>
  <c r="L238"/>
  <c r="L234"/>
  <c r="L230"/>
  <c r="L226"/>
  <c r="L222"/>
  <c r="L218"/>
  <c r="L214"/>
  <c r="L210"/>
  <c r="L206"/>
  <c r="L202"/>
  <c r="L198"/>
  <c r="L194"/>
  <c r="L190"/>
  <c r="L186"/>
  <c r="L182"/>
  <c r="L178"/>
  <c r="L174"/>
  <c r="L170"/>
  <c r="L166"/>
  <c r="L162"/>
  <c r="L158"/>
  <c r="L154"/>
  <c r="L150"/>
  <c r="L146"/>
  <c r="L142"/>
  <c r="L138"/>
  <c r="L134"/>
  <c r="L130"/>
  <c r="L126"/>
  <c r="L122"/>
  <c r="L118"/>
  <c r="L114"/>
  <c r="L110"/>
  <c r="L106"/>
  <c r="L102"/>
  <c r="L98"/>
  <c r="L94"/>
  <c r="L90"/>
  <c r="L86"/>
  <c r="L82"/>
  <c r="L78"/>
  <c r="L74"/>
  <c r="L70"/>
  <c r="L66"/>
  <c r="L62"/>
  <c r="E376"/>
  <c r="E374"/>
  <c r="E369"/>
  <c r="E365"/>
  <c r="L362"/>
  <c r="L360"/>
  <c r="L358"/>
  <c r="L356"/>
  <c r="L354"/>
  <c r="L352"/>
  <c r="L347"/>
  <c r="L343"/>
  <c r="L339"/>
  <c r="L335"/>
  <c r="L331"/>
  <c r="L327"/>
  <c r="L323"/>
  <c r="L319"/>
  <c r="L315"/>
  <c r="L311"/>
  <c r="L307"/>
  <c r="L303"/>
  <c r="L299"/>
  <c r="L295"/>
  <c r="L291"/>
  <c r="L287"/>
  <c r="L283"/>
  <c r="L279"/>
  <c r="L275"/>
  <c r="L271"/>
  <c r="L267"/>
  <c r="L263"/>
  <c r="L259"/>
  <c r="L255"/>
  <c r="L251"/>
  <c r="L247"/>
  <c r="L243"/>
  <c r="L239"/>
  <c r="L235"/>
  <c r="L231"/>
  <c r="L227"/>
  <c r="L223"/>
  <c r="L219"/>
  <c r="L215"/>
  <c r="L211"/>
  <c r="L207"/>
  <c r="L203"/>
  <c r="L199"/>
  <c r="L195"/>
  <c r="L191"/>
  <c r="L187"/>
  <c r="L183"/>
  <c r="L179"/>
  <c r="L175"/>
  <c r="L171"/>
  <c r="L167"/>
  <c r="L163"/>
  <c r="L159"/>
  <c r="L155"/>
  <c r="L151"/>
  <c r="L147"/>
  <c r="L143"/>
  <c r="L139"/>
  <c r="L135"/>
  <c r="L131"/>
  <c r="L127"/>
  <c r="L123"/>
  <c r="L119"/>
  <c r="L115"/>
  <c r="L111"/>
  <c r="L107"/>
  <c r="L103"/>
  <c r="L99"/>
  <c r="L95"/>
  <c r="L91"/>
  <c r="L87"/>
  <c r="L83"/>
  <c r="L79"/>
  <c r="L75"/>
  <c r="L71"/>
  <c r="L67"/>
  <c r="L63"/>
  <c r="L59"/>
  <c r="L57"/>
  <c r="L55"/>
  <c r="L53"/>
  <c r="L51"/>
  <c r="L49"/>
  <c r="L47"/>
  <c r="L45"/>
  <c r="L43"/>
  <c r="L41"/>
  <c r="L39"/>
  <c r="L37"/>
  <c r="L35"/>
  <c r="L33"/>
  <c r="L31"/>
  <c r="L29"/>
  <c r="L27"/>
  <c r="L25"/>
  <c r="L23"/>
  <c r="L21"/>
  <c r="L19"/>
  <c r="L17"/>
  <c r="L15"/>
  <c r="L13"/>
  <c r="L11"/>
  <c r="L9"/>
  <c r="L7"/>
  <c r="L72"/>
  <c r="E58"/>
  <c r="E56"/>
  <c r="E54"/>
  <c r="E52"/>
  <c r="E50"/>
  <c r="E48"/>
  <c r="E46"/>
  <c r="E44"/>
  <c r="E42"/>
  <c r="E40"/>
  <c r="E38"/>
  <c r="E36"/>
  <c r="E34"/>
  <c r="E32"/>
  <c r="E30"/>
  <c r="E28"/>
  <c r="E26"/>
  <c r="E24"/>
  <c r="E22"/>
  <c r="E20"/>
  <c r="E18"/>
  <c r="E16"/>
  <c r="E14"/>
  <c r="E12"/>
  <c r="E10"/>
  <c r="E8"/>
  <c r="L68"/>
  <c r="L61"/>
  <c r="L60"/>
  <c r="L58"/>
  <c r="L56"/>
  <c r="L54"/>
  <c r="L52"/>
  <c r="L50"/>
  <c r="L48"/>
  <c r="L46"/>
  <c r="L44"/>
  <c r="L42"/>
  <c r="L40"/>
  <c r="L38"/>
  <c r="L36"/>
  <c r="L34"/>
  <c r="L32"/>
  <c r="L30"/>
  <c r="L28"/>
  <c r="L26"/>
  <c r="L24"/>
  <c r="L22"/>
  <c r="L20"/>
  <c r="L18"/>
  <c r="L16"/>
  <c r="L14"/>
  <c r="L12"/>
  <c r="L10"/>
  <c r="L8"/>
  <c r="L64"/>
  <c r="E57"/>
  <c r="E55"/>
  <c r="E53"/>
  <c r="E51"/>
  <c r="E49"/>
  <c r="E47"/>
  <c r="E45"/>
  <c r="E43"/>
  <c r="E41"/>
  <c r="E39"/>
  <c r="E37"/>
  <c r="E35"/>
  <c r="E33"/>
  <c r="E31"/>
  <c r="E29"/>
  <c r="E27"/>
  <c r="E25"/>
  <c r="E23"/>
  <c r="E21"/>
  <c r="E19"/>
  <c r="E17"/>
  <c r="E15"/>
  <c r="E13"/>
  <c r="E11"/>
  <c r="E9"/>
  <c r="E7"/>
  <c r="C65" i="23"/>
  <c r="I65" s="1"/>
  <c r="C6"/>
  <c r="I6" s="1"/>
  <c r="C68" l="1"/>
  <c r="I68" s="1"/>
  <c r="C43"/>
  <c r="I43" s="1"/>
  <c r="C51"/>
  <c r="I51" s="1"/>
  <c r="C35"/>
  <c r="I35" s="1"/>
  <c r="C44"/>
  <c r="I44" s="1"/>
  <c r="C78"/>
  <c r="I78" s="1"/>
  <c r="C58"/>
  <c r="I58" s="1"/>
  <c r="C61"/>
  <c r="I61" s="1"/>
  <c r="C66"/>
  <c r="I66" s="1"/>
  <c r="C9"/>
  <c r="I9" s="1"/>
  <c r="C20"/>
  <c r="I20" s="1"/>
  <c r="C34"/>
  <c r="I34" s="1"/>
  <c r="C80"/>
  <c r="I80" s="1"/>
  <c r="C81"/>
  <c r="I81" s="1"/>
  <c r="C69"/>
  <c r="I69" s="1"/>
  <c r="C25"/>
  <c r="I25" s="1"/>
  <c r="C31"/>
  <c r="I31" s="1"/>
  <c r="C77"/>
  <c r="I77" s="1"/>
  <c r="C30"/>
  <c r="I30" s="1"/>
  <c r="C56"/>
  <c r="I56" s="1"/>
  <c r="C29"/>
  <c r="I29" s="1"/>
  <c r="C16"/>
  <c r="I16" s="1"/>
  <c r="C21"/>
  <c r="I21" s="1"/>
  <c r="C74"/>
  <c r="I74" s="1"/>
  <c r="C54"/>
  <c r="I54" s="1"/>
  <c r="C60"/>
  <c r="I60" s="1"/>
  <c r="C49"/>
  <c r="I49" s="1"/>
  <c r="C13"/>
  <c r="I13" s="1"/>
  <c r="C27"/>
  <c r="I27" s="1"/>
  <c r="C24"/>
  <c r="I24" s="1"/>
  <c r="C73"/>
  <c r="I73" s="1"/>
  <c r="C76"/>
  <c r="I76" s="1"/>
  <c r="C18"/>
  <c r="I18" s="1"/>
  <c r="C42"/>
  <c r="I42" s="1"/>
  <c r="C11"/>
  <c r="I11" s="1"/>
  <c r="C14"/>
  <c r="I14" s="1"/>
  <c r="C39"/>
  <c r="I39" s="1"/>
  <c r="C32"/>
  <c r="I32" s="1"/>
  <c r="C52"/>
  <c r="I52" s="1"/>
  <c r="C12"/>
  <c r="I12" s="1"/>
  <c r="C71"/>
  <c r="I71" s="1"/>
  <c r="C23"/>
  <c r="I23" s="1"/>
  <c r="C37"/>
  <c r="I37" s="1"/>
  <c r="C75"/>
  <c r="I75" s="1"/>
  <c r="C17"/>
  <c r="I17" s="1"/>
  <c r="C48"/>
  <c r="I48" s="1"/>
  <c r="C26"/>
  <c r="I26" s="1"/>
  <c r="C19"/>
  <c r="I19" s="1"/>
  <c r="C22"/>
  <c r="I22" s="1"/>
  <c r="C47"/>
  <c r="I47" s="1"/>
  <c r="C83"/>
  <c r="I83" s="1"/>
  <c r="C67"/>
  <c r="I67" s="1"/>
  <c r="C8"/>
  <c r="I8" s="1"/>
  <c r="C38"/>
  <c r="I38" s="1"/>
  <c r="C50"/>
  <c r="I50" s="1"/>
  <c r="C57"/>
  <c r="I57" s="1"/>
  <c r="C63"/>
  <c r="I63" s="1"/>
  <c r="C41"/>
  <c r="I41" s="1"/>
  <c r="C62"/>
  <c r="I62" s="1"/>
  <c r="C59"/>
  <c r="I59" s="1"/>
  <c r="C82"/>
  <c r="I82" s="1"/>
  <c r="C53"/>
  <c r="I53" s="1"/>
  <c r="C10"/>
  <c r="I10" s="1"/>
  <c r="C15"/>
  <c r="I15" s="1"/>
  <c r="C7"/>
  <c r="I7" s="1"/>
  <c r="C40"/>
  <c r="I40" s="1"/>
  <c r="C45"/>
  <c r="I45" s="1"/>
  <c r="C28"/>
  <c r="I28" s="1"/>
  <c r="C55"/>
  <c r="I55" s="1"/>
  <c r="C72"/>
  <c r="I72" s="1"/>
  <c r="C36"/>
  <c r="I36" s="1"/>
  <c r="C70"/>
  <c r="I70" s="1"/>
  <c r="C33"/>
  <c r="I33" s="1"/>
  <c r="C46"/>
  <c r="I46" s="1"/>
  <c r="C79"/>
  <c r="I79" s="1"/>
  <c r="E349" i="20"/>
  <c r="F7"/>
  <c r="G7"/>
  <c r="F15"/>
  <c r="G15"/>
  <c r="F23"/>
  <c r="G23"/>
  <c r="F31"/>
  <c r="G31"/>
  <c r="F39"/>
  <c r="G39"/>
  <c r="F47"/>
  <c r="G47"/>
  <c r="F55"/>
  <c r="G55"/>
  <c r="N10"/>
  <c r="M10"/>
  <c r="N18"/>
  <c r="M18"/>
  <c r="N26"/>
  <c r="M26"/>
  <c r="N34"/>
  <c r="M34"/>
  <c r="N42"/>
  <c r="M42"/>
  <c r="N50"/>
  <c r="M50"/>
  <c r="M58"/>
  <c r="N58"/>
  <c r="F8"/>
  <c r="G8"/>
  <c r="F16"/>
  <c r="G16"/>
  <c r="F24"/>
  <c r="G24"/>
  <c r="F32"/>
  <c r="G32"/>
  <c r="F40"/>
  <c r="G40"/>
  <c r="F48"/>
  <c r="G48"/>
  <c r="F56"/>
  <c r="G56"/>
  <c r="M9"/>
  <c r="N9"/>
  <c r="M17"/>
  <c r="N17"/>
  <c r="M25"/>
  <c r="N25"/>
  <c r="M33"/>
  <c r="N33"/>
  <c r="M41"/>
  <c r="N41"/>
  <c r="M49"/>
  <c r="N49"/>
  <c r="M57"/>
  <c r="N57"/>
  <c r="N71"/>
  <c r="M71"/>
  <c r="M87"/>
  <c r="N87"/>
  <c r="M103"/>
  <c r="N103"/>
  <c r="M119"/>
  <c r="N119"/>
  <c r="M135"/>
  <c r="N135"/>
  <c r="M151"/>
  <c r="N151"/>
  <c r="M167"/>
  <c r="N167"/>
  <c r="M183"/>
  <c r="N183"/>
  <c r="M199"/>
  <c r="N199"/>
  <c r="M215"/>
  <c r="N215"/>
  <c r="M231"/>
  <c r="N231"/>
  <c r="M247"/>
  <c r="N247"/>
  <c r="M263"/>
  <c r="N263"/>
  <c r="M279"/>
  <c r="N279"/>
  <c r="M295"/>
  <c r="N295"/>
  <c r="M311"/>
  <c r="N311"/>
  <c r="M327"/>
  <c r="N327"/>
  <c r="M343"/>
  <c r="N343"/>
  <c r="M356"/>
  <c r="N356"/>
  <c r="F365"/>
  <c r="G365"/>
  <c r="M62"/>
  <c r="N62"/>
  <c r="N78"/>
  <c r="M78"/>
  <c r="N94"/>
  <c r="M94"/>
  <c r="N110"/>
  <c r="M110"/>
  <c r="N126"/>
  <c r="M126"/>
  <c r="N142"/>
  <c r="M142"/>
  <c r="N158"/>
  <c r="M158"/>
  <c r="N174"/>
  <c r="M174"/>
  <c r="N190"/>
  <c r="M190"/>
  <c r="N206"/>
  <c r="M206"/>
  <c r="N222"/>
  <c r="M222"/>
  <c r="N238"/>
  <c r="M238"/>
  <c r="N254"/>
  <c r="M254"/>
  <c r="N270"/>
  <c r="M270"/>
  <c r="N286"/>
  <c r="M286"/>
  <c r="N302"/>
  <c r="M302"/>
  <c r="N318"/>
  <c r="M318"/>
  <c r="N334"/>
  <c r="M334"/>
  <c r="G352"/>
  <c r="F352"/>
  <c r="G360"/>
  <c r="F360"/>
  <c r="G372"/>
  <c r="F372"/>
  <c r="M73"/>
  <c r="N73"/>
  <c r="M89"/>
  <c r="N89"/>
  <c r="M105"/>
  <c r="N105"/>
  <c r="M121"/>
  <c r="N121"/>
  <c r="M137"/>
  <c r="N137"/>
  <c r="M153"/>
  <c r="N153"/>
  <c r="M169"/>
  <c r="N169"/>
  <c r="M185"/>
  <c r="N185"/>
  <c r="M201"/>
  <c r="N201"/>
  <c r="M217"/>
  <c r="N217"/>
  <c r="M233"/>
  <c r="N233"/>
  <c r="M249"/>
  <c r="N249"/>
  <c r="M265"/>
  <c r="N265"/>
  <c r="M281"/>
  <c r="N281"/>
  <c r="M297"/>
  <c r="N297"/>
  <c r="M313"/>
  <c r="N313"/>
  <c r="M329"/>
  <c r="N329"/>
  <c r="M345"/>
  <c r="N345"/>
  <c r="M357"/>
  <c r="N357"/>
  <c r="F367"/>
  <c r="G367"/>
  <c r="M80"/>
  <c r="N80"/>
  <c r="M96"/>
  <c r="N96"/>
  <c r="M112"/>
  <c r="N112"/>
  <c r="M128"/>
  <c r="N128"/>
  <c r="M144"/>
  <c r="N144"/>
  <c r="M160"/>
  <c r="N160"/>
  <c r="M176"/>
  <c r="N176"/>
  <c r="M192"/>
  <c r="N192"/>
  <c r="M208"/>
  <c r="N208"/>
  <c r="M224"/>
  <c r="N224"/>
  <c r="M240"/>
  <c r="N240"/>
  <c r="M256"/>
  <c r="N256"/>
  <c r="M272"/>
  <c r="N272"/>
  <c r="M288"/>
  <c r="N288"/>
  <c r="M304"/>
  <c r="N304"/>
  <c r="M320"/>
  <c r="N320"/>
  <c r="M336"/>
  <c r="N336"/>
  <c r="F353"/>
  <c r="G353"/>
  <c r="F361"/>
  <c r="G361"/>
  <c r="M374"/>
  <c r="N374"/>
  <c r="F13"/>
  <c r="G13"/>
  <c r="F21"/>
  <c r="G21"/>
  <c r="F29"/>
  <c r="G29"/>
  <c r="F37"/>
  <c r="G37"/>
  <c r="F45"/>
  <c r="G45"/>
  <c r="F53"/>
  <c r="G53"/>
  <c r="N8"/>
  <c r="M8"/>
  <c r="N16"/>
  <c r="M16"/>
  <c r="N24"/>
  <c r="M24"/>
  <c r="N32"/>
  <c r="M32"/>
  <c r="N40"/>
  <c r="M40"/>
  <c r="N48"/>
  <c r="M48"/>
  <c r="N56"/>
  <c r="M56"/>
  <c r="M68"/>
  <c r="N68"/>
  <c r="F14"/>
  <c r="G14"/>
  <c r="F22"/>
  <c r="G22"/>
  <c r="F30"/>
  <c r="G30"/>
  <c r="F38"/>
  <c r="G38"/>
  <c r="F46"/>
  <c r="G46"/>
  <c r="F54"/>
  <c r="G54"/>
  <c r="L349"/>
  <c r="M7"/>
  <c r="N7"/>
  <c r="M15"/>
  <c r="N15"/>
  <c r="M23"/>
  <c r="N23"/>
  <c r="M31"/>
  <c r="N31"/>
  <c r="M39"/>
  <c r="N39"/>
  <c r="M47"/>
  <c r="N47"/>
  <c r="M55"/>
  <c r="N55"/>
  <c r="N67"/>
  <c r="M67"/>
  <c r="M83"/>
  <c r="N83"/>
  <c r="M99"/>
  <c r="N99"/>
  <c r="M115"/>
  <c r="N115"/>
  <c r="M131"/>
  <c r="N131"/>
  <c r="M147"/>
  <c r="N147"/>
  <c r="M163"/>
  <c r="N163"/>
  <c r="M179"/>
  <c r="N179"/>
  <c r="M195"/>
  <c r="N195"/>
  <c r="M211"/>
  <c r="N211"/>
  <c r="M227"/>
  <c r="N227"/>
  <c r="M243"/>
  <c r="N243"/>
  <c r="M259"/>
  <c r="N259"/>
  <c r="M275"/>
  <c r="N275"/>
  <c r="M291"/>
  <c r="N291"/>
  <c r="M307"/>
  <c r="N307"/>
  <c r="M323"/>
  <c r="N323"/>
  <c r="M339"/>
  <c r="N339"/>
  <c r="M354"/>
  <c r="N354"/>
  <c r="M362"/>
  <c r="N362"/>
  <c r="F376"/>
  <c r="G376"/>
  <c r="N74"/>
  <c r="M74"/>
  <c r="N90"/>
  <c r="M90"/>
  <c r="N106"/>
  <c r="M106"/>
  <c r="N122"/>
  <c r="M122"/>
  <c r="N138"/>
  <c r="M138"/>
  <c r="N154"/>
  <c r="M154"/>
  <c r="N170"/>
  <c r="M170"/>
  <c r="N186"/>
  <c r="M186"/>
  <c r="N202"/>
  <c r="M202"/>
  <c r="N218"/>
  <c r="M218"/>
  <c r="N234"/>
  <c r="M234"/>
  <c r="N250"/>
  <c r="M250"/>
  <c r="N266"/>
  <c r="M266"/>
  <c r="N282"/>
  <c r="M282"/>
  <c r="N298"/>
  <c r="M298"/>
  <c r="N314"/>
  <c r="M314"/>
  <c r="N330"/>
  <c r="M330"/>
  <c r="N346"/>
  <c r="M346"/>
  <c r="G358"/>
  <c r="F358"/>
  <c r="G368"/>
  <c r="F368"/>
  <c r="M69"/>
  <c r="N69"/>
  <c r="M85"/>
  <c r="N85"/>
  <c r="M101"/>
  <c r="N101"/>
  <c r="M117"/>
  <c r="N117"/>
  <c r="M133"/>
  <c r="N133"/>
  <c r="M149"/>
  <c r="N149"/>
  <c r="M165"/>
  <c r="N165"/>
  <c r="M181"/>
  <c r="N181"/>
  <c r="M197"/>
  <c r="N197"/>
  <c r="M213"/>
  <c r="N213"/>
  <c r="M229"/>
  <c r="N229"/>
  <c r="M245"/>
  <c r="N245"/>
  <c r="M261"/>
  <c r="N261"/>
  <c r="M277"/>
  <c r="N277"/>
  <c r="M293"/>
  <c r="N293"/>
  <c r="M309"/>
  <c r="N309"/>
  <c r="M325"/>
  <c r="N325"/>
  <c r="M341"/>
  <c r="N341"/>
  <c r="M355"/>
  <c r="N355"/>
  <c r="M363"/>
  <c r="N363"/>
  <c r="M76"/>
  <c r="N76"/>
  <c r="M92"/>
  <c r="N92"/>
  <c r="M108"/>
  <c r="N108"/>
  <c r="M124"/>
  <c r="N124"/>
  <c r="M140"/>
  <c r="N140"/>
  <c r="M156"/>
  <c r="N156"/>
  <c r="M172"/>
  <c r="N172"/>
  <c r="M188"/>
  <c r="N188"/>
  <c r="M204"/>
  <c r="N204"/>
  <c r="M220"/>
  <c r="N220"/>
  <c r="M236"/>
  <c r="N236"/>
  <c r="M252"/>
  <c r="N252"/>
  <c r="M268"/>
  <c r="N268"/>
  <c r="M284"/>
  <c r="N284"/>
  <c r="M300"/>
  <c r="N300"/>
  <c r="M316"/>
  <c r="N316"/>
  <c r="M332"/>
  <c r="N332"/>
  <c r="F359"/>
  <c r="G359"/>
  <c r="F370"/>
  <c r="G370"/>
  <c r="E351"/>
  <c r="F11"/>
  <c r="G11"/>
  <c r="F19"/>
  <c r="G19"/>
  <c r="F27"/>
  <c r="G27"/>
  <c r="F35"/>
  <c r="G35"/>
  <c r="F43"/>
  <c r="G43"/>
  <c r="F51"/>
  <c r="G51"/>
  <c r="M64"/>
  <c r="N64"/>
  <c r="N14"/>
  <c r="M14"/>
  <c r="N22"/>
  <c r="M22"/>
  <c r="N30"/>
  <c r="M30"/>
  <c r="N38"/>
  <c r="M38"/>
  <c r="N46"/>
  <c r="M46"/>
  <c r="N54"/>
  <c r="M54"/>
  <c r="M61"/>
  <c r="N61"/>
  <c r="F12"/>
  <c r="G12"/>
  <c r="F20"/>
  <c r="G20"/>
  <c r="F28"/>
  <c r="G28"/>
  <c r="F36"/>
  <c r="G36"/>
  <c r="F44"/>
  <c r="G44"/>
  <c r="F52"/>
  <c r="G52"/>
  <c r="M72"/>
  <c r="N72"/>
  <c r="M13"/>
  <c r="N13"/>
  <c r="M21"/>
  <c r="N21"/>
  <c r="M29"/>
  <c r="N29"/>
  <c r="M37"/>
  <c r="N37"/>
  <c r="M45"/>
  <c r="N45"/>
  <c r="M53"/>
  <c r="N53"/>
  <c r="N63"/>
  <c r="M63"/>
  <c r="M79"/>
  <c r="N79"/>
  <c r="M95"/>
  <c r="N95"/>
  <c r="M111"/>
  <c r="N111"/>
  <c r="M127"/>
  <c r="N127"/>
  <c r="M143"/>
  <c r="N143"/>
  <c r="M159"/>
  <c r="N159"/>
  <c r="M175"/>
  <c r="N175"/>
  <c r="M191"/>
  <c r="N191"/>
  <c r="M207"/>
  <c r="N207"/>
  <c r="M223"/>
  <c r="N223"/>
  <c r="M239"/>
  <c r="N239"/>
  <c r="M255"/>
  <c r="N255"/>
  <c r="M271"/>
  <c r="N271"/>
  <c r="M287"/>
  <c r="N287"/>
  <c r="M303"/>
  <c r="N303"/>
  <c r="M319"/>
  <c r="N319"/>
  <c r="M335"/>
  <c r="N335"/>
  <c r="M352"/>
  <c r="N352"/>
  <c r="M360"/>
  <c r="N360"/>
  <c r="F374"/>
  <c r="G374"/>
  <c r="M70"/>
  <c r="N70"/>
  <c r="N86"/>
  <c r="M86"/>
  <c r="N102"/>
  <c r="M102"/>
  <c r="N118"/>
  <c r="M118"/>
  <c r="N134"/>
  <c r="M134"/>
  <c r="N150"/>
  <c r="M150"/>
  <c r="N166"/>
  <c r="M166"/>
  <c r="N182"/>
  <c r="M182"/>
  <c r="N198"/>
  <c r="M198"/>
  <c r="N214"/>
  <c r="M214"/>
  <c r="N230"/>
  <c r="M230"/>
  <c r="N246"/>
  <c r="M246"/>
  <c r="N262"/>
  <c r="M262"/>
  <c r="N278"/>
  <c r="M278"/>
  <c r="N294"/>
  <c r="M294"/>
  <c r="N310"/>
  <c r="M310"/>
  <c r="N326"/>
  <c r="M326"/>
  <c r="N342"/>
  <c r="M342"/>
  <c r="G356"/>
  <c r="F356"/>
  <c r="G364"/>
  <c r="F364"/>
  <c r="M65"/>
  <c r="N65"/>
  <c r="M81"/>
  <c r="N81"/>
  <c r="M97"/>
  <c r="N97"/>
  <c r="M113"/>
  <c r="N113"/>
  <c r="M129"/>
  <c r="N129"/>
  <c r="M145"/>
  <c r="N145"/>
  <c r="M161"/>
  <c r="N161"/>
  <c r="M177"/>
  <c r="N177"/>
  <c r="M193"/>
  <c r="N193"/>
  <c r="M209"/>
  <c r="N209"/>
  <c r="M225"/>
  <c r="N225"/>
  <c r="M241"/>
  <c r="N241"/>
  <c r="M257"/>
  <c r="N257"/>
  <c r="M273"/>
  <c r="N273"/>
  <c r="M289"/>
  <c r="N289"/>
  <c r="M305"/>
  <c r="N305"/>
  <c r="M321"/>
  <c r="N321"/>
  <c r="M337"/>
  <c r="N337"/>
  <c r="M353"/>
  <c r="N353"/>
  <c r="M361"/>
  <c r="N361"/>
  <c r="F375"/>
  <c r="G375"/>
  <c r="M88"/>
  <c r="N88"/>
  <c r="M104"/>
  <c r="N104"/>
  <c r="M120"/>
  <c r="N120"/>
  <c r="M136"/>
  <c r="N136"/>
  <c r="M152"/>
  <c r="N152"/>
  <c r="M168"/>
  <c r="N168"/>
  <c r="M184"/>
  <c r="N184"/>
  <c r="M200"/>
  <c r="N200"/>
  <c r="M216"/>
  <c r="N216"/>
  <c r="M232"/>
  <c r="N232"/>
  <c r="M248"/>
  <c r="N248"/>
  <c r="M264"/>
  <c r="N264"/>
  <c r="M280"/>
  <c r="N280"/>
  <c r="M296"/>
  <c r="N296"/>
  <c r="M312"/>
  <c r="N312"/>
  <c r="M328"/>
  <c r="N328"/>
  <c r="M344"/>
  <c r="N344"/>
  <c r="F357"/>
  <c r="G357"/>
  <c r="F366"/>
  <c r="G366"/>
  <c r="F9"/>
  <c r="G9"/>
  <c r="F17"/>
  <c r="G17"/>
  <c r="F25"/>
  <c r="G25"/>
  <c r="F33"/>
  <c r="G33"/>
  <c r="F41"/>
  <c r="G41"/>
  <c r="F49"/>
  <c r="G49"/>
  <c r="F57"/>
  <c r="G57"/>
  <c r="N12"/>
  <c r="M12"/>
  <c r="N20"/>
  <c r="M20"/>
  <c r="N28"/>
  <c r="M28"/>
  <c r="N36"/>
  <c r="M36"/>
  <c r="N44"/>
  <c r="M44"/>
  <c r="N52"/>
  <c r="M52"/>
  <c r="N60"/>
  <c r="M60"/>
  <c r="F10"/>
  <c r="G10"/>
  <c r="F18"/>
  <c r="G18"/>
  <c r="F26"/>
  <c r="G26"/>
  <c r="F34"/>
  <c r="G34"/>
  <c r="F42"/>
  <c r="G42"/>
  <c r="F50"/>
  <c r="G50"/>
  <c r="F58"/>
  <c r="G58"/>
  <c r="M11"/>
  <c r="N11"/>
  <c r="M19"/>
  <c r="N19"/>
  <c r="M27"/>
  <c r="N27"/>
  <c r="M35"/>
  <c r="N35"/>
  <c r="M43"/>
  <c r="N43"/>
  <c r="M51"/>
  <c r="N51"/>
  <c r="M59"/>
  <c r="N59"/>
  <c r="M75"/>
  <c r="N75"/>
  <c r="M91"/>
  <c r="N91"/>
  <c r="M107"/>
  <c r="N107"/>
  <c r="M123"/>
  <c r="N123"/>
  <c r="M139"/>
  <c r="N139"/>
  <c r="M155"/>
  <c r="N155"/>
  <c r="M171"/>
  <c r="N171"/>
  <c r="M187"/>
  <c r="N187"/>
  <c r="M203"/>
  <c r="N203"/>
  <c r="M219"/>
  <c r="N219"/>
  <c r="M235"/>
  <c r="N235"/>
  <c r="M251"/>
  <c r="N251"/>
  <c r="M267"/>
  <c r="N267"/>
  <c r="M283"/>
  <c r="N283"/>
  <c r="M299"/>
  <c r="N299"/>
  <c r="M315"/>
  <c r="N315"/>
  <c r="M331"/>
  <c r="N331"/>
  <c r="M347"/>
  <c r="N347"/>
  <c r="M358"/>
  <c r="N358"/>
  <c r="F369"/>
  <c r="G369"/>
  <c r="M66"/>
  <c r="N66"/>
  <c r="N82"/>
  <c r="M82"/>
  <c r="N98"/>
  <c r="M98"/>
  <c r="N114"/>
  <c r="M114"/>
  <c r="N130"/>
  <c r="M130"/>
  <c r="N146"/>
  <c r="M146"/>
  <c r="N162"/>
  <c r="M162"/>
  <c r="N178"/>
  <c r="M178"/>
  <c r="N194"/>
  <c r="M194"/>
  <c r="N210"/>
  <c r="M210"/>
  <c r="N226"/>
  <c r="M226"/>
  <c r="N242"/>
  <c r="M242"/>
  <c r="N258"/>
  <c r="M258"/>
  <c r="N274"/>
  <c r="M274"/>
  <c r="N290"/>
  <c r="M290"/>
  <c r="N306"/>
  <c r="M306"/>
  <c r="N322"/>
  <c r="M322"/>
  <c r="N338"/>
  <c r="M338"/>
  <c r="G354"/>
  <c r="F354"/>
  <c r="G362"/>
  <c r="F362"/>
  <c r="N375"/>
  <c r="M375"/>
  <c r="M77"/>
  <c r="N77"/>
  <c r="M93"/>
  <c r="N93"/>
  <c r="M109"/>
  <c r="N109"/>
  <c r="M125"/>
  <c r="N125"/>
  <c r="M141"/>
  <c r="N141"/>
  <c r="M157"/>
  <c r="N157"/>
  <c r="M173"/>
  <c r="N173"/>
  <c r="M189"/>
  <c r="N189"/>
  <c r="M205"/>
  <c r="N205"/>
  <c r="M221"/>
  <c r="N221"/>
  <c r="M237"/>
  <c r="N237"/>
  <c r="M253"/>
  <c r="N253"/>
  <c r="M269"/>
  <c r="N269"/>
  <c r="M285"/>
  <c r="N285"/>
  <c r="M301"/>
  <c r="N301"/>
  <c r="M317"/>
  <c r="N317"/>
  <c r="M333"/>
  <c r="N333"/>
  <c r="M359"/>
  <c r="N359"/>
  <c r="F371"/>
  <c r="G371"/>
  <c r="M84"/>
  <c r="N84"/>
  <c r="M100"/>
  <c r="N100"/>
  <c r="M116"/>
  <c r="N116"/>
  <c r="M132"/>
  <c r="N132"/>
  <c r="M148"/>
  <c r="N148"/>
  <c r="M164"/>
  <c r="N164"/>
  <c r="M180"/>
  <c r="N180"/>
  <c r="M196"/>
  <c r="N196"/>
  <c r="M212"/>
  <c r="N212"/>
  <c r="M228"/>
  <c r="N228"/>
  <c r="M244"/>
  <c r="N244"/>
  <c r="M260"/>
  <c r="N260"/>
  <c r="M276"/>
  <c r="N276"/>
  <c r="M292"/>
  <c r="N292"/>
  <c r="M308"/>
  <c r="N308"/>
  <c r="M324"/>
  <c r="N324"/>
  <c r="M340"/>
  <c r="N340"/>
  <c r="F355"/>
  <c r="G355"/>
  <c r="F363"/>
  <c r="G363"/>
  <c r="L351"/>
  <c r="C85" i="23"/>
  <c r="D11" i="24" l="1"/>
  <c r="E11" s="1"/>
  <c r="D10"/>
  <c r="E10" s="1"/>
  <c r="D9"/>
  <c r="E9" s="1"/>
  <c r="D8"/>
  <c r="E8" s="1"/>
  <c r="D7"/>
  <c r="D20"/>
  <c r="D18"/>
  <c r="D16"/>
  <c r="B1" i="23" a="1"/>
  <c r="B1" s="1"/>
  <c r="I85"/>
  <c r="F349" i="20"/>
  <c r="G349"/>
  <c r="M351"/>
  <c r="N351"/>
  <c r="L350"/>
  <c r="L378" s="1"/>
  <c r="F351"/>
  <c r="G351"/>
  <c r="E350"/>
  <c r="M349"/>
  <c r="N349"/>
  <c r="E16" i="24" l="1"/>
  <c r="D15"/>
  <c r="E7"/>
  <c r="D13"/>
  <c r="E20"/>
  <c r="D19"/>
  <c r="E19" s="1"/>
  <c r="E18"/>
  <c r="D17"/>
  <c r="E17" s="1"/>
  <c r="G350" i="20"/>
  <c r="F350"/>
  <c r="E378"/>
  <c r="M378"/>
  <c r="N378"/>
  <c r="M350"/>
  <c r="N350"/>
  <c r="E15" i="24" l="1"/>
  <c r="D14"/>
  <c r="E14" s="1"/>
  <c r="E13"/>
  <c r="F378" i="20"/>
  <c r="G378"/>
  <c r="D23" i="24" l="1"/>
  <c r="E23" s="1"/>
  <c r="C32" i="36" l="1"/>
  <c r="E7" i="10"/>
  <c r="D7"/>
  <c r="D105" s="1"/>
  <c r="G7" l="1"/>
  <c r="E6" i="30"/>
  <c r="H16" i="24" l="1"/>
  <c r="H15" s="1"/>
  <c r="H18"/>
  <c r="H17" s="1"/>
  <c r="H20"/>
  <c r="H19" s="1"/>
  <c r="H22"/>
  <c r="H21" s="1"/>
  <c r="L101" i="10"/>
  <c r="L99"/>
  <c r="L97"/>
  <c r="L94"/>
  <c r="L92"/>
  <c r="L90"/>
  <c r="L88"/>
  <c r="L86"/>
  <c r="L84"/>
  <c r="E81"/>
  <c r="E79"/>
  <c r="E77"/>
  <c r="E75"/>
  <c r="E71"/>
  <c r="E67"/>
  <c r="E63"/>
  <c r="E59"/>
  <c r="E55"/>
  <c r="E51"/>
  <c r="E47"/>
  <c r="E43"/>
  <c r="E39"/>
  <c r="E35"/>
  <c r="E31"/>
  <c r="E27"/>
  <c r="E23"/>
  <c r="E19"/>
  <c r="E15"/>
  <c r="E12"/>
  <c r="E10"/>
  <c r="E102"/>
  <c r="E100"/>
  <c r="E98"/>
  <c r="E95"/>
  <c r="E93"/>
  <c r="E91"/>
  <c r="E89"/>
  <c r="E87"/>
  <c r="E85"/>
  <c r="E82"/>
  <c r="L79"/>
  <c r="L77"/>
  <c r="L75"/>
  <c r="E72"/>
  <c r="E68"/>
  <c r="E64"/>
  <c r="E60"/>
  <c r="E56"/>
  <c r="E52"/>
  <c r="E48"/>
  <c r="E44"/>
  <c r="E40"/>
  <c r="E36"/>
  <c r="E32"/>
  <c r="E28"/>
  <c r="E24"/>
  <c r="E20"/>
  <c r="E16"/>
  <c r="L12"/>
  <c r="L10"/>
  <c r="L8"/>
  <c r="L102"/>
  <c r="L100"/>
  <c r="L98"/>
  <c r="L95"/>
  <c r="L93"/>
  <c r="L91"/>
  <c r="L89"/>
  <c r="L87"/>
  <c r="L85"/>
  <c r="E83"/>
  <c r="E80"/>
  <c r="E78"/>
  <c r="E76"/>
  <c r="E73"/>
  <c r="E69"/>
  <c r="E65"/>
  <c r="E61"/>
  <c r="E57"/>
  <c r="E53"/>
  <c r="E49"/>
  <c r="E45"/>
  <c r="E41"/>
  <c r="E37"/>
  <c r="E33"/>
  <c r="E29"/>
  <c r="E25"/>
  <c r="E21"/>
  <c r="E17"/>
  <c r="E13"/>
  <c r="E11"/>
  <c r="E103"/>
  <c r="E101"/>
  <c r="E99"/>
  <c r="E97"/>
  <c r="E94"/>
  <c r="E92"/>
  <c r="E90"/>
  <c r="E88"/>
  <c r="E86"/>
  <c r="E84"/>
  <c r="L80"/>
  <c r="L78"/>
  <c r="L76"/>
  <c r="E74"/>
  <c r="E70"/>
  <c r="E66"/>
  <c r="E62"/>
  <c r="E58"/>
  <c r="E54"/>
  <c r="E50"/>
  <c r="E46"/>
  <c r="E42"/>
  <c r="E38"/>
  <c r="E34"/>
  <c r="E30"/>
  <c r="E26"/>
  <c r="E22"/>
  <c r="E18"/>
  <c r="E14"/>
  <c r="L11"/>
  <c r="E8"/>
  <c r="G32" i="36"/>
  <c r="C33" i="14"/>
  <c r="O33" s="1"/>
  <c r="O35" s="1"/>
  <c r="K32" i="36" l="1"/>
  <c r="H14" i="24"/>
  <c r="H23" s="1"/>
  <c r="C32" i="14"/>
  <c r="P32" s="1"/>
  <c r="P35" s="1"/>
  <c r="M11" i="10"/>
  <c r="N11"/>
  <c r="F26"/>
  <c r="G26"/>
  <c r="F42"/>
  <c r="G42"/>
  <c r="F58"/>
  <c r="G58"/>
  <c r="F74"/>
  <c r="G74"/>
  <c r="F84"/>
  <c r="G84"/>
  <c r="F92"/>
  <c r="G92"/>
  <c r="F101"/>
  <c r="G101"/>
  <c r="G17"/>
  <c r="F17"/>
  <c r="G33"/>
  <c r="F33"/>
  <c r="G49"/>
  <c r="F49"/>
  <c r="G65"/>
  <c r="F65"/>
  <c r="G78"/>
  <c r="F78"/>
  <c r="N87"/>
  <c r="M87"/>
  <c r="N95"/>
  <c r="M95"/>
  <c r="M8"/>
  <c r="N8"/>
  <c r="L105"/>
  <c r="F20"/>
  <c r="G20"/>
  <c r="F36"/>
  <c r="G36"/>
  <c r="F52"/>
  <c r="G52"/>
  <c r="F68"/>
  <c r="G68"/>
  <c r="M79"/>
  <c r="N79"/>
  <c r="F89"/>
  <c r="G89"/>
  <c r="F98"/>
  <c r="G98"/>
  <c r="F12"/>
  <c r="G12"/>
  <c r="F27"/>
  <c r="G27"/>
  <c r="F43"/>
  <c r="G43"/>
  <c r="F59"/>
  <c r="G59"/>
  <c r="F75"/>
  <c r="G75"/>
  <c r="M84"/>
  <c r="N84"/>
  <c r="M92"/>
  <c r="N92"/>
  <c r="M101"/>
  <c r="N101"/>
  <c r="F8"/>
  <c r="G8"/>
  <c r="E105"/>
  <c r="F22"/>
  <c r="G22"/>
  <c r="F38"/>
  <c r="G38"/>
  <c r="F54"/>
  <c r="G54"/>
  <c r="F70"/>
  <c r="G70"/>
  <c r="M80"/>
  <c r="N80"/>
  <c r="F90"/>
  <c r="G90"/>
  <c r="F99"/>
  <c r="G99"/>
  <c r="G13"/>
  <c r="F13"/>
  <c r="G29"/>
  <c r="F29"/>
  <c r="G45"/>
  <c r="F45"/>
  <c r="G61"/>
  <c r="F61"/>
  <c r="G76"/>
  <c r="F76"/>
  <c r="N85"/>
  <c r="M85"/>
  <c r="N93"/>
  <c r="M93"/>
  <c r="N102"/>
  <c r="M102"/>
  <c r="F16"/>
  <c r="G16"/>
  <c r="F32"/>
  <c r="G32"/>
  <c r="F48"/>
  <c r="G48"/>
  <c r="F64"/>
  <c r="G64"/>
  <c r="M77"/>
  <c r="N77"/>
  <c r="F87"/>
  <c r="G87"/>
  <c r="F95"/>
  <c r="G95"/>
  <c r="F10"/>
  <c r="G10"/>
  <c r="E9"/>
  <c r="F23"/>
  <c r="G23"/>
  <c r="F39"/>
  <c r="G39"/>
  <c r="F55"/>
  <c r="G55"/>
  <c r="F71"/>
  <c r="G71"/>
  <c r="F81"/>
  <c r="G81"/>
  <c r="M90"/>
  <c r="N90"/>
  <c r="M99"/>
  <c r="N99"/>
  <c r="F18"/>
  <c r="G18"/>
  <c r="F34"/>
  <c r="G34"/>
  <c r="F50"/>
  <c r="G50"/>
  <c r="F66"/>
  <c r="G66"/>
  <c r="M78"/>
  <c r="N78"/>
  <c r="F88"/>
  <c r="G88"/>
  <c r="F97"/>
  <c r="G97"/>
  <c r="G11"/>
  <c r="F11"/>
  <c r="G25"/>
  <c r="F25"/>
  <c r="G41"/>
  <c r="F41"/>
  <c r="G57"/>
  <c r="F57"/>
  <c r="G73"/>
  <c r="F73"/>
  <c r="G83"/>
  <c r="F83"/>
  <c r="N91"/>
  <c r="M91"/>
  <c r="N100"/>
  <c r="M100"/>
  <c r="M12"/>
  <c r="N12"/>
  <c r="F28"/>
  <c r="G28"/>
  <c r="F44"/>
  <c r="G44"/>
  <c r="F60"/>
  <c r="G60"/>
  <c r="M75"/>
  <c r="N75"/>
  <c r="F85"/>
  <c r="G85"/>
  <c r="F93"/>
  <c r="G93"/>
  <c r="F102"/>
  <c r="G102"/>
  <c r="F19"/>
  <c r="G19"/>
  <c r="F35"/>
  <c r="G35"/>
  <c r="F51"/>
  <c r="G51"/>
  <c r="F67"/>
  <c r="G67"/>
  <c r="F79"/>
  <c r="G79"/>
  <c r="M88"/>
  <c r="N88"/>
  <c r="M97"/>
  <c r="N97"/>
  <c r="F14"/>
  <c r="G14"/>
  <c r="F30"/>
  <c r="G30"/>
  <c r="F46"/>
  <c r="G46"/>
  <c r="F62"/>
  <c r="G62"/>
  <c r="M76"/>
  <c r="N76"/>
  <c r="F86"/>
  <c r="G86"/>
  <c r="F94"/>
  <c r="G94"/>
  <c r="F103"/>
  <c r="G103"/>
  <c r="G21"/>
  <c r="F21"/>
  <c r="G37"/>
  <c r="F37"/>
  <c r="G53"/>
  <c r="F53"/>
  <c r="G69"/>
  <c r="F69"/>
  <c r="G80"/>
  <c r="F80"/>
  <c r="N89"/>
  <c r="M89"/>
  <c r="N98"/>
  <c r="M98"/>
  <c r="M10"/>
  <c r="N10"/>
  <c r="L9"/>
  <c r="F24"/>
  <c r="G24"/>
  <c r="F40"/>
  <c r="G40"/>
  <c r="F56"/>
  <c r="G56"/>
  <c r="F72"/>
  <c r="G72"/>
  <c r="F82"/>
  <c r="G82"/>
  <c r="F91"/>
  <c r="G91"/>
  <c r="F100"/>
  <c r="G100"/>
  <c r="F15"/>
  <c r="G15"/>
  <c r="F31"/>
  <c r="G31"/>
  <c r="F47"/>
  <c r="G47"/>
  <c r="F63"/>
  <c r="G63"/>
  <c r="F77"/>
  <c r="G77"/>
  <c r="M86"/>
  <c r="N86"/>
  <c r="M94"/>
  <c r="N94"/>
  <c r="O6" i="30"/>
  <c r="I6"/>
  <c r="L6"/>
  <c r="P6"/>
  <c r="Q6"/>
  <c r="J6"/>
  <c r="K6"/>
  <c r="BB6"/>
  <c r="M6"/>
  <c r="H6"/>
  <c r="N6"/>
  <c r="L18" i="24" l="1"/>
  <c r="L20"/>
  <c r="L22"/>
  <c r="L16"/>
  <c r="G9" i="10"/>
  <c r="F9"/>
  <c r="M105"/>
  <c r="N105"/>
  <c r="G105"/>
  <c r="N9"/>
  <c r="M9"/>
  <c r="G6" i="30"/>
  <c r="F6" s="1"/>
  <c r="D6" s="1"/>
  <c r="L15" i="24" l="1"/>
  <c r="P16"/>
  <c r="L17"/>
  <c r="P17" s="1"/>
  <c r="P18"/>
  <c r="L19"/>
  <c r="P19" s="1"/>
  <c r="P20"/>
  <c r="P22"/>
  <c r="L21"/>
  <c r="P21" s="1"/>
  <c r="P15" l="1"/>
  <c r="L14"/>
  <c r="P14" l="1"/>
  <c r="L23"/>
  <c r="P23" s="1"/>
  <c r="C35" i="14" l="1"/>
  <c r="B1" l="1" a="1"/>
  <c r="B1" s="1"/>
  <c r="R35"/>
  <c r="R1" s="1"/>
  <c r="C7" i="10" l="1"/>
  <c r="C105" l="1"/>
  <c r="F105" s="1"/>
  <c r="F7"/>
</calcChain>
</file>

<file path=xl/sharedStrings.xml><?xml version="1.0" encoding="utf-8"?>
<sst xmlns="http://schemas.openxmlformats.org/spreadsheetml/2006/main" count="22828" uniqueCount="14353">
  <si>
    <t>科目编码</t>
  </si>
  <si>
    <t>科目名称</t>
  </si>
  <si>
    <t>20139</t>
  </si>
  <si>
    <t>20140</t>
  </si>
  <si>
    <t>21017</t>
  </si>
  <si>
    <t>21018</t>
  </si>
  <si>
    <t>21105</t>
  </si>
  <si>
    <t>2013901</t>
  </si>
  <si>
    <t>2013902</t>
  </si>
  <si>
    <t>2013903</t>
  </si>
  <si>
    <t>2013904</t>
  </si>
  <si>
    <t>2013950</t>
  </si>
  <si>
    <t>2013999</t>
  </si>
  <si>
    <t>2014001</t>
  </si>
  <si>
    <t>2014002</t>
  </si>
  <si>
    <t>2014003</t>
  </si>
  <si>
    <t>2014004</t>
  </si>
  <si>
    <t>2014099</t>
  </si>
  <si>
    <t>2080808</t>
  </si>
  <si>
    <t>2082401</t>
  </si>
  <si>
    <t>2082806</t>
  </si>
  <si>
    <t>2101701</t>
  </si>
  <si>
    <t>2101702</t>
  </si>
  <si>
    <t>2101703</t>
  </si>
  <si>
    <t>2101704</t>
  </si>
  <si>
    <t>2101799</t>
  </si>
  <si>
    <t>2101801</t>
  </si>
  <si>
    <t>2101802</t>
  </si>
  <si>
    <t>2101803</t>
  </si>
  <si>
    <t>2101899</t>
  </si>
  <si>
    <t>2110599</t>
  </si>
  <si>
    <t>2130135</t>
  </si>
  <si>
    <t>2130142</t>
  </si>
  <si>
    <t>2130153</t>
  </si>
  <si>
    <t>2130238</t>
  </si>
  <si>
    <t>2140122</t>
  </si>
  <si>
    <t>2220306</t>
  </si>
  <si>
    <t>23303</t>
  </si>
  <si>
    <t>2330301</t>
  </si>
  <si>
    <t>11021</t>
  </si>
  <si>
    <t>23001</t>
  </si>
  <si>
    <t>23002</t>
  </si>
  <si>
    <t>23003</t>
  </si>
  <si>
    <t>2300901</t>
  </si>
  <si>
    <t>2301104</t>
  </si>
  <si>
    <t>227</t>
  </si>
  <si>
    <t>208</t>
  </si>
  <si>
    <t>21372</t>
  </si>
  <si>
    <t>2137201</t>
  </si>
  <si>
    <t>2137202</t>
  </si>
  <si>
    <t>2137299</t>
  </si>
  <si>
    <t>21373</t>
  </si>
  <si>
    <t>2137301</t>
  </si>
  <si>
    <t>2137302</t>
  </si>
  <si>
    <t>2137399</t>
  </si>
  <si>
    <t>21374</t>
  </si>
  <si>
    <t>2137401</t>
  </si>
  <si>
    <t>2137499</t>
  </si>
  <si>
    <t>21704</t>
  </si>
  <si>
    <t>2290901</t>
  </si>
  <si>
    <t>22909</t>
  </si>
  <si>
    <t>13_河北省</t>
  </si>
  <si>
    <t>1303_秦皇岛市</t>
  </si>
  <si>
    <t>省级</t>
  </si>
  <si>
    <t>11_北京市</t>
  </si>
  <si>
    <t>12_天津市</t>
  </si>
  <si>
    <t>14_山西省</t>
  </si>
  <si>
    <t>15_内蒙古自治区</t>
  </si>
  <si>
    <t>21_辽宁省</t>
  </si>
  <si>
    <t>22_吉林省</t>
  </si>
  <si>
    <t>23_黑龙江省</t>
  </si>
  <si>
    <t>31_上海市</t>
  </si>
  <si>
    <t>32_江苏省</t>
  </si>
  <si>
    <t>33_浙江省</t>
  </si>
  <si>
    <t>34_安徽省</t>
  </si>
  <si>
    <t>35_福建省</t>
  </si>
  <si>
    <t>36_江西省</t>
  </si>
  <si>
    <t>37_山东省</t>
  </si>
  <si>
    <t>41_河南省</t>
  </si>
  <si>
    <t>42_湖北省</t>
  </si>
  <si>
    <t>43_湖南省</t>
  </si>
  <si>
    <t>44_广东省</t>
  </si>
  <si>
    <t>45_广西壮族自治区</t>
  </si>
  <si>
    <t>46_海南省</t>
  </si>
  <si>
    <t>50_重庆市</t>
  </si>
  <si>
    <t>51_四川省</t>
  </si>
  <si>
    <t>52_贵州省</t>
  </si>
  <si>
    <t>53_云南省</t>
  </si>
  <si>
    <t>54_西藏自治区</t>
  </si>
  <si>
    <t>61_陕西省</t>
  </si>
  <si>
    <t>62_甘肃省</t>
  </si>
  <si>
    <t>63_青海省</t>
  </si>
  <si>
    <t>64_宁夏回族自治区</t>
  </si>
  <si>
    <t>65_新疆维吾尔自治区</t>
  </si>
  <si>
    <t>66_新疆生产建设兵团</t>
  </si>
  <si>
    <t>1301_石家庄市</t>
  </si>
  <si>
    <t>1302_唐山市</t>
  </si>
  <si>
    <t>1304_邯郸市</t>
  </si>
  <si>
    <t>1305_邢台市</t>
  </si>
  <si>
    <t>1306_保定市</t>
  </si>
  <si>
    <t>1307_张家口市</t>
  </si>
  <si>
    <t>1308_承德市</t>
  </si>
  <si>
    <t>1309_沧州市</t>
  </si>
  <si>
    <t>1310_廊坊市</t>
  </si>
  <si>
    <t>1311_衡水市</t>
  </si>
  <si>
    <t>1314_雄安新区</t>
  </si>
  <si>
    <t>1401_太原市</t>
  </si>
  <si>
    <t>1402_大同市</t>
  </si>
  <si>
    <t>1403_阳泉市</t>
  </si>
  <si>
    <t>1404_长治市</t>
  </si>
  <si>
    <t>1405_晋城市</t>
  </si>
  <si>
    <t>1406_朔州市</t>
  </si>
  <si>
    <t>1407_晋中市</t>
  </si>
  <si>
    <t>1408_运城市</t>
  </si>
  <si>
    <t>1409_忻州市</t>
  </si>
  <si>
    <t>1410_临汾市</t>
  </si>
  <si>
    <t>1411_吕梁市</t>
  </si>
  <si>
    <t>1501_呼和浩特市</t>
  </si>
  <si>
    <t>1502_包头市</t>
  </si>
  <si>
    <t>1503_乌海市</t>
  </si>
  <si>
    <t>1504_赤峰市</t>
  </si>
  <si>
    <t>1505_通辽市</t>
  </si>
  <si>
    <t>1506_鄂尔多斯市</t>
  </si>
  <si>
    <t>1507_呼伦贝尔市</t>
  </si>
  <si>
    <t>1508_巴彦淖尔市</t>
  </si>
  <si>
    <t>1509_乌兰察布市</t>
  </si>
  <si>
    <t>1522_兴安盟</t>
  </si>
  <si>
    <t>1525_锡林郭勒盟</t>
  </si>
  <si>
    <t>1529_阿拉善盟</t>
  </si>
  <si>
    <t>2101_沈阳市</t>
  </si>
  <si>
    <t>2102_大连市</t>
  </si>
  <si>
    <t>2103_鞍山市</t>
  </si>
  <si>
    <t>2104_抚顺市</t>
  </si>
  <si>
    <t>2105_本溪市</t>
  </si>
  <si>
    <t>2106_丹东市</t>
  </si>
  <si>
    <t>2107_锦州市</t>
  </si>
  <si>
    <t>2108_营口市</t>
  </si>
  <si>
    <t>2109_阜新市</t>
  </si>
  <si>
    <t>2110_辽阳市</t>
  </si>
  <si>
    <t>2111_盘锦市</t>
  </si>
  <si>
    <t>2112_铁岭市</t>
  </si>
  <si>
    <t>2113_朝阳市</t>
  </si>
  <si>
    <t>2114_葫芦岛市</t>
  </si>
  <si>
    <t>2201_长春市</t>
  </si>
  <si>
    <t>2202_吉林市</t>
  </si>
  <si>
    <t>2203_四平市</t>
  </si>
  <si>
    <t>2204_辽源市</t>
  </si>
  <si>
    <t>2205_通化市</t>
  </si>
  <si>
    <t>2206_白山市</t>
  </si>
  <si>
    <t>2207_松原市</t>
  </si>
  <si>
    <t>2208_白城市</t>
  </si>
  <si>
    <t>2224_延边朝鲜族自治州</t>
  </si>
  <si>
    <t>2301_哈尔滨市</t>
  </si>
  <si>
    <t>2302_齐齐哈尔市</t>
  </si>
  <si>
    <t>2303_鸡西市</t>
  </si>
  <si>
    <t>2304_鹤岗市</t>
  </si>
  <si>
    <t>2305_双鸭山市</t>
  </si>
  <si>
    <t>2306_大庆市</t>
  </si>
  <si>
    <t>2307_伊春市</t>
  </si>
  <si>
    <t>2308_佳木斯市</t>
  </si>
  <si>
    <t>2309_七台河市</t>
  </si>
  <si>
    <t>2310_牡丹江市</t>
  </si>
  <si>
    <t>2311_黑河市</t>
  </si>
  <si>
    <t>2312_绥化市</t>
  </si>
  <si>
    <t>2327_大兴安岭地区</t>
  </si>
  <si>
    <t>3201_南京市</t>
  </si>
  <si>
    <t>3202_无锡市</t>
  </si>
  <si>
    <t>3203_徐州市</t>
  </si>
  <si>
    <t>3204_常州市</t>
  </si>
  <si>
    <t>3205_苏州市</t>
  </si>
  <si>
    <t>3206_南通市</t>
  </si>
  <si>
    <t>3207_连云港市</t>
  </si>
  <si>
    <t>3208_淮安市</t>
  </si>
  <si>
    <t>3209_盐城市</t>
  </si>
  <si>
    <t>3210_扬州市</t>
  </si>
  <si>
    <t>3211_镇江市</t>
  </si>
  <si>
    <t>3212_泰州市</t>
  </si>
  <si>
    <t>3213_宿迁市</t>
  </si>
  <si>
    <t>3301_杭州市</t>
  </si>
  <si>
    <t>3302_宁波市</t>
  </si>
  <si>
    <t>3303_温州市</t>
  </si>
  <si>
    <t>3304_嘉兴市</t>
  </si>
  <si>
    <t>3305_湖州市</t>
  </si>
  <si>
    <t>3306_绍兴市</t>
  </si>
  <si>
    <t>3307_金华市</t>
  </si>
  <si>
    <t>3308_衢州市</t>
  </si>
  <si>
    <t>3309_舟山市</t>
  </si>
  <si>
    <t>3310_台州市</t>
  </si>
  <si>
    <t>3311_丽水市</t>
  </si>
  <si>
    <t>3401_合肥市</t>
  </si>
  <si>
    <t>3402_芜湖市</t>
  </si>
  <si>
    <t>3403_蚌埠市</t>
  </si>
  <si>
    <t>3404_淮南市</t>
  </si>
  <si>
    <t>3405_马鞍山市</t>
  </si>
  <si>
    <t>3406_淮北市</t>
  </si>
  <si>
    <t>3407_铜陵市</t>
  </si>
  <si>
    <t>3408_安庆市</t>
  </si>
  <si>
    <t>3410_黄山市</t>
  </si>
  <si>
    <t>3411_滁州市</t>
  </si>
  <si>
    <t>3412_阜阳市</t>
  </si>
  <si>
    <t>3413_宿州市</t>
  </si>
  <si>
    <t>3415_六安市</t>
  </si>
  <si>
    <t>3416_亳州市</t>
  </si>
  <si>
    <t>3417_池州市</t>
  </si>
  <si>
    <t>3418_宣城市</t>
  </si>
  <si>
    <t>3501_福州市</t>
  </si>
  <si>
    <t>3502_厦门市</t>
  </si>
  <si>
    <t>3503_莆田市</t>
  </si>
  <si>
    <t>3504_三明市</t>
  </si>
  <si>
    <t>3505_泉州市</t>
  </si>
  <si>
    <t>3506_漳州市</t>
  </si>
  <si>
    <t>3507_南平市</t>
  </si>
  <si>
    <t>3508_龙岩市</t>
  </si>
  <si>
    <t>3509_宁德市</t>
  </si>
  <si>
    <t>3601_南昌市</t>
  </si>
  <si>
    <t>3602_景德镇市</t>
  </si>
  <si>
    <t>3603_萍乡市</t>
  </si>
  <si>
    <t>3604_九江市</t>
  </si>
  <si>
    <t>3605_新余市</t>
  </si>
  <si>
    <t>3606_鹰潭市</t>
  </si>
  <si>
    <t>3607_赣州市</t>
  </si>
  <si>
    <t>3608_吉安市</t>
  </si>
  <si>
    <t>3609_宜春市</t>
  </si>
  <si>
    <t>3610_抚州市</t>
  </si>
  <si>
    <t>3611_上饶市</t>
  </si>
  <si>
    <t>3701_济南市</t>
  </si>
  <si>
    <t>3702_青岛市</t>
  </si>
  <si>
    <t>3703_淄博市</t>
  </si>
  <si>
    <t>3704_枣庄市</t>
  </si>
  <si>
    <t>3705_东营市</t>
  </si>
  <si>
    <t>3706_烟台市</t>
  </si>
  <si>
    <t>3707_潍坊市</t>
  </si>
  <si>
    <t>3708_济宁市</t>
  </si>
  <si>
    <t>3709_泰安市</t>
  </si>
  <si>
    <t>3710_威海市</t>
  </si>
  <si>
    <t>3711_日照市</t>
  </si>
  <si>
    <t>3713_临沂市</t>
  </si>
  <si>
    <t>3714_德州市</t>
  </si>
  <si>
    <t>3715_聊城市</t>
  </si>
  <si>
    <t>3716_滨州市</t>
  </si>
  <si>
    <t>3717_菏泽市</t>
  </si>
  <si>
    <t>4101_郑州市</t>
  </si>
  <si>
    <t>4102_开封市</t>
  </si>
  <si>
    <t>4103_洛阳市</t>
  </si>
  <si>
    <t>4104_平顶山市</t>
  </si>
  <si>
    <t>4105_安阳市</t>
  </si>
  <si>
    <t>4106_鹤壁市</t>
  </si>
  <si>
    <t>4107_新乡市</t>
  </si>
  <si>
    <t>4108_焦作市</t>
  </si>
  <si>
    <t>4109_濮阳市</t>
  </si>
  <si>
    <t>4110_许昌市</t>
  </si>
  <si>
    <t>4111_漯河市</t>
  </si>
  <si>
    <t>4112_三门峡市</t>
  </si>
  <si>
    <t>4113_南阳市</t>
  </si>
  <si>
    <t>4114_商丘市</t>
  </si>
  <si>
    <t>4115_信阳市</t>
  </si>
  <si>
    <t>4116_周口市</t>
  </si>
  <si>
    <t>4117_驻马店市</t>
  </si>
  <si>
    <t>4201_武汉市</t>
  </si>
  <si>
    <t>4202_黄石市</t>
  </si>
  <si>
    <t>4203_十堰市</t>
  </si>
  <si>
    <t>4205_宜昌市</t>
  </si>
  <si>
    <t>4206_襄阳市</t>
  </si>
  <si>
    <t>4207_鄂州市</t>
  </si>
  <si>
    <t>4208_荆门市</t>
  </si>
  <si>
    <t>4209_孝感市</t>
  </si>
  <si>
    <t>4210_荆州市</t>
  </si>
  <si>
    <t>4211_黄冈市</t>
  </si>
  <si>
    <t>4212_咸宁市</t>
  </si>
  <si>
    <t>4213_随州市</t>
  </si>
  <si>
    <t>4228_恩施土家族苗族自治州</t>
  </si>
  <si>
    <t>4301_长沙市</t>
  </si>
  <si>
    <t>4302_株洲市</t>
  </si>
  <si>
    <t>4303_湘潭市</t>
  </si>
  <si>
    <t>4304_衡阳市</t>
  </si>
  <si>
    <t>4305_邵阳市</t>
  </si>
  <si>
    <t>4306_岳阳市</t>
  </si>
  <si>
    <t>4307_常德市</t>
  </si>
  <si>
    <t>4308_张家界市</t>
  </si>
  <si>
    <t>4309_益阳市</t>
  </si>
  <si>
    <t>4310_郴州市</t>
  </si>
  <si>
    <t>4311_永州市</t>
  </si>
  <si>
    <t>4312_怀化市</t>
  </si>
  <si>
    <t>4313_娄底市</t>
  </si>
  <si>
    <t>4331_湘西土家族苗族自治州</t>
  </si>
  <si>
    <t>4401_广州市</t>
  </si>
  <si>
    <t>4402_韶关市</t>
  </si>
  <si>
    <t>4403_深圳市</t>
  </si>
  <si>
    <t>4404_珠海市</t>
  </si>
  <si>
    <t>4405_汕头市</t>
  </si>
  <si>
    <t>4406_佛山市</t>
  </si>
  <si>
    <t>4407_江门市</t>
  </si>
  <si>
    <t>4408_湛江市</t>
  </si>
  <si>
    <t>4409_茂名市</t>
  </si>
  <si>
    <t>4412_肇庆市</t>
  </si>
  <si>
    <t>4413_惠州市</t>
  </si>
  <si>
    <t>4414_梅州市</t>
  </si>
  <si>
    <t>4415_汕尾市</t>
  </si>
  <si>
    <t>4416_河源市</t>
  </si>
  <si>
    <t>4417_阳江市</t>
  </si>
  <si>
    <t>4418_清远市</t>
  </si>
  <si>
    <t>4451_潮州市</t>
  </si>
  <si>
    <t>4452_揭阳市</t>
  </si>
  <si>
    <t>4453_云浮市</t>
  </si>
  <si>
    <t>4501_南宁市</t>
  </si>
  <si>
    <t>4502_柳州市</t>
  </si>
  <si>
    <t>4503_桂林市</t>
  </si>
  <si>
    <t>4504_梧州市</t>
  </si>
  <si>
    <t>4505_北海市</t>
  </si>
  <si>
    <t>4506_防城港市</t>
  </si>
  <si>
    <t>4507_钦州市</t>
  </si>
  <si>
    <t>4508_贵港市</t>
  </si>
  <si>
    <t>4509_玉林市</t>
  </si>
  <si>
    <t>4510_百色市</t>
  </si>
  <si>
    <t>4511_贺州市</t>
  </si>
  <si>
    <t>4512_河池市</t>
  </si>
  <si>
    <t>4513_来宾市</t>
  </si>
  <si>
    <t>4514_崇左市</t>
  </si>
  <si>
    <t>4601_海口市</t>
  </si>
  <si>
    <t>4602_三亚市</t>
  </si>
  <si>
    <t>4603_三沙市</t>
  </si>
  <si>
    <t>5101_成都市</t>
  </si>
  <si>
    <t>5103_自贡市</t>
  </si>
  <si>
    <t>5104_攀枝花市</t>
  </si>
  <si>
    <t>5105_泸州市</t>
  </si>
  <si>
    <t>5106_德阳市</t>
  </si>
  <si>
    <t>5107_绵阳市</t>
  </si>
  <si>
    <t>5108_广元市</t>
  </si>
  <si>
    <t>5109_遂宁市</t>
  </si>
  <si>
    <t>5110_内江市</t>
  </si>
  <si>
    <t>5111_乐山市</t>
  </si>
  <si>
    <t>5113_南充市</t>
  </si>
  <si>
    <t>5114_眉山市</t>
  </si>
  <si>
    <t>5115_宜宾市</t>
  </si>
  <si>
    <t>5116_广安市</t>
  </si>
  <si>
    <t>5117_达州市</t>
  </si>
  <si>
    <t>5118_雅安市</t>
  </si>
  <si>
    <t>5119_巴中市</t>
  </si>
  <si>
    <t>5120_资阳市</t>
  </si>
  <si>
    <t>5132_阿坝藏族羌族自治州</t>
  </si>
  <si>
    <t>5133_甘孜藏族自治州</t>
  </si>
  <si>
    <t>5134_凉山彝族自治州</t>
  </si>
  <si>
    <t>5201_贵阳市</t>
  </si>
  <si>
    <t>5202_六盘水市</t>
  </si>
  <si>
    <t>5203_遵义市</t>
  </si>
  <si>
    <t>5204_安顺市</t>
  </si>
  <si>
    <t>5205_毕节市</t>
  </si>
  <si>
    <t>5206_铜仁市</t>
  </si>
  <si>
    <t>5223_黔西南布依族苗族自治州</t>
  </si>
  <si>
    <t>5226_黔东南苗族侗族自治州</t>
  </si>
  <si>
    <t>5227_黔南布依族苗族自治州</t>
  </si>
  <si>
    <t>5301_昆明市</t>
  </si>
  <si>
    <t>5303_曲靖市</t>
  </si>
  <si>
    <t>5304_玉溪市</t>
  </si>
  <si>
    <t>5305_保山市</t>
  </si>
  <si>
    <t>5306_昭通市</t>
  </si>
  <si>
    <t>5307_丽江市</t>
  </si>
  <si>
    <t>5308_普洱市</t>
  </si>
  <si>
    <t>5309_临沧市</t>
  </si>
  <si>
    <t>5323_楚雄彝族自治州</t>
  </si>
  <si>
    <t>5325_红河哈尼族彝族自治州</t>
  </si>
  <si>
    <t>5326_文山壮族苗族自治州</t>
  </si>
  <si>
    <t>5328_西双版纳傣族自治州</t>
  </si>
  <si>
    <t>5329_大理白族自治州</t>
  </si>
  <si>
    <t>5331_德宏傣族景颇族自治州</t>
  </si>
  <si>
    <t>5333_怒江傈僳族自治州</t>
  </si>
  <si>
    <t>5334_迪庆藏族自治州</t>
  </si>
  <si>
    <t>5401_拉萨市</t>
  </si>
  <si>
    <t>5402_日喀则市</t>
  </si>
  <si>
    <t>5403_昌都市</t>
  </si>
  <si>
    <t>5404_林芝市</t>
  </si>
  <si>
    <t>5405_山南市</t>
  </si>
  <si>
    <t>5406_那曲市</t>
  </si>
  <si>
    <t>5425_阿里地区</t>
  </si>
  <si>
    <t>6101_西安市</t>
  </si>
  <si>
    <t>6102_铜川市</t>
  </si>
  <si>
    <t>6103_宝鸡市</t>
  </si>
  <si>
    <t>6104_咸阳市</t>
  </si>
  <si>
    <t>6105_渭南市</t>
  </si>
  <si>
    <t>6106_延安市</t>
  </si>
  <si>
    <t>6107_汉中市</t>
  </si>
  <si>
    <t>6108_榆林市</t>
  </si>
  <si>
    <t>6109_安康市</t>
  </si>
  <si>
    <t>6110_商洛市</t>
  </si>
  <si>
    <t>6111_杨凌示范区本级</t>
  </si>
  <si>
    <t>6201_兰州市</t>
  </si>
  <si>
    <t>6203_金昌市</t>
  </si>
  <si>
    <t>6204_白银市</t>
  </si>
  <si>
    <t>6205_天水市</t>
  </si>
  <si>
    <t>6206_武威市</t>
  </si>
  <si>
    <t>6207_张掖市</t>
  </si>
  <si>
    <t>6208_平凉市</t>
  </si>
  <si>
    <t>6209_酒泉市</t>
  </si>
  <si>
    <t>6210_庆阳市</t>
  </si>
  <si>
    <t>6211_定西市</t>
  </si>
  <si>
    <t>6212_陇南市</t>
  </si>
  <si>
    <t>6229_临夏回族自治州</t>
  </si>
  <si>
    <t>6230_甘南藏族自治州</t>
  </si>
  <si>
    <t>6301_西宁市</t>
  </si>
  <si>
    <t>6302_海东市</t>
  </si>
  <si>
    <t>6322_海北藏族自治州</t>
  </si>
  <si>
    <t>6323_黄南藏族自治州</t>
  </si>
  <si>
    <t>6325_海南藏族自治州</t>
  </si>
  <si>
    <t>6326_果洛藏族自治州</t>
  </si>
  <si>
    <t>6327_玉树藏族自治州</t>
  </si>
  <si>
    <t>6328_海西蒙古族藏族自治州</t>
  </si>
  <si>
    <t>6401_银川市</t>
  </si>
  <si>
    <t>6402_石嘴山市</t>
  </si>
  <si>
    <t>6403_吴忠市</t>
  </si>
  <si>
    <t>6404_固原市</t>
  </si>
  <si>
    <t>6405_中卫市</t>
  </si>
  <si>
    <t>6501_乌鲁木齐市</t>
  </si>
  <si>
    <t>6502_克拉玛依市</t>
  </si>
  <si>
    <t>6504_吐鲁番市</t>
  </si>
  <si>
    <t>6505_哈密市</t>
  </si>
  <si>
    <t>6523_昌吉回族自治州</t>
  </si>
  <si>
    <t>6527_博尔塔拉蒙古自治州</t>
  </si>
  <si>
    <t>6528_巴音郭楞蒙古自治州</t>
  </si>
  <si>
    <t>6529_阿克苏地区</t>
  </si>
  <si>
    <t>6530_克孜勒苏柯尔克孜自治州</t>
  </si>
  <si>
    <t>6531_喀什地区</t>
  </si>
  <si>
    <t>6532_和田地区</t>
  </si>
  <si>
    <t>6540_伊犁哈萨克自治州</t>
  </si>
  <si>
    <t>6542_塔城地区</t>
  </si>
  <si>
    <t>6543_阿勒泰地区</t>
  </si>
  <si>
    <t>110101_东城区</t>
  </si>
  <si>
    <t>120101_和平区</t>
  </si>
  <si>
    <t>310101_黄浦区</t>
  </si>
  <si>
    <t>500101_万州区</t>
  </si>
  <si>
    <t>659001_石河子市</t>
  </si>
  <si>
    <t>130102_长安区</t>
  </si>
  <si>
    <t>130202_路南区</t>
  </si>
  <si>
    <t>130302_海港区</t>
  </si>
  <si>
    <t>130402_邯山区</t>
  </si>
  <si>
    <t>130502_襄都区</t>
  </si>
  <si>
    <t>130602_竞秀区</t>
  </si>
  <si>
    <t>130702_桥东区</t>
  </si>
  <si>
    <t>130802_双桥区</t>
  </si>
  <si>
    <t>130902_新华区</t>
  </si>
  <si>
    <t>131002_安次区</t>
  </si>
  <si>
    <t>131102_桃城区</t>
  </si>
  <si>
    <t>131401_雄县</t>
  </si>
  <si>
    <t>140105_小店区</t>
  </si>
  <si>
    <t>140212_新荣区</t>
  </si>
  <si>
    <t>140302_城区</t>
  </si>
  <si>
    <t>140403_潞州区</t>
  </si>
  <si>
    <t>140502_城区</t>
  </si>
  <si>
    <t>140602_朔城区</t>
  </si>
  <si>
    <t>140702_榆次区</t>
  </si>
  <si>
    <t>140802_盐湖区</t>
  </si>
  <si>
    <t>140902_忻府区</t>
  </si>
  <si>
    <t>141002_尧都区</t>
  </si>
  <si>
    <t>141102_离石区</t>
  </si>
  <si>
    <t>150102_新城区</t>
  </si>
  <si>
    <t>150202_东河区</t>
  </si>
  <si>
    <t>150302_海勃湾区</t>
  </si>
  <si>
    <t>150402_红山区</t>
  </si>
  <si>
    <t>150502_科尔沁区</t>
  </si>
  <si>
    <t>150602_东胜区</t>
  </si>
  <si>
    <t>150702_海拉尔区</t>
  </si>
  <si>
    <t>150802_临河区</t>
  </si>
  <si>
    <t>150902_集宁区</t>
  </si>
  <si>
    <t>152201_乌兰浩特市</t>
  </si>
  <si>
    <t>152501_二连浩特市</t>
  </si>
  <si>
    <t>152921_阿拉善左旗</t>
  </si>
  <si>
    <t>210102_和平区</t>
  </si>
  <si>
    <t>210202_中山区</t>
  </si>
  <si>
    <t>210302_铁东区</t>
  </si>
  <si>
    <t>210402_新抚区</t>
  </si>
  <si>
    <t>210502_平山区</t>
  </si>
  <si>
    <t>210602_元宝区</t>
  </si>
  <si>
    <t>210702_古塔区</t>
  </si>
  <si>
    <t>210802_站前区</t>
  </si>
  <si>
    <t>210902_海州区</t>
  </si>
  <si>
    <t>211002_白塔区</t>
  </si>
  <si>
    <t>211102_双台子区</t>
  </si>
  <si>
    <t>211202_银州区</t>
  </si>
  <si>
    <t>211302_双塔区</t>
  </si>
  <si>
    <t>211402_连山区</t>
  </si>
  <si>
    <t>220102_南关区</t>
  </si>
  <si>
    <t>220202_昌邑区</t>
  </si>
  <si>
    <t>220302_铁西区</t>
  </si>
  <si>
    <t>220402_龙山区</t>
  </si>
  <si>
    <t>220502_东昌区</t>
  </si>
  <si>
    <t>220602_浑江区</t>
  </si>
  <si>
    <t>220702_宁江区</t>
  </si>
  <si>
    <t>220802_洮北区</t>
  </si>
  <si>
    <t>222401_延吉市</t>
  </si>
  <si>
    <t>230102_道里区</t>
  </si>
  <si>
    <t>230202_龙沙区</t>
  </si>
  <si>
    <t>230302_鸡冠区</t>
  </si>
  <si>
    <t>230402_向阳区</t>
  </si>
  <si>
    <t>230502_尖山区</t>
  </si>
  <si>
    <t>230602_萨尔图区</t>
  </si>
  <si>
    <t>230717_伊美区</t>
  </si>
  <si>
    <t>230803_向阳区</t>
  </si>
  <si>
    <t>230902_新兴区</t>
  </si>
  <si>
    <t>231002_东安区</t>
  </si>
  <si>
    <t>231102_爱辉区</t>
  </si>
  <si>
    <t>231202_北林区</t>
  </si>
  <si>
    <t>232701_漠河市</t>
  </si>
  <si>
    <t>320102_玄武区</t>
  </si>
  <si>
    <t>320205_锡山区</t>
  </si>
  <si>
    <t>320302_鼓楼区</t>
  </si>
  <si>
    <t>320402_天宁区</t>
  </si>
  <si>
    <t>320505_虎丘区</t>
  </si>
  <si>
    <t>320612_通州区</t>
  </si>
  <si>
    <t>320703_连云区</t>
  </si>
  <si>
    <t>320803_淮安区</t>
  </si>
  <si>
    <t>320902_亭湖区</t>
  </si>
  <si>
    <t>321002_广陵区</t>
  </si>
  <si>
    <t>321102_京口区</t>
  </si>
  <si>
    <t>321202_海陵区</t>
  </si>
  <si>
    <t>321302_宿城区</t>
  </si>
  <si>
    <t>330102_上城区</t>
  </si>
  <si>
    <t>330203_海曙区</t>
  </si>
  <si>
    <t>330302_鹿城区</t>
  </si>
  <si>
    <t>330402_南湖区</t>
  </si>
  <si>
    <t>330502_吴兴区</t>
  </si>
  <si>
    <t>330602_越城区</t>
  </si>
  <si>
    <t>330702_婺城区</t>
  </si>
  <si>
    <t>330802_柯城区</t>
  </si>
  <si>
    <t>330902_定海区</t>
  </si>
  <si>
    <t>331002_椒江区</t>
  </si>
  <si>
    <t>331102_莲都区</t>
  </si>
  <si>
    <t>340102_瑶海区</t>
  </si>
  <si>
    <t>340202_镜湖区</t>
  </si>
  <si>
    <t>340302_龙子湖区</t>
  </si>
  <si>
    <t>340402_大通区</t>
  </si>
  <si>
    <t>340503_花山区</t>
  </si>
  <si>
    <t>340602_杜集区</t>
  </si>
  <si>
    <t>340705_铜官区</t>
  </si>
  <si>
    <t>340802_迎江区</t>
  </si>
  <si>
    <t>341002_屯溪区</t>
  </si>
  <si>
    <t>341102_琅琊区</t>
  </si>
  <si>
    <t>341202_颍州区</t>
  </si>
  <si>
    <t>341302_埇桥区</t>
  </si>
  <si>
    <t>341502_金安区</t>
  </si>
  <si>
    <t>341602_谯城区</t>
  </si>
  <si>
    <t>341702_贵池区</t>
  </si>
  <si>
    <t>341802_宣州区</t>
  </si>
  <si>
    <t>350102_鼓楼区</t>
  </si>
  <si>
    <t>350203_思明区</t>
  </si>
  <si>
    <t>350302_城厢区</t>
  </si>
  <si>
    <t>350404_三元区</t>
  </si>
  <si>
    <t>350502_鲤城区</t>
  </si>
  <si>
    <t>350602_芗城区</t>
  </si>
  <si>
    <t>350702_延平区</t>
  </si>
  <si>
    <t>350802_新罗区</t>
  </si>
  <si>
    <t>350902_蕉城区</t>
  </si>
  <si>
    <t>360102_东湖区</t>
  </si>
  <si>
    <t>360202_昌江区</t>
  </si>
  <si>
    <t>360302_安源区</t>
  </si>
  <si>
    <t>360402_濂溪区</t>
  </si>
  <si>
    <t>360502_渝水区</t>
  </si>
  <si>
    <t>360602_月湖区</t>
  </si>
  <si>
    <t>360702_章贡区</t>
  </si>
  <si>
    <t>360802_吉州区</t>
  </si>
  <si>
    <t>360902_袁州区</t>
  </si>
  <si>
    <t>361002_临川区</t>
  </si>
  <si>
    <t>361102_信州区</t>
  </si>
  <si>
    <t>370102_历下区</t>
  </si>
  <si>
    <t>370202_市南区</t>
  </si>
  <si>
    <t>370302_淄川区</t>
  </si>
  <si>
    <t>370402_市中区</t>
  </si>
  <si>
    <t>370502_东营区</t>
  </si>
  <si>
    <t>370602_芝罘区</t>
  </si>
  <si>
    <t>370702_潍城区</t>
  </si>
  <si>
    <t>370811_任城区</t>
  </si>
  <si>
    <t>370902_泰山区</t>
  </si>
  <si>
    <t>371002_环翠区</t>
  </si>
  <si>
    <t>371102_东港区</t>
  </si>
  <si>
    <t>371302_兰山区</t>
  </si>
  <si>
    <t>371402_德城区</t>
  </si>
  <si>
    <t>371502_东昌府区</t>
  </si>
  <si>
    <t>371602_滨城区</t>
  </si>
  <si>
    <t>371702_牡丹区</t>
  </si>
  <si>
    <t>410102_中原区</t>
  </si>
  <si>
    <t>410202_龙亭区</t>
  </si>
  <si>
    <t>410302_老城区</t>
  </si>
  <si>
    <t>410402_新华区</t>
  </si>
  <si>
    <t>410502_文峰区</t>
  </si>
  <si>
    <t>410602_鹤山区</t>
  </si>
  <si>
    <t>410702_红旗区</t>
  </si>
  <si>
    <t>410802_解放区</t>
  </si>
  <si>
    <t>410902_华龙区</t>
  </si>
  <si>
    <t>411002_魏都区</t>
  </si>
  <si>
    <t>411102_源汇区</t>
  </si>
  <si>
    <t>411202_湖滨区</t>
  </si>
  <si>
    <t>411302_宛城区</t>
  </si>
  <si>
    <t>411402_梁园区</t>
  </si>
  <si>
    <t>411502_浉河区</t>
  </si>
  <si>
    <t>411602_川汇区</t>
  </si>
  <si>
    <t>411702_驿城区</t>
  </si>
  <si>
    <t>420102_江岸区</t>
  </si>
  <si>
    <t>420202_黄石港区</t>
  </si>
  <si>
    <t>420302_茅箭区</t>
  </si>
  <si>
    <t>420502_西陵区</t>
  </si>
  <si>
    <t>420602_襄城区</t>
  </si>
  <si>
    <t>420702_梁子湖区</t>
  </si>
  <si>
    <t>420802_东宝区</t>
  </si>
  <si>
    <t>420902_孝南区</t>
  </si>
  <si>
    <t>421002_沙市区</t>
  </si>
  <si>
    <t>421102_黄州区</t>
  </si>
  <si>
    <t>421202_咸安区</t>
  </si>
  <si>
    <t>421303_曾都区</t>
  </si>
  <si>
    <t>422801_恩施市</t>
  </si>
  <si>
    <t>430102_芙蓉区</t>
  </si>
  <si>
    <t>430202_荷塘区</t>
  </si>
  <si>
    <t>430302_雨湖区</t>
  </si>
  <si>
    <t>430405_珠晖区</t>
  </si>
  <si>
    <t>430502_双清区</t>
  </si>
  <si>
    <t>430602_岳阳楼区</t>
  </si>
  <si>
    <t>430702_武陵区</t>
  </si>
  <si>
    <t>430802_永定区</t>
  </si>
  <si>
    <t>430902_资阳区</t>
  </si>
  <si>
    <t>431002_北湖区</t>
  </si>
  <si>
    <t>431102_零陵区</t>
  </si>
  <si>
    <t>431202_鹤城区</t>
  </si>
  <si>
    <t>431302_娄星区</t>
  </si>
  <si>
    <t>433101_吉首市</t>
  </si>
  <si>
    <t>440103_荔湾区</t>
  </si>
  <si>
    <t>440203_武江区</t>
  </si>
  <si>
    <t>440303_罗湖区</t>
  </si>
  <si>
    <t>440402_香洲区</t>
  </si>
  <si>
    <t>440507_龙湖区</t>
  </si>
  <si>
    <t>440604_禅城区</t>
  </si>
  <si>
    <t>440703_蓬江区</t>
  </si>
  <si>
    <t>440802_赤坎区</t>
  </si>
  <si>
    <t>440902_茂南区</t>
  </si>
  <si>
    <t>441202_端州区</t>
  </si>
  <si>
    <t>441302_惠城区</t>
  </si>
  <si>
    <t>441402_梅江区</t>
  </si>
  <si>
    <t>441502_城区</t>
  </si>
  <si>
    <t>441602_源城区</t>
  </si>
  <si>
    <t>441702_江城区</t>
  </si>
  <si>
    <t>441802_清城区</t>
  </si>
  <si>
    <t>445102_湘桥区</t>
  </si>
  <si>
    <t>445202_榕城区</t>
  </si>
  <si>
    <t>445302_云城区</t>
  </si>
  <si>
    <t>450102_兴宁区</t>
  </si>
  <si>
    <t>450202_城中区</t>
  </si>
  <si>
    <t>450302_秀峰区</t>
  </si>
  <si>
    <t>450403_万秀区</t>
  </si>
  <si>
    <t>450502_海城区</t>
  </si>
  <si>
    <t>450602_港口区</t>
  </si>
  <si>
    <t>450702_钦南区</t>
  </si>
  <si>
    <t>450802_港北区</t>
  </si>
  <si>
    <t>450902_玉州区</t>
  </si>
  <si>
    <t>451002_右江区</t>
  </si>
  <si>
    <t>451102_八步区</t>
  </si>
  <si>
    <t>451202_金城江区</t>
  </si>
  <si>
    <t>451302_兴宾区</t>
  </si>
  <si>
    <t>451402_江州区</t>
  </si>
  <si>
    <t>460105_秀英区</t>
  </si>
  <si>
    <t>460202_海棠区</t>
  </si>
  <si>
    <t>460302_南沙区</t>
  </si>
  <si>
    <t>510104_锦江区</t>
  </si>
  <si>
    <t>510302_自流井区</t>
  </si>
  <si>
    <t>510402_东区</t>
  </si>
  <si>
    <t>510502_江阳区</t>
  </si>
  <si>
    <t>510603_旌阳区</t>
  </si>
  <si>
    <t>510703_涪城区</t>
  </si>
  <si>
    <t>510802_利州区</t>
  </si>
  <si>
    <t>510903_船山区</t>
  </si>
  <si>
    <t>511002_市中区</t>
  </si>
  <si>
    <t>511102_市中区</t>
  </si>
  <si>
    <t>511302_顺庆区</t>
  </si>
  <si>
    <t>511402_东坡区</t>
  </si>
  <si>
    <t>511502_翠屏区</t>
  </si>
  <si>
    <t>511602_广安区</t>
  </si>
  <si>
    <t>511702_通川区</t>
  </si>
  <si>
    <t>511802_雨城区</t>
  </si>
  <si>
    <t>511902_巴州区</t>
  </si>
  <si>
    <t>512002_雁江区</t>
  </si>
  <si>
    <t>513201_马尔康市</t>
  </si>
  <si>
    <t>513301_康定市</t>
  </si>
  <si>
    <t>513401_西昌市</t>
  </si>
  <si>
    <t>520102_南明区</t>
  </si>
  <si>
    <t>520201_钟山区</t>
  </si>
  <si>
    <t>520302_红花岗区</t>
  </si>
  <si>
    <t>520402_西秀区</t>
  </si>
  <si>
    <t>520502_七星关区</t>
  </si>
  <si>
    <t>520602_碧江区</t>
  </si>
  <si>
    <t>522301_兴义市</t>
  </si>
  <si>
    <t>522601_凯里市</t>
  </si>
  <si>
    <t>522701_都匀市</t>
  </si>
  <si>
    <t>530102_五华区</t>
  </si>
  <si>
    <t>530302_麒麟区</t>
  </si>
  <si>
    <t>530402_红塔区</t>
  </si>
  <si>
    <t>530502_隆阳区</t>
  </si>
  <si>
    <t>530602_昭阳区</t>
  </si>
  <si>
    <t>530702_古城区</t>
  </si>
  <si>
    <t>530802_思茅区</t>
  </si>
  <si>
    <t>530902_临翔区</t>
  </si>
  <si>
    <t>532301_楚雄市</t>
  </si>
  <si>
    <t>532501_个旧市</t>
  </si>
  <si>
    <t>532601_文山市</t>
  </si>
  <si>
    <t>532801_景洪市</t>
  </si>
  <si>
    <t>532901_大理市</t>
  </si>
  <si>
    <t>533102_瑞丽市</t>
  </si>
  <si>
    <t>533301_泸水市</t>
  </si>
  <si>
    <t>533401_香格里拉市</t>
  </si>
  <si>
    <t>540102_城关区</t>
  </si>
  <si>
    <t>540202_桑珠孜区</t>
  </si>
  <si>
    <t>540302_卡若区</t>
  </si>
  <si>
    <t>540402_巴宜区</t>
  </si>
  <si>
    <t>540502_乃东区</t>
  </si>
  <si>
    <t>540602_色尼区</t>
  </si>
  <si>
    <t>542521_普兰县</t>
  </si>
  <si>
    <t>610102_新城区</t>
  </si>
  <si>
    <t>610202_王益区</t>
  </si>
  <si>
    <t>610302_渭滨区</t>
  </si>
  <si>
    <t>610402_秦都区</t>
  </si>
  <si>
    <t>610502_临渭区</t>
  </si>
  <si>
    <t>610602_宝塔区</t>
  </si>
  <si>
    <t>610702_汉台区</t>
  </si>
  <si>
    <t>610802_榆阳区</t>
  </si>
  <si>
    <t>610902_汉滨区</t>
  </si>
  <si>
    <t>611002_商州区</t>
  </si>
  <si>
    <t>611101_杨陵区</t>
  </si>
  <si>
    <t>620102_城关区</t>
  </si>
  <si>
    <t>620302_金川区</t>
  </si>
  <si>
    <t>620402_白银区</t>
  </si>
  <si>
    <t>620502_秦州区</t>
  </si>
  <si>
    <t>620602_凉州区</t>
  </si>
  <si>
    <t>620702_甘州区</t>
  </si>
  <si>
    <t>620802_崆峒区</t>
  </si>
  <si>
    <t>620902_肃州区</t>
  </si>
  <si>
    <t>621002_西峰区</t>
  </si>
  <si>
    <t>621102_安定区</t>
  </si>
  <si>
    <t>621202_武都区</t>
  </si>
  <si>
    <t>622901_临夏市</t>
  </si>
  <si>
    <t>623001_合作市</t>
  </si>
  <si>
    <t>630102_城东区</t>
  </si>
  <si>
    <t>630202_乐都区</t>
  </si>
  <si>
    <t>632221_门源回族自治县</t>
  </si>
  <si>
    <t>632301_同仁市</t>
  </si>
  <si>
    <t>632521_共和县</t>
  </si>
  <si>
    <t>632621_玛沁县</t>
  </si>
  <si>
    <t>632701_玉树市</t>
  </si>
  <si>
    <t>632801_格尔木市</t>
  </si>
  <si>
    <t>640104_兴庆区</t>
  </si>
  <si>
    <t>640202_大武口区</t>
  </si>
  <si>
    <t>640302_利通区</t>
  </si>
  <si>
    <t>640402_原州区</t>
  </si>
  <si>
    <t>640502_沙坡头区</t>
  </si>
  <si>
    <t>650102_天山区</t>
  </si>
  <si>
    <t>650202_独山子区</t>
  </si>
  <si>
    <t>650402_高昌区</t>
  </si>
  <si>
    <t>650502_伊州区</t>
  </si>
  <si>
    <t>652301_昌吉市</t>
  </si>
  <si>
    <t>652701_博乐市</t>
  </si>
  <si>
    <t>652801_库尔勒市</t>
  </si>
  <si>
    <t>652901_阿克苏市</t>
  </si>
  <si>
    <t>653001_阿图什市</t>
  </si>
  <si>
    <t>653101_喀什市</t>
  </si>
  <si>
    <t>653201_和田市</t>
  </si>
  <si>
    <t>654002_伊宁市</t>
  </si>
  <si>
    <t>654201_塔城市</t>
  </si>
  <si>
    <t>654301_阿勒泰市</t>
  </si>
  <si>
    <t>110102_西城区</t>
  </si>
  <si>
    <t>120102_河东区</t>
  </si>
  <si>
    <t>310104_徐汇区</t>
  </si>
  <si>
    <t>500102_涪陵区</t>
  </si>
  <si>
    <t>6202_嘉峪关市</t>
  </si>
  <si>
    <t>659002_阿拉尔市</t>
  </si>
  <si>
    <t>130104_桥西区</t>
  </si>
  <si>
    <t>130203_路北区</t>
  </si>
  <si>
    <t>130303_山海关区</t>
  </si>
  <si>
    <t>130403_丛台区</t>
  </si>
  <si>
    <t>130503_信都区</t>
  </si>
  <si>
    <t>130606_莲池区</t>
  </si>
  <si>
    <t>130703_桥西区</t>
  </si>
  <si>
    <t>130803_双滦区</t>
  </si>
  <si>
    <t>130903_运河区</t>
  </si>
  <si>
    <t>131003_广阳区</t>
  </si>
  <si>
    <t>131103_冀州区</t>
  </si>
  <si>
    <t>131402_容城县</t>
  </si>
  <si>
    <t>140106_迎泽区</t>
  </si>
  <si>
    <t>140213_平城区</t>
  </si>
  <si>
    <t>140303_矿区</t>
  </si>
  <si>
    <t>140404_上党区</t>
  </si>
  <si>
    <t>140521_沁水县</t>
  </si>
  <si>
    <t>140603_平鲁区</t>
  </si>
  <si>
    <t>140703_太谷区</t>
  </si>
  <si>
    <t>140821_临猗县</t>
  </si>
  <si>
    <t>140921_定襄县</t>
  </si>
  <si>
    <t>141021_曲沃县</t>
  </si>
  <si>
    <t>141121_文水县</t>
  </si>
  <si>
    <t>150103_回民区</t>
  </si>
  <si>
    <t>150203_昆都仑区</t>
  </si>
  <si>
    <t>150303_海南区</t>
  </si>
  <si>
    <t>150403_元宝山区</t>
  </si>
  <si>
    <t>150521_科尔沁左翼中旗</t>
  </si>
  <si>
    <t>150603_康巴什区</t>
  </si>
  <si>
    <t>150703_扎赉诺尔区</t>
  </si>
  <si>
    <t>150821_五原县</t>
  </si>
  <si>
    <t>150921_卓资县</t>
  </si>
  <si>
    <t>152202_阿尔山市</t>
  </si>
  <si>
    <t>152502_锡林浩特市</t>
  </si>
  <si>
    <t>152922_阿拉善右旗</t>
  </si>
  <si>
    <t>210103_沈河区</t>
  </si>
  <si>
    <t>210203_西岗区</t>
  </si>
  <si>
    <t>210303_铁西区</t>
  </si>
  <si>
    <t>210403_东洲区</t>
  </si>
  <si>
    <t>210503_溪湖区</t>
  </si>
  <si>
    <t>210603_振兴区</t>
  </si>
  <si>
    <t>210703_凌河区</t>
  </si>
  <si>
    <t>210803_西市区</t>
  </si>
  <si>
    <t>210903_新邱区</t>
  </si>
  <si>
    <t>211003_文圣区</t>
  </si>
  <si>
    <t>211103_兴隆台区</t>
  </si>
  <si>
    <t>211204_清河区</t>
  </si>
  <si>
    <t>211303_龙城区</t>
  </si>
  <si>
    <t>211403_龙港区</t>
  </si>
  <si>
    <t>220103_宽城区</t>
  </si>
  <si>
    <t>220203_龙潭区</t>
  </si>
  <si>
    <t>220303_铁东区</t>
  </si>
  <si>
    <t>220403_西安区</t>
  </si>
  <si>
    <t>220503_二道江区</t>
  </si>
  <si>
    <t>220605_江源区</t>
  </si>
  <si>
    <t>220721_前郭尔罗斯蒙古族自治县</t>
  </si>
  <si>
    <t>220821_镇赉县</t>
  </si>
  <si>
    <t>222402_图们市</t>
  </si>
  <si>
    <t>230103_南岗区</t>
  </si>
  <si>
    <t>230203_建华区</t>
  </si>
  <si>
    <t>230303_恒山区</t>
  </si>
  <si>
    <t>230403_工农区</t>
  </si>
  <si>
    <t>230503_岭东区</t>
  </si>
  <si>
    <t>230603_龙凤区</t>
  </si>
  <si>
    <t>230718_乌翠区</t>
  </si>
  <si>
    <t>230804_前进区</t>
  </si>
  <si>
    <t>230903_桃山区</t>
  </si>
  <si>
    <t>231003_阳明区</t>
  </si>
  <si>
    <t>231123_逊克县</t>
  </si>
  <si>
    <t>231221_望奎县</t>
  </si>
  <si>
    <t>232721_呼玛县</t>
  </si>
  <si>
    <t>320104_秦淮区</t>
  </si>
  <si>
    <t>320206_惠山区</t>
  </si>
  <si>
    <t>320303_云龙区</t>
  </si>
  <si>
    <t>320404_钟楼区</t>
  </si>
  <si>
    <t>320506_吴中区</t>
  </si>
  <si>
    <t>320613_崇川区</t>
  </si>
  <si>
    <t>320706_海州区</t>
  </si>
  <si>
    <t>320804_淮阴区</t>
  </si>
  <si>
    <t>320903_盐都区</t>
  </si>
  <si>
    <t>321003_邗江区</t>
  </si>
  <si>
    <t>321111_润州区</t>
  </si>
  <si>
    <t>321203_高港区</t>
  </si>
  <si>
    <t>321311_宿豫区</t>
  </si>
  <si>
    <t>330105_拱墅区</t>
  </si>
  <si>
    <t>330205_江北区</t>
  </si>
  <si>
    <t>330303_龙湾区</t>
  </si>
  <si>
    <t>330411_秀洲区</t>
  </si>
  <si>
    <t>330503_南浔区</t>
  </si>
  <si>
    <t>330603_柯桥区</t>
  </si>
  <si>
    <t>330703_金东区</t>
  </si>
  <si>
    <t>330803_衢江区</t>
  </si>
  <si>
    <t>330903_普陀区</t>
  </si>
  <si>
    <t>331003_黄岩区</t>
  </si>
  <si>
    <t>331121_青田县</t>
  </si>
  <si>
    <t>340103_庐阳区</t>
  </si>
  <si>
    <t>340207_鸠江区</t>
  </si>
  <si>
    <t>340303_蚌山区</t>
  </si>
  <si>
    <t>340403_田家庵区</t>
  </si>
  <si>
    <t>340504_雨山区</t>
  </si>
  <si>
    <t>340603_相山区</t>
  </si>
  <si>
    <t>340706_义安区</t>
  </si>
  <si>
    <t>340803_大观区</t>
  </si>
  <si>
    <t>341003_黄山区</t>
  </si>
  <si>
    <t>341103_南谯区</t>
  </si>
  <si>
    <t>341203_颍东区</t>
  </si>
  <si>
    <t>341321_砀山县</t>
  </si>
  <si>
    <t>341503_裕安区</t>
  </si>
  <si>
    <t>341621_涡阳县</t>
  </si>
  <si>
    <t>341721_东至县</t>
  </si>
  <si>
    <t>341821_郎溪县</t>
  </si>
  <si>
    <t>350103_台江区</t>
  </si>
  <si>
    <t>350205_海沧区</t>
  </si>
  <si>
    <t>350303_涵江区</t>
  </si>
  <si>
    <t>350405_沙县区</t>
  </si>
  <si>
    <t>350503_丰泽区</t>
  </si>
  <si>
    <t>350603_龙文区</t>
  </si>
  <si>
    <t>350703_建阳区</t>
  </si>
  <si>
    <t>350803_永定区</t>
  </si>
  <si>
    <t>350921_霞浦县</t>
  </si>
  <si>
    <t>360103_西湖区</t>
  </si>
  <si>
    <t>360203_珠山区</t>
  </si>
  <si>
    <t>360313_湘东区</t>
  </si>
  <si>
    <t>360403_浔阳区</t>
  </si>
  <si>
    <t>360521_分宜县</t>
  </si>
  <si>
    <t>360603_余江区</t>
  </si>
  <si>
    <t>360703_南康区</t>
  </si>
  <si>
    <t>360803_青原区</t>
  </si>
  <si>
    <t>360921_奉新县</t>
  </si>
  <si>
    <t>361003_东乡区</t>
  </si>
  <si>
    <t>361103_广丰区</t>
  </si>
  <si>
    <t>370103_市中区</t>
  </si>
  <si>
    <t>370203_市北区</t>
  </si>
  <si>
    <t>370303_张店区</t>
  </si>
  <si>
    <t>370403_薛城区</t>
  </si>
  <si>
    <t>370503_河口区</t>
  </si>
  <si>
    <t>370611_福山区</t>
  </si>
  <si>
    <t>370703_寒亭区</t>
  </si>
  <si>
    <t>370812_兖州区</t>
  </si>
  <si>
    <t>370911_岱岳区</t>
  </si>
  <si>
    <t>371003_文登区</t>
  </si>
  <si>
    <t>371103_岚山区</t>
  </si>
  <si>
    <t>371311_罗庄区</t>
  </si>
  <si>
    <t>371403_陵城区</t>
  </si>
  <si>
    <t>371503_茌平区</t>
  </si>
  <si>
    <t>371603_沾化区</t>
  </si>
  <si>
    <t>371703_定陶区</t>
  </si>
  <si>
    <t>410103_二七区</t>
  </si>
  <si>
    <t>410203_顺河回族区</t>
  </si>
  <si>
    <t>410303_西工区</t>
  </si>
  <si>
    <t>410403_卫东区</t>
  </si>
  <si>
    <t>410503_北关区</t>
  </si>
  <si>
    <t>410603_山城区</t>
  </si>
  <si>
    <t>410703_卫滨区</t>
  </si>
  <si>
    <t>410803_中站区</t>
  </si>
  <si>
    <t>410922_清丰县</t>
  </si>
  <si>
    <t>411003_建安区</t>
  </si>
  <si>
    <t>411103_郾城区</t>
  </si>
  <si>
    <t>411203_陕州区</t>
  </si>
  <si>
    <t>411303_卧龙区</t>
  </si>
  <si>
    <t>411403_睢阳区</t>
  </si>
  <si>
    <t>411503_平桥区</t>
  </si>
  <si>
    <t>411603_淮阳区</t>
  </si>
  <si>
    <t>411721_西平县</t>
  </si>
  <si>
    <t>420103_江汉区</t>
  </si>
  <si>
    <t>420203_西塞山区</t>
  </si>
  <si>
    <t>420303_张湾区</t>
  </si>
  <si>
    <t>420503_伍家岗区</t>
  </si>
  <si>
    <t>420606_樊城区</t>
  </si>
  <si>
    <t>420703_华容区</t>
  </si>
  <si>
    <t>420804_掇刀区</t>
  </si>
  <si>
    <t>420921_孝昌县</t>
  </si>
  <si>
    <t>421003_荆州区</t>
  </si>
  <si>
    <t>421121_团风县</t>
  </si>
  <si>
    <t>421221_嘉鱼县</t>
  </si>
  <si>
    <t>421321_随县</t>
  </si>
  <si>
    <t>422802_利川市</t>
  </si>
  <si>
    <t>430103_天心区</t>
  </si>
  <si>
    <t>430203_芦淞区</t>
  </si>
  <si>
    <t>430304_岳塘区</t>
  </si>
  <si>
    <t>430406_雁峰区</t>
  </si>
  <si>
    <t>430503_大祥区</t>
  </si>
  <si>
    <t>430603_云溪区</t>
  </si>
  <si>
    <t>430703_鼎城区</t>
  </si>
  <si>
    <t>430811_武陵源区</t>
  </si>
  <si>
    <t>430903_赫山区</t>
  </si>
  <si>
    <t>431003_苏仙区</t>
  </si>
  <si>
    <t>431103_冷水滩区</t>
  </si>
  <si>
    <t>431221_中方县</t>
  </si>
  <si>
    <t>431321_双峰县</t>
  </si>
  <si>
    <t>433122_泸溪县</t>
  </si>
  <si>
    <t>440104_越秀区</t>
  </si>
  <si>
    <t>440204_浈江区</t>
  </si>
  <si>
    <t>440304_福田区</t>
  </si>
  <si>
    <t>440403_斗门区</t>
  </si>
  <si>
    <t>440511_金平区</t>
  </si>
  <si>
    <t>440605_南海区</t>
  </si>
  <si>
    <t>440704_江海区</t>
  </si>
  <si>
    <t>440803_霞山区</t>
  </si>
  <si>
    <t>440904_电白区</t>
  </si>
  <si>
    <t>441203_鼎湖区</t>
  </si>
  <si>
    <t>441303_惠阳区</t>
  </si>
  <si>
    <t>441403_梅县区</t>
  </si>
  <si>
    <t>441521_海丰县</t>
  </si>
  <si>
    <t>441621_紫金县</t>
  </si>
  <si>
    <t>441704_阳东区</t>
  </si>
  <si>
    <t>441803_清新区</t>
  </si>
  <si>
    <t>445103_潮安区</t>
  </si>
  <si>
    <t>445203_揭东区</t>
  </si>
  <si>
    <t>445303_云安区</t>
  </si>
  <si>
    <t>450103_青秀区</t>
  </si>
  <si>
    <t>450203_鱼峰区</t>
  </si>
  <si>
    <t>450303_叠彩区</t>
  </si>
  <si>
    <t>450405_长洲区</t>
  </si>
  <si>
    <t>450503_银海区</t>
  </si>
  <si>
    <t>450603_防城区</t>
  </si>
  <si>
    <t>450703_钦北区</t>
  </si>
  <si>
    <t>450803_港南区</t>
  </si>
  <si>
    <t>450903_福绵区</t>
  </si>
  <si>
    <t>451003_田阳区</t>
  </si>
  <si>
    <t>451103_平桂区</t>
  </si>
  <si>
    <t>451203_宜州区</t>
  </si>
  <si>
    <t>451321_忻城县</t>
  </si>
  <si>
    <t>451421_扶绥县</t>
  </si>
  <si>
    <t>460106_龙华区</t>
  </si>
  <si>
    <t>460203_吉阳区</t>
  </si>
  <si>
    <t>460303_西沙区</t>
  </si>
  <si>
    <t>510105_青羊区</t>
  </si>
  <si>
    <t>510303_贡井区</t>
  </si>
  <si>
    <t>510403_西区</t>
  </si>
  <si>
    <t>510503_纳溪区</t>
  </si>
  <si>
    <t>510604_罗江区</t>
  </si>
  <si>
    <t>510704_游仙区</t>
  </si>
  <si>
    <t>510811_昭化区</t>
  </si>
  <si>
    <t>510904_安居区</t>
  </si>
  <si>
    <t>511011_东兴区</t>
  </si>
  <si>
    <t>511111_沙湾区</t>
  </si>
  <si>
    <t>511303_高坪区</t>
  </si>
  <si>
    <t>511403_彭山区</t>
  </si>
  <si>
    <t>511503_南溪区</t>
  </si>
  <si>
    <t>511603_前锋区</t>
  </si>
  <si>
    <t>511703_达川区</t>
  </si>
  <si>
    <t>511803_名山区</t>
  </si>
  <si>
    <t>511903_恩阳区</t>
  </si>
  <si>
    <t>512021_安岳县</t>
  </si>
  <si>
    <t>513221_汶川县</t>
  </si>
  <si>
    <t>513322_泸定县</t>
  </si>
  <si>
    <t>513402_会理市</t>
  </si>
  <si>
    <t>520103_云岩区</t>
  </si>
  <si>
    <t>520203_六枝特区</t>
  </si>
  <si>
    <t>520303_汇川区</t>
  </si>
  <si>
    <t>520403_平坝区</t>
  </si>
  <si>
    <t>520521_大方县</t>
  </si>
  <si>
    <t>520603_万山区</t>
  </si>
  <si>
    <t>522302_兴仁市</t>
  </si>
  <si>
    <t>522622_黄平县</t>
  </si>
  <si>
    <t>522702_福泉市</t>
  </si>
  <si>
    <t>530103_盘龙区</t>
  </si>
  <si>
    <t>530303_沾益区</t>
  </si>
  <si>
    <t>530403_江川区</t>
  </si>
  <si>
    <t>530521_施甸县</t>
  </si>
  <si>
    <t>530621_鲁甸县</t>
  </si>
  <si>
    <t>530721_玉龙纳西族自治县</t>
  </si>
  <si>
    <t>530821_宁洱哈尼族彝族自治县</t>
  </si>
  <si>
    <t>530921_凤庆县</t>
  </si>
  <si>
    <t>532302_禄丰市</t>
  </si>
  <si>
    <t>532502_开远市</t>
  </si>
  <si>
    <t>532622_砚山县</t>
  </si>
  <si>
    <t>532822_勐海县</t>
  </si>
  <si>
    <t>532922_漾濞彝族自治县</t>
  </si>
  <si>
    <t>533103_芒市</t>
  </si>
  <si>
    <t>533323_福贡县</t>
  </si>
  <si>
    <t>533422_德钦县</t>
  </si>
  <si>
    <t>540103_堆龙德庆区</t>
  </si>
  <si>
    <t>540221_南木林县</t>
  </si>
  <si>
    <t>540321_江达县</t>
  </si>
  <si>
    <t>540421_工布江达县</t>
  </si>
  <si>
    <t>540521_扎囊县</t>
  </si>
  <si>
    <t>540621_嘉黎县</t>
  </si>
  <si>
    <t>542522_札达县</t>
  </si>
  <si>
    <t>610103_碑林区</t>
  </si>
  <si>
    <t>610203_印台区</t>
  </si>
  <si>
    <t>610303_金台区</t>
  </si>
  <si>
    <t>610404_渭城区</t>
  </si>
  <si>
    <t>610503_华州区</t>
  </si>
  <si>
    <t>610603_安塞区</t>
  </si>
  <si>
    <t>610703_南郑区</t>
  </si>
  <si>
    <t>610803_横山区</t>
  </si>
  <si>
    <t>610921_汉阴县</t>
  </si>
  <si>
    <t>611021_洛南县</t>
  </si>
  <si>
    <t>620103_七里河区</t>
  </si>
  <si>
    <t>620321_永昌县</t>
  </si>
  <si>
    <t>620403_平川区</t>
  </si>
  <si>
    <t>620503_麦积区</t>
  </si>
  <si>
    <t>620621_民勤县</t>
  </si>
  <si>
    <t>620721_肃南裕固族自治县</t>
  </si>
  <si>
    <t>620821_泾川县</t>
  </si>
  <si>
    <t>620921_金塔县</t>
  </si>
  <si>
    <t>621021_庆城县</t>
  </si>
  <si>
    <t>621121_通渭县</t>
  </si>
  <si>
    <t>621221_成县</t>
  </si>
  <si>
    <t>622921_临夏县</t>
  </si>
  <si>
    <t>623021_临潭县</t>
  </si>
  <si>
    <t>630103_城中区</t>
  </si>
  <si>
    <t>630203_平安区</t>
  </si>
  <si>
    <t>632222_祁连县</t>
  </si>
  <si>
    <t>632322_尖扎县</t>
  </si>
  <si>
    <t>632522_同德县</t>
  </si>
  <si>
    <t>632622_班玛县</t>
  </si>
  <si>
    <t>632722_杂多县</t>
  </si>
  <si>
    <t>632802_德令哈市</t>
  </si>
  <si>
    <t>640105_西夏区</t>
  </si>
  <si>
    <t>640205_惠农区</t>
  </si>
  <si>
    <t>640303_红寺堡区</t>
  </si>
  <si>
    <t>640422_西吉县</t>
  </si>
  <si>
    <t>640521_中宁县</t>
  </si>
  <si>
    <t>650103_沙依巴克区</t>
  </si>
  <si>
    <t>650203_克拉玛依区</t>
  </si>
  <si>
    <t>650421_鄯善县</t>
  </si>
  <si>
    <t>650521_巴里坤哈萨克自治县</t>
  </si>
  <si>
    <t>652302_阜康市</t>
  </si>
  <si>
    <t>652702_阿拉山口市</t>
  </si>
  <si>
    <t>652822_轮台县</t>
  </si>
  <si>
    <t>652902_库车市</t>
  </si>
  <si>
    <t>653022_阿克陶县</t>
  </si>
  <si>
    <t>653121_疏附县</t>
  </si>
  <si>
    <t>653221_和田县</t>
  </si>
  <si>
    <t>654003_奎屯市</t>
  </si>
  <si>
    <t>654202_乌苏市</t>
  </si>
  <si>
    <t>654321_布尔津县</t>
  </si>
  <si>
    <t>110105_朝阳区</t>
  </si>
  <si>
    <t>120103_河西区</t>
  </si>
  <si>
    <t>310105_长宁区</t>
  </si>
  <si>
    <t>500103_渝中区</t>
  </si>
  <si>
    <t>659003_图木舒克市</t>
  </si>
  <si>
    <t>130105_新华区</t>
  </si>
  <si>
    <t>130204_古冶区</t>
  </si>
  <si>
    <t>130304_北戴河区</t>
  </si>
  <si>
    <t>130404_复兴区</t>
  </si>
  <si>
    <t>130505_任泽区</t>
  </si>
  <si>
    <t>130607_满城区</t>
  </si>
  <si>
    <t>130705_宣化区</t>
  </si>
  <si>
    <t>130804_鹰手营子矿区</t>
  </si>
  <si>
    <t>130921_沧县</t>
  </si>
  <si>
    <t>131022_固安县</t>
  </si>
  <si>
    <t>131121_枣强县</t>
  </si>
  <si>
    <t>131403_安新县</t>
  </si>
  <si>
    <t>140107_杏花岭区</t>
  </si>
  <si>
    <t>140214_云冈区</t>
  </si>
  <si>
    <t>140311_郊区</t>
  </si>
  <si>
    <t>140405_屯留区</t>
  </si>
  <si>
    <t>140522_阳城县</t>
  </si>
  <si>
    <t>140621_山阴县</t>
  </si>
  <si>
    <t>140721_榆社县</t>
  </si>
  <si>
    <t>140822_万荣县</t>
  </si>
  <si>
    <t>140922_五台县</t>
  </si>
  <si>
    <t>141022_翼城县</t>
  </si>
  <si>
    <t>141122_交城县</t>
  </si>
  <si>
    <t>150104_玉泉区</t>
  </si>
  <si>
    <t>150204_青山区</t>
  </si>
  <si>
    <t>150304_乌达区</t>
  </si>
  <si>
    <t>150404_松山区</t>
  </si>
  <si>
    <t>150522_科尔沁左翼后旗</t>
  </si>
  <si>
    <t>150621_达拉特旗</t>
  </si>
  <si>
    <t>150721_阿荣旗</t>
  </si>
  <si>
    <t>150822_磴口县</t>
  </si>
  <si>
    <t>150922_化德县</t>
  </si>
  <si>
    <t>152221_科尔沁右翼前旗</t>
  </si>
  <si>
    <t>152522_阿巴嘎旗</t>
  </si>
  <si>
    <t>152923_额济纳旗</t>
  </si>
  <si>
    <t>210104_大东区</t>
  </si>
  <si>
    <t>210204_沙河口区</t>
  </si>
  <si>
    <t>210304_立山区</t>
  </si>
  <si>
    <t>210404_望花区</t>
  </si>
  <si>
    <t>210504_明山区</t>
  </si>
  <si>
    <t>210604_振安区</t>
  </si>
  <si>
    <t>210711_太和区</t>
  </si>
  <si>
    <t>210804_鲅鱼圈区</t>
  </si>
  <si>
    <t>210904_太平区</t>
  </si>
  <si>
    <t>211004_宏伟区</t>
  </si>
  <si>
    <t>211104_大洼区</t>
  </si>
  <si>
    <t>211221_铁岭县</t>
  </si>
  <si>
    <t>211321_朝阳县</t>
  </si>
  <si>
    <t>211404_南票区</t>
  </si>
  <si>
    <t>220104_朝阳区</t>
  </si>
  <si>
    <t>220204_船营区</t>
  </si>
  <si>
    <t>220322_梨树县</t>
  </si>
  <si>
    <t>220421_东丰县</t>
  </si>
  <si>
    <t>220521_通化县</t>
  </si>
  <si>
    <t>220621_抚松县</t>
  </si>
  <si>
    <t>220722_长岭县</t>
  </si>
  <si>
    <t>220822_通榆县</t>
  </si>
  <si>
    <t>222403_敦化市</t>
  </si>
  <si>
    <t>230104_道外区</t>
  </si>
  <si>
    <t>230204_铁锋区</t>
  </si>
  <si>
    <t>230304_滴道区</t>
  </si>
  <si>
    <t>230404_南山区</t>
  </si>
  <si>
    <t>230505_四方台区</t>
  </si>
  <si>
    <t>230604_让胡路区</t>
  </si>
  <si>
    <t>230719_友好区</t>
  </si>
  <si>
    <t>230805_东风区</t>
  </si>
  <si>
    <t>230904_茄子河区</t>
  </si>
  <si>
    <t>231004_爱民区</t>
  </si>
  <si>
    <t>231124_孙吴县</t>
  </si>
  <si>
    <t>231222_兰西县</t>
  </si>
  <si>
    <t>232722_塔河县</t>
  </si>
  <si>
    <t>320105_建邺区</t>
  </si>
  <si>
    <t>320211_滨湖区</t>
  </si>
  <si>
    <t>320305_贾汪区</t>
  </si>
  <si>
    <t>320411_新北区</t>
  </si>
  <si>
    <t>320507_相城区</t>
  </si>
  <si>
    <t>320614_海门区</t>
  </si>
  <si>
    <t>320707_赣榆区</t>
  </si>
  <si>
    <t>320812_清江浦区</t>
  </si>
  <si>
    <t>320904_大丰区</t>
  </si>
  <si>
    <t>321012_江都区</t>
  </si>
  <si>
    <t>321112_丹徒区</t>
  </si>
  <si>
    <t>321204_姜堰区</t>
  </si>
  <si>
    <t>321322_沭阳县</t>
  </si>
  <si>
    <t>330106_西湖区</t>
  </si>
  <si>
    <t>330206_北仑区</t>
  </si>
  <si>
    <t>330304_瓯海区</t>
  </si>
  <si>
    <t>330421_嘉善县</t>
  </si>
  <si>
    <t>330521_德清县</t>
  </si>
  <si>
    <t>330604_上虞区</t>
  </si>
  <si>
    <t>330723_武义县</t>
  </si>
  <si>
    <t>330822_常山县</t>
  </si>
  <si>
    <t>330921_岱山县</t>
  </si>
  <si>
    <t>331004_路桥区</t>
  </si>
  <si>
    <t>331122_缙云县</t>
  </si>
  <si>
    <t>340104_蜀山区</t>
  </si>
  <si>
    <t>340209_弋江区</t>
  </si>
  <si>
    <t>340304_禹会区</t>
  </si>
  <si>
    <t>340404_谢家集区</t>
  </si>
  <si>
    <t>340506_博望区</t>
  </si>
  <si>
    <t>340604_烈山区</t>
  </si>
  <si>
    <t>340711_郊区</t>
  </si>
  <si>
    <t>340811_宜秀区</t>
  </si>
  <si>
    <t>341004_徽州区</t>
  </si>
  <si>
    <t>341122_来安县</t>
  </si>
  <si>
    <t>341204_颍泉区</t>
  </si>
  <si>
    <t>341322_萧县</t>
  </si>
  <si>
    <t>341504_叶集区</t>
  </si>
  <si>
    <t>341622_蒙城县</t>
  </si>
  <si>
    <t>341722_石台县</t>
  </si>
  <si>
    <t>341823_泾县</t>
  </si>
  <si>
    <t>350104_仓山区</t>
  </si>
  <si>
    <t>350206_湖里区</t>
  </si>
  <si>
    <t>350304_荔城区</t>
  </si>
  <si>
    <t>350421_明溪县</t>
  </si>
  <si>
    <t>350504_洛江区</t>
  </si>
  <si>
    <t>350604_龙海区</t>
  </si>
  <si>
    <t>350721_顺昌县</t>
  </si>
  <si>
    <t>350821_长汀县</t>
  </si>
  <si>
    <t>350922_古田县</t>
  </si>
  <si>
    <t>360104_青云谱区</t>
  </si>
  <si>
    <t>360222_浮梁县</t>
  </si>
  <si>
    <t>360321_莲花县</t>
  </si>
  <si>
    <t>360404_柴桑区</t>
  </si>
  <si>
    <t>360681_贵溪市</t>
  </si>
  <si>
    <t>360704_赣县区</t>
  </si>
  <si>
    <t>360821_吉安县</t>
  </si>
  <si>
    <t>360922_万载县</t>
  </si>
  <si>
    <t>361021_南城县</t>
  </si>
  <si>
    <t>361104_广信区</t>
  </si>
  <si>
    <t>370104_槐荫区</t>
  </si>
  <si>
    <t>370211_黄岛区</t>
  </si>
  <si>
    <t>370304_博山区</t>
  </si>
  <si>
    <t>370404_峄城区</t>
  </si>
  <si>
    <t>370505_垦利区</t>
  </si>
  <si>
    <t>370612_牟平区</t>
  </si>
  <si>
    <t>370704_坊子区</t>
  </si>
  <si>
    <t>370826_微山县</t>
  </si>
  <si>
    <t>370921_宁阳县</t>
  </si>
  <si>
    <t>371082_荣成市</t>
  </si>
  <si>
    <t>371121_五莲县</t>
  </si>
  <si>
    <t>371312_河东区</t>
  </si>
  <si>
    <t>371422_宁津县</t>
  </si>
  <si>
    <t>371521_阳谷县</t>
  </si>
  <si>
    <t>371621_惠民县</t>
  </si>
  <si>
    <t>371721_曹县</t>
  </si>
  <si>
    <t>410104_管城回族区</t>
  </si>
  <si>
    <t>410204_鼓楼区</t>
  </si>
  <si>
    <t>410304_瀍河回族区</t>
  </si>
  <si>
    <t>410404_石龙区</t>
  </si>
  <si>
    <t>410505_殷都区</t>
  </si>
  <si>
    <t>410611_淇滨区</t>
  </si>
  <si>
    <t>410704_凤泉区</t>
  </si>
  <si>
    <t>410804_马村区</t>
  </si>
  <si>
    <t>410923_南乐县</t>
  </si>
  <si>
    <t>411024_鄢陵县</t>
  </si>
  <si>
    <t>411104_召陵区</t>
  </si>
  <si>
    <t>411221_渑池县</t>
  </si>
  <si>
    <t>411321_南召县</t>
  </si>
  <si>
    <t>411421_民权县</t>
  </si>
  <si>
    <t>411521_罗山县</t>
  </si>
  <si>
    <t>411621_扶沟县</t>
  </si>
  <si>
    <t>411722_上蔡县</t>
  </si>
  <si>
    <t>420104_硚口区</t>
  </si>
  <si>
    <t>420204_下陆区</t>
  </si>
  <si>
    <t>420304_郧阳区</t>
  </si>
  <si>
    <t>420504_点军区</t>
  </si>
  <si>
    <t>420607_襄州区</t>
  </si>
  <si>
    <t>420704_鄂城区</t>
  </si>
  <si>
    <t>420822_沙洋县</t>
  </si>
  <si>
    <t>420922_大悟县</t>
  </si>
  <si>
    <t>421022_公安县</t>
  </si>
  <si>
    <t>421122_红安县</t>
  </si>
  <si>
    <t>421222_通城县</t>
  </si>
  <si>
    <t>421381_广水市</t>
  </si>
  <si>
    <t>422822_建始县</t>
  </si>
  <si>
    <t>430104_岳麓区</t>
  </si>
  <si>
    <t>430204_石峰区</t>
  </si>
  <si>
    <t>430321_湘潭县</t>
  </si>
  <si>
    <t>430407_石鼓区</t>
  </si>
  <si>
    <t>430511_北塔区</t>
  </si>
  <si>
    <t>430611_君山区</t>
  </si>
  <si>
    <t>430721_安乡县</t>
  </si>
  <si>
    <t>430821_慈利县</t>
  </si>
  <si>
    <t>430921_南县</t>
  </si>
  <si>
    <t>431021_桂阳县</t>
  </si>
  <si>
    <t>431122_东安县</t>
  </si>
  <si>
    <t>431222_沅陵县</t>
  </si>
  <si>
    <t>431322_新化县</t>
  </si>
  <si>
    <t>433123_凤凰县</t>
  </si>
  <si>
    <t>440105_海珠区</t>
  </si>
  <si>
    <t>440205_曲江区</t>
  </si>
  <si>
    <t>440305_南山区</t>
  </si>
  <si>
    <t>440404_金湾区</t>
  </si>
  <si>
    <t>440512_濠江区</t>
  </si>
  <si>
    <t>440606_顺德区</t>
  </si>
  <si>
    <t>440705_新会区</t>
  </si>
  <si>
    <t>440804_坡头区</t>
  </si>
  <si>
    <t>440981_高州市</t>
  </si>
  <si>
    <t>441204_高要区</t>
  </si>
  <si>
    <t>441322_博罗县</t>
  </si>
  <si>
    <t>441422_大埔县</t>
  </si>
  <si>
    <t>441523_陆河县</t>
  </si>
  <si>
    <t>441622_龙川县</t>
  </si>
  <si>
    <t>441721_阳西县</t>
  </si>
  <si>
    <t>441821_佛冈县</t>
  </si>
  <si>
    <t>445122_饶平县</t>
  </si>
  <si>
    <t>445222_揭西县</t>
  </si>
  <si>
    <t>445321_新兴县</t>
  </si>
  <si>
    <t>450105_江南区</t>
  </si>
  <si>
    <t>450204_柳南区</t>
  </si>
  <si>
    <t>450304_象山区</t>
  </si>
  <si>
    <t>450406_龙圩区</t>
  </si>
  <si>
    <t>450512_铁山港区</t>
  </si>
  <si>
    <t>450621_上思县</t>
  </si>
  <si>
    <t>450721_灵山县</t>
  </si>
  <si>
    <t>450804_覃塘区</t>
  </si>
  <si>
    <t>450921_容县</t>
  </si>
  <si>
    <t>451022_田东县</t>
  </si>
  <si>
    <t>451121_昭平县</t>
  </si>
  <si>
    <t>451221_南丹县</t>
  </si>
  <si>
    <t>451322_象州县</t>
  </si>
  <si>
    <t>451422_宁明县</t>
  </si>
  <si>
    <t>460107_琼山区</t>
  </si>
  <si>
    <t>460204_天涯区</t>
  </si>
  <si>
    <t>510106_金牛区</t>
  </si>
  <si>
    <t>510304_大安区</t>
  </si>
  <si>
    <t>510411_仁和区</t>
  </si>
  <si>
    <t>510504_龙马潭区</t>
  </si>
  <si>
    <t>510623_中江县</t>
  </si>
  <si>
    <t>510705_安州区</t>
  </si>
  <si>
    <t>510812_朝天区</t>
  </si>
  <si>
    <t>510921_蓬溪县</t>
  </si>
  <si>
    <t>511024_威远县</t>
  </si>
  <si>
    <t>511112_五通桥区</t>
  </si>
  <si>
    <t>511304_嘉陵区</t>
  </si>
  <si>
    <t>511421_仁寿县</t>
  </si>
  <si>
    <t>511504_叙州区</t>
  </si>
  <si>
    <t>511621_岳池县</t>
  </si>
  <si>
    <t>511722_宣汉县</t>
  </si>
  <si>
    <t>511822_荥经县</t>
  </si>
  <si>
    <t>511921_通江县</t>
  </si>
  <si>
    <t>512022_乐至县</t>
  </si>
  <si>
    <t>513222_理县</t>
  </si>
  <si>
    <t>513323_丹巴县</t>
  </si>
  <si>
    <t>513422_木里藏族自治县</t>
  </si>
  <si>
    <t>520111_花溪区</t>
  </si>
  <si>
    <t>520204_水城区</t>
  </si>
  <si>
    <t>520304_播州区</t>
  </si>
  <si>
    <t>520422_普定县</t>
  </si>
  <si>
    <t>520523_金沙县</t>
  </si>
  <si>
    <t>520621_江口县</t>
  </si>
  <si>
    <t>522323_普安县</t>
  </si>
  <si>
    <t>522623_施秉县</t>
  </si>
  <si>
    <t>522722_荔波县</t>
  </si>
  <si>
    <t>530111_官渡区</t>
  </si>
  <si>
    <t>530304_马龙区</t>
  </si>
  <si>
    <t>530423_通海县</t>
  </si>
  <si>
    <t>530523_龙陵县</t>
  </si>
  <si>
    <t>530622_巧家县</t>
  </si>
  <si>
    <t>530722_永胜县</t>
  </si>
  <si>
    <t>530822_墨江哈尼族自治县</t>
  </si>
  <si>
    <t>530922_云县</t>
  </si>
  <si>
    <t>532322_双柏县</t>
  </si>
  <si>
    <t>532503_蒙自市</t>
  </si>
  <si>
    <t>532623_西畴县</t>
  </si>
  <si>
    <t>532823_勐腊县</t>
  </si>
  <si>
    <t>532923_祥云县</t>
  </si>
  <si>
    <t>533122_梁河县</t>
  </si>
  <si>
    <t>533324_贡山独龙族怒族自治县</t>
  </si>
  <si>
    <t>533423_维西傈僳族自治县</t>
  </si>
  <si>
    <t>540104_达孜区</t>
  </si>
  <si>
    <t>540222_江孜县</t>
  </si>
  <si>
    <t>540322_贡觉县</t>
  </si>
  <si>
    <t>540422_米林县</t>
  </si>
  <si>
    <t>540522_贡嘎县</t>
  </si>
  <si>
    <t>540622_比如县</t>
  </si>
  <si>
    <t>542523_噶尔县</t>
  </si>
  <si>
    <t>610104_莲湖区</t>
  </si>
  <si>
    <t>610204_耀州区</t>
  </si>
  <si>
    <t>610304_陈仓区</t>
  </si>
  <si>
    <t>610422_三原县</t>
  </si>
  <si>
    <t>610522_潼关县</t>
  </si>
  <si>
    <t>610621_延长县</t>
  </si>
  <si>
    <t>610722_城固县</t>
  </si>
  <si>
    <t>610822_府谷县</t>
  </si>
  <si>
    <t>610922_石泉县</t>
  </si>
  <si>
    <t>611022_丹凤县</t>
  </si>
  <si>
    <t>620104_西固区</t>
  </si>
  <si>
    <t>620421_靖远县</t>
  </si>
  <si>
    <t>620521_清水县</t>
  </si>
  <si>
    <t>620622_古浪县</t>
  </si>
  <si>
    <t>620722_民乐县</t>
  </si>
  <si>
    <t>620822_灵台县</t>
  </si>
  <si>
    <t>620922_瓜州县</t>
  </si>
  <si>
    <t>621022_环县</t>
  </si>
  <si>
    <t>621122_陇西县</t>
  </si>
  <si>
    <t>621222_文县</t>
  </si>
  <si>
    <t>622922_康乐县</t>
  </si>
  <si>
    <t>623022_卓尼县</t>
  </si>
  <si>
    <t>630104_城西区</t>
  </si>
  <si>
    <t>630222_民和回族土族自治县</t>
  </si>
  <si>
    <t>632223_海晏县</t>
  </si>
  <si>
    <t>632323_泽库县</t>
  </si>
  <si>
    <t>632523_贵德县</t>
  </si>
  <si>
    <t>632623_甘德县</t>
  </si>
  <si>
    <t>632723_称多县</t>
  </si>
  <si>
    <t>632803_茫崖市</t>
  </si>
  <si>
    <t>640106_金凤区</t>
  </si>
  <si>
    <t>640221_平罗县</t>
  </si>
  <si>
    <t>640323_盐池县</t>
  </si>
  <si>
    <t>640423_隆德县</t>
  </si>
  <si>
    <t>640522_海原县</t>
  </si>
  <si>
    <t>650104_新市区</t>
  </si>
  <si>
    <t>650204_白碱滩区</t>
  </si>
  <si>
    <t>650422_托克逊县</t>
  </si>
  <si>
    <t>650522_伊吾县</t>
  </si>
  <si>
    <t>652323_呼图壁县</t>
  </si>
  <si>
    <t>652722_精河县</t>
  </si>
  <si>
    <t>652823_尉犁县</t>
  </si>
  <si>
    <t>652922_温宿县</t>
  </si>
  <si>
    <t>653023_阿合奇县</t>
  </si>
  <si>
    <t>653122_疏勒县</t>
  </si>
  <si>
    <t>653222_墨玉县</t>
  </si>
  <si>
    <t>654004_霍尔果斯市</t>
  </si>
  <si>
    <t>654203_沙湾市</t>
  </si>
  <si>
    <t>654322_富蕴县</t>
  </si>
  <si>
    <t>110106_丰台区</t>
  </si>
  <si>
    <t>120104_南开区</t>
  </si>
  <si>
    <t>310106_静安区</t>
  </si>
  <si>
    <t>4604_儋州市</t>
  </si>
  <si>
    <t>500104_大渡口区</t>
  </si>
  <si>
    <t>659004_五家渠市</t>
  </si>
  <si>
    <t>130107_井陉矿区</t>
  </si>
  <si>
    <t>130205_开平区</t>
  </si>
  <si>
    <t>130306_抚宁区</t>
  </si>
  <si>
    <t>130406_峰峰矿区</t>
  </si>
  <si>
    <t>130506_南和区</t>
  </si>
  <si>
    <t>130608_清苑区</t>
  </si>
  <si>
    <t>130706_下花园区</t>
  </si>
  <si>
    <t>130821_承德县</t>
  </si>
  <si>
    <t>130922_青县</t>
  </si>
  <si>
    <t>131023_永清县</t>
  </si>
  <si>
    <t>131122_武邑县</t>
  </si>
  <si>
    <t>140108_尖草坪区</t>
  </si>
  <si>
    <t>140215_云州区</t>
  </si>
  <si>
    <t>140321_平定县</t>
  </si>
  <si>
    <t>140406_潞城区</t>
  </si>
  <si>
    <t>140524_陵川县</t>
  </si>
  <si>
    <t>140622_应县</t>
  </si>
  <si>
    <t>140722_左权县</t>
  </si>
  <si>
    <t>140823_闻喜县</t>
  </si>
  <si>
    <t>140923_代县</t>
  </si>
  <si>
    <t>141023_襄汾县</t>
  </si>
  <si>
    <t>141123_兴县</t>
  </si>
  <si>
    <t>150105_赛罕区</t>
  </si>
  <si>
    <t>150205_石拐区</t>
  </si>
  <si>
    <t>150421_阿鲁科尔沁旗</t>
  </si>
  <si>
    <t>150523_开鲁县</t>
  </si>
  <si>
    <t>150622_准格尔旗</t>
  </si>
  <si>
    <t>150722_莫力达瓦达斡尔族自治旗</t>
  </si>
  <si>
    <t>150823_乌拉特前旗</t>
  </si>
  <si>
    <t>150923_商都县</t>
  </si>
  <si>
    <t>152222_科尔沁右翼中旗</t>
  </si>
  <si>
    <t>152523_苏尼特左旗</t>
  </si>
  <si>
    <t>210105_皇姑区</t>
  </si>
  <si>
    <t>210211_甘井子区</t>
  </si>
  <si>
    <t>210311_千山区</t>
  </si>
  <si>
    <t>210411_顺城区</t>
  </si>
  <si>
    <t>210505_南芬区</t>
  </si>
  <si>
    <t>210624_宽甸满族自治县</t>
  </si>
  <si>
    <t>210726_黑山县</t>
  </si>
  <si>
    <t>210811_老边区</t>
  </si>
  <si>
    <t>210905_清河门区</t>
  </si>
  <si>
    <t>211005_弓长岭区</t>
  </si>
  <si>
    <t>211122_盘山县</t>
  </si>
  <si>
    <t>211223_西丰县</t>
  </si>
  <si>
    <t>211322_建平县</t>
  </si>
  <si>
    <t>211421_绥中县</t>
  </si>
  <si>
    <t>220105_二道区</t>
  </si>
  <si>
    <t>220211_丰满区</t>
  </si>
  <si>
    <t>220323_伊通满族自治县</t>
  </si>
  <si>
    <t>220422_东辽县</t>
  </si>
  <si>
    <t>220523_辉南县</t>
  </si>
  <si>
    <t>220622_靖宇县</t>
  </si>
  <si>
    <t>220723_乾安县</t>
  </si>
  <si>
    <t>220881_洮南市</t>
  </si>
  <si>
    <t>222404_珲春市</t>
  </si>
  <si>
    <t>230108_平房区</t>
  </si>
  <si>
    <t>230205_昂昂溪区</t>
  </si>
  <si>
    <t>230305_梨树区</t>
  </si>
  <si>
    <t>230405_兴安区</t>
  </si>
  <si>
    <t>230506_宝山区</t>
  </si>
  <si>
    <t>230605_红岗区</t>
  </si>
  <si>
    <t>230722_嘉荫县</t>
  </si>
  <si>
    <t>230811_郊区</t>
  </si>
  <si>
    <t>230921_勃利县</t>
  </si>
  <si>
    <t>231005_西安区</t>
  </si>
  <si>
    <t>231181_北安市</t>
  </si>
  <si>
    <t>231223_青冈县</t>
  </si>
  <si>
    <t>232761_加格达奇区</t>
  </si>
  <si>
    <t>320106_鼓楼区</t>
  </si>
  <si>
    <t>320213_梁溪区</t>
  </si>
  <si>
    <t>320311_泉山区</t>
  </si>
  <si>
    <t>320412_武进区</t>
  </si>
  <si>
    <t>320508_姑苏区</t>
  </si>
  <si>
    <t>320623_如东县</t>
  </si>
  <si>
    <t>320722_东海县</t>
  </si>
  <si>
    <t>320813_洪泽区</t>
  </si>
  <si>
    <t>320921_响水县</t>
  </si>
  <si>
    <t>321023_宝应县</t>
  </si>
  <si>
    <t>321181_丹阳市</t>
  </si>
  <si>
    <t>321281_兴化市</t>
  </si>
  <si>
    <t>321323_泗阳县</t>
  </si>
  <si>
    <t>330108_滨江区</t>
  </si>
  <si>
    <t>330211_镇海区</t>
  </si>
  <si>
    <t>330305_洞头区</t>
  </si>
  <si>
    <t>330424_海盐县</t>
  </si>
  <si>
    <t>330522_长兴县</t>
  </si>
  <si>
    <t>330624_新昌县</t>
  </si>
  <si>
    <t>330726_浦江县</t>
  </si>
  <si>
    <t>330824_开化县</t>
  </si>
  <si>
    <t>330922_嵊泗县</t>
  </si>
  <si>
    <t>331022_三门县</t>
  </si>
  <si>
    <t>331123_遂昌县</t>
  </si>
  <si>
    <t>340111_包河区</t>
  </si>
  <si>
    <t>340210_湾沚区</t>
  </si>
  <si>
    <t>340311_淮上区</t>
  </si>
  <si>
    <t>340405_八公山区</t>
  </si>
  <si>
    <t>340521_当涂县</t>
  </si>
  <si>
    <t>340621_濉溪县</t>
  </si>
  <si>
    <t>340722_枞阳县</t>
  </si>
  <si>
    <t>340822_怀宁县</t>
  </si>
  <si>
    <t>341021_歙县</t>
  </si>
  <si>
    <t>341124_全椒县</t>
  </si>
  <si>
    <t>341221_临泉县</t>
  </si>
  <si>
    <t>341323_灵璧县</t>
  </si>
  <si>
    <t>341522_霍邱县</t>
  </si>
  <si>
    <t>341623_利辛县</t>
  </si>
  <si>
    <t>341723_青阳县</t>
  </si>
  <si>
    <t>341824_绩溪县</t>
  </si>
  <si>
    <t>350105_马尾区</t>
  </si>
  <si>
    <t>350211_集美区</t>
  </si>
  <si>
    <t>350305_秀屿区</t>
  </si>
  <si>
    <t>350423_清流县</t>
  </si>
  <si>
    <t>350505_泉港区</t>
  </si>
  <si>
    <t>350605_长泰区</t>
  </si>
  <si>
    <t>350722_浦城县</t>
  </si>
  <si>
    <t>350823_上杭县</t>
  </si>
  <si>
    <t>350923_屏南县</t>
  </si>
  <si>
    <t>360111_青山湖区</t>
  </si>
  <si>
    <t>360281_乐平市</t>
  </si>
  <si>
    <t>360322_上栗县</t>
  </si>
  <si>
    <t>360423_武宁县</t>
  </si>
  <si>
    <t>360722_信丰县</t>
  </si>
  <si>
    <t>360822_吉水县</t>
  </si>
  <si>
    <t>360923_上高县</t>
  </si>
  <si>
    <t>361022_黎川县</t>
  </si>
  <si>
    <t>361123_玉山县</t>
  </si>
  <si>
    <t>370105_天桥区</t>
  </si>
  <si>
    <t>370212_崂山区</t>
  </si>
  <si>
    <t>370305_临淄区</t>
  </si>
  <si>
    <t>370405_台儿庄区</t>
  </si>
  <si>
    <t>370522_利津县</t>
  </si>
  <si>
    <t>370613_莱山区</t>
  </si>
  <si>
    <t>370705_奎文区</t>
  </si>
  <si>
    <t>370827_鱼台县</t>
  </si>
  <si>
    <t>370923_东平县</t>
  </si>
  <si>
    <t>371083_乳山市</t>
  </si>
  <si>
    <t>371122_莒县</t>
  </si>
  <si>
    <t>371321_沂南县</t>
  </si>
  <si>
    <t>371423_庆云县</t>
  </si>
  <si>
    <t>371522_莘县</t>
  </si>
  <si>
    <t>371622_阳信县</t>
  </si>
  <si>
    <t>371722_单县</t>
  </si>
  <si>
    <t>410105_金水区</t>
  </si>
  <si>
    <t>410205_禹王台区</t>
  </si>
  <si>
    <t>410305_涧西区</t>
  </si>
  <si>
    <t>410411_湛河区</t>
  </si>
  <si>
    <t>410506_龙安区</t>
  </si>
  <si>
    <t>410621_浚县</t>
  </si>
  <si>
    <t>410711_牧野区</t>
  </si>
  <si>
    <t>410811_山阳区</t>
  </si>
  <si>
    <t>410926_范县</t>
  </si>
  <si>
    <t>411025_襄城县</t>
  </si>
  <si>
    <t>411121_舞阳县</t>
  </si>
  <si>
    <t>411224_卢氏县</t>
  </si>
  <si>
    <t>411322_方城县</t>
  </si>
  <si>
    <t>411422_睢县</t>
  </si>
  <si>
    <t>411522_光山县</t>
  </si>
  <si>
    <t>411622_西华县</t>
  </si>
  <si>
    <t>411723_平舆县</t>
  </si>
  <si>
    <t>420105_汉阳区</t>
  </si>
  <si>
    <t>420205_铁山区</t>
  </si>
  <si>
    <t>420322_郧西县</t>
  </si>
  <si>
    <t>420505_猇亭区</t>
  </si>
  <si>
    <t>420624_南漳县</t>
  </si>
  <si>
    <t>420881_钟祥市</t>
  </si>
  <si>
    <t>420923_云梦县</t>
  </si>
  <si>
    <t>421024_江陵县</t>
  </si>
  <si>
    <t>421123_罗田县</t>
  </si>
  <si>
    <t>421223_崇阳县</t>
  </si>
  <si>
    <t>422823_巴东县</t>
  </si>
  <si>
    <t>430105_开福区</t>
  </si>
  <si>
    <t>430211_天元区</t>
  </si>
  <si>
    <t>430381_湘乡市</t>
  </si>
  <si>
    <t>430408_蒸湘区</t>
  </si>
  <si>
    <t>430522_新邵县</t>
  </si>
  <si>
    <t>430621_岳阳县</t>
  </si>
  <si>
    <t>430722_汉寿县</t>
  </si>
  <si>
    <t>430822_桑植县</t>
  </si>
  <si>
    <t>430922_桃江县</t>
  </si>
  <si>
    <t>431022_宜章县</t>
  </si>
  <si>
    <t>431123_双牌县</t>
  </si>
  <si>
    <t>431223_辰溪县</t>
  </si>
  <si>
    <t>431381_冷水江市</t>
  </si>
  <si>
    <t>433124_花垣县</t>
  </si>
  <si>
    <t>440106_天河区</t>
  </si>
  <si>
    <t>440222_始兴县</t>
  </si>
  <si>
    <t>440306_宝安区</t>
  </si>
  <si>
    <t>440513_潮阳区</t>
  </si>
  <si>
    <t>440607_三水区</t>
  </si>
  <si>
    <t>440781_台山市</t>
  </si>
  <si>
    <t>440811_麻章区</t>
  </si>
  <si>
    <t>440982_化州市</t>
  </si>
  <si>
    <t>441223_广宁县</t>
  </si>
  <si>
    <t>441323_惠东县</t>
  </si>
  <si>
    <t>441423_丰顺县</t>
  </si>
  <si>
    <t>441581_陆丰市</t>
  </si>
  <si>
    <t>441623_连平县</t>
  </si>
  <si>
    <t>441781_阳春市</t>
  </si>
  <si>
    <t>441823_阳山县</t>
  </si>
  <si>
    <t>445224_惠来县</t>
  </si>
  <si>
    <t>445322_郁南县</t>
  </si>
  <si>
    <t>450107_西乡塘区</t>
  </si>
  <si>
    <t>450205_柳北区</t>
  </si>
  <si>
    <t>450305_七星区</t>
  </si>
  <si>
    <t>450421_苍梧县</t>
  </si>
  <si>
    <t>450521_合浦县</t>
  </si>
  <si>
    <t>450681_东兴市</t>
  </si>
  <si>
    <t>450722_浦北县</t>
  </si>
  <si>
    <t>450821_平南县</t>
  </si>
  <si>
    <t>450922_陆川县</t>
  </si>
  <si>
    <t>451024_德保县</t>
  </si>
  <si>
    <t>451122_钟山县</t>
  </si>
  <si>
    <t>451222_天峨县</t>
  </si>
  <si>
    <t>451323_武宣县</t>
  </si>
  <si>
    <t>451423_龙州县</t>
  </si>
  <si>
    <t>460108_美兰区</t>
  </si>
  <si>
    <t>460205_崖州区</t>
  </si>
  <si>
    <t>510107_武侯区</t>
  </si>
  <si>
    <t>510311_沿滩区</t>
  </si>
  <si>
    <t>510421_米易县</t>
  </si>
  <si>
    <t>510521_泸县</t>
  </si>
  <si>
    <t>510681_广汉市</t>
  </si>
  <si>
    <t>510722_三台县</t>
  </si>
  <si>
    <t>510821_旺苍县</t>
  </si>
  <si>
    <t>510923_大英县</t>
  </si>
  <si>
    <t>511025_资中县</t>
  </si>
  <si>
    <t>511113_金口河区</t>
  </si>
  <si>
    <t>511321_南部县</t>
  </si>
  <si>
    <t>511423_洪雅县</t>
  </si>
  <si>
    <t>511523_江安县</t>
  </si>
  <si>
    <t>511622_武胜县</t>
  </si>
  <si>
    <t>511723_开江县</t>
  </si>
  <si>
    <t>511823_汉源县</t>
  </si>
  <si>
    <t>511922_南江县</t>
  </si>
  <si>
    <t>513223_茂县</t>
  </si>
  <si>
    <t>513324_九龙县</t>
  </si>
  <si>
    <t>513423_盐源县</t>
  </si>
  <si>
    <t>520112_乌当区</t>
  </si>
  <si>
    <t>520281_盘州市</t>
  </si>
  <si>
    <t>520322_桐梓县</t>
  </si>
  <si>
    <t>520423_镇宁布依族苗族自治县</t>
  </si>
  <si>
    <t>520524_织金县</t>
  </si>
  <si>
    <t>520622_玉屏侗族自治县</t>
  </si>
  <si>
    <t>522324_晴隆县</t>
  </si>
  <si>
    <t>522624_三穗县</t>
  </si>
  <si>
    <t>522723_贵定县</t>
  </si>
  <si>
    <t>530112_西山区</t>
  </si>
  <si>
    <t>530322_陆良县</t>
  </si>
  <si>
    <t>530424_华宁县</t>
  </si>
  <si>
    <t>530524_昌宁县</t>
  </si>
  <si>
    <t>530623_盐津县</t>
  </si>
  <si>
    <t>530723_华坪县</t>
  </si>
  <si>
    <t>530823_景东彝族自治县</t>
  </si>
  <si>
    <t>530923_永德县</t>
  </si>
  <si>
    <t>532323_牟定县</t>
  </si>
  <si>
    <t>532504_弥勒市</t>
  </si>
  <si>
    <t>532624_麻栗坡县</t>
  </si>
  <si>
    <t>532924_宾川县</t>
  </si>
  <si>
    <t>533123_盈江县</t>
  </si>
  <si>
    <t>533325_兰坪白族普米族自治县</t>
  </si>
  <si>
    <t>540121_林周县</t>
  </si>
  <si>
    <t>540223_定日县</t>
  </si>
  <si>
    <t>540323_类乌齐县</t>
  </si>
  <si>
    <t>540423_墨脱县</t>
  </si>
  <si>
    <t>540523_桑日县</t>
  </si>
  <si>
    <t>540623_聂荣县</t>
  </si>
  <si>
    <t>542524_日土县</t>
  </si>
  <si>
    <t>610111_灞桥区</t>
  </si>
  <si>
    <t>610222_宜君县</t>
  </si>
  <si>
    <t>610305_凤翔区</t>
  </si>
  <si>
    <t>610423_泾阳县</t>
  </si>
  <si>
    <t>610523_大荔县</t>
  </si>
  <si>
    <t>610622_延川县</t>
  </si>
  <si>
    <t>610723_洋县</t>
  </si>
  <si>
    <t>610824_靖边县</t>
  </si>
  <si>
    <t>610923_宁陕县</t>
  </si>
  <si>
    <t>611023_商南县</t>
  </si>
  <si>
    <t>620105_安宁区</t>
  </si>
  <si>
    <t>620422_会宁县</t>
  </si>
  <si>
    <t>620522_秦安县</t>
  </si>
  <si>
    <t>620623_天祝藏族自治县</t>
  </si>
  <si>
    <t>620723_临泽县</t>
  </si>
  <si>
    <t>620823_崇信县</t>
  </si>
  <si>
    <t>620923_肃北蒙古族自治县</t>
  </si>
  <si>
    <t>621023_华池县</t>
  </si>
  <si>
    <t>621123_渭源县</t>
  </si>
  <si>
    <t>621223_宕昌县</t>
  </si>
  <si>
    <t>622923_永靖县</t>
  </si>
  <si>
    <t>623023_舟曲县</t>
  </si>
  <si>
    <t>630105_城北区</t>
  </si>
  <si>
    <t>630223_互助土族自治县</t>
  </si>
  <si>
    <t>632224_刚察县</t>
  </si>
  <si>
    <t>632324_河南蒙古族自治县</t>
  </si>
  <si>
    <t>632524_兴海县</t>
  </si>
  <si>
    <t>632624_达日县</t>
  </si>
  <si>
    <t>632724_治多县</t>
  </si>
  <si>
    <t>632821_乌兰县</t>
  </si>
  <si>
    <t>640121_永宁县</t>
  </si>
  <si>
    <t>640324_同心县</t>
  </si>
  <si>
    <t>640424_泾源县</t>
  </si>
  <si>
    <t>650105_水磨沟区</t>
  </si>
  <si>
    <t>650205_乌尔禾区</t>
  </si>
  <si>
    <t>652324_玛纳斯县</t>
  </si>
  <si>
    <t>652723_温泉县</t>
  </si>
  <si>
    <t>652824_若羌县</t>
  </si>
  <si>
    <t>652924_沙雅县</t>
  </si>
  <si>
    <t>653024_乌恰县</t>
  </si>
  <si>
    <t>653123_英吉沙县</t>
  </si>
  <si>
    <t>653223_皮山县</t>
  </si>
  <si>
    <t>654021_伊宁县</t>
  </si>
  <si>
    <t>654221_额敏县</t>
  </si>
  <si>
    <t>654323_福海县</t>
  </si>
  <si>
    <t>110107_石景山区</t>
  </si>
  <si>
    <t>120105_河北区</t>
  </si>
  <si>
    <t>310107_普陀区</t>
  </si>
  <si>
    <t>469001_五指山市</t>
  </si>
  <si>
    <t>500105_江北区</t>
  </si>
  <si>
    <t>659005_北屯市</t>
  </si>
  <si>
    <t>130108_裕华区</t>
  </si>
  <si>
    <t>130207_丰南区</t>
  </si>
  <si>
    <t>130321_青龙满族自治县</t>
  </si>
  <si>
    <t>130407_肥乡区</t>
  </si>
  <si>
    <t>130522_临城县</t>
  </si>
  <si>
    <t>130609_徐水区</t>
  </si>
  <si>
    <t>130708_万全区</t>
  </si>
  <si>
    <t>130822_兴隆县</t>
  </si>
  <si>
    <t>130923_东光县</t>
  </si>
  <si>
    <t>131024_香河县</t>
  </si>
  <si>
    <t>131123_武强县</t>
  </si>
  <si>
    <t>140109_万柏林区</t>
  </si>
  <si>
    <t>140221_阳高县</t>
  </si>
  <si>
    <t>140322_盂县</t>
  </si>
  <si>
    <t>140423_襄垣县</t>
  </si>
  <si>
    <t>140525_泽州县</t>
  </si>
  <si>
    <t>140623_右玉县</t>
  </si>
  <si>
    <t>140723_和顺县</t>
  </si>
  <si>
    <t>140824_稷山县</t>
  </si>
  <si>
    <t>140924_繁峙县</t>
  </si>
  <si>
    <t>141024_洪洞县</t>
  </si>
  <si>
    <t>141124_临县</t>
  </si>
  <si>
    <t>150121_土默特左旗</t>
  </si>
  <si>
    <t>150206_白云鄂博矿区</t>
  </si>
  <si>
    <t>150422_巴林左旗</t>
  </si>
  <si>
    <t>150524_库伦旗</t>
  </si>
  <si>
    <t>150623_鄂托克前旗</t>
  </si>
  <si>
    <t>150723_鄂伦春自治旗</t>
  </si>
  <si>
    <t>150824_乌拉特中旗</t>
  </si>
  <si>
    <t>150924_兴和县</t>
  </si>
  <si>
    <t>152223_扎赉特旗</t>
  </si>
  <si>
    <t>152524_苏尼特右旗</t>
  </si>
  <si>
    <t>210106_铁西区</t>
  </si>
  <si>
    <t>210212_旅顺口区</t>
  </si>
  <si>
    <t>210321_台安县</t>
  </si>
  <si>
    <t>210421_抚顺县</t>
  </si>
  <si>
    <t>210521_本溪满族自治县</t>
  </si>
  <si>
    <t>210681_东港市</t>
  </si>
  <si>
    <t>210727_义县</t>
  </si>
  <si>
    <t>210881_盖州市</t>
  </si>
  <si>
    <t>210911_细河区</t>
  </si>
  <si>
    <t>211011_太子河区</t>
  </si>
  <si>
    <t>211224_昌图县</t>
  </si>
  <si>
    <t>211324_喀喇沁左翼蒙古族自治县</t>
  </si>
  <si>
    <t>211422_建昌县</t>
  </si>
  <si>
    <t>220106_绿园区</t>
  </si>
  <si>
    <t>220221_永吉县</t>
  </si>
  <si>
    <t>220382_双辽市</t>
  </si>
  <si>
    <t>220524_柳河县</t>
  </si>
  <si>
    <t>220623_长白朝鲜族自治县</t>
  </si>
  <si>
    <t>220781_扶余市</t>
  </si>
  <si>
    <t>220882_大安市</t>
  </si>
  <si>
    <t>222405_龙井市</t>
  </si>
  <si>
    <t>230109_松北区</t>
  </si>
  <si>
    <t>230206_富拉尔基区</t>
  </si>
  <si>
    <t>230306_城子河区</t>
  </si>
  <si>
    <t>230406_东山区</t>
  </si>
  <si>
    <t>230521_集贤县</t>
  </si>
  <si>
    <t>230606_大同区</t>
  </si>
  <si>
    <t>230723_汤旺县</t>
  </si>
  <si>
    <t>230822_桦南县</t>
  </si>
  <si>
    <t>231025_林口县</t>
  </si>
  <si>
    <t>231182_五大连池市</t>
  </si>
  <si>
    <t>231224_庆安县</t>
  </si>
  <si>
    <t>320111_浦口区</t>
  </si>
  <si>
    <t>320214_新吴区</t>
  </si>
  <si>
    <t>320312_铜山区</t>
  </si>
  <si>
    <t>320413_金坛区</t>
  </si>
  <si>
    <t>320509_吴江区</t>
  </si>
  <si>
    <t>320681_启东市</t>
  </si>
  <si>
    <t>320723_灌云县</t>
  </si>
  <si>
    <t>320826_涟水县</t>
  </si>
  <si>
    <t>320922_滨海县</t>
  </si>
  <si>
    <t>321081_仪征市</t>
  </si>
  <si>
    <t>321182_扬中市</t>
  </si>
  <si>
    <t>321282_靖江市</t>
  </si>
  <si>
    <t>321324_泗洪县</t>
  </si>
  <si>
    <t>330109_萧山区</t>
  </si>
  <si>
    <t>330212_鄞州区</t>
  </si>
  <si>
    <t>330324_永嘉县</t>
  </si>
  <si>
    <t>330481_海宁市</t>
  </si>
  <si>
    <t>330523_安吉县</t>
  </si>
  <si>
    <t>330681_诸暨市</t>
  </si>
  <si>
    <t>330727_磐安县</t>
  </si>
  <si>
    <t>330825_龙游县</t>
  </si>
  <si>
    <t>331023_天台县</t>
  </si>
  <si>
    <t>331124_松阳县</t>
  </si>
  <si>
    <t>340121_长丰县</t>
  </si>
  <si>
    <t>340212_繁昌区</t>
  </si>
  <si>
    <t>340321_怀远县</t>
  </si>
  <si>
    <t>340406_潘集区</t>
  </si>
  <si>
    <t>340522_含山县</t>
  </si>
  <si>
    <t>340825_太湖县</t>
  </si>
  <si>
    <t>341022_休宁县</t>
  </si>
  <si>
    <t>341125_定远县</t>
  </si>
  <si>
    <t>341222_太和县</t>
  </si>
  <si>
    <t>341324_泗县</t>
  </si>
  <si>
    <t>341523_舒城县</t>
  </si>
  <si>
    <t>341825_旌德县</t>
  </si>
  <si>
    <t>350111_晋安区</t>
  </si>
  <si>
    <t>350212_同安区</t>
  </si>
  <si>
    <t>350322_仙游县</t>
  </si>
  <si>
    <t>350424_宁化县</t>
  </si>
  <si>
    <t>350521_惠安县</t>
  </si>
  <si>
    <t>350622_云霄县</t>
  </si>
  <si>
    <t>350723_光泽县</t>
  </si>
  <si>
    <t>350824_武平县</t>
  </si>
  <si>
    <t>350924_寿宁县</t>
  </si>
  <si>
    <t>360112_新建区</t>
  </si>
  <si>
    <t>360323_芦溪县</t>
  </si>
  <si>
    <t>360424_修水县</t>
  </si>
  <si>
    <t>360723_大余县</t>
  </si>
  <si>
    <t>360823_峡江县</t>
  </si>
  <si>
    <t>360924_宜丰县</t>
  </si>
  <si>
    <t>361023_南丰县</t>
  </si>
  <si>
    <t>361124_铅山县</t>
  </si>
  <si>
    <t>370112_历城区</t>
  </si>
  <si>
    <t>370213_李沧区</t>
  </si>
  <si>
    <t>370306_周村区</t>
  </si>
  <si>
    <t>370406_山亭区</t>
  </si>
  <si>
    <t>370523_广饶县</t>
  </si>
  <si>
    <t>370614_蓬莱区</t>
  </si>
  <si>
    <t>370724_临朐县</t>
  </si>
  <si>
    <t>370828_金乡县</t>
  </si>
  <si>
    <t>370982_新泰市</t>
  </si>
  <si>
    <t>371322_郯城县</t>
  </si>
  <si>
    <t>371424_临邑县</t>
  </si>
  <si>
    <t>371524_东阿县</t>
  </si>
  <si>
    <t>371623_无棣县</t>
  </si>
  <si>
    <t>371723_成武县</t>
  </si>
  <si>
    <t>410106_上街区</t>
  </si>
  <si>
    <t>410212_祥符区</t>
  </si>
  <si>
    <t>410307_偃师区</t>
  </si>
  <si>
    <t>410421_宝丰县</t>
  </si>
  <si>
    <t>410522_安阳县</t>
  </si>
  <si>
    <t>410622_淇县</t>
  </si>
  <si>
    <t>410721_新乡县</t>
  </si>
  <si>
    <t>410821_修武县</t>
  </si>
  <si>
    <t>410927_台前县</t>
  </si>
  <si>
    <t>411081_禹州市</t>
  </si>
  <si>
    <t>411122_临颍县</t>
  </si>
  <si>
    <t>411281_义马市</t>
  </si>
  <si>
    <t>411323_西峡县</t>
  </si>
  <si>
    <t>411423_宁陵县</t>
  </si>
  <si>
    <t>411523_新县</t>
  </si>
  <si>
    <t>411623_商水县</t>
  </si>
  <si>
    <t>411724_正阳县</t>
  </si>
  <si>
    <t>420106_武昌区</t>
  </si>
  <si>
    <t>420222_阳新县</t>
  </si>
  <si>
    <t>420323_竹山县</t>
  </si>
  <si>
    <t>420506_夷陵区</t>
  </si>
  <si>
    <t>420625_谷城县</t>
  </si>
  <si>
    <t>420882_京山市</t>
  </si>
  <si>
    <t>420981_应城市</t>
  </si>
  <si>
    <t>421081_石首市</t>
  </si>
  <si>
    <t>421124_英山县</t>
  </si>
  <si>
    <t>421224_通山县</t>
  </si>
  <si>
    <t>422825_宣恩县</t>
  </si>
  <si>
    <t>430111_雨花区</t>
  </si>
  <si>
    <t>430212_渌口区</t>
  </si>
  <si>
    <t>430382_韶山市</t>
  </si>
  <si>
    <t>430412_南岳区</t>
  </si>
  <si>
    <t>430523_邵阳县</t>
  </si>
  <si>
    <t>430623_华容县</t>
  </si>
  <si>
    <t>430723_澧县</t>
  </si>
  <si>
    <t>430923_安化县</t>
  </si>
  <si>
    <t>431023_永兴县</t>
  </si>
  <si>
    <t>431124_道县</t>
  </si>
  <si>
    <t>431224_溆浦县</t>
  </si>
  <si>
    <t>431382_涟源市</t>
  </si>
  <si>
    <t>433125_保靖县</t>
  </si>
  <si>
    <t>440111_白云区</t>
  </si>
  <si>
    <t>440224_仁化县</t>
  </si>
  <si>
    <t>440307_龙岗区</t>
  </si>
  <si>
    <t>440514_潮南区</t>
  </si>
  <si>
    <t>440608_高明区</t>
  </si>
  <si>
    <t>440783_开平市</t>
  </si>
  <si>
    <t>440823_遂溪县</t>
  </si>
  <si>
    <t>440983_信宜市</t>
  </si>
  <si>
    <t>441224_怀集县</t>
  </si>
  <si>
    <t>441324_龙门县</t>
  </si>
  <si>
    <t>441424_五华县</t>
  </si>
  <si>
    <t>441624_和平县</t>
  </si>
  <si>
    <t>441825_连山壮族瑶族自治县</t>
  </si>
  <si>
    <t>445281_普宁市</t>
  </si>
  <si>
    <t>445381_罗定市</t>
  </si>
  <si>
    <t>450108_良庆区</t>
  </si>
  <si>
    <t>450206_柳江区</t>
  </si>
  <si>
    <t>450311_雁山区</t>
  </si>
  <si>
    <t>450422_藤县</t>
  </si>
  <si>
    <t>450881_桂平市</t>
  </si>
  <si>
    <t>450923_博白县</t>
  </si>
  <si>
    <t>451026_那坡县</t>
  </si>
  <si>
    <t>451123_富川瑶族自治县</t>
  </si>
  <si>
    <t>451223_凤山县</t>
  </si>
  <si>
    <t>451324_金秀瑶族自治县</t>
  </si>
  <si>
    <t>451424_大新县</t>
  </si>
  <si>
    <t>510108_成华区</t>
  </si>
  <si>
    <t>510321_荣县</t>
  </si>
  <si>
    <t>510422_盐边县</t>
  </si>
  <si>
    <t>510522_合江县</t>
  </si>
  <si>
    <t>510682_什邡市</t>
  </si>
  <si>
    <t>510723_盐亭县</t>
  </si>
  <si>
    <t>510822_青川县</t>
  </si>
  <si>
    <t>510981_射洪市</t>
  </si>
  <si>
    <t>511083_隆昌市</t>
  </si>
  <si>
    <t>511123_犍为县</t>
  </si>
  <si>
    <t>511322_营山县</t>
  </si>
  <si>
    <t>511424_丹棱县</t>
  </si>
  <si>
    <t>511524_长宁县</t>
  </si>
  <si>
    <t>511623_邻水县</t>
  </si>
  <si>
    <t>511724_大竹县</t>
  </si>
  <si>
    <t>511824_石棉县</t>
  </si>
  <si>
    <t>511923_平昌县</t>
  </si>
  <si>
    <t>513224_松潘县</t>
  </si>
  <si>
    <t>513325_雅江县</t>
  </si>
  <si>
    <t>513424_德昌县</t>
  </si>
  <si>
    <t>520113_白云区</t>
  </si>
  <si>
    <t>520323_绥阳县</t>
  </si>
  <si>
    <t>520424_关岭布依族苗族自治县</t>
  </si>
  <si>
    <t>520525_纳雍县</t>
  </si>
  <si>
    <t>520623_石阡县</t>
  </si>
  <si>
    <t>522325_贞丰县</t>
  </si>
  <si>
    <t>522625_镇远县</t>
  </si>
  <si>
    <t>522725_瓮安县</t>
  </si>
  <si>
    <t>530113_东川区</t>
  </si>
  <si>
    <t>530323_师宗县</t>
  </si>
  <si>
    <t>530425_易门县</t>
  </si>
  <si>
    <t>530581_腾冲市</t>
  </si>
  <si>
    <t>530624_大关县</t>
  </si>
  <si>
    <t>530724_宁蒗彝族自治县</t>
  </si>
  <si>
    <t>530824_景谷傣族彝族自治县</t>
  </si>
  <si>
    <t>530924_镇康县</t>
  </si>
  <si>
    <t>532324_南华县</t>
  </si>
  <si>
    <t>532523_屏边苗族自治县</t>
  </si>
  <si>
    <t>532625_马关县</t>
  </si>
  <si>
    <t>532925_弥渡县</t>
  </si>
  <si>
    <t>533124_陇川县</t>
  </si>
  <si>
    <t>540122_当雄县</t>
  </si>
  <si>
    <t>540224_萨迦县</t>
  </si>
  <si>
    <t>540324_丁青县</t>
  </si>
  <si>
    <t>540424_波密县</t>
  </si>
  <si>
    <t>540524_琼结县</t>
  </si>
  <si>
    <t>540624_安多县</t>
  </si>
  <si>
    <t>542525_革吉县</t>
  </si>
  <si>
    <t>610112_未央区</t>
  </si>
  <si>
    <t>610323_岐山县</t>
  </si>
  <si>
    <t>610424_乾县</t>
  </si>
  <si>
    <t>610524_合阳县</t>
  </si>
  <si>
    <t>610625_志丹县</t>
  </si>
  <si>
    <t>610724_西乡县</t>
  </si>
  <si>
    <t>610825_定边县</t>
  </si>
  <si>
    <t>610924_紫阳县</t>
  </si>
  <si>
    <t>611024_山阳县</t>
  </si>
  <si>
    <t>620111_红古区</t>
  </si>
  <si>
    <t>620423_景泰县</t>
  </si>
  <si>
    <t>620523_甘谷县</t>
  </si>
  <si>
    <t>620724_高台县</t>
  </si>
  <si>
    <t>620825_庄浪县</t>
  </si>
  <si>
    <t>620924_阿克塞哈萨克族自治县</t>
  </si>
  <si>
    <t>621024_合水县</t>
  </si>
  <si>
    <t>621124_临洮县</t>
  </si>
  <si>
    <t>621224_康县</t>
  </si>
  <si>
    <t>622924_广河县</t>
  </si>
  <si>
    <t>623024_迭部县</t>
  </si>
  <si>
    <t>630106_湟中区</t>
  </si>
  <si>
    <t>630224_化隆回族自治县</t>
  </si>
  <si>
    <t>632525_贵南县</t>
  </si>
  <si>
    <t>632625_久治县</t>
  </si>
  <si>
    <t>632725_囊谦县</t>
  </si>
  <si>
    <t>632822_都兰县</t>
  </si>
  <si>
    <t>640122_贺兰县</t>
  </si>
  <si>
    <t>640381_青铜峡市</t>
  </si>
  <si>
    <t>640425_彭阳县</t>
  </si>
  <si>
    <t>650106_头屯河区</t>
  </si>
  <si>
    <t>652325_奇台县</t>
  </si>
  <si>
    <t>652825_且末县</t>
  </si>
  <si>
    <t>652925_新和县</t>
  </si>
  <si>
    <t>653124_泽普县</t>
  </si>
  <si>
    <t>653224_洛浦县</t>
  </si>
  <si>
    <t>654022_察布查尔锡伯自治县</t>
  </si>
  <si>
    <t>654224_托里县</t>
  </si>
  <si>
    <t>654324_哈巴河县</t>
  </si>
  <si>
    <t>110108_海淀区</t>
  </si>
  <si>
    <t>120106_红桥区</t>
  </si>
  <si>
    <t>310109_虹口区</t>
  </si>
  <si>
    <t>469002_琼海市</t>
  </si>
  <si>
    <t>500106_沙坪坝区</t>
  </si>
  <si>
    <t>659006_铁门关市</t>
  </si>
  <si>
    <t>130109_藁城区</t>
  </si>
  <si>
    <t>130208_丰润区</t>
  </si>
  <si>
    <t>130322_昌黎县</t>
  </si>
  <si>
    <t>130408_永年区</t>
  </si>
  <si>
    <t>130523_内丘县</t>
  </si>
  <si>
    <t>130623_涞水县</t>
  </si>
  <si>
    <t>130709_崇礼区</t>
  </si>
  <si>
    <t>130824_滦平县</t>
  </si>
  <si>
    <t>130924_海兴县</t>
  </si>
  <si>
    <t>131025_大城县</t>
  </si>
  <si>
    <t>131124_饶阳县</t>
  </si>
  <si>
    <t>140110_晋源区</t>
  </si>
  <si>
    <t>140222_天镇县</t>
  </si>
  <si>
    <t>140425_平顺县</t>
  </si>
  <si>
    <t>140581_高平市</t>
  </si>
  <si>
    <t>140681_怀仁市</t>
  </si>
  <si>
    <t>140724_昔阳县</t>
  </si>
  <si>
    <t>140825_新绛县</t>
  </si>
  <si>
    <t>140925_宁武县</t>
  </si>
  <si>
    <t>141025_古县</t>
  </si>
  <si>
    <t>141125_柳林县</t>
  </si>
  <si>
    <t>150122_托克托县</t>
  </si>
  <si>
    <t>150207_九原区</t>
  </si>
  <si>
    <t>150423_巴林右旗</t>
  </si>
  <si>
    <t>150525_奈曼旗</t>
  </si>
  <si>
    <t>150624_鄂托克旗</t>
  </si>
  <si>
    <t>150724_鄂温克族自治旗</t>
  </si>
  <si>
    <t>150825_乌拉特后旗</t>
  </si>
  <si>
    <t>150925_凉城县</t>
  </si>
  <si>
    <t>152224_突泉县</t>
  </si>
  <si>
    <t>152525_东乌珠穆沁旗</t>
  </si>
  <si>
    <t>210111_苏家屯区</t>
  </si>
  <si>
    <t>210213_金州区</t>
  </si>
  <si>
    <t>210323_岫岩满族自治县</t>
  </si>
  <si>
    <t>210422_新宾满族自治县</t>
  </si>
  <si>
    <t>210522_桓仁满族自治县</t>
  </si>
  <si>
    <t>210682_凤城市</t>
  </si>
  <si>
    <t>210781_凌海市</t>
  </si>
  <si>
    <t>210882_大石桥市</t>
  </si>
  <si>
    <t>210921_阜新蒙古族自治县</t>
  </si>
  <si>
    <t>211021_辽阳县</t>
  </si>
  <si>
    <t>211281_调兵山市</t>
  </si>
  <si>
    <t>211381_北票市</t>
  </si>
  <si>
    <t>211481_兴城市</t>
  </si>
  <si>
    <t>220112_双阳区</t>
  </si>
  <si>
    <t>220281_蛟河市</t>
  </si>
  <si>
    <t>220581_梅河口市</t>
  </si>
  <si>
    <t>220681_临江市</t>
  </si>
  <si>
    <t>222406_和龙市</t>
  </si>
  <si>
    <t>230110_香坊区</t>
  </si>
  <si>
    <t>230207_碾子山区</t>
  </si>
  <si>
    <t>230307_麻山区</t>
  </si>
  <si>
    <t>230407_兴山区</t>
  </si>
  <si>
    <t>230522_友谊县</t>
  </si>
  <si>
    <t>230621_肇州县</t>
  </si>
  <si>
    <t>230724_丰林县</t>
  </si>
  <si>
    <t>230826_桦川县</t>
  </si>
  <si>
    <t>231081_绥芬河市</t>
  </si>
  <si>
    <t>231183_嫩江市</t>
  </si>
  <si>
    <t>231225_明水县</t>
  </si>
  <si>
    <t>320113_栖霞区</t>
  </si>
  <si>
    <t>320281_江阴市</t>
  </si>
  <si>
    <t>320321_丰县</t>
  </si>
  <si>
    <t>320481_溧阳市</t>
  </si>
  <si>
    <t>320581_常熟市</t>
  </si>
  <si>
    <t>320682_如皋市</t>
  </si>
  <si>
    <t>320724_灌南县</t>
  </si>
  <si>
    <t>320830_盱眙县</t>
  </si>
  <si>
    <t>320923_阜宁县</t>
  </si>
  <si>
    <t>321084_高邮市</t>
  </si>
  <si>
    <t>321183_句容市</t>
  </si>
  <si>
    <t>321283_泰兴市</t>
  </si>
  <si>
    <t>330110_余杭区</t>
  </si>
  <si>
    <t>330213_奉化区</t>
  </si>
  <si>
    <t>330326_平阳县</t>
  </si>
  <si>
    <t>330482_平湖市</t>
  </si>
  <si>
    <t>330683_嵊州市</t>
  </si>
  <si>
    <t>330781_兰溪市</t>
  </si>
  <si>
    <t>330881_江山市</t>
  </si>
  <si>
    <t>331024_仙居县</t>
  </si>
  <si>
    <t>331125_云和县</t>
  </si>
  <si>
    <t>340122_肥东县</t>
  </si>
  <si>
    <t>340223_南陵县</t>
  </si>
  <si>
    <t>340322_五河县</t>
  </si>
  <si>
    <t>340421_凤台县</t>
  </si>
  <si>
    <t>340523_和县</t>
  </si>
  <si>
    <t>340826_宿松县</t>
  </si>
  <si>
    <t>341023_黟县</t>
  </si>
  <si>
    <t>341126_凤阳县</t>
  </si>
  <si>
    <t>341225_阜南县</t>
  </si>
  <si>
    <t>341524_金寨县</t>
  </si>
  <si>
    <t>341881_宁国市</t>
  </si>
  <si>
    <t>350112_长乐区</t>
  </si>
  <si>
    <t>350213_翔安区</t>
  </si>
  <si>
    <t>350425_大田县</t>
  </si>
  <si>
    <t>350524_安溪县</t>
  </si>
  <si>
    <t>350623_漳浦县</t>
  </si>
  <si>
    <t>350724_松溪县</t>
  </si>
  <si>
    <t>350825_连城县</t>
  </si>
  <si>
    <t>350925_周宁县</t>
  </si>
  <si>
    <t>360113_红谷滩区</t>
  </si>
  <si>
    <t>360425_永修县</t>
  </si>
  <si>
    <t>360724_上犹县</t>
  </si>
  <si>
    <t>360824_新干县</t>
  </si>
  <si>
    <t>360925_靖安县</t>
  </si>
  <si>
    <t>361024_崇仁县</t>
  </si>
  <si>
    <t>361125_横峰县</t>
  </si>
  <si>
    <t>370113_长清区</t>
  </si>
  <si>
    <t>370214_城阳区</t>
  </si>
  <si>
    <t>370321_桓台县</t>
  </si>
  <si>
    <t>370481_滕州市</t>
  </si>
  <si>
    <t>370681_龙口市</t>
  </si>
  <si>
    <t>370725_昌乐县</t>
  </si>
  <si>
    <t>370829_嘉祥县</t>
  </si>
  <si>
    <t>370983_肥城市</t>
  </si>
  <si>
    <t>371323_沂水县</t>
  </si>
  <si>
    <t>371425_齐河县</t>
  </si>
  <si>
    <t>371525_冠县</t>
  </si>
  <si>
    <t>371625_博兴县</t>
  </si>
  <si>
    <t>371724_巨野县</t>
  </si>
  <si>
    <t>410108_惠济区</t>
  </si>
  <si>
    <t>410221_杞县</t>
  </si>
  <si>
    <t>410308_孟津区</t>
  </si>
  <si>
    <t>410422_叶县</t>
  </si>
  <si>
    <t>410523_汤阴县</t>
  </si>
  <si>
    <t>410724_获嘉县</t>
  </si>
  <si>
    <t>410822_博爱县</t>
  </si>
  <si>
    <t>410928_濮阳县</t>
  </si>
  <si>
    <t>411082_长葛市</t>
  </si>
  <si>
    <t>411282_灵宝市</t>
  </si>
  <si>
    <t>411324_镇平县</t>
  </si>
  <si>
    <t>411424_柘城县</t>
  </si>
  <si>
    <t>411524_商城县</t>
  </si>
  <si>
    <t>411624_沈丘县</t>
  </si>
  <si>
    <t>411725_确山县</t>
  </si>
  <si>
    <t>420107_青山区</t>
  </si>
  <si>
    <t>420281_大冶市</t>
  </si>
  <si>
    <t>420324_竹溪县</t>
  </si>
  <si>
    <t>420525_远安县</t>
  </si>
  <si>
    <t>420626_保康县</t>
  </si>
  <si>
    <t>420982_安陆市</t>
  </si>
  <si>
    <t>421083_洪湖市</t>
  </si>
  <si>
    <t>421125_浠水县</t>
  </si>
  <si>
    <t>421281_赤壁市</t>
  </si>
  <si>
    <t>422826_咸丰县</t>
  </si>
  <si>
    <t>430112_望城区</t>
  </si>
  <si>
    <t>430223_攸县</t>
  </si>
  <si>
    <t>430421_衡阳县</t>
  </si>
  <si>
    <t>430524_隆回县</t>
  </si>
  <si>
    <t>430624_湘阴县</t>
  </si>
  <si>
    <t>430724_临澧县</t>
  </si>
  <si>
    <t>430981_沅江市</t>
  </si>
  <si>
    <t>431024_嘉禾县</t>
  </si>
  <si>
    <t>431125_江永县</t>
  </si>
  <si>
    <t>431225_会同县</t>
  </si>
  <si>
    <t>433126_古丈县</t>
  </si>
  <si>
    <t>440112_黄埔区</t>
  </si>
  <si>
    <t>440229_翁源县</t>
  </si>
  <si>
    <t>440308_盐田区</t>
  </si>
  <si>
    <t>440515_澄海区</t>
  </si>
  <si>
    <t>440784_鹤山市</t>
  </si>
  <si>
    <t>440825_徐闻县</t>
  </si>
  <si>
    <t>441225_封开县</t>
  </si>
  <si>
    <t>441426_平远县</t>
  </si>
  <si>
    <t>441625_东源县</t>
  </si>
  <si>
    <t>441826_连南瑶族自治县</t>
  </si>
  <si>
    <t>450109_邕宁区</t>
  </si>
  <si>
    <t>450222_柳城县</t>
  </si>
  <si>
    <t>450312_临桂区</t>
  </si>
  <si>
    <t>450423_蒙山县</t>
  </si>
  <si>
    <t>450924_兴业县</t>
  </si>
  <si>
    <t>451027_凌云县</t>
  </si>
  <si>
    <t>451224_东兰县</t>
  </si>
  <si>
    <t>451381_合山市</t>
  </si>
  <si>
    <t>451425_天等县</t>
  </si>
  <si>
    <t>510112_龙泉驿区</t>
  </si>
  <si>
    <t>510322_富顺县</t>
  </si>
  <si>
    <t>510524_叙永县</t>
  </si>
  <si>
    <t>510683_绵竹市</t>
  </si>
  <si>
    <t>510725_梓潼县</t>
  </si>
  <si>
    <t>510823_剑阁县</t>
  </si>
  <si>
    <t>511124_井研县</t>
  </si>
  <si>
    <t>511323_蓬安县</t>
  </si>
  <si>
    <t>511425_青神县</t>
  </si>
  <si>
    <t>511525_高县</t>
  </si>
  <si>
    <t>511681_华蓥市</t>
  </si>
  <si>
    <t>511725_渠县</t>
  </si>
  <si>
    <t>511825_天全县</t>
  </si>
  <si>
    <t>513225_九寨沟县</t>
  </si>
  <si>
    <t>513326_道孚县</t>
  </si>
  <si>
    <t>513426_会东县</t>
  </si>
  <si>
    <t>520115_观山湖区</t>
  </si>
  <si>
    <t>520324_正安县</t>
  </si>
  <si>
    <t>520425_紫云苗族布依族自治县</t>
  </si>
  <si>
    <t>520526_威宁彝族回族苗族自治县</t>
  </si>
  <si>
    <t>520624_思南县</t>
  </si>
  <si>
    <t>522326_望谟县</t>
  </si>
  <si>
    <t>522626_岑巩县</t>
  </si>
  <si>
    <t>522726_独山县</t>
  </si>
  <si>
    <t>530114_呈贡区</t>
  </si>
  <si>
    <t>530324_罗平县</t>
  </si>
  <si>
    <t>530426_峨山彝族自治县</t>
  </si>
  <si>
    <t>530625_永善县</t>
  </si>
  <si>
    <t>530825_镇沅彝族哈尼族拉祜族自治县</t>
  </si>
  <si>
    <t>530925_双江拉祜族佤族布朗族傣族自治县</t>
  </si>
  <si>
    <t>532325_姚安县</t>
  </si>
  <si>
    <t>532524_建水县</t>
  </si>
  <si>
    <t>532626_丘北县</t>
  </si>
  <si>
    <t>532926_南涧彝族自治县</t>
  </si>
  <si>
    <t>540123_尼木县</t>
  </si>
  <si>
    <t>540225_拉孜县</t>
  </si>
  <si>
    <t>540325_察雅县</t>
  </si>
  <si>
    <t>540425_察隅县</t>
  </si>
  <si>
    <t>540525_曲松县</t>
  </si>
  <si>
    <t>540625_申扎县</t>
  </si>
  <si>
    <t>542526_改则县</t>
  </si>
  <si>
    <t>610113_雁塔区</t>
  </si>
  <si>
    <t>610324_扶风县</t>
  </si>
  <si>
    <t>610425_礼泉县</t>
  </si>
  <si>
    <t>610525_澄城县</t>
  </si>
  <si>
    <t>610626_吴起县</t>
  </si>
  <si>
    <t>610725_勉县</t>
  </si>
  <si>
    <t>610826_绥德县</t>
  </si>
  <si>
    <t>610925_岚皋县</t>
  </si>
  <si>
    <t>611025_镇安县</t>
  </si>
  <si>
    <t>620121_永登县</t>
  </si>
  <si>
    <t>620524_武山县</t>
  </si>
  <si>
    <t>620725_山丹县</t>
  </si>
  <si>
    <t>620826_静宁县</t>
  </si>
  <si>
    <t>620981_玉门市</t>
  </si>
  <si>
    <t>621025_正宁县</t>
  </si>
  <si>
    <t>621125_漳县</t>
  </si>
  <si>
    <t>621225_西和县</t>
  </si>
  <si>
    <t>622925_和政县</t>
  </si>
  <si>
    <t>623025_玛曲县</t>
  </si>
  <si>
    <t>630121_大通回族土族自治县</t>
  </si>
  <si>
    <t>630225_循化撒拉族自治县</t>
  </si>
  <si>
    <t>632626_玛多县</t>
  </si>
  <si>
    <t>632726_曲麻莱县</t>
  </si>
  <si>
    <t>632823_天峻县</t>
  </si>
  <si>
    <t>640181_灵武市</t>
  </si>
  <si>
    <t>650107_达坂城区</t>
  </si>
  <si>
    <t>652327_吉木萨尔县</t>
  </si>
  <si>
    <t>652826_焉耆回族自治县</t>
  </si>
  <si>
    <t>652926_拜城县</t>
  </si>
  <si>
    <t>653125_莎车县</t>
  </si>
  <si>
    <t>653225_策勒县</t>
  </si>
  <si>
    <t>654023_霍城县</t>
  </si>
  <si>
    <t>654225_裕民县</t>
  </si>
  <si>
    <t>654325_青河县</t>
  </si>
  <si>
    <t>110109_门头沟区</t>
  </si>
  <si>
    <t>120110_东丽区</t>
  </si>
  <si>
    <t>310110_杨浦区</t>
  </si>
  <si>
    <t>469005_文昌市</t>
  </si>
  <si>
    <t>500107_九龙坡区</t>
  </si>
  <si>
    <t>659007_双河市</t>
  </si>
  <si>
    <t>130110_鹿泉区</t>
  </si>
  <si>
    <t>130209_曹妃甸区</t>
  </si>
  <si>
    <t>130324_卢龙县</t>
  </si>
  <si>
    <t>130423_临漳县</t>
  </si>
  <si>
    <t>130524_柏乡县</t>
  </si>
  <si>
    <t>130624_阜平县</t>
  </si>
  <si>
    <t>130722_张北县</t>
  </si>
  <si>
    <t>130825_隆化县</t>
  </si>
  <si>
    <t>130925_盐山县</t>
  </si>
  <si>
    <t>131026_文安县</t>
  </si>
  <si>
    <t>131125_安平县</t>
  </si>
  <si>
    <t>140121_清徐县</t>
  </si>
  <si>
    <t>140223_广灵县</t>
  </si>
  <si>
    <t>140426_黎城县</t>
  </si>
  <si>
    <t>140725_寿阳县</t>
  </si>
  <si>
    <t>140826_绛县</t>
  </si>
  <si>
    <t>140926_静乐县</t>
  </si>
  <si>
    <t>141026_安泽县</t>
  </si>
  <si>
    <t>141126_石楼县</t>
  </si>
  <si>
    <t>150123_和林格尔县</t>
  </si>
  <si>
    <t>150221_土默特右旗</t>
  </si>
  <si>
    <t>150424_林西县</t>
  </si>
  <si>
    <t>150526_扎鲁特旗</t>
  </si>
  <si>
    <t>150625_杭锦旗</t>
  </si>
  <si>
    <t>150725_陈巴尔虎旗</t>
  </si>
  <si>
    <t>150826_杭锦后旗</t>
  </si>
  <si>
    <t>150926_察哈尔右翼前旗</t>
  </si>
  <si>
    <t>152526_西乌珠穆沁旗</t>
  </si>
  <si>
    <t>210112_浑南区</t>
  </si>
  <si>
    <t>210214_普兰店区</t>
  </si>
  <si>
    <t>210381_海城市</t>
  </si>
  <si>
    <t>210423_清原满族自治县</t>
  </si>
  <si>
    <t>210782_北镇市</t>
  </si>
  <si>
    <t>210922_彰武县</t>
  </si>
  <si>
    <t>211081_灯塔市</t>
  </si>
  <si>
    <t>211282_开原市</t>
  </si>
  <si>
    <t>211382_凌源市</t>
  </si>
  <si>
    <t>220113_九台区</t>
  </si>
  <si>
    <t>220282_桦甸市</t>
  </si>
  <si>
    <t>220582_集安市</t>
  </si>
  <si>
    <t>222424_汪清县</t>
  </si>
  <si>
    <t>230111_呼兰区</t>
  </si>
  <si>
    <t>230208_梅里斯达斡尔族区</t>
  </si>
  <si>
    <t>230321_鸡东县</t>
  </si>
  <si>
    <t>230421_萝北县</t>
  </si>
  <si>
    <t>230523_宝清县</t>
  </si>
  <si>
    <t>230622_肇源县</t>
  </si>
  <si>
    <t>230725_大箐山县</t>
  </si>
  <si>
    <t>230828_汤原县</t>
  </si>
  <si>
    <t>231083_海林市</t>
  </si>
  <si>
    <t>231226_绥棱县</t>
  </si>
  <si>
    <t>320114_雨花台区</t>
  </si>
  <si>
    <t>320282_宜兴市</t>
  </si>
  <si>
    <t>320322_沛县</t>
  </si>
  <si>
    <t>320582_张家港市</t>
  </si>
  <si>
    <t>320685_海安市</t>
  </si>
  <si>
    <t>320831_金湖县</t>
  </si>
  <si>
    <t>320924_射阳县</t>
  </si>
  <si>
    <t>330111_富阳区</t>
  </si>
  <si>
    <t>330225_象山县</t>
  </si>
  <si>
    <t>330327_苍南县</t>
  </si>
  <si>
    <t>330483_桐乡市</t>
  </si>
  <si>
    <t>330782_义乌市</t>
  </si>
  <si>
    <t>331081_温岭市</t>
  </si>
  <si>
    <t>331126_庆元县</t>
  </si>
  <si>
    <t>340123_肥西县</t>
  </si>
  <si>
    <t>340281_无为市</t>
  </si>
  <si>
    <t>340323_固镇县</t>
  </si>
  <si>
    <t>340422_寿县</t>
  </si>
  <si>
    <t>340827_望江县</t>
  </si>
  <si>
    <t>341024_祁门县</t>
  </si>
  <si>
    <t>341181_天长市</t>
  </si>
  <si>
    <t>341226_颍上县</t>
  </si>
  <si>
    <t>341525_霍山县</t>
  </si>
  <si>
    <t>341882_广德市</t>
  </si>
  <si>
    <t>350121_闽侯县</t>
  </si>
  <si>
    <t>350426_尤溪县</t>
  </si>
  <si>
    <t>350525_永春县</t>
  </si>
  <si>
    <t>350624_诏安县</t>
  </si>
  <si>
    <t>350725_政和县</t>
  </si>
  <si>
    <t>350881_漳平市</t>
  </si>
  <si>
    <t>350926_柘荣县</t>
  </si>
  <si>
    <t>360121_南昌县</t>
  </si>
  <si>
    <t>360426_德安县</t>
  </si>
  <si>
    <t>360725_崇义县</t>
  </si>
  <si>
    <t>360825_永丰县</t>
  </si>
  <si>
    <t>360926_铜鼓县</t>
  </si>
  <si>
    <t>361025_乐安县</t>
  </si>
  <si>
    <t>361126_弋阳县</t>
  </si>
  <si>
    <t>370114_章丘区</t>
  </si>
  <si>
    <t>370215_即墨区</t>
  </si>
  <si>
    <t>370322_高青县</t>
  </si>
  <si>
    <t>370682_莱阳市</t>
  </si>
  <si>
    <t>370781_青州市</t>
  </si>
  <si>
    <t>370830_汶上县</t>
  </si>
  <si>
    <t>371324_兰陵县</t>
  </si>
  <si>
    <t>371426_平原县</t>
  </si>
  <si>
    <t>371526_高唐县</t>
  </si>
  <si>
    <t>371681_邹平市</t>
  </si>
  <si>
    <t>371725_郓城县</t>
  </si>
  <si>
    <t>410122_中牟县</t>
  </si>
  <si>
    <t>410222_通许县</t>
  </si>
  <si>
    <t>410311_洛龙区</t>
  </si>
  <si>
    <t>410423_鲁山县</t>
  </si>
  <si>
    <t>410526_滑县</t>
  </si>
  <si>
    <t>410725_原阳县</t>
  </si>
  <si>
    <t>410823_武陟县</t>
  </si>
  <si>
    <t>411325_内乡县</t>
  </si>
  <si>
    <t>411425_虞城县</t>
  </si>
  <si>
    <t>411525_固始县</t>
  </si>
  <si>
    <t>411625_郸城县</t>
  </si>
  <si>
    <t>411726_泌阳县</t>
  </si>
  <si>
    <t>420111_洪山区</t>
  </si>
  <si>
    <t>420325_房县</t>
  </si>
  <si>
    <t>420526_兴山县</t>
  </si>
  <si>
    <t>420682_老河口市</t>
  </si>
  <si>
    <t>420984_汉川市</t>
  </si>
  <si>
    <t>421087_松滋市</t>
  </si>
  <si>
    <t>421126_蕲春县</t>
  </si>
  <si>
    <t>422827_来凤县</t>
  </si>
  <si>
    <t>430121_长沙县</t>
  </si>
  <si>
    <t>430224_茶陵县</t>
  </si>
  <si>
    <t>430422_衡南县</t>
  </si>
  <si>
    <t>430525_洞口县</t>
  </si>
  <si>
    <t>430626_平江县</t>
  </si>
  <si>
    <t>430725_桃源县</t>
  </si>
  <si>
    <t>431025_临武县</t>
  </si>
  <si>
    <t>431126_宁远县</t>
  </si>
  <si>
    <t>431226_麻阳苗族自治县</t>
  </si>
  <si>
    <t>433127_永顺县</t>
  </si>
  <si>
    <t>440113_番禺区</t>
  </si>
  <si>
    <t>440232_乳源瑶族自治县</t>
  </si>
  <si>
    <t>440309_龙华区</t>
  </si>
  <si>
    <t>440523_南澳县</t>
  </si>
  <si>
    <t>440785_恩平市</t>
  </si>
  <si>
    <t>440881_廉江市</t>
  </si>
  <si>
    <t>441226_德庆县</t>
  </si>
  <si>
    <t>441427_蕉岭县</t>
  </si>
  <si>
    <t>441881_英德市</t>
  </si>
  <si>
    <t>450110_武鸣区</t>
  </si>
  <si>
    <t>450223_鹿寨县</t>
  </si>
  <si>
    <t>450321_阳朔县</t>
  </si>
  <si>
    <t>450481_岑溪市</t>
  </si>
  <si>
    <t>450981_北流市</t>
  </si>
  <si>
    <t>451028_乐业县</t>
  </si>
  <si>
    <t>451225_罗城仫佬族自治县</t>
  </si>
  <si>
    <t>451481_凭祥市</t>
  </si>
  <si>
    <t>510113_青白江区</t>
  </si>
  <si>
    <t>510525_古蔺县</t>
  </si>
  <si>
    <t>510726_北川羌族自治县</t>
  </si>
  <si>
    <t>510824_苍溪县</t>
  </si>
  <si>
    <t>511126_夹江县</t>
  </si>
  <si>
    <t>511324_仪陇县</t>
  </si>
  <si>
    <t>511526_珙县</t>
  </si>
  <si>
    <t>511781_万源市</t>
  </si>
  <si>
    <t>511826_芦山县</t>
  </si>
  <si>
    <t>513226_金川县</t>
  </si>
  <si>
    <t>513327_炉霍县</t>
  </si>
  <si>
    <t>513427_宁南县</t>
  </si>
  <si>
    <t>520121_开阳县</t>
  </si>
  <si>
    <t>520325_道真仡佬族苗族自治县</t>
  </si>
  <si>
    <t>520527_赫章县</t>
  </si>
  <si>
    <t>520625_印江土家族苗族自治县</t>
  </si>
  <si>
    <t>522327_册亨县</t>
  </si>
  <si>
    <t>522627_天柱县</t>
  </si>
  <si>
    <t>522727_平塘县</t>
  </si>
  <si>
    <t>530115_晋宁区</t>
  </si>
  <si>
    <t>530325_富源县</t>
  </si>
  <si>
    <t>530427_新平彝族傣族自治县</t>
  </si>
  <si>
    <t>530626_绥江县</t>
  </si>
  <si>
    <t>530826_江城哈尼族彝族自治县</t>
  </si>
  <si>
    <t>530926_耿马傣族佤族自治县</t>
  </si>
  <si>
    <t>532326_大姚县</t>
  </si>
  <si>
    <t>532525_石屏县</t>
  </si>
  <si>
    <t>532627_广南县</t>
  </si>
  <si>
    <t>532927_巍山彝族回族自治县</t>
  </si>
  <si>
    <t>540124_曲水县</t>
  </si>
  <si>
    <t>540226_昂仁县</t>
  </si>
  <si>
    <t>540326_八宿县</t>
  </si>
  <si>
    <t>540426_朗县</t>
  </si>
  <si>
    <t>540526_措美县</t>
  </si>
  <si>
    <t>540626_索县</t>
  </si>
  <si>
    <t>542527_措勤县</t>
  </si>
  <si>
    <t>610114_阎良区</t>
  </si>
  <si>
    <t>610326_眉县</t>
  </si>
  <si>
    <t>610426_永寿县</t>
  </si>
  <si>
    <t>610526_蒲城县</t>
  </si>
  <si>
    <t>610627_甘泉县</t>
  </si>
  <si>
    <t>610726_宁强县</t>
  </si>
  <si>
    <t>610827_米脂县</t>
  </si>
  <si>
    <t>610926_平利县</t>
  </si>
  <si>
    <t>611026_柞水县</t>
  </si>
  <si>
    <t>620122_皋兰县</t>
  </si>
  <si>
    <t>620525_张家川回族自治县</t>
  </si>
  <si>
    <t>620881_华亭市</t>
  </si>
  <si>
    <t>620982_敦煌市</t>
  </si>
  <si>
    <t>621026_宁县</t>
  </si>
  <si>
    <t>621126_岷县</t>
  </si>
  <si>
    <t>621226_礼县</t>
  </si>
  <si>
    <t>622926_东乡族自治县</t>
  </si>
  <si>
    <t>623026_碌曲县</t>
  </si>
  <si>
    <t>630123_湟源县</t>
  </si>
  <si>
    <t>632857_大柴旦行政委员会</t>
  </si>
  <si>
    <t>650109_米东区</t>
  </si>
  <si>
    <t>652328_木垒哈萨克自治县</t>
  </si>
  <si>
    <t>652827_和静县</t>
  </si>
  <si>
    <t>652927_乌什县</t>
  </si>
  <si>
    <t>653126_叶城县</t>
  </si>
  <si>
    <t>653226_于田县</t>
  </si>
  <si>
    <t>654024_巩留县</t>
  </si>
  <si>
    <t>654226_和布克赛尔蒙古自治县</t>
  </si>
  <si>
    <t>654326_吉木乃县</t>
  </si>
  <si>
    <t>110111_房山区</t>
  </si>
  <si>
    <t>120111_西青区</t>
  </si>
  <si>
    <t>310112_闵行区</t>
  </si>
  <si>
    <t>469006_万宁市</t>
  </si>
  <si>
    <t>500108_南岸区</t>
  </si>
  <si>
    <t>659008_可克达拉市</t>
  </si>
  <si>
    <t>130111_栾城区</t>
  </si>
  <si>
    <t>130224_滦南县</t>
  </si>
  <si>
    <t>130424_成安县</t>
  </si>
  <si>
    <t>130525_隆尧县</t>
  </si>
  <si>
    <t>130626_定兴县</t>
  </si>
  <si>
    <t>130723_康保县</t>
  </si>
  <si>
    <t>130826_丰宁满族自治县</t>
  </si>
  <si>
    <t>130926_肃宁县</t>
  </si>
  <si>
    <t>131028_大厂回族自治县</t>
  </si>
  <si>
    <t>131126_故城县</t>
  </si>
  <si>
    <t>140122_阳曲县</t>
  </si>
  <si>
    <t>140224_灵丘县</t>
  </si>
  <si>
    <t>140427_壶关县</t>
  </si>
  <si>
    <t>140727_祁县</t>
  </si>
  <si>
    <t>140827_垣曲县</t>
  </si>
  <si>
    <t>140927_神池县</t>
  </si>
  <si>
    <t>141027_浮山县</t>
  </si>
  <si>
    <t>141127_岚县</t>
  </si>
  <si>
    <t>150124_清水河县</t>
  </si>
  <si>
    <t>150222_固阳县</t>
  </si>
  <si>
    <t>150425_克什克腾旗</t>
  </si>
  <si>
    <t>150581_霍林郭勒市</t>
  </si>
  <si>
    <t>150626_乌审旗</t>
  </si>
  <si>
    <t>150726_新巴尔虎左旗</t>
  </si>
  <si>
    <t>150927_察哈尔右翼中旗</t>
  </si>
  <si>
    <t>152527_太仆寺旗</t>
  </si>
  <si>
    <t>210113_沈北新区</t>
  </si>
  <si>
    <t>210224_长海县</t>
  </si>
  <si>
    <t>220122_农安县</t>
  </si>
  <si>
    <t>220283_舒兰市</t>
  </si>
  <si>
    <t>222426_安图县</t>
  </si>
  <si>
    <t>230112_阿城区</t>
  </si>
  <si>
    <t>230221_龙江县</t>
  </si>
  <si>
    <t>230381_虎林市</t>
  </si>
  <si>
    <t>230422_绥滨县</t>
  </si>
  <si>
    <t>230524_饶河县</t>
  </si>
  <si>
    <t>230623_林甸县</t>
  </si>
  <si>
    <t>230726_南岔县</t>
  </si>
  <si>
    <t>230881_同江市</t>
  </si>
  <si>
    <t>231084_宁安市</t>
  </si>
  <si>
    <t>231281_安达市</t>
  </si>
  <si>
    <t>320115_江宁区</t>
  </si>
  <si>
    <t>320324_睢宁县</t>
  </si>
  <si>
    <t>320583_昆山市</t>
  </si>
  <si>
    <t>320925_建湖县</t>
  </si>
  <si>
    <t>330112_临安区</t>
  </si>
  <si>
    <t>330226_宁海县</t>
  </si>
  <si>
    <t>330328_文成县</t>
  </si>
  <si>
    <t>330783_东阳市</t>
  </si>
  <si>
    <t>331082_临海市</t>
  </si>
  <si>
    <t>331127_景宁畲族自治县</t>
  </si>
  <si>
    <t>340124_庐江县</t>
  </si>
  <si>
    <t>340828_岳西县</t>
  </si>
  <si>
    <t>341182_明光市</t>
  </si>
  <si>
    <t>341282_界首市</t>
  </si>
  <si>
    <t>350122_连江县</t>
  </si>
  <si>
    <t>350428_将乐县</t>
  </si>
  <si>
    <t>350526_德化县</t>
  </si>
  <si>
    <t>350626_东山县</t>
  </si>
  <si>
    <t>350781_邵武市</t>
  </si>
  <si>
    <t>350981_福安市</t>
  </si>
  <si>
    <t>360123_安义县</t>
  </si>
  <si>
    <t>360428_都昌县</t>
  </si>
  <si>
    <t>360726_安远县</t>
  </si>
  <si>
    <t>360826_泰和县</t>
  </si>
  <si>
    <t>360981_丰城市</t>
  </si>
  <si>
    <t>361026_宜黄县</t>
  </si>
  <si>
    <t>361127_余干县</t>
  </si>
  <si>
    <t>370115_济阳区</t>
  </si>
  <si>
    <t>370281_胶州市</t>
  </si>
  <si>
    <t>370323_沂源县</t>
  </si>
  <si>
    <t>370683_莱州市</t>
  </si>
  <si>
    <t>370782_诸城市</t>
  </si>
  <si>
    <t>370831_泗水县</t>
  </si>
  <si>
    <t>371325_费县</t>
  </si>
  <si>
    <t>371427_夏津县</t>
  </si>
  <si>
    <t>371581_临清市</t>
  </si>
  <si>
    <t>371726_鄄城县</t>
  </si>
  <si>
    <t>410181_巩义市</t>
  </si>
  <si>
    <t>410223_尉氏县</t>
  </si>
  <si>
    <t>410323_新安县</t>
  </si>
  <si>
    <t>410425_郏县</t>
  </si>
  <si>
    <t>410527_内黄县</t>
  </si>
  <si>
    <t>410726_延津县</t>
  </si>
  <si>
    <t>410825_温县</t>
  </si>
  <si>
    <t>411326_淅川县</t>
  </si>
  <si>
    <t>411426_夏邑县</t>
  </si>
  <si>
    <t>411526_潢川县</t>
  </si>
  <si>
    <t>411627_太康县</t>
  </si>
  <si>
    <t>411727_汝南县</t>
  </si>
  <si>
    <t>420112_东西湖区</t>
  </si>
  <si>
    <t>420381_丹江口市</t>
  </si>
  <si>
    <t>420527_秭归县</t>
  </si>
  <si>
    <t>420683_枣阳市</t>
  </si>
  <si>
    <t>421088_监利市</t>
  </si>
  <si>
    <t>421127_黄梅县</t>
  </si>
  <si>
    <t>422828_鹤峰县</t>
  </si>
  <si>
    <t>430181_浏阳市</t>
  </si>
  <si>
    <t>430225_炎陵县</t>
  </si>
  <si>
    <t>430423_衡山县</t>
  </si>
  <si>
    <t>430527_绥宁县</t>
  </si>
  <si>
    <t>430681_汨罗市</t>
  </si>
  <si>
    <t>430726_石门县</t>
  </si>
  <si>
    <t>431026_汝城县</t>
  </si>
  <si>
    <t>431127_蓝山县</t>
  </si>
  <si>
    <t>431227_新晃侗族自治县</t>
  </si>
  <si>
    <t>433130_龙山县</t>
  </si>
  <si>
    <t>440114_花都区</t>
  </si>
  <si>
    <t>440233_新丰县</t>
  </si>
  <si>
    <t>440310_坪山区</t>
  </si>
  <si>
    <t>440882_雷州市</t>
  </si>
  <si>
    <t>441284_四会市</t>
  </si>
  <si>
    <t>441481_兴宁市</t>
  </si>
  <si>
    <t>441882_连州市</t>
  </si>
  <si>
    <t>450123_隆安县</t>
  </si>
  <si>
    <t>450224_融安县</t>
  </si>
  <si>
    <t>450323_灵川县</t>
  </si>
  <si>
    <t>451029_田林县</t>
  </si>
  <si>
    <t>451226_环江毛南族自治县</t>
  </si>
  <si>
    <t>510114_新都区</t>
  </si>
  <si>
    <t>510727_平武县</t>
  </si>
  <si>
    <t>511129_沐川县</t>
  </si>
  <si>
    <t>511325_西充县</t>
  </si>
  <si>
    <t>511527_筠连县</t>
  </si>
  <si>
    <t>511827_宝兴县</t>
  </si>
  <si>
    <t>513227_小金县</t>
  </si>
  <si>
    <t>513328_甘孜县</t>
  </si>
  <si>
    <t>513428_普格县</t>
  </si>
  <si>
    <t>520122_息烽县</t>
  </si>
  <si>
    <t>520326_务川仡佬族苗族自治县</t>
  </si>
  <si>
    <t>520581_黔西市</t>
  </si>
  <si>
    <t>520626_德江县</t>
  </si>
  <si>
    <t>522328_安龙县</t>
  </si>
  <si>
    <t>522628_锦屏县</t>
  </si>
  <si>
    <t>522728_罗甸县</t>
  </si>
  <si>
    <t>530124_富民县</t>
  </si>
  <si>
    <t>530326_会泽县</t>
  </si>
  <si>
    <t>530428_元江哈尼族彝族傣族自治县</t>
  </si>
  <si>
    <t>530627_镇雄县</t>
  </si>
  <si>
    <t>530827_孟连傣族拉祜族佤族自治县</t>
  </si>
  <si>
    <t>530927_沧源佤族自治县</t>
  </si>
  <si>
    <t>532327_永仁县</t>
  </si>
  <si>
    <t>532527_泸西县</t>
  </si>
  <si>
    <t>532628_富宁县</t>
  </si>
  <si>
    <t>532928_永平县</t>
  </si>
  <si>
    <t>540127_墨竹工卡县</t>
  </si>
  <si>
    <t>540227_谢通门县</t>
  </si>
  <si>
    <t>540327_左贡县</t>
  </si>
  <si>
    <t>540527_洛扎县</t>
  </si>
  <si>
    <t>540627_班戈县</t>
  </si>
  <si>
    <t>610115_临潼区</t>
  </si>
  <si>
    <t>610327_陇县</t>
  </si>
  <si>
    <t>610428_长武县</t>
  </si>
  <si>
    <t>610527_白水县</t>
  </si>
  <si>
    <t>610628_富县</t>
  </si>
  <si>
    <t>610727_略阳县</t>
  </si>
  <si>
    <t>610828_佳县</t>
  </si>
  <si>
    <t>610927_镇坪县</t>
  </si>
  <si>
    <t>620123_榆中县</t>
  </si>
  <si>
    <t>621027_镇原县</t>
  </si>
  <si>
    <t>621227_徽县</t>
  </si>
  <si>
    <t>622927_积石山保安族东乡族撒拉族自治县</t>
  </si>
  <si>
    <t>623027_夏河县</t>
  </si>
  <si>
    <t>650121_乌鲁木齐县</t>
  </si>
  <si>
    <t>652828_和硕县</t>
  </si>
  <si>
    <t>652928_阿瓦提县</t>
  </si>
  <si>
    <t>653127_麦盖提县</t>
  </si>
  <si>
    <t>653227_民丰县</t>
  </si>
  <si>
    <t>654025_新源县</t>
  </si>
  <si>
    <t>110112_通州区</t>
  </si>
  <si>
    <t>120112_津南区</t>
  </si>
  <si>
    <t>310113_宝山区</t>
  </si>
  <si>
    <t>469007_东方市</t>
  </si>
  <si>
    <t>500109_北碚区</t>
  </si>
  <si>
    <t>659009_昆玉市</t>
  </si>
  <si>
    <t>130121_井陉县</t>
  </si>
  <si>
    <t>130225_乐亭县</t>
  </si>
  <si>
    <t>130425_大名县</t>
  </si>
  <si>
    <t>130528_宁晋县</t>
  </si>
  <si>
    <t>130627_唐县</t>
  </si>
  <si>
    <t>130724_沽源县</t>
  </si>
  <si>
    <t>130827_宽城满族自治县</t>
  </si>
  <si>
    <t>130927_南皮县</t>
  </si>
  <si>
    <t>131081_霸州市</t>
  </si>
  <si>
    <t>131127_景县</t>
  </si>
  <si>
    <t>140123_娄烦县</t>
  </si>
  <si>
    <t>140225_浑源县</t>
  </si>
  <si>
    <t>140428_长子县</t>
  </si>
  <si>
    <t>140728_平遥县</t>
  </si>
  <si>
    <t>140828_夏县</t>
  </si>
  <si>
    <t>140928_五寨县</t>
  </si>
  <si>
    <t>141028_吉县</t>
  </si>
  <si>
    <t>141128_方山县</t>
  </si>
  <si>
    <t>150125_武川县</t>
  </si>
  <si>
    <t>150223_达尔罕茂明安联合旗</t>
  </si>
  <si>
    <t>150426_翁牛特旗</t>
  </si>
  <si>
    <t>150627_伊金霍洛旗</t>
  </si>
  <si>
    <t>150727_新巴尔虎右旗</t>
  </si>
  <si>
    <t>150928_察哈尔右翼后旗</t>
  </si>
  <si>
    <t>152528_镶黄旗</t>
  </si>
  <si>
    <t>210114_于洪区</t>
  </si>
  <si>
    <t>210281_瓦房店市</t>
  </si>
  <si>
    <t>220182_榆树市</t>
  </si>
  <si>
    <t>220284_磐石市</t>
  </si>
  <si>
    <t>230113_双城区</t>
  </si>
  <si>
    <t>230223_依安县</t>
  </si>
  <si>
    <t>230382_密山市</t>
  </si>
  <si>
    <t>230624_杜尔伯特蒙古族自治县</t>
  </si>
  <si>
    <t>230751_金林区</t>
  </si>
  <si>
    <t>230882_富锦市</t>
  </si>
  <si>
    <t>231085_穆棱市</t>
  </si>
  <si>
    <t>231282_肇东市</t>
  </si>
  <si>
    <t>320116_六合区</t>
  </si>
  <si>
    <t>320381_新沂市</t>
  </si>
  <si>
    <t>320585_太仓市</t>
  </si>
  <si>
    <t>320981_东台市</t>
  </si>
  <si>
    <t>330113_临平区</t>
  </si>
  <si>
    <t>330281_余姚市</t>
  </si>
  <si>
    <t>330329_泰顺县</t>
  </si>
  <si>
    <t>330784_永康市</t>
  </si>
  <si>
    <t>331083_玉环市</t>
  </si>
  <si>
    <t>331181_龙泉市</t>
  </si>
  <si>
    <t>340181_巢湖市</t>
  </si>
  <si>
    <t>340881_桐城市</t>
  </si>
  <si>
    <t>350123_罗源县</t>
  </si>
  <si>
    <t>350429_泰宁县</t>
  </si>
  <si>
    <t>350527_金门县</t>
  </si>
  <si>
    <t>350627_南靖县</t>
  </si>
  <si>
    <t>350782_武夷山市</t>
  </si>
  <si>
    <t>350982_福鼎市</t>
  </si>
  <si>
    <t>360124_进贤县</t>
  </si>
  <si>
    <t>360429_湖口县</t>
  </si>
  <si>
    <t>360728_定南县</t>
  </si>
  <si>
    <t>360827_遂川县</t>
  </si>
  <si>
    <t>360982_樟树市</t>
  </si>
  <si>
    <t>361027_金溪县</t>
  </si>
  <si>
    <t>361128_鄱阳县</t>
  </si>
  <si>
    <t>370116_莱芜区</t>
  </si>
  <si>
    <t>370283_平度市</t>
  </si>
  <si>
    <t>370685_招远市</t>
  </si>
  <si>
    <t>370783_寿光市</t>
  </si>
  <si>
    <t>370832_梁山县</t>
  </si>
  <si>
    <t>371326_平邑县</t>
  </si>
  <si>
    <t>371428_武城县</t>
  </si>
  <si>
    <t>371728_东明县</t>
  </si>
  <si>
    <t>410182_荥阳市</t>
  </si>
  <si>
    <t>410225_兰考县</t>
  </si>
  <si>
    <t>410324_栾川县</t>
  </si>
  <si>
    <t>410481_舞钢市</t>
  </si>
  <si>
    <t>410581_林州市</t>
  </si>
  <si>
    <t>410727_封丘县</t>
  </si>
  <si>
    <t>410882_沁阳市</t>
  </si>
  <si>
    <t>411327_社旗县</t>
  </si>
  <si>
    <t>411481_永城市</t>
  </si>
  <si>
    <t>411527_淮滨县</t>
  </si>
  <si>
    <t>411628_鹿邑县</t>
  </si>
  <si>
    <t>411728_遂平县</t>
  </si>
  <si>
    <t>420113_汉南区</t>
  </si>
  <si>
    <t>420528_长阳土家族自治县</t>
  </si>
  <si>
    <t>420684_宜城市</t>
  </si>
  <si>
    <t>421181_麻城市</t>
  </si>
  <si>
    <t>430182_宁乡市</t>
  </si>
  <si>
    <t>430281_醴陵市</t>
  </si>
  <si>
    <t>430424_衡东县</t>
  </si>
  <si>
    <t>430528_新宁县</t>
  </si>
  <si>
    <t>430682_临湘市</t>
  </si>
  <si>
    <t>430781_津市市</t>
  </si>
  <si>
    <t>431027_桂东县</t>
  </si>
  <si>
    <t>431128_新田县</t>
  </si>
  <si>
    <t>431228_芷江侗族自治县</t>
  </si>
  <si>
    <t>440115_南沙区</t>
  </si>
  <si>
    <t>440281_乐昌市</t>
  </si>
  <si>
    <t>440311_光明区</t>
  </si>
  <si>
    <t>440883_吴川市</t>
  </si>
  <si>
    <t>450124_马山县</t>
  </si>
  <si>
    <t>450225_融水苗族自治县</t>
  </si>
  <si>
    <t>450324_全州县</t>
  </si>
  <si>
    <t>451030_西林县</t>
  </si>
  <si>
    <t>451227_巴马瑶族自治县</t>
  </si>
  <si>
    <t>510115_温江区</t>
  </si>
  <si>
    <t>510781_江油市</t>
  </si>
  <si>
    <t>511132_峨边彝族自治县</t>
  </si>
  <si>
    <t>511381_阆中市</t>
  </si>
  <si>
    <t>511528_兴文县</t>
  </si>
  <si>
    <t>513228_黑水县</t>
  </si>
  <si>
    <t>513329_新龙县</t>
  </si>
  <si>
    <t>513429_布拖县</t>
  </si>
  <si>
    <t>520123_修文县</t>
  </si>
  <si>
    <t>520327_凤冈县</t>
  </si>
  <si>
    <t>520627_沿河土家族自治县</t>
  </si>
  <si>
    <t>522629_剑河县</t>
  </si>
  <si>
    <t>522729_长顺县</t>
  </si>
  <si>
    <t>530125_宜良县</t>
  </si>
  <si>
    <t>530381_宣威市</t>
  </si>
  <si>
    <t>530481_澄江市</t>
  </si>
  <si>
    <t>530628_彝良县</t>
  </si>
  <si>
    <t>530828_澜沧拉祜族自治县</t>
  </si>
  <si>
    <t>532328_元谋县</t>
  </si>
  <si>
    <t>532528_元阳县</t>
  </si>
  <si>
    <t>532929_云龙县</t>
  </si>
  <si>
    <t>540228_白朗县</t>
  </si>
  <si>
    <t>540328_芒康县</t>
  </si>
  <si>
    <t>540528_加查县</t>
  </si>
  <si>
    <t>540628_巴青县</t>
  </si>
  <si>
    <t>610116_长安区</t>
  </si>
  <si>
    <t>610328_千阳县</t>
  </si>
  <si>
    <t>610429_旬邑县</t>
  </si>
  <si>
    <t>610528_富平县</t>
  </si>
  <si>
    <t>610629_洛川县</t>
  </si>
  <si>
    <t>610728_镇巴县</t>
  </si>
  <si>
    <t>610829_吴堡县</t>
  </si>
  <si>
    <t>610929_白河县</t>
  </si>
  <si>
    <t>621228_两当县</t>
  </si>
  <si>
    <t>652829_博湖县</t>
  </si>
  <si>
    <t>652929_柯坪县</t>
  </si>
  <si>
    <t>653128_岳普湖县</t>
  </si>
  <si>
    <t>654026_昭苏县</t>
  </si>
  <si>
    <t>110113_顺义区</t>
  </si>
  <si>
    <t>120113_北辰区</t>
  </si>
  <si>
    <t>310114_嘉定区</t>
  </si>
  <si>
    <t>469021_定安县</t>
  </si>
  <si>
    <t>500110_綦江区</t>
  </si>
  <si>
    <t>659010_胡杨河市</t>
  </si>
  <si>
    <t>130123_正定县</t>
  </si>
  <si>
    <t>130227_迁西县</t>
  </si>
  <si>
    <t>130426_涉县</t>
  </si>
  <si>
    <t>130529_巨鹿县</t>
  </si>
  <si>
    <t>130628_高阳县</t>
  </si>
  <si>
    <t>130725_尚义县</t>
  </si>
  <si>
    <t>130828_围场满族蒙古族自治县</t>
  </si>
  <si>
    <t>130928_吴桥县</t>
  </si>
  <si>
    <t>131082_三河市</t>
  </si>
  <si>
    <t>131128_阜城县</t>
  </si>
  <si>
    <t>140181_古交市</t>
  </si>
  <si>
    <t>140226_左云县</t>
  </si>
  <si>
    <t>140429_武乡县</t>
  </si>
  <si>
    <t>140729_灵石县</t>
  </si>
  <si>
    <t>140829_平陆县</t>
  </si>
  <si>
    <t>140929_岢岚县</t>
  </si>
  <si>
    <t>141029_乡宁县</t>
  </si>
  <si>
    <t>141129_中阳县</t>
  </si>
  <si>
    <t>150428_喀喇沁旗</t>
  </si>
  <si>
    <t>150781_满洲里市</t>
  </si>
  <si>
    <t>150929_四子王旗</t>
  </si>
  <si>
    <t>152529_正镶白旗</t>
  </si>
  <si>
    <t>210115_辽中区</t>
  </si>
  <si>
    <t>210283_庄河市</t>
  </si>
  <si>
    <t>220183_德惠市</t>
  </si>
  <si>
    <t>230123_依兰县</t>
  </si>
  <si>
    <t>230224_泰来县</t>
  </si>
  <si>
    <t>230781_铁力市</t>
  </si>
  <si>
    <t>230883_抚远市</t>
  </si>
  <si>
    <t>231086_东宁市</t>
  </si>
  <si>
    <t>231283_海伦市</t>
  </si>
  <si>
    <t>320117_溧水区</t>
  </si>
  <si>
    <t>320382_邳州市</t>
  </si>
  <si>
    <t>330114_钱塘区</t>
  </si>
  <si>
    <t>330282_慈溪市</t>
  </si>
  <si>
    <t>330381_瑞安市</t>
  </si>
  <si>
    <t>340882_潜山市</t>
  </si>
  <si>
    <t>350124_闽清县</t>
  </si>
  <si>
    <t>350430_建宁县</t>
  </si>
  <si>
    <t>350581_石狮市</t>
  </si>
  <si>
    <t>350628_平和县</t>
  </si>
  <si>
    <t>350783_建瓯市</t>
  </si>
  <si>
    <t>360430_彭泽县</t>
  </si>
  <si>
    <t>360729_全南县</t>
  </si>
  <si>
    <t>360828_万安县</t>
  </si>
  <si>
    <t>360983_高安市</t>
  </si>
  <si>
    <t>361028_资溪县</t>
  </si>
  <si>
    <t>361129_万年县</t>
  </si>
  <si>
    <t>370117_钢城区</t>
  </si>
  <si>
    <t>370285_莱西市</t>
  </si>
  <si>
    <t>370686_栖霞市</t>
  </si>
  <si>
    <t>370784_安丘市</t>
  </si>
  <si>
    <t>370881_曲阜市</t>
  </si>
  <si>
    <t>371327_莒南县</t>
  </si>
  <si>
    <t>371481_乐陵市</t>
  </si>
  <si>
    <t>410183_新密市</t>
  </si>
  <si>
    <t>410325_嵩县</t>
  </si>
  <si>
    <t>410482_汝州市</t>
  </si>
  <si>
    <t>410781_卫辉市</t>
  </si>
  <si>
    <t>410883_孟州市</t>
  </si>
  <si>
    <t>411328_唐河县</t>
  </si>
  <si>
    <t>411528_息县</t>
  </si>
  <si>
    <t>411681_项城市</t>
  </si>
  <si>
    <t>411729_新蔡县</t>
  </si>
  <si>
    <t>420114_蔡甸区</t>
  </si>
  <si>
    <t>420529_五峰土家族自治县</t>
  </si>
  <si>
    <t>421182_武穴市</t>
  </si>
  <si>
    <t>430426_祁东县</t>
  </si>
  <si>
    <t>430529_城步苗族自治县</t>
  </si>
  <si>
    <t>431028_安仁县</t>
  </si>
  <si>
    <t>431129_江华瑶族自治县</t>
  </si>
  <si>
    <t>431229_靖州苗族侗族自治县</t>
  </si>
  <si>
    <t>440117_从化区</t>
  </si>
  <si>
    <t>440282_南雄市</t>
  </si>
  <si>
    <t>450125_上林县</t>
  </si>
  <si>
    <t>450226_三江侗族自治县</t>
  </si>
  <si>
    <t>450325_兴安县</t>
  </si>
  <si>
    <t>451031_隆林各族自治县</t>
  </si>
  <si>
    <t>451228_都安瑶族自治县</t>
  </si>
  <si>
    <t>510116_双流区</t>
  </si>
  <si>
    <t>511133_马边彝族自治县</t>
  </si>
  <si>
    <t>511529_屏山县</t>
  </si>
  <si>
    <t>513230_壤塘县</t>
  </si>
  <si>
    <t>513330_德格县</t>
  </si>
  <si>
    <t>513430_金阳县</t>
  </si>
  <si>
    <t>520181_清镇市</t>
  </si>
  <si>
    <t>520328_湄潭县</t>
  </si>
  <si>
    <t>520628_松桃苗族自治县</t>
  </si>
  <si>
    <t>522630_台江县</t>
  </si>
  <si>
    <t>522730_龙里县</t>
  </si>
  <si>
    <t>530126_石林彝族自治县</t>
  </si>
  <si>
    <t>530629_威信县</t>
  </si>
  <si>
    <t>530829_西盟佤族自治县</t>
  </si>
  <si>
    <t>532329_武定县</t>
  </si>
  <si>
    <t>532529_红河县</t>
  </si>
  <si>
    <t>532930_洱源县</t>
  </si>
  <si>
    <t>540229_仁布县</t>
  </si>
  <si>
    <t>540329_洛隆县</t>
  </si>
  <si>
    <t>540529_隆子县</t>
  </si>
  <si>
    <t>540629_尼玛县</t>
  </si>
  <si>
    <t>610117_高陵区</t>
  </si>
  <si>
    <t>610329_麟游县</t>
  </si>
  <si>
    <t>610430_淳化县</t>
  </si>
  <si>
    <t>610581_韩城市</t>
  </si>
  <si>
    <t>610630_宜川县</t>
  </si>
  <si>
    <t>610729_留坝县</t>
  </si>
  <si>
    <t>610830_清涧县</t>
  </si>
  <si>
    <t>610981_旬阳市</t>
  </si>
  <si>
    <t>653129_伽师县</t>
  </si>
  <si>
    <t>654027_特克斯县</t>
  </si>
  <si>
    <t>110114_昌平区</t>
  </si>
  <si>
    <t>120114_武清区</t>
  </si>
  <si>
    <t>310115_浦东新区</t>
  </si>
  <si>
    <t>469022_屯昌县</t>
  </si>
  <si>
    <t>500111_大足区</t>
  </si>
  <si>
    <t>659011_新星市</t>
  </si>
  <si>
    <t>130125_行唐县</t>
  </si>
  <si>
    <t>130229_玉田县</t>
  </si>
  <si>
    <t>130427_磁县</t>
  </si>
  <si>
    <t>130530_新河县</t>
  </si>
  <si>
    <t>130630_涞源县</t>
  </si>
  <si>
    <t>130726_蔚县</t>
  </si>
  <si>
    <t>130881_平泉市</t>
  </si>
  <si>
    <t>130929_献县</t>
  </si>
  <si>
    <t>131182_深州市</t>
  </si>
  <si>
    <t>140430_沁县</t>
  </si>
  <si>
    <t>140781_介休市</t>
  </si>
  <si>
    <t>140830_芮城县</t>
  </si>
  <si>
    <t>140930_河曲县</t>
  </si>
  <si>
    <t>141030_大宁县</t>
  </si>
  <si>
    <t>141130_交口县</t>
  </si>
  <si>
    <t>150429_宁城县</t>
  </si>
  <si>
    <t>150782_牙克石市</t>
  </si>
  <si>
    <t>150981_丰镇市</t>
  </si>
  <si>
    <t>152530_正蓝旗</t>
  </si>
  <si>
    <t>210123_康平县</t>
  </si>
  <si>
    <t>220184_公主岭市</t>
  </si>
  <si>
    <t>230124_方正县</t>
  </si>
  <si>
    <t>230225_甘南县</t>
  </si>
  <si>
    <t>320118_高淳区</t>
  </si>
  <si>
    <t>330122_桐庐县</t>
  </si>
  <si>
    <t>330382_乐清市</t>
  </si>
  <si>
    <t>350125_永泰县</t>
  </si>
  <si>
    <t>350481_永安市</t>
  </si>
  <si>
    <t>350582_晋江市</t>
  </si>
  <si>
    <t>350629_华安县</t>
  </si>
  <si>
    <t>360481_瑞昌市</t>
  </si>
  <si>
    <t>360730_宁都县</t>
  </si>
  <si>
    <t>360829_安福县</t>
  </si>
  <si>
    <t>361030_广昌县</t>
  </si>
  <si>
    <t>361130_婺源县</t>
  </si>
  <si>
    <t>370124_平阴县</t>
  </si>
  <si>
    <t>370687_海阳市</t>
  </si>
  <si>
    <t>370785_高密市</t>
  </si>
  <si>
    <t>370883_邹城市</t>
  </si>
  <si>
    <t>371328_蒙阴县</t>
  </si>
  <si>
    <t>371482_禹城市</t>
  </si>
  <si>
    <t>410184_新郑市</t>
  </si>
  <si>
    <t>410326_汝阳县</t>
  </si>
  <si>
    <t>410782_辉县市</t>
  </si>
  <si>
    <t>411329_新野县</t>
  </si>
  <si>
    <t>420115_江夏区</t>
  </si>
  <si>
    <t>420581_宜都市</t>
  </si>
  <si>
    <t>430481_耒阳市</t>
  </si>
  <si>
    <t>430581_武冈市</t>
  </si>
  <si>
    <t>431081_资兴市</t>
  </si>
  <si>
    <t>431181_祁阳市</t>
  </si>
  <si>
    <t>431230_通道侗族自治县</t>
  </si>
  <si>
    <t>440118_增城区</t>
  </si>
  <si>
    <t>450126_宾阳县</t>
  </si>
  <si>
    <t>450326_永福县</t>
  </si>
  <si>
    <t>451081_靖西市</t>
  </si>
  <si>
    <t>451229_大化瑶族自治县</t>
  </si>
  <si>
    <t>510117_郫都区</t>
  </si>
  <si>
    <t>511181_峨眉山市</t>
  </si>
  <si>
    <t>513231_阿坝县</t>
  </si>
  <si>
    <t>513331_白玉县</t>
  </si>
  <si>
    <t>513431_昭觉县</t>
  </si>
  <si>
    <t>520329_余庆县</t>
  </si>
  <si>
    <t>522631_黎平县</t>
  </si>
  <si>
    <t>522731_惠水县</t>
  </si>
  <si>
    <t>530127_嵩明县</t>
  </si>
  <si>
    <t>530681_水富市</t>
  </si>
  <si>
    <t>532530_金平苗族瑶族傣族自治县</t>
  </si>
  <si>
    <t>532931_剑川县</t>
  </si>
  <si>
    <t>540230_康马县</t>
  </si>
  <si>
    <t>540330_边坝县</t>
  </si>
  <si>
    <t>540530_错那县</t>
  </si>
  <si>
    <t>540630_双湖县</t>
  </si>
  <si>
    <t>610118_鄠邑区</t>
  </si>
  <si>
    <t>610330_凤县</t>
  </si>
  <si>
    <t>610431_武功县</t>
  </si>
  <si>
    <t>610582_华阴市</t>
  </si>
  <si>
    <t>610631_黄龙县</t>
  </si>
  <si>
    <t>610730_佛坪县</t>
  </si>
  <si>
    <t>610831_子洲县</t>
  </si>
  <si>
    <t>653130_巴楚县</t>
  </si>
  <si>
    <t>654028_尼勒克县</t>
  </si>
  <si>
    <t>110115_大兴区</t>
  </si>
  <si>
    <t>120115_宝坻区</t>
  </si>
  <si>
    <t>310116_金山区</t>
  </si>
  <si>
    <t>469023_澄迈县</t>
  </si>
  <si>
    <t>500112_渝北区</t>
  </si>
  <si>
    <t>659012_白杨市</t>
  </si>
  <si>
    <t>130126_灵寿县</t>
  </si>
  <si>
    <t>130281_遵化市</t>
  </si>
  <si>
    <t>130430_邱县</t>
  </si>
  <si>
    <t>130531_广宗县</t>
  </si>
  <si>
    <t>130631_望都县</t>
  </si>
  <si>
    <t>130727_阳原县</t>
  </si>
  <si>
    <t>130930_孟村回族自治县</t>
  </si>
  <si>
    <t>140431_沁源县</t>
  </si>
  <si>
    <t>140881_永济市</t>
  </si>
  <si>
    <t>140931_保德县</t>
  </si>
  <si>
    <t>141031_隰县</t>
  </si>
  <si>
    <t>141181_孝义市</t>
  </si>
  <si>
    <t>150430_敖汉旗</t>
  </si>
  <si>
    <t>150783_扎兰屯市</t>
  </si>
  <si>
    <t>152531_多伦县</t>
  </si>
  <si>
    <t>210124_法库县</t>
  </si>
  <si>
    <t>230125_宾县</t>
  </si>
  <si>
    <t>230227_富裕县</t>
  </si>
  <si>
    <t>330127_淳安县</t>
  </si>
  <si>
    <t>330383_龙港市</t>
  </si>
  <si>
    <t>350128_平潭县</t>
  </si>
  <si>
    <t>350583_南安市</t>
  </si>
  <si>
    <t>360482_共青城市</t>
  </si>
  <si>
    <t>360731_于都县</t>
  </si>
  <si>
    <t>360830_永新县</t>
  </si>
  <si>
    <t>361181_德兴市</t>
  </si>
  <si>
    <t>370126_商河县</t>
  </si>
  <si>
    <t>370786_昌邑市</t>
  </si>
  <si>
    <t>371329_临沭县</t>
  </si>
  <si>
    <t>410185_登封市</t>
  </si>
  <si>
    <t>410327_宜阳县</t>
  </si>
  <si>
    <t>410783_长垣市</t>
  </si>
  <si>
    <t>411330_桐柏县</t>
  </si>
  <si>
    <t>420116_黄陂区</t>
  </si>
  <si>
    <t>420582_当阳市</t>
  </si>
  <si>
    <t>430482_常宁市</t>
  </si>
  <si>
    <t>430582_邵东市</t>
  </si>
  <si>
    <t>431281_洪江市</t>
  </si>
  <si>
    <t>450181_横州市</t>
  </si>
  <si>
    <t>450327_灌阳县</t>
  </si>
  <si>
    <t>451082_平果市</t>
  </si>
  <si>
    <t>510118_新津区</t>
  </si>
  <si>
    <t>513232_若尔盖县</t>
  </si>
  <si>
    <t>513332_石渠县</t>
  </si>
  <si>
    <t>513432_喜德县</t>
  </si>
  <si>
    <t>520330_习水县</t>
  </si>
  <si>
    <t>522632_榕江县</t>
  </si>
  <si>
    <t>522732_三都水族自治县</t>
  </si>
  <si>
    <t>530128_禄劝彝族苗族自治县</t>
  </si>
  <si>
    <t>532531_绿春县</t>
  </si>
  <si>
    <t>532932_鹤庆县</t>
  </si>
  <si>
    <t>540231_定结县</t>
  </si>
  <si>
    <t>540531_浪卡子县</t>
  </si>
  <si>
    <t>610122_蓝田县</t>
  </si>
  <si>
    <t>610331_太白县</t>
  </si>
  <si>
    <t>610481_兴平市</t>
  </si>
  <si>
    <t>610632_黄陵县</t>
  </si>
  <si>
    <t>610881_神木市</t>
  </si>
  <si>
    <t>653131_塔什库尔干塔吉克自治县</t>
  </si>
  <si>
    <t>110116_怀柔区</t>
  </si>
  <si>
    <t>120116_滨海新区</t>
  </si>
  <si>
    <t>310117_松江区</t>
  </si>
  <si>
    <t>469024_临高县</t>
  </si>
  <si>
    <t>500113_巴南区</t>
  </si>
  <si>
    <t>130127_高邑县</t>
  </si>
  <si>
    <t>130283_迁安市</t>
  </si>
  <si>
    <t>130431_鸡泽县</t>
  </si>
  <si>
    <t>130532_平乡县</t>
  </si>
  <si>
    <t>130633_易县</t>
  </si>
  <si>
    <t>130728_怀安县</t>
  </si>
  <si>
    <t>130981_泊头市</t>
  </si>
  <si>
    <t>140882_河津市</t>
  </si>
  <si>
    <t>140932_偏关县</t>
  </si>
  <si>
    <t>141032_永和县</t>
  </si>
  <si>
    <t>141182_汾阳市</t>
  </si>
  <si>
    <t>150784_额尔古纳市</t>
  </si>
  <si>
    <t>210181_新民市</t>
  </si>
  <si>
    <t>230126_巴彦县</t>
  </si>
  <si>
    <t>230229_克山县</t>
  </si>
  <si>
    <t>330182_建德市</t>
  </si>
  <si>
    <t>350181_福清市</t>
  </si>
  <si>
    <t>360483_庐山市</t>
  </si>
  <si>
    <t>360732_兴国县</t>
  </si>
  <si>
    <t>360881_井冈山市</t>
  </si>
  <si>
    <t>410328_洛宁县</t>
  </si>
  <si>
    <t>411381_邓州市</t>
  </si>
  <si>
    <t>420117_新洲区</t>
  </si>
  <si>
    <t>420583_枝江市</t>
  </si>
  <si>
    <t>450328_龙胜各族自治县</t>
  </si>
  <si>
    <t>510121_金堂县</t>
  </si>
  <si>
    <t>513233_红原县</t>
  </si>
  <si>
    <t>513333_色达县</t>
  </si>
  <si>
    <t>513433_冕宁县</t>
  </si>
  <si>
    <t>520381_赤水市</t>
  </si>
  <si>
    <t>522633_从江县</t>
  </si>
  <si>
    <t>530129_寻甸回族彝族自治县</t>
  </si>
  <si>
    <t>532532_河口瑶族自治县</t>
  </si>
  <si>
    <t>540232_仲巴县</t>
  </si>
  <si>
    <t>610124_周至县</t>
  </si>
  <si>
    <t>610482_彬州市</t>
  </si>
  <si>
    <t>610681_子长市</t>
  </si>
  <si>
    <t>110117_平谷区</t>
  </si>
  <si>
    <t>120117_宁河区</t>
  </si>
  <si>
    <t>310118_青浦区</t>
  </si>
  <si>
    <t>429004_仙桃市</t>
  </si>
  <si>
    <t>469025_白沙黎族自治县</t>
  </si>
  <si>
    <t>500114_黔江区</t>
  </si>
  <si>
    <t>130128_深泽县</t>
  </si>
  <si>
    <t>130284_滦州市</t>
  </si>
  <si>
    <t>130432_广平县</t>
  </si>
  <si>
    <t>130533_威县</t>
  </si>
  <si>
    <t>130634_曲阳县</t>
  </si>
  <si>
    <t>130730_怀来县</t>
  </si>
  <si>
    <t>130982_任丘市</t>
  </si>
  <si>
    <t>140981_原平市</t>
  </si>
  <si>
    <t>141033_蒲县</t>
  </si>
  <si>
    <t>150785_根河市</t>
  </si>
  <si>
    <t>230127_木兰县</t>
  </si>
  <si>
    <t>230230_克东县</t>
  </si>
  <si>
    <t>360733_会昌县</t>
  </si>
  <si>
    <t>410329_伊川县</t>
  </si>
  <si>
    <t>450329_资源县</t>
  </si>
  <si>
    <t>510129_大邑县</t>
  </si>
  <si>
    <t>513334_理塘县</t>
  </si>
  <si>
    <t>513434_越西县</t>
  </si>
  <si>
    <t>520382_仁怀市</t>
  </si>
  <si>
    <t>522634_雷山县</t>
  </si>
  <si>
    <t>530181_安宁市</t>
  </si>
  <si>
    <t>540233_亚东县</t>
  </si>
  <si>
    <t>110118_密云区</t>
  </si>
  <si>
    <t>120118_静海区</t>
  </si>
  <si>
    <t>310120_奉贤区</t>
  </si>
  <si>
    <t>429005_潜江市</t>
  </si>
  <si>
    <t>469026_昌江黎族自治县</t>
  </si>
  <si>
    <t>500115_长寿区</t>
  </si>
  <si>
    <t>130129_赞皇县</t>
  </si>
  <si>
    <t>130433_馆陶县</t>
  </si>
  <si>
    <t>130534_清河县</t>
  </si>
  <si>
    <t>130635_蠡县</t>
  </si>
  <si>
    <t>130731_涿鹿县</t>
  </si>
  <si>
    <t>130983_黄骅市</t>
  </si>
  <si>
    <t>141034_汾西县</t>
  </si>
  <si>
    <t>230128_通河县</t>
  </si>
  <si>
    <t>230231_拜泉县</t>
  </si>
  <si>
    <t>360734_寻乌县</t>
  </si>
  <si>
    <t>450330_平乐县</t>
  </si>
  <si>
    <t>510131_蒲江县</t>
  </si>
  <si>
    <t>513335_巴塘县</t>
  </si>
  <si>
    <t>513435_甘洛县</t>
  </si>
  <si>
    <t>522635_麻江县</t>
  </si>
  <si>
    <t>540234_吉隆县</t>
  </si>
  <si>
    <t>110119_延庆区</t>
  </si>
  <si>
    <t>120119_蓟州区</t>
  </si>
  <si>
    <t>310151_崇明区</t>
  </si>
  <si>
    <t>429006_天门市</t>
  </si>
  <si>
    <t>469027_乐东黎族自治县</t>
  </si>
  <si>
    <t>500116_江津区</t>
  </si>
  <si>
    <t>130130_无极县</t>
  </si>
  <si>
    <t>130434_魏县</t>
  </si>
  <si>
    <t>130535_临西县</t>
  </si>
  <si>
    <t>130636_顺平县</t>
  </si>
  <si>
    <t>130732_赤城县</t>
  </si>
  <si>
    <t>130984_河间市</t>
  </si>
  <si>
    <t>141081_侯马市</t>
  </si>
  <si>
    <t>230129_延寿县</t>
  </si>
  <si>
    <t>230281_讷河市</t>
  </si>
  <si>
    <t>360735_石城县</t>
  </si>
  <si>
    <t>450332_恭城瑶族自治县</t>
  </si>
  <si>
    <t>510181_都江堰市</t>
  </si>
  <si>
    <t>513336_乡城县</t>
  </si>
  <si>
    <t>513436_美姑县</t>
  </si>
  <si>
    <t>522636_丹寨县</t>
  </si>
  <si>
    <t>540235_聂拉木县</t>
  </si>
  <si>
    <t>429021_神农架林区</t>
  </si>
  <si>
    <t>4419_东莞市</t>
  </si>
  <si>
    <t>469028_陵水黎族自治县</t>
  </si>
  <si>
    <t>500117_合川区</t>
  </si>
  <si>
    <t>130131_平山县</t>
  </si>
  <si>
    <t>130435_曲周县</t>
  </si>
  <si>
    <t>130581_南宫市</t>
  </si>
  <si>
    <t>130637_博野县</t>
  </si>
  <si>
    <t>141082_霍州市</t>
  </si>
  <si>
    <t>230183_尚志市</t>
  </si>
  <si>
    <t>360781_瑞金市</t>
  </si>
  <si>
    <t>450381_荔浦市</t>
  </si>
  <si>
    <t>510182_彭州市</t>
  </si>
  <si>
    <t>513337_稻城县</t>
  </si>
  <si>
    <t>513437_雷波县</t>
  </si>
  <si>
    <t>540236_萨嘎县</t>
  </si>
  <si>
    <t>419001_济源市</t>
  </si>
  <si>
    <t>4420_中山市</t>
  </si>
  <si>
    <t>469029_保亭黎族苗族自治县</t>
  </si>
  <si>
    <t>500118_永川区</t>
  </si>
  <si>
    <t>130132_元氏县</t>
  </si>
  <si>
    <t>130481_武安市</t>
  </si>
  <si>
    <t>130582_沙河市</t>
  </si>
  <si>
    <t>130681_涿州市</t>
  </si>
  <si>
    <t>230184_五常市</t>
  </si>
  <si>
    <t>360783_龙南市</t>
  </si>
  <si>
    <t>510183_邛崃市</t>
  </si>
  <si>
    <t>513338_得荣县</t>
  </si>
  <si>
    <t>540237_岗巴县</t>
  </si>
  <si>
    <t>469030_琼中黎族苗族自治县</t>
  </si>
  <si>
    <t>500119_南川区</t>
  </si>
  <si>
    <t>130133_赵县</t>
  </si>
  <si>
    <t>130682_定州市</t>
  </si>
  <si>
    <t>510184_崇州市</t>
  </si>
  <si>
    <t>500120_璧山区</t>
  </si>
  <si>
    <t>130181_辛集市</t>
  </si>
  <si>
    <t>130683_安国市</t>
  </si>
  <si>
    <t>510185_简阳市</t>
  </si>
  <si>
    <t>500151_铜梁区</t>
  </si>
  <si>
    <t>130183_晋州市</t>
  </si>
  <si>
    <t>130684_高碑店市</t>
  </si>
  <si>
    <t>500152_潼南区</t>
  </si>
  <si>
    <t>130184_新乐市</t>
  </si>
  <si>
    <t>500153_荣昌区</t>
  </si>
  <si>
    <t>500154_开州区</t>
  </si>
  <si>
    <t>500155_梁平区</t>
  </si>
  <si>
    <t>500156_武隆区</t>
  </si>
  <si>
    <t>500229_城口县</t>
  </si>
  <si>
    <t>500230_丰都县</t>
  </si>
  <si>
    <t>500231_垫江县</t>
  </si>
  <si>
    <t>500233_忠县</t>
  </si>
  <si>
    <t>500235_云阳县</t>
  </si>
  <si>
    <t>500236_奉节县</t>
  </si>
  <si>
    <t>11_北京_汇总</t>
  </si>
  <si>
    <t>500237_巫山县</t>
  </si>
  <si>
    <t>12_天津_汇总</t>
  </si>
  <si>
    <t>500238_巫溪县</t>
  </si>
  <si>
    <t>13_河北_汇总</t>
  </si>
  <si>
    <t>500240_石柱土家族自治县</t>
  </si>
  <si>
    <t>14_山西_汇总</t>
  </si>
  <si>
    <t>500241_秀山土家族苗族自治县</t>
  </si>
  <si>
    <t>15_内蒙古_汇总</t>
  </si>
  <si>
    <t>500242_酉阳土家族苗族自治县</t>
  </si>
  <si>
    <t>21_辽宁_汇总</t>
  </si>
  <si>
    <t>500243_彭水苗族土家族自治县</t>
  </si>
  <si>
    <t>22_吉林_汇总</t>
  </si>
  <si>
    <t>23_黑龙江_汇总</t>
  </si>
  <si>
    <t>31_上海_汇总</t>
  </si>
  <si>
    <t>32_江苏_汇总</t>
  </si>
  <si>
    <t>33_浙江_汇总</t>
  </si>
  <si>
    <t>34_安徽_汇总</t>
  </si>
  <si>
    <t>35_福建_汇总</t>
  </si>
  <si>
    <t>36_江西_汇总</t>
  </si>
  <si>
    <t>37_山东_汇总</t>
  </si>
  <si>
    <t>41_河南_汇总</t>
  </si>
  <si>
    <t>42_湖北_汇总</t>
  </si>
  <si>
    <t>43_湖南_汇总</t>
  </si>
  <si>
    <t>44_广东_汇总</t>
  </si>
  <si>
    <t>45_广西_汇总</t>
  </si>
  <si>
    <t>46_海南_汇总</t>
  </si>
  <si>
    <t>50_重庆_汇总</t>
  </si>
  <si>
    <t>51_四川_汇总</t>
  </si>
  <si>
    <t>52_贵州_汇总</t>
  </si>
  <si>
    <t>53_云南_汇总</t>
  </si>
  <si>
    <t>54_西藏_汇总</t>
  </si>
  <si>
    <t>61_陕西_汇总</t>
  </si>
  <si>
    <t>62_甘肃_汇总</t>
  </si>
  <si>
    <t>63_青海_汇总</t>
  </si>
  <si>
    <t>64_宁夏_汇总</t>
  </si>
  <si>
    <t>65_新疆_汇总</t>
  </si>
  <si>
    <t>66_新疆_汇总</t>
  </si>
  <si>
    <t>区划编码</t>
  </si>
  <si>
    <t>地区名称</t>
  </si>
  <si>
    <t>110000</t>
  </si>
  <si>
    <t>北京市本级</t>
  </si>
  <si>
    <t>110101</t>
  </si>
  <si>
    <t>东城区</t>
  </si>
  <si>
    <t>县级</t>
  </si>
  <si>
    <t>110102</t>
  </si>
  <si>
    <t>西城区</t>
  </si>
  <si>
    <t>110105</t>
  </si>
  <si>
    <t>朝阳区</t>
  </si>
  <si>
    <t>110106</t>
  </si>
  <si>
    <t>丰台区</t>
  </si>
  <si>
    <t>110107</t>
  </si>
  <si>
    <t>石景山区</t>
  </si>
  <si>
    <t>110108</t>
  </si>
  <si>
    <t>海淀区</t>
  </si>
  <si>
    <t>110109</t>
  </si>
  <si>
    <t>门头沟区</t>
  </si>
  <si>
    <t>110111</t>
  </si>
  <si>
    <t>房山区</t>
  </si>
  <si>
    <t>110112</t>
  </si>
  <si>
    <t>通州区</t>
  </si>
  <si>
    <t>110113</t>
  </si>
  <si>
    <t>顺义区</t>
  </si>
  <si>
    <t>110114</t>
  </si>
  <si>
    <t>昌平区</t>
  </si>
  <si>
    <t>110115</t>
  </si>
  <si>
    <t>大兴区</t>
  </si>
  <si>
    <t>110116</t>
  </si>
  <si>
    <t>怀柔区</t>
  </si>
  <si>
    <t>110117</t>
  </si>
  <si>
    <t>平谷区</t>
  </si>
  <si>
    <t>110118</t>
  </si>
  <si>
    <t>密云区</t>
  </si>
  <si>
    <t>110119</t>
  </si>
  <si>
    <t>延庆区</t>
  </si>
  <si>
    <t>120000</t>
  </si>
  <si>
    <t>天津市本级</t>
  </si>
  <si>
    <t>120101</t>
  </si>
  <si>
    <t>和平区</t>
  </si>
  <si>
    <t>120102</t>
  </si>
  <si>
    <t>河东区</t>
  </si>
  <si>
    <t>120103</t>
  </si>
  <si>
    <t>河西区</t>
  </si>
  <si>
    <t>120104</t>
  </si>
  <si>
    <t>南开区</t>
  </si>
  <si>
    <t>120105</t>
  </si>
  <si>
    <t>河北区</t>
  </si>
  <si>
    <t>120106</t>
  </si>
  <si>
    <t>红桥区</t>
  </si>
  <si>
    <t>120110</t>
  </si>
  <si>
    <t>东丽区</t>
  </si>
  <si>
    <t>120111</t>
  </si>
  <si>
    <t>西青区</t>
  </si>
  <si>
    <t>120112</t>
  </si>
  <si>
    <t>津南区</t>
  </si>
  <si>
    <t>120113</t>
  </si>
  <si>
    <t>北辰区</t>
  </si>
  <si>
    <t>120114</t>
  </si>
  <si>
    <t>武清区</t>
  </si>
  <si>
    <t>120115</t>
  </si>
  <si>
    <t>宝坻区</t>
  </si>
  <si>
    <t>120116</t>
  </si>
  <si>
    <t>滨海新区</t>
  </si>
  <si>
    <t>120117</t>
  </si>
  <si>
    <t>宁河区</t>
  </si>
  <si>
    <t>120118</t>
  </si>
  <si>
    <t>静海区</t>
  </si>
  <si>
    <t>120119</t>
  </si>
  <si>
    <t>蓟州区</t>
  </si>
  <si>
    <t>130000</t>
  </si>
  <si>
    <t>河北省本级</t>
  </si>
  <si>
    <t>130100</t>
  </si>
  <si>
    <t>石家庄市本级</t>
  </si>
  <si>
    <t>地级</t>
  </si>
  <si>
    <t>130102</t>
  </si>
  <si>
    <t>长安区</t>
  </si>
  <si>
    <t>130104</t>
  </si>
  <si>
    <t>桥西区</t>
  </si>
  <si>
    <t>130105</t>
  </si>
  <si>
    <t>新华区</t>
  </si>
  <si>
    <t>130107</t>
  </si>
  <si>
    <t>井陉矿区</t>
  </si>
  <si>
    <t>130108</t>
  </si>
  <si>
    <t>裕华区</t>
  </si>
  <si>
    <t>130109</t>
  </si>
  <si>
    <t>藁城区</t>
  </si>
  <si>
    <t>130110</t>
  </si>
  <si>
    <t>鹿泉区</t>
  </si>
  <si>
    <t>130111</t>
  </si>
  <si>
    <t>栾城区</t>
  </si>
  <si>
    <t>130121</t>
  </si>
  <si>
    <t>井陉县</t>
  </si>
  <si>
    <t>130123</t>
  </si>
  <si>
    <t>正定县</t>
  </si>
  <si>
    <t>130125</t>
  </si>
  <si>
    <t>行唐县</t>
  </si>
  <si>
    <t>130126</t>
  </si>
  <si>
    <t>灵寿县</t>
  </si>
  <si>
    <t>130127</t>
  </si>
  <si>
    <t>高邑县</t>
  </si>
  <si>
    <t>130128</t>
  </si>
  <si>
    <t>深泽县</t>
  </si>
  <si>
    <t>130129</t>
  </si>
  <si>
    <t>赞皇县</t>
  </si>
  <si>
    <t>130130</t>
  </si>
  <si>
    <t>无极县</t>
  </si>
  <si>
    <t>130131</t>
  </si>
  <si>
    <t>平山县</t>
  </si>
  <si>
    <t>130132</t>
  </si>
  <si>
    <t>元氏县</t>
  </si>
  <si>
    <t>130133</t>
  </si>
  <si>
    <t>赵县</t>
  </si>
  <si>
    <t>130181</t>
  </si>
  <si>
    <t>辛集市</t>
  </si>
  <si>
    <t>130183</t>
  </si>
  <si>
    <t>晋州市</t>
  </si>
  <si>
    <t>130184</t>
  </si>
  <si>
    <t>新乐市</t>
  </si>
  <si>
    <t>130200</t>
  </si>
  <si>
    <t>唐山市本级</t>
  </si>
  <si>
    <t>130202</t>
  </si>
  <si>
    <t>路南区</t>
  </si>
  <si>
    <t>130203</t>
  </si>
  <si>
    <t>路北区</t>
  </si>
  <si>
    <t>130204</t>
  </si>
  <si>
    <t>古冶区</t>
  </si>
  <si>
    <t>130205</t>
  </si>
  <si>
    <t>开平区</t>
  </si>
  <si>
    <t>130207</t>
  </si>
  <si>
    <t>丰南区</t>
  </si>
  <si>
    <t>130208</t>
  </si>
  <si>
    <t>丰润区</t>
  </si>
  <si>
    <t>130209</t>
  </si>
  <si>
    <t>曹妃甸区</t>
  </si>
  <si>
    <t>130224</t>
  </si>
  <si>
    <t>滦南县</t>
  </si>
  <si>
    <t>130225</t>
  </si>
  <si>
    <t>乐亭县</t>
  </si>
  <si>
    <t>130227</t>
  </si>
  <si>
    <t>迁西县</t>
  </si>
  <si>
    <t>130229</t>
  </si>
  <si>
    <t>玉田县</t>
  </si>
  <si>
    <t>130281</t>
  </si>
  <si>
    <t>遵化市</t>
  </si>
  <si>
    <t>130283</t>
  </si>
  <si>
    <t>迁安市</t>
  </si>
  <si>
    <t>130284</t>
  </si>
  <si>
    <t>滦州市</t>
  </si>
  <si>
    <t>130300</t>
  </si>
  <si>
    <t>秦皇岛市本级</t>
  </si>
  <si>
    <t>130302</t>
  </si>
  <si>
    <t>海港区</t>
  </si>
  <si>
    <t>130303</t>
  </si>
  <si>
    <t>山海关区</t>
  </si>
  <si>
    <t>130304</t>
  </si>
  <si>
    <t>北戴河区</t>
  </si>
  <si>
    <t>130306</t>
  </si>
  <si>
    <t>抚宁区</t>
  </si>
  <si>
    <t>130321</t>
  </si>
  <si>
    <t>青龙满族自治县</t>
  </si>
  <si>
    <t>130322</t>
  </si>
  <si>
    <t>昌黎县</t>
  </si>
  <si>
    <t>130324</t>
  </si>
  <si>
    <t>卢龙县</t>
  </si>
  <si>
    <t>130400</t>
  </si>
  <si>
    <t>邯郸市本级</t>
  </si>
  <si>
    <t>130402</t>
  </si>
  <si>
    <t>邯山区</t>
  </si>
  <si>
    <t>130403</t>
  </si>
  <si>
    <t>丛台区</t>
  </si>
  <si>
    <t>130404</t>
  </si>
  <si>
    <t>复兴区</t>
  </si>
  <si>
    <t>130406</t>
  </si>
  <si>
    <t>峰峰矿区</t>
  </si>
  <si>
    <t>130407</t>
  </si>
  <si>
    <t>肥乡区</t>
  </si>
  <si>
    <t>130408</t>
  </si>
  <si>
    <t>永年区</t>
  </si>
  <si>
    <t>130423</t>
  </si>
  <si>
    <t>临漳县</t>
  </si>
  <si>
    <t>130424</t>
  </si>
  <si>
    <t>成安县</t>
  </si>
  <si>
    <t>130425</t>
  </si>
  <si>
    <t>大名县</t>
  </si>
  <si>
    <t>130426</t>
  </si>
  <si>
    <t>涉县</t>
  </si>
  <si>
    <t>130427</t>
  </si>
  <si>
    <t>磁县</t>
  </si>
  <si>
    <t>130430</t>
  </si>
  <si>
    <t>邱县</t>
  </si>
  <si>
    <t>130431</t>
  </si>
  <si>
    <t>鸡泽县</t>
  </si>
  <si>
    <t>130432</t>
  </si>
  <si>
    <t>广平县</t>
  </si>
  <si>
    <t>130433</t>
  </si>
  <si>
    <t>馆陶县</t>
  </si>
  <si>
    <t>130434</t>
  </si>
  <si>
    <t>魏县</t>
  </si>
  <si>
    <t>130435</t>
  </si>
  <si>
    <t>曲周县</t>
  </si>
  <si>
    <t>130481</t>
  </si>
  <si>
    <t>武安市</t>
  </si>
  <si>
    <t>130500</t>
  </si>
  <si>
    <t>邢台市本级</t>
  </si>
  <si>
    <t>130502</t>
  </si>
  <si>
    <t>襄都区</t>
  </si>
  <si>
    <t>130503</t>
  </si>
  <si>
    <t>信都区</t>
  </si>
  <si>
    <t>130505</t>
  </si>
  <si>
    <t>任泽区</t>
  </si>
  <si>
    <t>130506</t>
  </si>
  <si>
    <t>南和区</t>
  </si>
  <si>
    <t>130522</t>
  </si>
  <si>
    <t>临城县</t>
  </si>
  <si>
    <t>130523</t>
  </si>
  <si>
    <t>内丘县</t>
  </si>
  <si>
    <t>130524</t>
  </si>
  <si>
    <t>柏乡县</t>
  </si>
  <si>
    <t>130525</t>
  </si>
  <si>
    <t>隆尧县</t>
  </si>
  <si>
    <t>130528</t>
  </si>
  <si>
    <t>宁晋县</t>
  </si>
  <si>
    <t>130529</t>
  </si>
  <si>
    <t>巨鹿县</t>
  </si>
  <si>
    <t>130530</t>
  </si>
  <si>
    <t>新河县</t>
  </si>
  <si>
    <t>130531</t>
  </si>
  <si>
    <t>广宗县</t>
  </si>
  <si>
    <t>130532</t>
  </si>
  <si>
    <t>平乡县</t>
  </si>
  <si>
    <t>130533</t>
  </si>
  <si>
    <t>威县</t>
  </si>
  <si>
    <t>130534</t>
  </si>
  <si>
    <t>清河县</t>
  </si>
  <si>
    <t>130535</t>
  </si>
  <si>
    <t>临西县</t>
  </si>
  <si>
    <t>130581</t>
  </si>
  <si>
    <t>南宫市</t>
  </si>
  <si>
    <t>130582</t>
  </si>
  <si>
    <t>沙河市</t>
  </si>
  <si>
    <t>130600</t>
  </si>
  <si>
    <t>保定市本级</t>
  </si>
  <si>
    <t>130602</t>
  </si>
  <si>
    <t>竞秀区</t>
  </si>
  <si>
    <t>130606</t>
  </si>
  <si>
    <t>莲池区</t>
  </si>
  <si>
    <t>130607</t>
  </si>
  <si>
    <t>满城区</t>
  </si>
  <si>
    <t>130608</t>
  </si>
  <si>
    <t>清苑区</t>
  </si>
  <si>
    <t>130609</t>
  </si>
  <si>
    <t>徐水区</t>
  </si>
  <si>
    <t>130623</t>
  </si>
  <si>
    <t>涞水县</t>
  </si>
  <si>
    <t>130624</t>
  </si>
  <si>
    <t>阜平县</t>
  </si>
  <si>
    <t>130626</t>
  </si>
  <si>
    <t>定兴县</t>
  </si>
  <si>
    <t>130627</t>
  </si>
  <si>
    <t>唐县</t>
  </si>
  <si>
    <t>130628</t>
  </si>
  <si>
    <t>高阳县</t>
  </si>
  <si>
    <t>130630</t>
  </si>
  <si>
    <t>涞源县</t>
  </si>
  <si>
    <t>130631</t>
  </si>
  <si>
    <t>望都县</t>
  </si>
  <si>
    <t>130633</t>
  </si>
  <si>
    <t>易县</t>
  </si>
  <si>
    <t>130634</t>
  </si>
  <si>
    <t>曲阳县</t>
  </si>
  <si>
    <t>130635</t>
  </si>
  <si>
    <t>蠡县</t>
  </si>
  <si>
    <t>130636</t>
  </si>
  <si>
    <t>顺平县</t>
  </si>
  <si>
    <t>130637</t>
  </si>
  <si>
    <t>博野县</t>
  </si>
  <si>
    <t>130681</t>
  </si>
  <si>
    <t>涿州市</t>
  </si>
  <si>
    <t>130682</t>
  </si>
  <si>
    <t>定州市</t>
  </si>
  <si>
    <t>130683</t>
  </si>
  <si>
    <t>安国市</t>
  </si>
  <si>
    <t>130684</t>
  </si>
  <si>
    <t>高碑店市</t>
  </si>
  <si>
    <t>130700</t>
  </si>
  <si>
    <t>张家口市本级</t>
  </si>
  <si>
    <t>130702</t>
  </si>
  <si>
    <t>桥东区</t>
  </si>
  <si>
    <t>130703</t>
  </si>
  <si>
    <t>130705</t>
  </si>
  <si>
    <t>宣化区</t>
  </si>
  <si>
    <t>130706</t>
  </si>
  <si>
    <t>下花园区</t>
  </si>
  <si>
    <t>130708</t>
  </si>
  <si>
    <t>万全区</t>
  </si>
  <si>
    <t>130709</t>
  </si>
  <si>
    <t>崇礼区</t>
  </si>
  <si>
    <t>130722</t>
  </si>
  <si>
    <t>张北县</t>
  </si>
  <si>
    <t>130723</t>
  </si>
  <si>
    <t>康保县</t>
  </si>
  <si>
    <t>130724</t>
  </si>
  <si>
    <t>沽源县</t>
  </si>
  <si>
    <t>130725</t>
  </si>
  <si>
    <t>尚义县</t>
  </si>
  <si>
    <t>130726</t>
  </si>
  <si>
    <t>蔚县</t>
  </si>
  <si>
    <t>130727</t>
  </si>
  <si>
    <t>阳原县</t>
  </si>
  <si>
    <t>130728</t>
  </si>
  <si>
    <t>怀安县</t>
  </si>
  <si>
    <t>130730</t>
  </si>
  <si>
    <t>怀来县</t>
  </si>
  <si>
    <t>130731</t>
  </si>
  <si>
    <t>涿鹿县</t>
  </si>
  <si>
    <t>130732</t>
  </si>
  <si>
    <t>赤城县</t>
  </si>
  <si>
    <t>130800</t>
  </si>
  <si>
    <t>承德市本级</t>
  </si>
  <si>
    <t>130802</t>
  </si>
  <si>
    <t>双桥区</t>
  </si>
  <si>
    <t>130803</t>
  </si>
  <si>
    <t>双滦区</t>
  </si>
  <si>
    <t>130804</t>
  </si>
  <si>
    <t>鹰手营子矿区</t>
  </si>
  <si>
    <t>130821</t>
  </si>
  <si>
    <t>承德县</t>
  </si>
  <si>
    <t>130822</t>
  </si>
  <si>
    <t>兴隆县</t>
  </si>
  <si>
    <t>130824</t>
  </si>
  <si>
    <t>滦平县</t>
  </si>
  <si>
    <t>130825</t>
  </si>
  <si>
    <t>隆化县</t>
  </si>
  <si>
    <t>130826</t>
  </si>
  <si>
    <t>丰宁满族自治县</t>
  </si>
  <si>
    <t>130827</t>
  </si>
  <si>
    <t>宽城满族自治县</t>
  </si>
  <si>
    <t>130828</t>
  </si>
  <si>
    <t>围场满族蒙古族自治县</t>
  </si>
  <si>
    <t>130881</t>
  </si>
  <si>
    <t>平泉市</t>
  </si>
  <si>
    <t>130900</t>
  </si>
  <si>
    <t>沧州市本级</t>
  </si>
  <si>
    <t>130902</t>
  </si>
  <si>
    <t>130903</t>
  </si>
  <si>
    <t>运河区</t>
  </si>
  <si>
    <t>130921</t>
  </si>
  <si>
    <t>沧县</t>
  </si>
  <si>
    <t>130922</t>
  </si>
  <si>
    <t>青县</t>
  </si>
  <si>
    <t>130923</t>
  </si>
  <si>
    <t>东光县</t>
  </si>
  <si>
    <t>130924</t>
  </si>
  <si>
    <t>海兴县</t>
  </si>
  <si>
    <t>130925</t>
  </si>
  <si>
    <t>盐山县</t>
  </si>
  <si>
    <t>130926</t>
  </si>
  <si>
    <t>肃宁县</t>
  </si>
  <si>
    <t>130927</t>
  </si>
  <si>
    <t>南皮县</t>
  </si>
  <si>
    <t>130928</t>
  </si>
  <si>
    <t>吴桥县</t>
  </si>
  <si>
    <t>130929</t>
  </si>
  <si>
    <t>献县</t>
  </si>
  <si>
    <t>130930</t>
  </si>
  <si>
    <t>孟村回族自治县</t>
  </si>
  <si>
    <t>130981</t>
  </si>
  <si>
    <t>泊头市</t>
  </si>
  <si>
    <t>130982</t>
  </si>
  <si>
    <t>任丘市</t>
  </si>
  <si>
    <t>130983</t>
  </si>
  <si>
    <t>黄骅市</t>
  </si>
  <si>
    <t>130984</t>
  </si>
  <si>
    <t>河间市</t>
  </si>
  <si>
    <t>131000</t>
  </si>
  <si>
    <t>廊坊市本级</t>
  </si>
  <si>
    <t>131002</t>
  </si>
  <si>
    <t>安次区</t>
  </si>
  <si>
    <t>131003</t>
  </si>
  <si>
    <t>广阳区</t>
  </si>
  <si>
    <t>131022</t>
  </si>
  <si>
    <t>固安县</t>
  </si>
  <si>
    <t>131023</t>
  </si>
  <si>
    <t>永清县</t>
  </si>
  <si>
    <t>131024</t>
  </si>
  <si>
    <t>香河县</t>
  </si>
  <si>
    <t>131025</t>
  </si>
  <si>
    <t>大城县</t>
  </si>
  <si>
    <t>131026</t>
  </si>
  <si>
    <t>文安县</t>
  </si>
  <si>
    <t>131028</t>
  </si>
  <si>
    <t>大厂回族自治县</t>
  </si>
  <si>
    <t>131081</t>
  </si>
  <si>
    <t>霸州市</t>
  </si>
  <si>
    <t>131082</t>
  </si>
  <si>
    <t>三河市</t>
  </si>
  <si>
    <t>131100</t>
  </si>
  <si>
    <t>衡水市本级</t>
  </si>
  <si>
    <t>131102</t>
  </si>
  <si>
    <t>桃城区</t>
  </si>
  <si>
    <t>131103</t>
  </si>
  <si>
    <t>冀州区</t>
  </si>
  <si>
    <t>131121</t>
  </si>
  <si>
    <t>枣强县</t>
  </si>
  <si>
    <t>131122</t>
  </si>
  <si>
    <t>武邑县</t>
  </si>
  <si>
    <t>131123</t>
  </si>
  <si>
    <t>武强县</t>
  </si>
  <si>
    <t>131124</t>
  </si>
  <si>
    <t>饶阳县</t>
  </si>
  <si>
    <t>131125</t>
  </si>
  <si>
    <t>安平县</t>
  </si>
  <si>
    <t>131126</t>
  </si>
  <si>
    <t>故城县</t>
  </si>
  <si>
    <t>131127</t>
  </si>
  <si>
    <t>景县</t>
  </si>
  <si>
    <t>131128</t>
  </si>
  <si>
    <t>阜城县</t>
  </si>
  <si>
    <t>131182</t>
  </si>
  <si>
    <t>深州市</t>
  </si>
  <si>
    <t>131400</t>
  </si>
  <si>
    <t>雄安新区本级</t>
  </si>
  <si>
    <t>131402</t>
  </si>
  <si>
    <t>容城县</t>
  </si>
  <si>
    <t>131403</t>
  </si>
  <si>
    <t>安新县</t>
  </si>
  <si>
    <t>131401</t>
  </si>
  <si>
    <t>雄县</t>
  </si>
  <si>
    <t>140000</t>
  </si>
  <si>
    <t>山西省本级</t>
  </si>
  <si>
    <t>140100</t>
  </si>
  <si>
    <t>太原市本级</t>
  </si>
  <si>
    <t>140105</t>
  </si>
  <si>
    <t>小店区</t>
  </si>
  <si>
    <t>140106</t>
  </si>
  <si>
    <t>迎泽区</t>
  </si>
  <si>
    <t>140107</t>
  </si>
  <si>
    <t>杏花岭区</t>
  </si>
  <si>
    <t>140108</t>
  </si>
  <si>
    <t>尖草坪区</t>
  </si>
  <si>
    <t>140109</t>
  </si>
  <si>
    <t>万柏林区</t>
  </si>
  <si>
    <t>140110</t>
  </si>
  <si>
    <t>晋源区</t>
  </si>
  <si>
    <t>140121</t>
  </si>
  <si>
    <t>清徐县</t>
  </si>
  <si>
    <t>140122</t>
  </si>
  <si>
    <t>阳曲县</t>
  </si>
  <si>
    <t>140123</t>
  </si>
  <si>
    <t>娄烦县</t>
  </si>
  <si>
    <t>140181</t>
  </si>
  <si>
    <t>古交市</t>
  </si>
  <si>
    <t>140200</t>
  </si>
  <si>
    <t>大同市本级</t>
  </si>
  <si>
    <t>140212</t>
  </si>
  <si>
    <t>新荣区</t>
  </si>
  <si>
    <t>140213</t>
  </si>
  <si>
    <t>平城区</t>
  </si>
  <si>
    <t>140214</t>
  </si>
  <si>
    <t>云冈区</t>
  </si>
  <si>
    <t>140215</t>
  </si>
  <si>
    <t>云州区</t>
  </si>
  <si>
    <t>140221</t>
  </si>
  <si>
    <t>阳高县</t>
  </si>
  <si>
    <t>140222</t>
  </si>
  <si>
    <t>天镇县</t>
  </si>
  <si>
    <t>140223</t>
  </si>
  <si>
    <t>广灵县</t>
  </si>
  <si>
    <t>140224</t>
  </si>
  <si>
    <t>灵丘县</t>
  </si>
  <si>
    <t>140225</t>
  </si>
  <si>
    <t>浑源县</t>
  </si>
  <si>
    <t>140226</t>
  </si>
  <si>
    <t>左云县</t>
  </si>
  <si>
    <t>140300</t>
  </si>
  <si>
    <t>阳泉市本级</t>
  </si>
  <si>
    <t>140302</t>
  </si>
  <si>
    <t>城区</t>
  </si>
  <si>
    <t>140303</t>
  </si>
  <si>
    <t>矿区</t>
  </si>
  <si>
    <t>140311</t>
  </si>
  <si>
    <t>郊区</t>
  </si>
  <si>
    <t>140321</t>
  </si>
  <si>
    <t>平定县</t>
  </si>
  <si>
    <t>140322</t>
  </si>
  <si>
    <t>盂县</t>
  </si>
  <si>
    <t>140400</t>
  </si>
  <si>
    <t>长治市本级</t>
  </si>
  <si>
    <t>140403</t>
  </si>
  <si>
    <t>潞州区</t>
  </si>
  <si>
    <t>140404</t>
  </si>
  <si>
    <t>上党区</t>
  </si>
  <si>
    <t>140405</t>
  </si>
  <si>
    <t>屯留区</t>
  </si>
  <si>
    <t>140406</t>
  </si>
  <si>
    <t>潞城区</t>
  </si>
  <si>
    <t>140423</t>
  </si>
  <si>
    <t>襄垣县</t>
  </si>
  <si>
    <t>140425</t>
  </si>
  <si>
    <t>平顺县</t>
  </si>
  <si>
    <t>140426</t>
  </si>
  <si>
    <t>黎城县</t>
  </si>
  <si>
    <t>140427</t>
  </si>
  <si>
    <t>壶关县</t>
  </si>
  <si>
    <t>140428</t>
  </si>
  <si>
    <t>长子县</t>
  </si>
  <si>
    <t>140429</t>
  </si>
  <si>
    <t>武乡县</t>
  </si>
  <si>
    <t>140430</t>
  </si>
  <si>
    <t>沁县</t>
  </si>
  <si>
    <t>140431</t>
  </si>
  <si>
    <t>沁源县</t>
  </si>
  <si>
    <t>140500</t>
  </si>
  <si>
    <t>晋城市本级</t>
  </si>
  <si>
    <t>140502</t>
  </si>
  <si>
    <t>140521</t>
  </si>
  <si>
    <t>沁水县</t>
  </si>
  <si>
    <t>140522</t>
  </si>
  <si>
    <t>阳城县</t>
  </si>
  <si>
    <t>140524</t>
  </si>
  <si>
    <t>陵川县</t>
  </si>
  <si>
    <t>140525</t>
  </si>
  <si>
    <t>泽州县</t>
  </si>
  <si>
    <t>140581</t>
  </si>
  <si>
    <t>高平市</t>
  </si>
  <si>
    <t>140600</t>
  </si>
  <si>
    <t>朔州市本级</t>
  </si>
  <si>
    <t>140602</t>
  </si>
  <si>
    <t>朔城区</t>
  </si>
  <si>
    <t>140603</t>
  </si>
  <si>
    <t>平鲁区</t>
  </si>
  <si>
    <t>140621</t>
  </si>
  <si>
    <t>山阴县</t>
  </si>
  <si>
    <t>140622</t>
  </si>
  <si>
    <t>应县</t>
  </si>
  <si>
    <t>140623</t>
  </si>
  <si>
    <t>右玉县</t>
  </si>
  <si>
    <t>140681</t>
  </si>
  <si>
    <t>怀仁市</t>
  </si>
  <si>
    <t>140700</t>
  </si>
  <si>
    <t>晋中市本级</t>
  </si>
  <si>
    <t>140702</t>
  </si>
  <si>
    <t>榆次区</t>
  </si>
  <si>
    <t>140703</t>
  </si>
  <si>
    <t>太谷区</t>
  </si>
  <si>
    <t>140721</t>
  </si>
  <si>
    <t>榆社县</t>
  </si>
  <si>
    <t>140722</t>
  </si>
  <si>
    <t>左权县</t>
  </si>
  <si>
    <t>140723</t>
  </si>
  <si>
    <t>和顺县</t>
  </si>
  <si>
    <t>140724</t>
  </si>
  <si>
    <t>昔阳县</t>
  </si>
  <si>
    <t>140725</t>
  </si>
  <si>
    <t>寿阳县</t>
  </si>
  <si>
    <t>140727</t>
  </si>
  <si>
    <t>祁县</t>
  </si>
  <si>
    <t>140728</t>
  </si>
  <si>
    <t>平遥县</t>
  </si>
  <si>
    <t>140729</t>
  </si>
  <si>
    <t>灵石县</t>
  </si>
  <si>
    <t>140781</t>
  </si>
  <si>
    <t>介休市</t>
  </si>
  <si>
    <t>140800</t>
  </si>
  <si>
    <t>运城市本级</t>
  </si>
  <si>
    <t>140802</t>
  </si>
  <si>
    <t>盐湖区</t>
  </si>
  <si>
    <t>140821</t>
  </si>
  <si>
    <t>临猗县</t>
  </si>
  <si>
    <t>140822</t>
  </si>
  <si>
    <t>万荣县</t>
  </si>
  <si>
    <t>140823</t>
  </si>
  <si>
    <t>闻喜县</t>
  </si>
  <si>
    <t>140824</t>
  </si>
  <si>
    <t>稷山县</t>
  </si>
  <si>
    <t>140825</t>
  </si>
  <si>
    <t>新绛县</t>
  </si>
  <si>
    <t>140826</t>
  </si>
  <si>
    <t>绛县</t>
  </si>
  <si>
    <t>140827</t>
  </si>
  <si>
    <t>垣曲县</t>
  </si>
  <si>
    <t>140828</t>
  </si>
  <si>
    <t>夏县</t>
  </si>
  <si>
    <t>140829</t>
  </si>
  <si>
    <t>平陆县</t>
  </si>
  <si>
    <t>140830</t>
  </si>
  <si>
    <t>芮城县</t>
  </si>
  <si>
    <t>140881</t>
  </si>
  <si>
    <t>永济市</t>
  </si>
  <si>
    <t>140882</t>
  </si>
  <si>
    <t>河津市</t>
  </si>
  <si>
    <t>140900</t>
  </si>
  <si>
    <t>忻州市本级</t>
  </si>
  <si>
    <t>140902</t>
  </si>
  <si>
    <t>忻府区</t>
  </si>
  <si>
    <t>140921</t>
  </si>
  <si>
    <t>定襄县</t>
  </si>
  <si>
    <t>140922</t>
  </si>
  <si>
    <t>五台县</t>
  </si>
  <si>
    <t>140923</t>
  </si>
  <si>
    <t>代县</t>
  </si>
  <si>
    <t>140924</t>
  </si>
  <si>
    <t>繁峙县</t>
  </si>
  <si>
    <t>140925</t>
  </si>
  <si>
    <t>宁武县</t>
  </si>
  <si>
    <t>140926</t>
  </si>
  <si>
    <t>静乐县</t>
  </si>
  <si>
    <t>140927</t>
  </si>
  <si>
    <t>神池县</t>
  </si>
  <si>
    <t>140928</t>
  </si>
  <si>
    <t>五寨县</t>
  </si>
  <si>
    <t>140929</t>
  </si>
  <si>
    <t>岢岚县</t>
  </si>
  <si>
    <t>140930</t>
  </si>
  <si>
    <t>河曲县</t>
  </si>
  <si>
    <t>140931</t>
  </si>
  <si>
    <t>保德县</t>
  </si>
  <si>
    <t>140932</t>
  </si>
  <si>
    <t>偏关县</t>
  </si>
  <si>
    <t>140981</t>
  </si>
  <si>
    <t>原平市</t>
  </si>
  <si>
    <t>141000</t>
  </si>
  <si>
    <t>临汾市本级</t>
  </si>
  <si>
    <t>141002</t>
  </si>
  <si>
    <t>尧都区</t>
  </si>
  <si>
    <t>141021</t>
  </si>
  <si>
    <t>曲沃县</t>
  </si>
  <si>
    <t>141022</t>
  </si>
  <si>
    <t>翼城县</t>
  </si>
  <si>
    <t>141023</t>
  </si>
  <si>
    <t>襄汾县</t>
  </si>
  <si>
    <t>141024</t>
  </si>
  <si>
    <t>洪洞县</t>
  </si>
  <si>
    <t>141025</t>
  </si>
  <si>
    <t>古县</t>
  </si>
  <si>
    <t>141026</t>
  </si>
  <si>
    <t>安泽县</t>
  </si>
  <si>
    <t>141027</t>
  </si>
  <si>
    <t>浮山县</t>
  </si>
  <si>
    <t>141028</t>
  </si>
  <si>
    <t>吉县</t>
  </si>
  <si>
    <t>141029</t>
  </si>
  <si>
    <t>乡宁县</t>
  </si>
  <si>
    <t>141030</t>
  </si>
  <si>
    <t>大宁县</t>
  </si>
  <si>
    <t>141031</t>
  </si>
  <si>
    <t>隰县</t>
  </si>
  <si>
    <t>141032</t>
  </si>
  <si>
    <t>永和县</t>
  </si>
  <si>
    <t>141033</t>
  </si>
  <si>
    <t>蒲县</t>
  </si>
  <si>
    <t>141034</t>
  </si>
  <si>
    <t>汾西县</t>
  </si>
  <si>
    <t>141081</t>
  </si>
  <si>
    <t>侯马市</t>
  </si>
  <si>
    <t>141082</t>
  </si>
  <si>
    <t>霍州市</t>
  </si>
  <si>
    <t>141100</t>
  </si>
  <si>
    <t>吕梁市本级</t>
  </si>
  <si>
    <t>141102</t>
  </si>
  <si>
    <t>离石区</t>
  </si>
  <si>
    <t>141121</t>
  </si>
  <si>
    <t>文水县</t>
  </si>
  <si>
    <t>141122</t>
  </si>
  <si>
    <t>交城县</t>
  </si>
  <si>
    <t>141123</t>
  </si>
  <si>
    <t>兴县</t>
  </si>
  <si>
    <t>141124</t>
  </si>
  <si>
    <t>临县</t>
  </si>
  <si>
    <t>141125</t>
  </si>
  <si>
    <t>柳林县</t>
  </si>
  <si>
    <t>141126</t>
  </si>
  <si>
    <t>石楼县</t>
  </si>
  <si>
    <t>141127</t>
  </si>
  <si>
    <t>岚县</t>
  </si>
  <si>
    <t>141128</t>
  </si>
  <si>
    <t>方山县</t>
  </si>
  <si>
    <t>141129</t>
  </si>
  <si>
    <t>中阳县</t>
  </si>
  <si>
    <t>141130</t>
  </si>
  <si>
    <t>交口县</t>
  </si>
  <si>
    <t>141181</t>
  </si>
  <si>
    <t>孝义市</t>
  </si>
  <si>
    <t>141182</t>
  </si>
  <si>
    <t>汾阳市</t>
  </si>
  <si>
    <t>150000</t>
  </si>
  <si>
    <t>内蒙古自治区本级</t>
  </si>
  <si>
    <t>150100</t>
  </si>
  <si>
    <t>呼和浩特市本级</t>
  </si>
  <si>
    <t>150102</t>
  </si>
  <si>
    <t>新城区</t>
  </si>
  <si>
    <t>150103</t>
  </si>
  <si>
    <t>回民区</t>
  </si>
  <si>
    <t>150104</t>
  </si>
  <si>
    <t>玉泉区</t>
  </si>
  <si>
    <t>150105</t>
  </si>
  <si>
    <t>赛罕区</t>
  </si>
  <si>
    <t>150121</t>
  </si>
  <si>
    <t>土默特左旗</t>
  </si>
  <si>
    <t>150122</t>
  </si>
  <si>
    <t>托克托县</t>
  </si>
  <si>
    <t>150123</t>
  </si>
  <si>
    <t>和林格尔县</t>
  </si>
  <si>
    <t>150124</t>
  </si>
  <si>
    <t>清水河县</t>
  </si>
  <si>
    <t>150125</t>
  </si>
  <si>
    <t>武川县</t>
  </si>
  <si>
    <t>150200</t>
  </si>
  <si>
    <t>包头市本级</t>
  </si>
  <si>
    <t>150202</t>
  </si>
  <si>
    <t>东河区</t>
  </si>
  <si>
    <t>150203</t>
  </si>
  <si>
    <t>昆都仑区</t>
  </si>
  <si>
    <t>150204</t>
  </si>
  <si>
    <t>青山区</t>
  </si>
  <si>
    <t>150205</t>
  </si>
  <si>
    <t>石拐区</t>
  </si>
  <si>
    <t>150206</t>
  </si>
  <si>
    <t>白云鄂博矿区</t>
  </si>
  <si>
    <t>150207</t>
  </si>
  <si>
    <t>九原区</t>
  </si>
  <si>
    <t>150221</t>
  </si>
  <si>
    <t>土默特右旗</t>
  </si>
  <si>
    <t>150222</t>
  </si>
  <si>
    <t>固阳县</t>
  </si>
  <si>
    <t>150223</t>
  </si>
  <si>
    <t>达尔罕茂明安联合旗</t>
  </si>
  <si>
    <t>150300</t>
  </si>
  <si>
    <t>乌海市本级</t>
  </si>
  <si>
    <t>150302</t>
  </si>
  <si>
    <t>海勃湾区</t>
  </si>
  <si>
    <t>150303</t>
  </si>
  <si>
    <t>海南区</t>
  </si>
  <si>
    <t>150304</t>
  </si>
  <si>
    <t>乌达区</t>
  </si>
  <si>
    <t>150400</t>
  </si>
  <si>
    <t>赤峰市本级</t>
  </si>
  <si>
    <t>150402</t>
  </si>
  <si>
    <t>红山区</t>
  </si>
  <si>
    <t>150403</t>
  </si>
  <si>
    <t>元宝山区</t>
  </si>
  <si>
    <t>150404</t>
  </si>
  <si>
    <t>松山区</t>
  </si>
  <si>
    <t>150421</t>
  </si>
  <si>
    <t>阿鲁科尔沁旗</t>
  </si>
  <si>
    <t>150422</t>
  </si>
  <si>
    <t>巴林左旗</t>
  </si>
  <si>
    <t>150423</t>
  </si>
  <si>
    <t>巴林右旗</t>
  </si>
  <si>
    <t>150424</t>
  </si>
  <si>
    <t>林西县</t>
  </si>
  <si>
    <t>150425</t>
  </si>
  <si>
    <t>克什克腾旗</t>
  </si>
  <si>
    <t>150426</t>
  </si>
  <si>
    <t>翁牛特旗</t>
  </si>
  <si>
    <t>150428</t>
  </si>
  <si>
    <t>喀喇沁旗</t>
  </si>
  <si>
    <t>150429</t>
  </si>
  <si>
    <t>宁城县</t>
  </si>
  <si>
    <t>150430</t>
  </si>
  <si>
    <t>敖汉旗</t>
  </si>
  <si>
    <t>150500</t>
  </si>
  <si>
    <t>通辽市本级</t>
  </si>
  <si>
    <t>150502</t>
  </si>
  <si>
    <t>科尔沁区</t>
  </si>
  <si>
    <t>150521</t>
  </si>
  <si>
    <t>科尔沁左翼中旗</t>
  </si>
  <si>
    <t>150522</t>
  </si>
  <si>
    <t>科尔沁左翼后旗</t>
  </si>
  <si>
    <t>150523</t>
  </si>
  <si>
    <t>开鲁县</t>
  </si>
  <si>
    <t>150524</t>
  </si>
  <si>
    <t>库伦旗</t>
  </si>
  <si>
    <t>150525</t>
  </si>
  <si>
    <t>奈曼旗</t>
  </si>
  <si>
    <t>150526</t>
  </si>
  <si>
    <t>扎鲁特旗</t>
  </si>
  <si>
    <t>150581</t>
  </si>
  <si>
    <t>霍林郭勒市</t>
  </si>
  <si>
    <t>150600</t>
  </si>
  <si>
    <t>鄂尔多斯市本级</t>
  </si>
  <si>
    <t>150602</t>
  </si>
  <si>
    <t>东胜区</t>
  </si>
  <si>
    <t>150603</t>
  </si>
  <si>
    <t>康巴什区</t>
  </si>
  <si>
    <t>150621</t>
  </si>
  <si>
    <t>达拉特旗</t>
  </si>
  <si>
    <t>150622</t>
  </si>
  <si>
    <t>准格尔旗</t>
  </si>
  <si>
    <t>150623</t>
  </si>
  <si>
    <t>鄂托克前旗</t>
  </si>
  <si>
    <t>150624</t>
  </si>
  <si>
    <t>鄂托克旗</t>
  </si>
  <si>
    <t>150625</t>
  </si>
  <si>
    <t>杭锦旗</t>
  </si>
  <si>
    <t>150626</t>
  </si>
  <si>
    <t>乌审旗</t>
  </si>
  <si>
    <t>150627</t>
  </si>
  <si>
    <t>伊金霍洛旗</t>
  </si>
  <si>
    <t>150700</t>
  </si>
  <si>
    <t>呼伦贝尔市本级</t>
  </si>
  <si>
    <t>150702</t>
  </si>
  <si>
    <t>海拉尔区</t>
  </si>
  <si>
    <t>150703</t>
  </si>
  <si>
    <t>扎赉诺尔区</t>
  </si>
  <si>
    <t>150721</t>
  </si>
  <si>
    <t>阿荣旗</t>
  </si>
  <si>
    <t>150722</t>
  </si>
  <si>
    <t>莫力达瓦达斡尔族自治旗</t>
  </si>
  <si>
    <t>150723</t>
  </si>
  <si>
    <t>鄂伦春自治旗</t>
  </si>
  <si>
    <t>150724</t>
  </si>
  <si>
    <t>鄂温克族自治旗</t>
  </si>
  <si>
    <t>150725</t>
  </si>
  <si>
    <t>陈巴尔虎旗</t>
  </si>
  <si>
    <t>150726</t>
  </si>
  <si>
    <t>新巴尔虎左旗</t>
  </si>
  <si>
    <t>150727</t>
  </si>
  <si>
    <t>新巴尔虎右旗</t>
  </si>
  <si>
    <t>150781</t>
  </si>
  <si>
    <t>满洲里市</t>
  </si>
  <si>
    <t>150782</t>
  </si>
  <si>
    <t>牙克石市</t>
  </si>
  <si>
    <t>150783</t>
  </si>
  <si>
    <t>扎兰屯市</t>
  </si>
  <si>
    <t>150784</t>
  </si>
  <si>
    <t>额尔古纳市</t>
  </si>
  <si>
    <t>150785</t>
  </si>
  <si>
    <t>根河市</t>
  </si>
  <si>
    <t>150800</t>
  </si>
  <si>
    <t>巴彦淖尔市本级</t>
  </si>
  <si>
    <t>150802</t>
  </si>
  <si>
    <t>临河区</t>
  </si>
  <si>
    <t>150821</t>
  </si>
  <si>
    <t>五原县</t>
  </si>
  <si>
    <t>150822</t>
  </si>
  <si>
    <t>磴口县</t>
  </si>
  <si>
    <t>150823</t>
  </si>
  <si>
    <t>乌拉特前旗</t>
  </si>
  <si>
    <t>150824</t>
  </si>
  <si>
    <t>乌拉特中旗</t>
  </si>
  <si>
    <t>150825</t>
  </si>
  <si>
    <t>乌拉特后旗</t>
  </si>
  <si>
    <t>150826</t>
  </si>
  <si>
    <t>杭锦后旗</t>
  </si>
  <si>
    <t>150900</t>
  </si>
  <si>
    <t>乌兰察布市本级</t>
  </si>
  <si>
    <t>150902</t>
  </si>
  <si>
    <t>集宁区</t>
  </si>
  <si>
    <t>150921</t>
  </si>
  <si>
    <t>卓资县</t>
  </si>
  <si>
    <t>150922</t>
  </si>
  <si>
    <t>化德县</t>
  </si>
  <si>
    <t>150923</t>
  </si>
  <si>
    <t>商都县</t>
  </si>
  <si>
    <t>150924</t>
  </si>
  <si>
    <t>兴和县</t>
  </si>
  <si>
    <t>150925</t>
  </si>
  <si>
    <t>凉城县</t>
  </si>
  <si>
    <t>150926</t>
  </si>
  <si>
    <t>察哈尔右翼前旗</t>
  </si>
  <si>
    <t>150927</t>
  </si>
  <si>
    <t>察哈尔右翼中旗</t>
  </si>
  <si>
    <t>150928</t>
  </si>
  <si>
    <t>察哈尔右翼后旗</t>
  </si>
  <si>
    <t>150929</t>
  </si>
  <si>
    <t>四子王旗</t>
  </si>
  <si>
    <t>150981</t>
  </si>
  <si>
    <t>丰镇市</t>
  </si>
  <si>
    <t>152200</t>
  </si>
  <si>
    <t>兴安盟本级</t>
  </si>
  <si>
    <t>152201</t>
  </si>
  <si>
    <t>乌兰浩特市</t>
  </si>
  <si>
    <t>152202</t>
  </si>
  <si>
    <t>阿尔山市</t>
  </si>
  <si>
    <t>152221</t>
  </si>
  <si>
    <t>科尔沁右翼前旗</t>
  </si>
  <si>
    <t>152222</t>
  </si>
  <si>
    <t>科尔沁右翼中旗</t>
  </si>
  <si>
    <t>152223</t>
  </si>
  <si>
    <t>扎赉特旗</t>
  </si>
  <si>
    <t>152224</t>
  </si>
  <si>
    <t>突泉县</t>
  </si>
  <si>
    <t>152500</t>
  </si>
  <si>
    <t>锡林郭勒盟本级</t>
  </si>
  <si>
    <t>152501</t>
  </si>
  <si>
    <t>二连浩特市</t>
  </si>
  <si>
    <t>152502</t>
  </si>
  <si>
    <t>锡林浩特市</t>
  </si>
  <si>
    <t>152522</t>
  </si>
  <si>
    <t>阿巴嘎旗</t>
  </si>
  <si>
    <t>152523</t>
  </si>
  <si>
    <t>苏尼特左旗</t>
  </si>
  <si>
    <t>152524</t>
  </si>
  <si>
    <t>苏尼特右旗</t>
  </si>
  <si>
    <t>152525</t>
  </si>
  <si>
    <t>东乌珠穆沁旗</t>
  </si>
  <si>
    <t>152526</t>
  </si>
  <si>
    <t>西乌珠穆沁旗</t>
  </si>
  <si>
    <t>152527</t>
  </si>
  <si>
    <t>太仆寺旗</t>
  </si>
  <si>
    <t>152528</t>
  </si>
  <si>
    <t>镶黄旗</t>
  </si>
  <si>
    <t>152529</t>
  </si>
  <si>
    <t>正镶白旗</t>
  </si>
  <si>
    <t>152530</t>
  </si>
  <si>
    <t>正蓝旗</t>
  </si>
  <si>
    <t>152531</t>
  </si>
  <si>
    <t>多伦县</t>
  </si>
  <si>
    <t>152900</t>
  </si>
  <si>
    <t>阿拉善盟本级</t>
  </si>
  <si>
    <t>152921</t>
  </si>
  <si>
    <t>阿拉善左旗</t>
  </si>
  <si>
    <t>152922</t>
  </si>
  <si>
    <t>阿拉善右旗</t>
  </si>
  <si>
    <t>152923</t>
  </si>
  <si>
    <t>额济纳旗</t>
  </si>
  <si>
    <t>210000</t>
  </si>
  <si>
    <t>辽宁省本级</t>
  </si>
  <si>
    <t>210100</t>
  </si>
  <si>
    <t>沈阳市本级</t>
  </si>
  <si>
    <t>210102</t>
  </si>
  <si>
    <t>210103</t>
  </si>
  <si>
    <t>沈河区</t>
  </si>
  <si>
    <t>210104</t>
  </si>
  <si>
    <t>大东区</t>
  </si>
  <si>
    <t>210105</t>
  </si>
  <si>
    <t>皇姑区</t>
  </si>
  <si>
    <t>210106</t>
  </si>
  <si>
    <t>铁西区</t>
  </si>
  <si>
    <t>210111</t>
  </si>
  <si>
    <t>苏家屯区</t>
  </si>
  <si>
    <t>210112</t>
  </si>
  <si>
    <t>浑南区</t>
  </si>
  <si>
    <t>210113</t>
  </si>
  <si>
    <t>沈北新区</t>
  </si>
  <si>
    <t>210114</t>
  </si>
  <si>
    <t>于洪区</t>
  </si>
  <si>
    <t>210115</t>
  </si>
  <si>
    <t>辽中区</t>
  </si>
  <si>
    <t>210123</t>
  </si>
  <si>
    <t>康平县</t>
  </si>
  <si>
    <t>210124</t>
  </si>
  <si>
    <t>法库县</t>
  </si>
  <si>
    <t>210181</t>
  </si>
  <si>
    <t>新民市</t>
  </si>
  <si>
    <t>210200</t>
  </si>
  <si>
    <t>大连市本级</t>
  </si>
  <si>
    <t>210202</t>
  </si>
  <si>
    <t>中山区</t>
  </si>
  <si>
    <t>210203</t>
  </si>
  <si>
    <t>西岗区</t>
  </si>
  <si>
    <t>210204</t>
  </si>
  <si>
    <t>沙河口区</t>
  </si>
  <si>
    <t>210211</t>
  </si>
  <si>
    <t>甘井子区</t>
  </si>
  <si>
    <t>210212</t>
  </si>
  <si>
    <t>旅顺口区</t>
  </si>
  <si>
    <t>210213</t>
  </si>
  <si>
    <t>金州区</t>
  </si>
  <si>
    <t>210214</t>
  </si>
  <si>
    <t>普兰店区</t>
  </si>
  <si>
    <t>210224</t>
  </si>
  <si>
    <t>长海县</t>
  </si>
  <si>
    <t>210281</t>
  </si>
  <si>
    <t>瓦房店市</t>
  </si>
  <si>
    <t>210283</t>
  </si>
  <si>
    <t>庄河市</t>
  </si>
  <si>
    <t>210300</t>
  </si>
  <si>
    <t>鞍山市本级</t>
  </si>
  <si>
    <t>210302</t>
  </si>
  <si>
    <t>铁东区</t>
  </si>
  <si>
    <t>210303</t>
  </si>
  <si>
    <t>210304</t>
  </si>
  <si>
    <t>立山区</t>
  </si>
  <si>
    <t>210311</t>
  </si>
  <si>
    <t>千山区</t>
  </si>
  <si>
    <t>210321</t>
  </si>
  <si>
    <t>台安县</t>
  </si>
  <si>
    <t>210323</t>
  </si>
  <si>
    <t>岫岩满族自治县</t>
  </si>
  <si>
    <t>210381</t>
  </si>
  <si>
    <t>海城市</t>
  </si>
  <si>
    <t>210400</t>
  </si>
  <si>
    <t>抚顺市本级</t>
  </si>
  <si>
    <t>210402</t>
  </si>
  <si>
    <t>新抚区</t>
  </si>
  <si>
    <t>210403</t>
  </si>
  <si>
    <t>东洲区</t>
  </si>
  <si>
    <t>210404</t>
  </si>
  <si>
    <t>望花区</t>
  </si>
  <si>
    <t>210411</t>
  </si>
  <si>
    <t>顺城区</t>
  </si>
  <si>
    <t>210421</t>
  </si>
  <si>
    <t>抚顺县</t>
  </si>
  <si>
    <t>210422</t>
  </si>
  <si>
    <t>新宾满族自治县</t>
  </si>
  <si>
    <t>210423</t>
  </si>
  <si>
    <t>清原满族自治县</t>
  </si>
  <si>
    <t>210500</t>
  </si>
  <si>
    <t>本溪市本级</t>
  </si>
  <si>
    <t>210502</t>
  </si>
  <si>
    <t>平山区</t>
  </si>
  <si>
    <t>210503</t>
  </si>
  <si>
    <t>溪湖区</t>
  </si>
  <si>
    <t>210504</t>
  </si>
  <si>
    <t>明山区</t>
  </si>
  <si>
    <t>210505</t>
  </si>
  <si>
    <t>南芬区</t>
  </si>
  <si>
    <t>210521</t>
  </si>
  <si>
    <t>本溪满族自治县</t>
  </si>
  <si>
    <t>210522</t>
  </si>
  <si>
    <t>桓仁满族自治县</t>
  </si>
  <si>
    <t>210600</t>
  </si>
  <si>
    <t>丹东市本级</t>
  </si>
  <si>
    <t>210602</t>
  </si>
  <si>
    <t>元宝区</t>
  </si>
  <si>
    <t>210603</t>
  </si>
  <si>
    <t>振兴区</t>
  </si>
  <si>
    <t>210604</t>
  </si>
  <si>
    <t>振安区</t>
  </si>
  <si>
    <t>210624</t>
  </si>
  <si>
    <t>宽甸满族自治县</t>
  </si>
  <si>
    <t>210681</t>
  </si>
  <si>
    <t>东港市</t>
  </si>
  <si>
    <t>210682</t>
  </si>
  <si>
    <t>凤城市</t>
  </si>
  <si>
    <t>210700</t>
  </si>
  <si>
    <t>锦州市本级</t>
  </si>
  <si>
    <t>210702</t>
  </si>
  <si>
    <t>古塔区</t>
  </si>
  <si>
    <t>210703</t>
  </si>
  <si>
    <t>凌河区</t>
  </si>
  <si>
    <t>210711</t>
  </si>
  <si>
    <t>太和区</t>
  </si>
  <si>
    <t>210726</t>
  </si>
  <si>
    <t>黑山县</t>
  </si>
  <si>
    <t>210727</t>
  </si>
  <si>
    <t>义县</t>
  </si>
  <si>
    <t>210781</t>
  </si>
  <si>
    <t>凌海市</t>
  </si>
  <si>
    <t>210782</t>
  </si>
  <si>
    <t>北镇市</t>
  </si>
  <si>
    <t>210800</t>
  </si>
  <si>
    <t>营口市本级</t>
  </si>
  <si>
    <t>210802</t>
  </si>
  <si>
    <t>站前区</t>
  </si>
  <si>
    <t>210803</t>
  </si>
  <si>
    <t>西市区</t>
  </si>
  <si>
    <t>210804</t>
  </si>
  <si>
    <t>鲅鱼圈区</t>
  </si>
  <si>
    <t>210811</t>
  </si>
  <si>
    <t>老边区</t>
  </si>
  <si>
    <t>210881</t>
  </si>
  <si>
    <t>盖州市</t>
  </si>
  <si>
    <t>210882</t>
  </si>
  <si>
    <t>大石桥市</t>
  </si>
  <si>
    <t>210900</t>
  </si>
  <si>
    <t>阜新市本级</t>
  </si>
  <si>
    <t>210902</t>
  </si>
  <si>
    <t>海州区</t>
  </si>
  <si>
    <t>210903</t>
  </si>
  <si>
    <t>新邱区</t>
  </si>
  <si>
    <t>210904</t>
  </si>
  <si>
    <t>太平区</t>
  </si>
  <si>
    <t>210905</t>
  </si>
  <si>
    <t>清河门区</t>
  </si>
  <si>
    <t>210911</t>
  </si>
  <si>
    <t>细河区</t>
  </si>
  <si>
    <t>210921</t>
  </si>
  <si>
    <t>阜新蒙古族自治县</t>
  </si>
  <si>
    <t>210922</t>
  </si>
  <si>
    <t>彰武县</t>
  </si>
  <si>
    <t>211000</t>
  </si>
  <si>
    <t>辽阳市本级</t>
  </si>
  <si>
    <t>211002</t>
  </si>
  <si>
    <t>白塔区</t>
  </si>
  <si>
    <t>211003</t>
  </si>
  <si>
    <t>文圣区</t>
  </si>
  <si>
    <t>211004</t>
  </si>
  <si>
    <t>宏伟区</t>
  </si>
  <si>
    <t>211005</t>
  </si>
  <si>
    <t>弓长岭区</t>
  </si>
  <si>
    <t>211011</t>
  </si>
  <si>
    <t>太子河区</t>
  </si>
  <si>
    <t>211021</t>
  </si>
  <si>
    <t>辽阳县</t>
  </si>
  <si>
    <t>211081</t>
  </si>
  <si>
    <t>灯塔市</t>
  </si>
  <si>
    <t>211100</t>
  </si>
  <si>
    <t>盘锦市本级</t>
  </si>
  <si>
    <t>211102</t>
  </si>
  <si>
    <t>双台子区</t>
  </si>
  <si>
    <t>211103</t>
  </si>
  <si>
    <t>兴隆台区</t>
  </si>
  <si>
    <t>211104</t>
  </si>
  <si>
    <t>大洼区</t>
  </si>
  <si>
    <t>211122</t>
  </si>
  <si>
    <t>盘山县</t>
  </si>
  <si>
    <t>211200</t>
  </si>
  <si>
    <t>铁岭市本级</t>
  </si>
  <si>
    <t>211202</t>
  </si>
  <si>
    <t>银州区</t>
  </si>
  <si>
    <t>211204</t>
  </si>
  <si>
    <t>清河区</t>
  </si>
  <si>
    <t>211221</t>
  </si>
  <si>
    <t>铁岭县</t>
  </si>
  <si>
    <t>211223</t>
  </si>
  <si>
    <t>西丰县</t>
  </si>
  <si>
    <t>211224</t>
  </si>
  <si>
    <t>昌图县</t>
  </si>
  <si>
    <t>211281</t>
  </si>
  <si>
    <t>调兵山市</t>
  </si>
  <si>
    <t>211282</t>
  </si>
  <si>
    <t>开原市</t>
  </si>
  <si>
    <t>211300</t>
  </si>
  <si>
    <t>朝阳市本级</t>
  </si>
  <si>
    <t>211302</t>
  </si>
  <si>
    <t>双塔区</t>
  </si>
  <si>
    <t>211303</t>
  </si>
  <si>
    <t>龙城区</t>
  </si>
  <si>
    <t>211321</t>
  </si>
  <si>
    <t>朝阳县</t>
  </si>
  <si>
    <t>211322</t>
  </si>
  <si>
    <t>建平县</t>
  </si>
  <si>
    <t>211324</t>
  </si>
  <si>
    <t>喀喇沁左翼蒙古族自治县</t>
  </si>
  <si>
    <t>211381</t>
  </si>
  <si>
    <t>北票市</t>
  </si>
  <si>
    <t>211382</t>
  </si>
  <si>
    <t>凌源市</t>
  </si>
  <si>
    <t>211400</t>
  </si>
  <si>
    <t>葫芦岛市本级</t>
  </si>
  <si>
    <t>211402</t>
  </si>
  <si>
    <t>连山区</t>
  </si>
  <si>
    <t>211403</t>
  </si>
  <si>
    <t>龙港区</t>
  </si>
  <si>
    <t>211404</t>
  </si>
  <si>
    <t>南票区</t>
  </si>
  <si>
    <t>211421</t>
  </si>
  <si>
    <t>绥中县</t>
  </si>
  <si>
    <t>211422</t>
  </si>
  <si>
    <t>建昌县</t>
  </si>
  <si>
    <t>211481</t>
  </si>
  <si>
    <t>兴城市</t>
  </si>
  <si>
    <t>220000</t>
  </si>
  <si>
    <t>吉林省本级</t>
  </si>
  <si>
    <t>220100</t>
  </si>
  <si>
    <t>长春市本级</t>
  </si>
  <si>
    <t>220102</t>
  </si>
  <si>
    <t>南关区</t>
  </si>
  <si>
    <t>220103</t>
  </si>
  <si>
    <t>宽城区</t>
  </si>
  <si>
    <t>220104</t>
  </si>
  <si>
    <t>220105</t>
  </si>
  <si>
    <t>二道区</t>
  </si>
  <si>
    <t>220106</t>
  </si>
  <si>
    <t>绿园区</t>
  </si>
  <si>
    <t>220112</t>
  </si>
  <si>
    <t>双阳区</t>
  </si>
  <si>
    <t>220113</t>
  </si>
  <si>
    <t>九台区</t>
  </si>
  <si>
    <t>220122</t>
  </si>
  <si>
    <t>农安县</t>
  </si>
  <si>
    <t>220182</t>
  </si>
  <si>
    <t>榆树市</t>
  </si>
  <si>
    <t>220183</t>
  </si>
  <si>
    <t>德惠市</t>
  </si>
  <si>
    <t>220184</t>
  </si>
  <si>
    <t>公主岭市</t>
  </si>
  <si>
    <t>220200</t>
  </si>
  <si>
    <t>吉林市本级</t>
  </si>
  <si>
    <t>220202</t>
  </si>
  <si>
    <t>昌邑区</t>
  </si>
  <si>
    <t>220203</t>
  </si>
  <si>
    <t>龙潭区</t>
  </si>
  <si>
    <t>220204</t>
  </si>
  <si>
    <t>船营区</t>
  </si>
  <si>
    <t>220211</t>
  </si>
  <si>
    <t>丰满区</t>
  </si>
  <si>
    <t>220221</t>
  </si>
  <si>
    <t>永吉县</t>
  </si>
  <si>
    <t>220281</t>
  </si>
  <si>
    <t>蛟河市</t>
  </si>
  <si>
    <t>220282</t>
  </si>
  <si>
    <t>桦甸市</t>
  </si>
  <si>
    <t>220283</t>
  </si>
  <si>
    <t>舒兰市</t>
  </si>
  <si>
    <t>220284</t>
  </si>
  <si>
    <t>磐石市</t>
  </si>
  <si>
    <t>220300</t>
  </si>
  <si>
    <t>四平市本级</t>
  </si>
  <si>
    <t>220302</t>
  </si>
  <si>
    <t>220303</t>
  </si>
  <si>
    <t>220322</t>
  </si>
  <si>
    <t>梨树县</t>
  </si>
  <si>
    <t>220323</t>
  </si>
  <si>
    <t>伊通满族自治县</t>
  </si>
  <si>
    <t>220382</t>
  </si>
  <si>
    <t>双辽市</t>
  </si>
  <si>
    <t>220400</t>
  </si>
  <si>
    <t>辽源市本级</t>
  </si>
  <si>
    <t>220402</t>
  </si>
  <si>
    <t>龙山区</t>
  </si>
  <si>
    <t>220403</t>
  </si>
  <si>
    <t>西安区</t>
  </si>
  <si>
    <t>220421</t>
  </si>
  <si>
    <t>东丰县</t>
  </si>
  <si>
    <t>220422</t>
  </si>
  <si>
    <t>东辽县</t>
  </si>
  <si>
    <t>220500</t>
  </si>
  <si>
    <t>通化市本级</t>
  </si>
  <si>
    <t>220502</t>
  </si>
  <si>
    <t>东昌区</t>
  </si>
  <si>
    <t>220503</t>
  </si>
  <si>
    <t>二道江区</t>
  </si>
  <si>
    <t>220521</t>
  </si>
  <si>
    <t>通化县</t>
  </si>
  <si>
    <t>220523</t>
  </si>
  <si>
    <t>辉南县</t>
  </si>
  <si>
    <t>220524</t>
  </si>
  <si>
    <t>柳河县</t>
  </si>
  <si>
    <t>220581</t>
  </si>
  <si>
    <t>梅河口市</t>
  </si>
  <si>
    <t>220582</t>
  </si>
  <si>
    <t>集安市</t>
  </si>
  <si>
    <t>220600</t>
  </si>
  <si>
    <t>白山市本级</t>
  </si>
  <si>
    <t>220602</t>
  </si>
  <si>
    <t>浑江区</t>
  </si>
  <si>
    <t>220605</t>
  </si>
  <si>
    <t>江源区</t>
  </si>
  <si>
    <t>220621</t>
  </si>
  <si>
    <t>抚松县</t>
  </si>
  <si>
    <t>220622</t>
  </si>
  <si>
    <t>靖宇县</t>
  </si>
  <si>
    <t>220623</t>
  </si>
  <si>
    <t>长白朝鲜族自治县</t>
  </si>
  <si>
    <t>220681</t>
  </si>
  <si>
    <t>临江市</t>
  </si>
  <si>
    <t>220700</t>
  </si>
  <si>
    <t>松原市本级</t>
  </si>
  <si>
    <t>220702</t>
  </si>
  <si>
    <t>宁江区</t>
  </si>
  <si>
    <t>220721</t>
  </si>
  <si>
    <t>前郭尔罗斯蒙古族自治县</t>
  </si>
  <si>
    <t>220722</t>
  </si>
  <si>
    <t>长岭县</t>
  </si>
  <si>
    <t>220723</t>
  </si>
  <si>
    <t>乾安县</t>
  </si>
  <si>
    <t>220781</t>
  </si>
  <si>
    <t>扶余市</t>
  </si>
  <si>
    <t>220800</t>
  </si>
  <si>
    <t>白城市本级</t>
  </si>
  <si>
    <t>220802</t>
  </si>
  <si>
    <t>洮北区</t>
  </si>
  <si>
    <t>220821</t>
  </si>
  <si>
    <t>镇赉县</t>
  </si>
  <si>
    <t>220822</t>
  </si>
  <si>
    <t>通榆县</t>
  </si>
  <si>
    <t>220881</t>
  </si>
  <si>
    <t>洮南市</t>
  </si>
  <si>
    <t>220882</t>
  </si>
  <si>
    <t>大安市</t>
  </si>
  <si>
    <t>222400</t>
  </si>
  <si>
    <t>延边朝鲜族自治州本级</t>
  </si>
  <si>
    <t>222401</t>
  </si>
  <si>
    <t>延吉市</t>
  </si>
  <si>
    <t>222402</t>
  </si>
  <si>
    <t>图们市</t>
  </si>
  <si>
    <t>222403</t>
  </si>
  <si>
    <t>敦化市</t>
  </si>
  <si>
    <t>222404</t>
  </si>
  <si>
    <t>珲春市</t>
  </si>
  <si>
    <t>222405</t>
  </si>
  <si>
    <t>龙井市</t>
  </si>
  <si>
    <t>222406</t>
  </si>
  <si>
    <t>和龙市</t>
  </si>
  <si>
    <t>222424</t>
  </si>
  <si>
    <t>汪清县</t>
  </si>
  <si>
    <t>222426</t>
  </si>
  <si>
    <t>安图县</t>
  </si>
  <si>
    <t>230000</t>
  </si>
  <si>
    <t>黑龙江省本级</t>
  </si>
  <si>
    <t>230100</t>
  </si>
  <si>
    <t>哈尔滨市本级</t>
  </si>
  <si>
    <t>230102</t>
  </si>
  <si>
    <t>道里区</t>
  </si>
  <si>
    <t>230103</t>
  </si>
  <si>
    <t>南岗区</t>
  </si>
  <si>
    <t>230104</t>
  </si>
  <si>
    <t>道外区</t>
  </si>
  <si>
    <t>230108</t>
  </si>
  <si>
    <t>平房区</t>
  </si>
  <si>
    <t>230109</t>
  </si>
  <si>
    <t>松北区</t>
  </si>
  <si>
    <t>230110</t>
  </si>
  <si>
    <t>香坊区</t>
  </si>
  <si>
    <t>230111</t>
  </si>
  <si>
    <t>呼兰区</t>
  </si>
  <si>
    <t>230112</t>
  </si>
  <si>
    <t>阿城区</t>
  </si>
  <si>
    <t>230113</t>
  </si>
  <si>
    <t>双城区</t>
  </si>
  <si>
    <t>230123</t>
  </si>
  <si>
    <t>依兰县</t>
  </si>
  <si>
    <t>230124</t>
  </si>
  <si>
    <t>方正县</t>
  </si>
  <si>
    <t>230125</t>
  </si>
  <si>
    <t>宾县</t>
  </si>
  <si>
    <t>230126</t>
  </si>
  <si>
    <t>巴彦县</t>
  </si>
  <si>
    <t>230127</t>
  </si>
  <si>
    <t>木兰县</t>
  </si>
  <si>
    <t>230128</t>
  </si>
  <si>
    <t>通河县</t>
  </si>
  <si>
    <t>230129</t>
  </si>
  <si>
    <t>延寿县</t>
  </si>
  <si>
    <t>230183</t>
  </si>
  <si>
    <t>尚志市</t>
  </si>
  <si>
    <t>230184</t>
  </si>
  <si>
    <t>五常市</t>
  </si>
  <si>
    <t>230200</t>
  </si>
  <si>
    <t>齐齐哈尔市本级</t>
  </si>
  <si>
    <t>230202</t>
  </si>
  <si>
    <t>龙沙区</t>
  </si>
  <si>
    <t>230203</t>
  </si>
  <si>
    <t>建华区</t>
  </si>
  <si>
    <t>230204</t>
  </si>
  <si>
    <t>铁锋区</t>
  </si>
  <si>
    <t>230205</t>
  </si>
  <si>
    <t>昂昂溪区</t>
  </si>
  <si>
    <t>230206</t>
  </si>
  <si>
    <t>富拉尔基区</t>
  </si>
  <si>
    <t>230207</t>
  </si>
  <si>
    <t>碾子山区</t>
  </si>
  <si>
    <t>230208</t>
  </si>
  <si>
    <t>梅里斯达斡尔族区</t>
  </si>
  <si>
    <t>230221</t>
  </si>
  <si>
    <t>龙江县</t>
  </si>
  <si>
    <t>230223</t>
  </si>
  <si>
    <t>依安县</t>
  </si>
  <si>
    <t>230224</t>
  </si>
  <si>
    <t>泰来县</t>
  </si>
  <si>
    <t>230225</t>
  </si>
  <si>
    <t>甘南县</t>
  </si>
  <si>
    <t>230227</t>
  </si>
  <si>
    <t>富裕县</t>
  </si>
  <si>
    <t>230229</t>
  </si>
  <si>
    <t>克山县</t>
  </si>
  <si>
    <t>230230</t>
  </si>
  <si>
    <t>克东县</t>
  </si>
  <si>
    <t>230231</t>
  </si>
  <si>
    <t>拜泉县</t>
  </si>
  <si>
    <t>230281</t>
  </si>
  <si>
    <t>讷河市</t>
  </si>
  <si>
    <t>230300</t>
  </si>
  <si>
    <t>鸡西市本级</t>
  </si>
  <si>
    <t>230302</t>
  </si>
  <si>
    <t>鸡冠区</t>
  </si>
  <si>
    <t>230303</t>
  </si>
  <si>
    <t>恒山区</t>
  </si>
  <si>
    <t>230304</t>
  </si>
  <si>
    <t>滴道区</t>
  </si>
  <si>
    <t>230305</t>
  </si>
  <si>
    <t>梨树区</t>
  </si>
  <si>
    <t>230306</t>
  </si>
  <si>
    <t>城子河区</t>
  </si>
  <si>
    <t>230307</t>
  </si>
  <si>
    <t>麻山区</t>
  </si>
  <si>
    <t>230321</t>
  </si>
  <si>
    <t>鸡东县</t>
  </si>
  <si>
    <t>230381</t>
  </si>
  <si>
    <t>虎林市</t>
  </si>
  <si>
    <t>230382</t>
  </si>
  <si>
    <t>密山市</t>
  </si>
  <si>
    <t>230400</t>
  </si>
  <si>
    <t>鹤岗市本级</t>
  </si>
  <si>
    <t>230402</t>
  </si>
  <si>
    <t>向阳区</t>
  </si>
  <si>
    <t>230403</t>
  </si>
  <si>
    <t>工农区</t>
  </si>
  <si>
    <t>230404</t>
  </si>
  <si>
    <t>南山区</t>
  </si>
  <si>
    <t>230405</t>
  </si>
  <si>
    <t>兴安区</t>
  </si>
  <si>
    <t>230406</t>
  </si>
  <si>
    <t>东山区</t>
  </si>
  <si>
    <t>230407</t>
  </si>
  <si>
    <t>兴山区</t>
  </si>
  <si>
    <t>230421</t>
  </si>
  <si>
    <t>萝北县</t>
  </si>
  <si>
    <t>230422</t>
  </si>
  <si>
    <t>绥滨县</t>
  </si>
  <si>
    <t>230500</t>
  </si>
  <si>
    <t>双鸭山市本级</t>
  </si>
  <si>
    <t>230502</t>
  </si>
  <si>
    <t>尖山区</t>
  </si>
  <si>
    <t>230503</t>
  </si>
  <si>
    <t>岭东区</t>
  </si>
  <si>
    <t>230505</t>
  </si>
  <si>
    <t>四方台区</t>
  </si>
  <si>
    <t>230506</t>
  </si>
  <si>
    <t>宝山区</t>
  </si>
  <si>
    <t>230521</t>
  </si>
  <si>
    <t>集贤县</t>
  </si>
  <si>
    <t>230522</t>
  </si>
  <si>
    <t>友谊县</t>
  </si>
  <si>
    <t>230523</t>
  </si>
  <si>
    <t>宝清县</t>
  </si>
  <si>
    <t>230524</t>
  </si>
  <si>
    <t>饶河县</t>
  </si>
  <si>
    <t>230600</t>
  </si>
  <si>
    <t>大庆市本级</t>
  </si>
  <si>
    <t>230602</t>
  </si>
  <si>
    <t>萨尔图区</t>
  </si>
  <si>
    <t>230603</t>
  </si>
  <si>
    <t>龙凤区</t>
  </si>
  <si>
    <t>230604</t>
  </si>
  <si>
    <t>让胡路区</t>
  </si>
  <si>
    <t>230605</t>
  </si>
  <si>
    <t>红岗区</t>
  </si>
  <si>
    <t>230606</t>
  </si>
  <si>
    <t>大同区</t>
  </si>
  <si>
    <t>230621</t>
  </si>
  <si>
    <t>肇州县</t>
  </si>
  <si>
    <t>230622</t>
  </si>
  <si>
    <t>肇源县</t>
  </si>
  <si>
    <t>230623</t>
  </si>
  <si>
    <t>林甸县</t>
  </si>
  <si>
    <t>230624</t>
  </si>
  <si>
    <t>杜尔伯特蒙古族自治县</t>
  </si>
  <si>
    <t>230700</t>
  </si>
  <si>
    <t>伊春市本级</t>
  </si>
  <si>
    <t>230717</t>
  </si>
  <si>
    <t>伊美区</t>
  </si>
  <si>
    <t>230718</t>
  </si>
  <si>
    <t>乌翠区</t>
  </si>
  <si>
    <t>230719</t>
  </si>
  <si>
    <t>友好区</t>
  </si>
  <si>
    <t>230722</t>
  </si>
  <si>
    <t>嘉荫县</t>
  </si>
  <si>
    <t>230723</t>
  </si>
  <si>
    <t>汤旺县</t>
  </si>
  <si>
    <t>230724</t>
  </si>
  <si>
    <t>丰林县</t>
  </si>
  <si>
    <t>230725</t>
  </si>
  <si>
    <t>大箐山县</t>
  </si>
  <si>
    <t>230726</t>
  </si>
  <si>
    <t>南岔县</t>
  </si>
  <si>
    <t>230751</t>
  </si>
  <si>
    <t>金林区</t>
  </si>
  <si>
    <t>230781</t>
  </si>
  <si>
    <t>铁力市</t>
  </si>
  <si>
    <t>230800</t>
  </si>
  <si>
    <t>佳木斯市本级</t>
  </si>
  <si>
    <t>230803</t>
  </si>
  <si>
    <t>230804</t>
  </si>
  <si>
    <t>前进区</t>
  </si>
  <si>
    <t>230805</t>
  </si>
  <si>
    <t>东风区</t>
  </si>
  <si>
    <t>230811</t>
  </si>
  <si>
    <t>230822</t>
  </si>
  <si>
    <t>桦南县</t>
  </si>
  <si>
    <t>230826</t>
  </si>
  <si>
    <t>桦川县</t>
  </si>
  <si>
    <t>230828</t>
  </si>
  <si>
    <t>汤原县</t>
  </si>
  <si>
    <t>230881</t>
  </si>
  <si>
    <t>同江市</t>
  </si>
  <si>
    <t>230882</t>
  </si>
  <si>
    <t>富锦市</t>
  </si>
  <si>
    <t>230883</t>
  </si>
  <si>
    <t>抚远市</t>
  </si>
  <si>
    <t>230900</t>
  </si>
  <si>
    <t>七台河市本级</t>
  </si>
  <si>
    <t>230902</t>
  </si>
  <si>
    <t>新兴区</t>
  </si>
  <si>
    <t>230903</t>
  </si>
  <si>
    <t>桃山区</t>
  </si>
  <si>
    <t>230904</t>
  </si>
  <si>
    <t>茄子河区</t>
  </si>
  <si>
    <t>230921</t>
  </si>
  <si>
    <t>勃利县</t>
  </si>
  <si>
    <t>231000</t>
  </si>
  <si>
    <t>牡丹江市本级</t>
  </si>
  <si>
    <t>231002</t>
  </si>
  <si>
    <t>东安区</t>
  </si>
  <si>
    <t>231003</t>
  </si>
  <si>
    <t>阳明区</t>
  </si>
  <si>
    <t>231004</t>
  </si>
  <si>
    <t>爱民区</t>
  </si>
  <si>
    <t>231005</t>
  </si>
  <si>
    <t>231025</t>
  </si>
  <si>
    <t>林口县</t>
  </si>
  <si>
    <t>231081</t>
  </si>
  <si>
    <t>绥芬河市</t>
  </si>
  <si>
    <t>231083</t>
  </si>
  <si>
    <t>海林市</t>
  </si>
  <si>
    <t>231084</t>
  </si>
  <si>
    <t>宁安市</t>
  </si>
  <si>
    <t>231085</t>
  </si>
  <si>
    <t>穆棱市</t>
  </si>
  <si>
    <t>231086</t>
  </si>
  <si>
    <t>东宁市</t>
  </si>
  <si>
    <t>231100</t>
  </si>
  <si>
    <t>黑河市本级</t>
  </si>
  <si>
    <t>231102</t>
  </si>
  <si>
    <t>爱辉区</t>
  </si>
  <si>
    <t>231123</t>
  </si>
  <si>
    <t>逊克县</t>
  </si>
  <si>
    <t>231124</t>
  </si>
  <si>
    <t>孙吴县</t>
  </si>
  <si>
    <t>231181</t>
  </si>
  <si>
    <t>北安市</t>
  </si>
  <si>
    <t>231182</t>
  </si>
  <si>
    <t>五大连池市</t>
  </si>
  <si>
    <t>231183</t>
  </si>
  <si>
    <t>嫩江市</t>
  </si>
  <si>
    <t>231200</t>
  </si>
  <si>
    <t>绥化市本级</t>
  </si>
  <si>
    <t>231202</t>
  </si>
  <si>
    <t>北林区</t>
  </si>
  <si>
    <t>231221</t>
  </si>
  <si>
    <t>望奎县</t>
  </si>
  <si>
    <t>231222</t>
  </si>
  <si>
    <t>兰西县</t>
  </si>
  <si>
    <t>231223</t>
  </si>
  <si>
    <t>青冈县</t>
  </si>
  <si>
    <t>231224</t>
  </si>
  <si>
    <t>庆安县</t>
  </si>
  <si>
    <t>231225</t>
  </si>
  <si>
    <t>明水县</t>
  </si>
  <si>
    <t>231226</t>
  </si>
  <si>
    <t>绥棱县</t>
  </si>
  <si>
    <t>231281</t>
  </si>
  <si>
    <t>安达市</t>
  </si>
  <si>
    <t>231282</t>
  </si>
  <si>
    <t>肇东市</t>
  </si>
  <si>
    <t>231283</t>
  </si>
  <si>
    <t>海伦市</t>
  </si>
  <si>
    <t>232700</t>
  </si>
  <si>
    <t>大兴安岭地区本级</t>
  </si>
  <si>
    <t>232701</t>
  </si>
  <si>
    <t>漠河市</t>
  </si>
  <si>
    <t>232721</t>
  </si>
  <si>
    <t>呼玛县</t>
  </si>
  <si>
    <t>232722</t>
  </si>
  <si>
    <t>塔河县</t>
  </si>
  <si>
    <t>232761</t>
  </si>
  <si>
    <t>加格达奇区</t>
  </si>
  <si>
    <t>310000</t>
  </si>
  <si>
    <t>上海市本级</t>
  </si>
  <si>
    <t>310101</t>
  </si>
  <si>
    <t>黄浦区</t>
  </si>
  <si>
    <t>310104</t>
  </si>
  <si>
    <t>徐汇区</t>
  </si>
  <si>
    <t>310105</t>
  </si>
  <si>
    <t>长宁区</t>
  </si>
  <si>
    <t>310106</t>
  </si>
  <si>
    <t>静安区</t>
  </si>
  <si>
    <t>310107</t>
  </si>
  <si>
    <t>普陀区</t>
  </si>
  <si>
    <t>310109</t>
  </si>
  <si>
    <t>虹口区</t>
  </si>
  <si>
    <t>310110</t>
  </si>
  <si>
    <t>杨浦区</t>
  </si>
  <si>
    <t>310112</t>
  </si>
  <si>
    <t>闵行区</t>
  </si>
  <si>
    <t>310113</t>
  </si>
  <si>
    <t>310114</t>
  </si>
  <si>
    <t>嘉定区</t>
  </si>
  <si>
    <t>310115</t>
  </si>
  <si>
    <t>浦东新区</t>
  </si>
  <si>
    <t>310116</t>
  </si>
  <si>
    <t>金山区</t>
  </si>
  <si>
    <t>310117</t>
  </si>
  <si>
    <t>松江区</t>
  </si>
  <si>
    <t>310118</t>
  </si>
  <si>
    <t>青浦区</t>
  </si>
  <si>
    <t>310120</t>
  </si>
  <si>
    <t>奉贤区</t>
  </si>
  <si>
    <t>310151</t>
  </si>
  <si>
    <t>崇明区</t>
  </si>
  <si>
    <t>320000</t>
  </si>
  <si>
    <t>江苏省本级</t>
  </si>
  <si>
    <t>320100</t>
  </si>
  <si>
    <t>南京市本级</t>
  </si>
  <si>
    <t>320102</t>
  </si>
  <si>
    <t>玄武区</t>
  </si>
  <si>
    <t>320104</t>
  </si>
  <si>
    <t>秦淮区</t>
  </si>
  <si>
    <t>320105</t>
  </si>
  <si>
    <t>建邺区</t>
  </si>
  <si>
    <t>320106</t>
  </si>
  <si>
    <t>鼓楼区</t>
  </si>
  <si>
    <t>320111</t>
  </si>
  <si>
    <t>浦口区</t>
  </si>
  <si>
    <t>320113</t>
  </si>
  <si>
    <t>栖霞区</t>
  </si>
  <si>
    <t>320114</t>
  </si>
  <si>
    <t>雨花台区</t>
  </si>
  <si>
    <t>320115</t>
  </si>
  <si>
    <t>江宁区</t>
  </si>
  <si>
    <t>320116</t>
  </si>
  <si>
    <t>六合区</t>
  </si>
  <si>
    <t>320117</t>
  </si>
  <si>
    <t>溧水区</t>
  </si>
  <si>
    <t>320118</t>
  </si>
  <si>
    <t>高淳区</t>
  </si>
  <si>
    <t>320200</t>
  </si>
  <si>
    <t>无锡市本级</t>
  </si>
  <si>
    <t>320205</t>
  </si>
  <si>
    <t>锡山区</t>
  </si>
  <si>
    <t>320206</t>
  </si>
  <si>
    <t>惠山区</t>
  </si>
  <si>
    <t>320211</t>
  </si>
  <si>
    <t>滨湖区</t>
  </si>
  <si>
    <t>320213</t>
  </si>
  <si>
    <t>梁溪区</t>
  </si>
  <si>
    <t>320214</t>
  </si>
  <si>
    <t>新吴区</t>
  </si>
  <si>
    <t>320281</t>
  </si>
  <si>
    <t>江阴市</t>
  </si>
  <si>
    <t>320282</t>
  </si>
  <si>
    <t>宜兴市</t>
  </si>
  <si>
    <t>320300</t>
  </si>
  <si>
    <t>徐州市本级</t>
  </si>
  <si>
    <t>320302</t>
  </si>
  <si>
    <t>320303</t>
  </si>
  <si>
    <t>云龙区</t>
  </si>
  <si>
    <t>320305</t>
  </si>
  <si>
    <t>贾汪区</t>
  </si>
  <si>
    <t>320311</t>
  </si>
  <si>
    <t>泉山区</t>
  </si>
  <si>
    <t>320312</t>
  </si>
  <si>
    <t>铜山区</t>
  </si>
  <si>
    <t>320321</t>
  </si>
  <si>
    <t>丰县</t>
  </si>
  <si>
    <t>320322</t>
  </si>
  <si>
    <t>沛县</t>
  </si>
  <si>
    <t>320324</t>
  </si>
  <si>
    <t>睢宁县</t>
  </si>
  <si>
    <t>320381</t>
  </si>
  <si>
    <t>新沂市</t>
  </si>
  <si>
    <t>320382</t>
  </si>
  <si>
    <t>邳州市</t>
  </si>
  <si>
    <t>320400</t>
  </si>
  <si>
    <t>常州市本级</t>
  </si>
  <si>
    <t>320402</t>
  </si>
  <si>
    <t>天宁区</t>
  </si>
  <si>
    <t>320404</t>
  </si>
  <si>
    <t>钟楼区</t>
  </si>
  <si>
    <t>320411</t>
  </si>
  <si>
    <t>新北区</t>
  </si>
  <si>
    <t>320412</t>
  </si>
  <si>
    <t>武进区</t>
  </si>
  <si>
    <t>320413</t>
  </si>
  <si>
    <t>金坛区</t>
  </si>
  <si>
    <t>320481</t>
  </si>
  <si>
    <t>溧阳市</t>
  </si>
  <si>
    <t>320500</t>
  </si>
  <si>
    <t>苏州市本级</t>
  </si>
  <si>
    <t>320505</t>
  </si>
  <si>
    <t>虎丘区</t>
  </si>
  <si>
    <t>320506</t>
  </si>
  <si>
    <t>吴中区</t>
  </si>
  <si>
    <t>320507</t>
  </si>
  <si>
    <t>相城区</t>
  </si>
  <si>
    <t>320508</t>
  </si>
  <si>
    <t>姑苏区</t>
  </si>
  <si>
    <t>320509</t>
  </si>
  <si>
    <t>吴江区</t>
  </si>
  <si>
    <t>320581</t>
  </si>
  <si>
    <t>常熟市</t>
  </si>
  <si>
    <t>320582</t>
  </si>
  <si>
    <t>张家港市</t>
  </si>
  <si>
    <t>320583</t>
  </si>
  <si>
    <t>昆山市</t>
  </si>
  <si>
    <t>320585</t>
  </si>
  <si>
    <t>太仓市</t>
  </si>
  <si>
    <t>320600</t>
  </si>
  <si>
    <t>南通市本级</t>
  </si>
  <si>
    <t>320612</t>
  </si>
  <si>
    <t>320613</t>
  </si>
  <si>
    <t>崇川区</t>
  </si>
  <si>
    <t>320623</t>
  </si>
  <si>
    <t>如东县</t>
  </si>
  <si>
    <t>320681</t>
  </si>
  <si>
    <t>启东市</t>
  </si>
  <si>
    <t>320682</t>
  </si>
  <si>
    <t>如皋市</t>
  </si>
  <si>
    <t>320614</t>
  </si>
  <si>
    <t>海门区</t>
  </si>
  <si>
    <t>320685</t>
  </si>
  <si>
    <t>海安市</t>
  </si>
  <si>
    <t>320700</t>
  </si>
  <si>
    <t>连云港市本级</t>
  </si>
  <si>
    <t>320703</t>
  </si>
  <si>
    <t>连云区</t>
  </si>
  <si>
    <t>320706</t>
  </si>
  <si>
    <t>320707</t>
  </si>
  <si>
    <t>赣榆区</t>
  </si>
  <si>
    <t>320722</t>
  </si>
  <si>
    <t>东海县</t>
  </si>
  <si>
    <t>320723</t>
  </si>
  <si>
    <t>灌云县</t>
  </si>
  <si>
    <t>320724</t>
  </si>
  <si>
    <t>灌南县</t>
  </si>
  <si>
    <t>320800</t>
  </si>
  <si>
    <t>淮安市本级</t>
  </si>
  <si>
    <t>320803</t>
  </si>
  <si>
    <t>淮安区</t>
  </si>
  <si>
    <t>320804</t>
  </si>
  <si>
    <t>淮阴区</t>
  </si>
  <si>
    <t>320812</t>
  </si>
  <si>
    <t>清江浦区</t>
  </si>
  <si>
    <t>320813</t>
  </si>
  <si>
    <t>洪泽区</t>
  </si>
  <si>
    <t>320826</t>
  </si>
  <si>
    <t>涟水县</t>
  </si>
  <si>
    <t>320830</t>
  </si>
  <si>
    <t>盱眙县</t>
  </si>
  <si>
    <t>320831</t>
  </si>
  <si>
    <t>金湖县</t>
  </si>
  <si>
    <t>320900</t>
  </si>
  <si>
    <t>盐城市本级</t>
  </si>
  <si>
    <t>320902</t>
  </si>
  <si>
    <t>亭湖区</t>
  </si>
  <si>
    <t>320903</t>
  </si>
  <si>
    <t>盐都区</t>
  </si>
  <si>
    <t>320904</t>
  </si>
  <si>
    <t>大丰区</t>
  </si>
  <si>
    <t>320921</t>
  </si>
  <si>
    <t>响水县</t>
  </si>
  <si>
    <t>320922</t>
  </si>
  <si>
    <t>滨海县</t>
  </si>
  <si>
    <t>320923</t>
  </si>
  <si>
    <t>阜宁县</t>
  </si>
  <si>
    <t>320924</t>
  </si>
  <si>
    <t>射阳县</t>
  </si>
  <si>
    <t>320925</t>
  </si>
  <si>
    <t>建湖县</t>
  </si>
  <si>
    <t>320981</t>
  </si>
  <si>
    <t>东台市</t>
  </si>
  <si>
    <t>321000</t>
  </si>
  <si>
    <t>扬州市本级</t>
  </si>
  <si>
    <t>321002</t>
  </si>
  <si>
    <t>广陵区</t>
  </si>
  <si>
    <t>321003</t>
  </si>
  <si>
    <t>邗江区</t>
  </si>
  <si>
    <t>321012</t>
  </si>
  <si>
    <t>江都区</t>
  </si>
  <si>
    <t>321023</t>
  </si>
  <si>
    <t>宝应县</t>
  </si>
  <si>
    <t>321081</t>
  </si>
  <si>
    <t>仪征市</t>
  </si>
  <si>
    <t>321084</t>
  </si>
  <si>
    <t>高邮市</t>
  </si>
  <si>
    <t>321100</t>
  </si>
  <si>
    <t>镇江市本级</t>
  </si>
  <si>
    <t>321102</t>
  </si>
  <si>
    <t>京口区</t>
  </si>
  <si>
    <t>321111</t>
  </si>
  <si>
    <t>润州区</t>
  </si>
  <si>
    <t>321112</t>
  </si>
  <si>
    <t>丹徒区</t>
  </si>
  <si>
    <t>321181</t>
  </si>
  <si>
    <t>丹阳市</t>
  </si>
  <si>
    <t>321182</t>
  </si>
  <si>
    <t>扬中市</t>
  </si>
  <si>
    <t>321183</t>
  </si>
  <si>
    <t>句容市</t>
  </si>
  <si>
    <t>321200</t>
  </si>
  <si>
    <t>泰州市本级</t>
  </si>
  <si>
    <t>321202</t>
  </si>
  <si>
    <t>海陵区</t>
  </si>
  <si>
    <t>321203</t>
  </si>
  <si>
    <t>高港区</t>
  </si>
  <si>
    <t>321204</t>
  </si>
  <si>
    <t>姜堰区</t>
  </si>
  <si>
    <t>321281</t>
  </si>
  <si>
    <t>兴化市</t>
  </si>
  <si>
    <t>321282</t>
  </si>
  <si>
    <t>靖江市</t>
  </si>
  <si>
    <t>321283</t>
  </si>
  <si>
    <t>泰兴市</t>
  </si>
  <si>
    <t>321300</t>
  </si>
  <si>
    <t>宿迁市本级</t>
  </si>
  <si>
    <t>321302</t>
  </si>
  <si>
    <t>宿城区</t>
  </si>
  <si>
    <t>321311</t>
  </si>
  <si>
    <t>宿豫区</t>
  </si>
  <si>
    <t>321322</t>
  </si>
  <si>
    <t>沭阳县</t>
  </si>
  <si>
    <t>321323</t>
  </si>
  <si>
    <t>泗阳县</t>
  </si>
  <si>
    <t>321324</t>
  </si>
  <si>
    <t>泗洪县</t>
  </si>
  <si>
    <t>330000</t>
  </si>
  <si>
    <t>浙江省本级</t>
  </si>
  <si>
    <t>330100</t>
  </si>
  <si>
    <t>杭州市本级</t>
  </si>
  <si>
    <t>330102</t>
  </si>
  <si>
    <t>上城区</t>
  </si>
  <si>
    <t>330105</t>
  </si>
  <si>
    <t>拱墅区</t>
  </si>
  <si>
    <t>330106</t>
  </si>
  <si>
    <t>西湖区</t>
  </si>
  <si>
    <t>330108</t>
  </si>
  <si>
    <t>滨江区</t>
  </si>
  <si>
    <t>330109</t>
  </si>
  <si>
    <t>萧山区</t>
  </si>
  <si>
    <t>330110</t>
  </si>
  <si>
    <t>余杭区</t>
  </si>
  <si>
    <t>330111</t>
  </si>
  <si>
    <t>富阳区</t>
  </si>
  <si>
    <t>330112</t>
  </si>
  <si>
    <t>临安区</t>
  </si>
  <si>
    <t>330113</t>
  </si>
  <si>
    <t>临平区</t>
  </si>
  <si>
    <t>330114</t>
  </si>
  <si>
    <t>钱塘区</t>
  </si>
  <si>
    <t>330122</t>
  </si>
  <si>
    <t>桐庐县</t>
  </si>
  <si>
    <t>330127</t>
  </si>
  <si>
    <t>淳安县</t>
  </si>
  <si>
    <t>330182</t>
  </si>
  <si>
    <t>建德市</t>
  </si>
  <si>
    <t>330200</t>
  </si>
  <si>
    <t>宁波市本级</t>
  </si>
  <si>
    <t>330203</t>
  </si>
  <si>
    <t>海曙区</t>
  </si>
  <si>
    <t>330205</t>
  </si>
  <si>
    <t>江北区</t>
  </si>
  <si>
    <t>330206</t>
  </si>
  <si>
    <t>北仑区</t>
  </si>
  <si>
    <t>330211</t>
  </si>
  <si>
    <t>镇海区</t>
  </si>
  <si>
    <t>330212</t>
  </si>
  <si>
    <t>鄞州区</t>
  </si>
  <si>
    <t>330213</t>
  </si>
  <si>
    <t>奉化区</t>
  </si>
  <si>
    <t>330225</t>
  </si>
  <si>
    <t>象山县</t>
  </si>
  <si>
    <t>330226</t>
  </si>
  <si>
    <t>宁海县</t>
  </si>
  <si>
    <t>330281</t>
  </si>
  <si>
    <t>余姚市</t>
  </si>
  <si>
    <t>330282</t>
  </si>
  <si>
    <t>慈溪市</t>
  </si>
  <si>
    <t>330300</t>
  </si>
  <si>
    <t>温州市本级</t>
  </si>
  <si>
    <t>330302</t>
  </si>
  <si>
    <t>鹿城区</t>
  </si>
  <si>
    <t>330303</t>
  </si>
  <si>
    <t>龙湾区</t>
  </si>
  <si>
    <t>330304</t>
  </si>
  <si>
    <t>瓯海区</t>
  </si>
  <si>
    <t>330305</t>
  </si>
  <si>
    <t>洞头区</t>
  </si>
  <si>
    <t>330324</t>
  </si>
  <si>
    <t>永嘉县</t>
  </si>
  <si>
    <t>330326</t>
  </si>
  <si>
    <t>平阳县</t>
  </si>
  <si>
    <t>330327</t>
  </si>
  <si>
    <t>苍南县</t>
  </si>
  <si>
    <t>330328</t>
  </si>
  <si>
    <t>文成县</t>
  </si>
  <si>
    <t>330329</t>
  </si>
  <si>
    <t>泰顺县</t>
  </si>
  <si>
    <t>330381</t>
  </si>
  <si>
    <t>瑞安市</t>
  </si>
  <si>
    <t>330382</t>
  </si>
  <si>
    <t>乐清市</t>
  </si>
  <si>
    <t>330383</t>
  </si>
  <si>
    <t>龙港市</t>
  </si>
  <si>
    <t>330400</t>
  </si>
  <si>
    <t>嘉兴市本级</t>
  </si>
  <si>
    <t>330402</t>
  </si>
  <si>
    <t>南湖区</t>
  </si>
  <si>
    <t>330411</t>
  </si>
  <si>
    <t>秀洲区</t>
  </si>
  <si>
    <t>330421</t>
  </si>
  <si>
    <t>嘉善县</t>
  </si>
  <si>
    <t>330424</t>
  </si>
  <si>
    <t>海盐县</t>
  </si>
  <si>
    <t>330481</t>
  </si>
  <si>
    <t>海宁市</t>
  </si>
  <si>
    <t>330482</t>
  </si>
  <si>
    <t>平湖市</t>
  </si>
  <si>
    <t>330483</t>
  </si>
  <si>
    <t>桐乡市</t>
  </si>
  <si>
    <t>330500</t>
  </si>
  <si>
    <t>湖州市本级</t>
  </si>
  <si>
    <t>330502</t>
  </si>
  <si>
    <t>吴兴区</t>
  </si>
  <si>
    <t>330503</t>
  </si>
  <si>
    <t>南浔区</t>
  </si>
  <si>
    <t>330521</t>
  </si>
  <si>
    <t>德清县</t>
  </si>
  <si>
    <t>330522</t>
  </si>
  <si>
    <t>长兴县</t>
  </si>
  <si>
    <t>330523</t>
  </si>
  <si>
    <t>安吉县</t>
  </si>
  <si>
    <t>330600</t>
  </si>
  <si>
    <t>绍兴市本级</t>
  </si>
  <si>
    <t>330602</t>
  </si>
  <si>
    <t>越城区</t>
  </si>
  <si>
    <t>330603</t>
  </si>
  <si>
    <t>柯桥区</t>
  </si>
  <si>
    <t>330604</t>
  </si>
  <si>
    <t>上虞区</t>
  </si>
  <si>
    <t>330624</t>
  </si>
  <si>
    <t>新昌县</t>
  </si>
  <si>
    <t>330681</t>
  </si>
  <si>
    <t>诸暨市</t>
  </si>
  <si>
    <t>330683</t>
  </si>
  <si>
    <t>嵊州市</t>
  </si>
  <si>
    <t>330700</t>
  </si>
  <si>
    <t>金华市本级</t>
  </si>
  <si>
    <t>330702</t>
  </si>
  <si>
    <t>婺城区</t>
  </si>
  <si>
    <t>330703</t>
  </si>
  <si>
    <t>金东区</t>
  </si>
  <si>
    <t>330723</t>
  </si>
  <si>
    <t>武义县</t>
  </si>
  <si>
    <t>330726</t>
  </si>
  <si>
    <t>浦江县</t>
  </si>
  <si>
    <t>330727</t>
  </si>
  <si>
    <t>磐安县</t>
  </si>
  <si>
    <t>330781</t>
  </si>
  <si>
    <t>兰溪市</t>
  </si>
  <si>
    <t>330782</t>
  </si>
  <si>
    <t>义乌市</t>
  </si>
  <si>
    <t>330783</t>
  </si>
  <si>
    <t>东阳市</t>
  </si>
  <si>
    <t>330784</t>
  </si>
  <si>
    <t>永康市</t>
  </si>
  <si>
    <t>330800</t>
  </si>
  <si>
    <t>衢州市本级</t>
  </si>
  <si>
    <t>330802</t>
  </si>
  <si>
    <t>柯城区</t>
  </si>
  <si>
    <t>330803</t>
  </si>
  <si>
    <t>衢江区</t>
  </si>
  <si>
    <t>330822</t>
  </si>
  <si>
    <t>常山县</t>
  </si>
  <si>
    <t>330824</t>
  </si>
  <si>
    <t>开化县</t>
  </si>
  <si>
    <t>330825</t>
  </si>
  <si>
    <t>龙游县</t>
  </si>
  <si>
    <t>330881</t>
  </si>
  <si>
    <t>江山市</t>
  </si>
  <si>
    <t>330900</t>
  </si>
  <si>
    <t>舟山市本级</t>
  </si>
  <si>
    <t>330902</t>
  </si>
  <si>
    <t>定海区</t>
  </si>
  <si>
    <t>330903</t>
  </si>
  <si>
    <t>330921</t>
  </si>
  <si>
    <t>岱山县</t>
  </si>
  <si>
    <t>330922</t>
  </si>
  <si>
    <t>嵊泗县</t>
  </si>
  <si>
    <t>331000</t>
  </si>
  <si>
    <t>台州市本级</t>
  </si>
  <si>
    <t>331002</t>
  </si>
  <si>
    <t>椒江区</t>
  </si>
  <si>
    <t>331003</t>
  </si>
  <si>
    <t>黄岩区</t>
  </si>
  <si>
    <t>331004</t>
  </si>
  <si>
    <t>路桥区</t>
  </si>
  <si>
    <t>331022</t>
  </si>
  <si>
    <t>三门县</t>
  </si>
  <si>
    <t>331023</t>
  </si>
  <si>
    <t>天台县</t>
  </si>
  <si>
    <t>331024</t>
  </si>
  <si>
    <t>仙居县</t>
  </si>
  <si>
    <t>331081</t>
  </si>
  <si>
    <t>温岭市</t>
  </si>
  <si>
    <t>331082</t>
  </si>
  <si>
    <t>临海市</t>
  </si>
  <si>
    <t>331083</t>
  </si>
  <si>
    <t>玉环市</t>
  </si>
  <si>
    <t>331100</t>
  </si>
  <si>
    <t>丽水市本级</t>
  </si>
  <si>
    <t>331102</t>
  </si>
  <si>
    <t>莲都区</t>
  </si>
  <si>
    <t>331121</t>
  </si>
  <si>
    <t>青田县</t>
  </si>
  <si>
    <t>331122</t>
  </si>
  <si>
    <t>缙云县</t>
  </si>
  <si>
    <t>331123</t>
  </si>
  <si>
    <t>遂昌县</t>
  </si>
  <si>
    <t>331124</t>
  </si>
  <si>
    <t>松阳县</t>
  </si>
  <si>
    <t>331125</t>
  </si>
  <si>
    <t>云和县</t>
  </si>
  <si>
    <t>331126</t>
  </si>
  <si>
    <t>庆元县</t>
  </si>
  <si>
    <t>331127</t>
  </si>
  <si>
    <t>景宁畲族自治县</t>
  </si>
  <si>
    <t>331181</t>
  </si>
  <si>
    <t>龙泉市</t>
  </si>
  <si>
    <t>340000</t>
  </si>
  <si>
    <t>安徽省本级</t>
  </si>
  <si>
    <t>340100</t>
  </si>
  <si>
    <t>合肥市本级</t>
  </si>
  <si>
    <t>340102</t>
  </si>
  <si>
    <t>瑶海区</t>
  </si>
  <si>
    <t>340103</t>
  </si>
  <si>
    <t>庐阳区</t>
  </si>
  <si>
    <t>340104</t>
  </si>
  <si>
    <t>蜀山区</t>
  </si>
  <si>
    <t>340111</t>
  </si>
  <si>
    <t>包河区</t>
  </si>
  <si>
    <t>340121</t>
  </si>
  <si>
    <t>长丰县</t>
  </si>
  <si>
    <t>340122</t>
  </si>
  <si>
    <t>肥东县</t>
  </si>
  <si>
    <t>340123</t>
  </si>
  <si>
    <t>肥西县</t>
  </si>
  <si>
    <t>340124</t>
  </si>
  <si>
    <t>庐江县</t>
  </si>
  <si>
    <t>340181</t>
  </si>
  <si>
    <t>巢湖市</t>
  </si>
  <si>
    <t>340200</t>
  </si>
  <si>
    <t>芜湖市本级</t>
  </si>
  <si>
    <t>340202</t>
  </si>
  <si>
    <t>镜湖区</t>
  </si>
  <si>
    <t>340207</t>
  </si>
  <si>
    <t>鸠江区</t>
  </si>
  <si>
    <t>340209</t>
  </si>
  <si>
    <t>弋江区</t>
  </si>
  <si>
    <t>340210</t>
  </si>
  <si>
    <t>湾沚区</t>
  </si>
  <si>
    <t>340212</t>
  </si>
  <si>
    <t>繁昌区</t>
  </si>
  <si>
    <t>340223</t>
  </si>
  <si>
    <t>南陵县</t>
  </si>
  <si>
    <t>340281</t>
  </si>
  <si>
    <t>无为市</t>
  </si>
  <si>
    <t>340300</t>
  </si>
  <si>
    <t>蚌埠市本级</t>
  </si>
  <si>
    <t>340302</t>
  </si>
  <si>
    <t>龙子湖区</t>
  </si>
  <si>
    <t>340303</t>
  </si>
  <si>
    <t>蚌山区</t>
  </si>
  <si>
    <t>340304</t>
  </si>
  <si>
    <t>禹会区</t>
  </si>
  <si>
    <t>340311</t>
  </si>
  <si>
    <t>淮上区</t>
  </si>
  <si>
    <t>340321</t>
  </si>
  <si>
    <t>怀远县</t>
  </si>
  <si>
    <t>340322</t>
  </si>
  <si>
    <t>五河县</t>
  </si>
  <si>
    <t>340323</t>
  </si>
  <si>
    <t>固镇县</t>
  </si>
  <si>
    <t>340400</t>
  </si>
  <si>
    <t>淮南市本级</t>
  </si>
  <si>
    <t>340402</t>
  </si>
  <si>
    <t>大通区</t>
  </si>
  <si>
    <t>340403</t>
  </si>
  <si>
    <t>田家庵区</t>
  </si>
  <si>
    <t>340404</t>
  </si>
  <si>
    <t>谢家集区</t>
  </si>
  <si>
    <t>340405</t>
  </si>
  <si>
    <t>八公山区</t>
  </si>
  <si>
    <t>340406</t>
  </si>
  <si>
    <t>潘集区</t>
  </si>
  <si>
    <t>340421</t>
  </si>
  <si>
    <t>凤台县</t>
  </si>
  <si>
    <t>340422</t>
  </si>
  <si>
    <t>寿县</t>
  </si>
  <si>
    <t>340500</t>
  </si>
  <si>
    <t>马鞍山市本级</t>
  </si>
  <si>
    <t>340503</t>
  </si>
  <si>
    <t>花山区</t>
  </si>
  <si>
    <t>340504</t>
  </si>
  <si>
    <t>雨山区</t>
  </si>
  <si>
    <t>340506</t>
  </si>
  <si>
    <t>博望区</t>
  </si>
  <si>
    <t>340521</t>
  </si>
  <si>
    <t>当涂县</t>
  </si>
  <si>
    <t>340522</t>
  </si>
  <si>
    <t>含山县</t>
  </si>
  <si>
    <t>340523</t>
  </si>
  <si>
    <t>和县</t>
  </si>
  <si>
    <t>340600</t>
  </si>
  <si>
    <t>淮北市本级</t>
  </si>
  <si>
    <t>340602</t>
  </si>
  <si>
    <t>杜集区</t>
  </si>
  <si>
    <t>340603</t>
  </si>
  <si>
    <t>相山区</t>
  </si>
  <si>
    <t>340604</t>
  </si>
  <si>
    <t>烈山区</t>
  </si>
  <si>
    <t>340621</t>
  </si>
  <si>
    <t>濉溪县</t>
  </si>
  <si>
    <t>340700</t>
  </si>
  <si>
    <t>铜陵市本级</t>
  </si>
  <si>
    <t>340705</t>
  </si>
  <si>
    <t>铜官区</t>
  </si>
  <si>
    <t>340706</t>
  </si>
  <si>
    <t>义安区</t>
  </si>
  <si>
    <t>340711</t>
  </si>
  <si>
    <t>340722</t>
  </si>
  <si>
    <t>枞阳县</t>
  </si>
  <si>
    <t>340800</t>
  </si>
  <si>
    <t>安庆市本级</t>
  </si>
  <si>
    <t>340802</t>
  </si>
  <si>
    <t>迎江区</t>
  </si>
  <si>
    <t>340803</t>
  </si>
  <si>
    <t>大观区</t>
  </si>
  <si>
    <t>340811</t>
  </si>
  <si>
    <t>宜秀区</t>
  </si>
  <si>
    <t>340822</t>
  </si>
  <si>
    <t>怀宁县</t>
  </si>
  <si>
    <t>340825</t>
  </si>
  <si>
    <t>太湖县</t>
  </si>
  <si>
    <t>340826</t>
  </si>
  <si>
    <t>宿松县</t>
  </si>
  <si>
    <t>340827</t>
  </si>
  <si>
    <t>望江县</t>
  </si>
  <si>
    <t>340828</t>
  </si>
  <si>
    <t>岳西县</t>
  </si>
  <si>
    <t>340881</t>
  </si>
  <si>
    <t>桐城市</t>
  </si>
  <si>
    <t>340882</t>
  </si>
  <si>
    <t>潜山市</t>
  </si>
  <si>
    <t>341000</t>
  </si>
  <si>
    <t>黄山市本级</t>
  </si>
  <si>
    <t>341002</t>
  </si>
  <si>
    <t>屯溪区</t>
  </si>
  <si>
    <t>341003</t>
  </si>
  <si>
    <t>黄山区</t>
  </si>
  <si>
    <t>341004</t>
  </si>
  <si>
    <t>徽州区</t>
  </si>
  <si>
    <t>341021</t>
  </si>
  <si>
    <t>歙县</t>
  </si>
  <si>
    <t>341022</t>
  </si>
  <si>
    <t>休宁县</t>
  </si>
  <si>
    <t>341023</t>
  </si>
  <si>
    <t>黟县</t>
  </si>
  <si>
    <t>341024</t>
  </si>
  <si>
    <t>祁门县</t>
  </si>
  <si>
    <t>341100</t>
  </si>
  <si>
    <t>滁州市本级</t>
  </si>
  <si>
    <t>341102</t>
  </si>
  <si>
    <t>琅琊区</t>
  </si>
  <si>
    <t>341103</t>
  </si>
  <si>
    <t>南谯区</t>
  </si>
  <si>
    <t>341122</t>
  </si>
  <si>
    <t>来安县</t>
  </si>
  <si>
    <t>341124</t>
  </si>
  <si>
    <t>全椒县</t>
  </si>
  <si>
    <t>341125</t>
  </si>
  <si>
    <t>定远县</t>
  </si>
  <si>
    <t>341126</t>
  </si>
  <si>
    <t>凤阳县</t>
  </si>
  <si>
    <t>341181</t>
  </si>
  <si>
    <t>天长市</t>
  </si>
  <si>
    <t>341182</t>
  </si>
  <si>
    <t>明光市</t>
  </si>
  <si>
    <t>341200</t>
  </si>
  <si>
    <t>阜阳市本级</t>
  </si>
  <si>
    <t>341202</t>
  </si>
  <si>
    <t>颍州区</t>
  </si>
  <si>
    <t>341203</t>
  </si>
  <si>
    <t>颍东区</t>
  </si>
  <si>
    <t>341204</t>
  </si>
  <si>
    <t>颍泉区</t>
  </si>
  <si>
    <t>341221</t>
  </si>
  <si>
    <t>临泉县</t>
  </si>
  <si>
    <t>341222</t>
  </si>
  <si>
    <t>太和县</t>
  </si>
  <si>
    <t>341225</t>
  </si>
  <si>
    <t>阜南县</t>
  </si>
  <si>
    <t>341226</t>
  </si>
  <si>
    <t>颍上县</t>
  </si>
  <si>
    <t>341282</t>
  </si>
  <si>
    <t>界首市</t>
  </si>
  <si>
    <t>341300</t>
  </si>
  <si>
    <t>宿州市本级</t>
  </si>
  <si>
    <t>341302</t>
  </si>
  <si>
    <t>埇桥区</t>
  </si>
  <si>
    <t>341321</t>
  </si>
  <si>
    <t>砀山县</t>
  </si>
  <si>
    <t>341322</t>
  </si>
  <si>
    <t>萧县</t>
  </si>
  <si>
    <t>341323</t>
  </si>
  <si>
    <t>灵璧县</t>
  </si>
  <si>
    <t>341324</t>
  </si>
  <si>
    <t>泗县</t>
  </si>
  <si>
    <t>341500</t>
  </si>
  <si>
    <t>六安市本级</t>
  </si>
  <si>
    <t>341502</t>
  </si>
  <si>
    <t>金安区</t>
  </si>
  <si>
    <t>341503</t>
  </si>
  <si>
    <t>裕安区</t>
  </si>
  <si>
    <t>341504</t>
  </si>
  <si>
    <t>叶集区</t>
  </si>
  <si>
    <t>341522</t>
  </si>
  <si>
    <t>霍邱县</t>
  </si>
  <si>
    <t>341523</t>
  </si>
  <si>
    <t>舒城县</t>
  </si>
  <si>
    <t>341524</t>
  </si>
  <si>
    <t>金寨县</t>
  </si>
  <si>
    <t>341525</t>
  </si>
  <si>
    <t>霍山县</t>
  </si>
  <si>
    <t>341600</t>
  </si>
  <si>
    <t>亳州市本级</t>
  </si>
  <si>
    <t>341602</t>
  </si>
  <si>
    <t>谯城区</t>
  </si>
  <si>
    <t>341621</t>
  </si>
  <si>
    <t>涡阳县</t>
  </si>
  <si>
    <t>341622</t>
  </si>
  <si>
    <t>蒙城县</t>
  </si>
  <si>
    <t>341623</t>
  </si>
  <si>
    <t>利辛县</t>
  </si>
  <si>
    <t>341700</t>
  </si>
  <si>
    <t>池州市本级</t>
  </si>
  <si>
    <t>341702</t>
  </si>
  <si>
    <t>贵池区</t>
  </si>
  <si>
    <t>341721</t>
  </si>
  <si>
    <t>东至县</t>
  </si>
  <si>
    <t>341722</t>
  </si>
  <si>
    <t>石台县</t>
  </si>
  <si>
    <t>341723</t>
  </si>
  <si>
    <t>青阳县</t>
  </si>
  <si>
    <t>341800</t>
  </si>
  <si>
    <t>宣城市本级</t>
  </si>
  <si>
    <t>341802</t>
  </si>
  <si>
    <t>宣州区</t>
  </si>
  <si>
    <t>341821</t>
  </si>
  <si>
    <t>郎溪县</t>
  </si>
  <si>
    <t>341823</t>
  </si>
  <si>
    <t>泾县</t>
  </si>
  <si>
    <t>341824</t>
  </si>
  <si>
    <t>绩溪县</t>
  </si>
  <si>
    <t>341825</t>
  </si>
  <si>
    <t>旌德县</t>
  </si>
  <si>
    <t>341881</t>
  </si>
  <si>
    <t>宁国市</t>
  </si>
  <si>
    <t>341882</t>
  </si>
  <si>
    <t>广德市</t>
  </si>
  <si>
    <t>350000</t>
  </si>
  <si>
    <t>福建省本级</t>
  </si>
  <si>
    <t>350100</t>
  </si>
  <si>
    <t>福州市本级</t>
  </si>
  <si>
    <t>350102</t>
  </si>
  <si>
    <t>350103</t>
  </si>
  <si>
    <t>台江区</t>
  </si>
  <si>
    <t>350104</t>
  </si>
  <si>
    <t>仓山区</t>
  </si>
  <si>
    <t>350105</t>
  </si>
  <si>
    <t>马尾区</t>
  </si>
  <si>
    <t>350111</t>
  </si>
  <si>
    <t>晋安区</t>
  </si>
  <si>
    <t>350112</t>
  </si>
  <si>
    <t>长乐区</t>
  </si>
  <si>
    <t>350121</t>
  </si>
  <si>
    <t>闽侯县</t>
  </si>
  <si>
    <t>350122</t>
  </si>
  <si>
    <t>连江县</t>
  </si>
  <si>
    <t>350123</t>
  </si>
  <si>
    <t>罗源县</t>
  </si>
  <si>
    <t>350124</t>
  </si>
  <si>
    <t>闽清县</t>
  </si>
  <si>
    <t>350125</t>
  </si>
  <si>
    <t>永泰县</t>
  </si>
  <si>
    <t>350128</t>
  </si>
  <si>
    <t>平潭县</t>
  </si>
  <si>
    <t>350181</t>
  </si>
  <si>
    <t>福清市</t>
  </si>
  <si>
    <t>350200</t>
  </si>
  <si>
    <t>厦门市本级</t>
  </si>
  <si>
    <t>350203</t>
  </si>
  <si>
    <t>思明区</t>
  </si>
  <si>
    <t>350205</t>
  </si>
  <si>
    <t>海沧区</t>
  </si>
  <si>
    <t>350206</t>
  </si>
  <si>
    <t>湖里区</t>
  </si>
  <si>
    <t>350211</t>
  </si>
  <si>
    <t>集美区</t>
  </si>
  <si>
    <t>350212</t>
  </si>
  <si>
    <t>同安区</t>
  </si>
  <si>
    <t>350213</t>
  </si>
  <si>
    <t>翔安区</t>
  </si>
  <si>
    <t>350300</t>
  </si>
  <si>
    <t>莆田市本级</t>
  </si>
  <si>
    <t>350302</t>
  </si>
  <si>
    <t>城厢区</t>
  </si>
  <si>
    <t>350303</t>
  </si>
  <si>
    <t>涵江区</t>
  </si>
  <si>
    <t>350304</t>
  </si>
  <si>
    <t>荔城区</t>
  </si>
  <si>
    <t>350305</t>
  </si>
  <si>
    <t>秀屿区</t>
  </si>
  <si>
    <t>350322</t>
  </si>
  <si>
    <t>仙游县</t>
  </si>
  <si>
    <t>350400</t>
  </si>
  <si>
    <t>三明市本级</t>
  </si>
  <si>
    <t>350404</t>
  </si>
  <si>
    <t>三元区</t>
  </si>
  <si>
    <t>350405</t>
  </si>
  <si>
    <t>沙县区</t>
  </si>
  <si>
    <t>350421</t>
  </si>
  <si>
    <t>明溪县</t>
  </si>
  <si>
    <t>350423</t>
  </si>
  <si>
    <t>清流县</t>
  </si>
  <si>
    <t>350424</t>
  </si>
  <si>
    <t>宁化县</t>
  </si>
  <si>
    <t>350425</t>
  </si>
  <si>
    <t>大田县</t>
  </si>
  <si>
    <t>350426</t>
  </si>
  <si>
    <t>尤溪县</t>
  </si>
  <si>
    <t>350428</t>
  </si>
  <si>
    <t>将乐县</t>
  </si>
  <si>
    <t>350429</t>
  </si>
  <si>
    <t>泰宁县</t>
  </si>
  <si>
    <t>350430</t>
  </si>
  <si>
    <t>建宁县</t>
  </si>
  <si>
    <t>350481</t>
  </si>
  <si>
    <t>永安市</t>
  </si>
  <si>
    <t>350500</t>
  </si>
  <si>
    <t>泉州市本级</t>
  </si>
  <si>
    <t>350502</t>
  </si>
  <si>
    <t>鲤城区</t>
  </si>
  <si>
    <t>350503</t>
  </si>
  <si>
    <t>丰泽区</t>
  </si>
  <si>
    <t>350504</t>
  </si>
  <si>
    <t>洛江区</t>
  </si>
  <si>
    <t>350505</t>
  </si>
  <si>
    <t>泉港区</t>
  </si>
  <si>
    <t>350521</t>
  </si>
  <si>
    <t>惠安县</t>
  </si>
  <si>
    <t>350524</t>
  </si>
  <si>
    <t>安溪县</t>
  </si>
  <si>
    <t>350525</t>
  </si>
  <si>
    <t>永春县</t>
  </si>
  <si>
    <t>350526</t>
  </si>
  <si>
    <t>德化县</t>
  </si>
  <si>
    <t>350527</t>
  </si>
  <si>
    <t>金门县</t>
  </si>
  <si>
    <t>350581</t>
  </si>
  <si>
    <t>石狮市</t>
  </si>
  <si>
    <t>350582</t>
  </si>
  <si>
    <t>晋江市</t>
  </si>
  <si>
    <t>350583</t>
  </si>
  <si>
    <t>南安市</t>
  </si>
  <si>
    <t>350600</t>
  </si>
  <si>
    <t>漳州市本级</t>
  </si>
  <si>
    <t>350602</t>
  </si>
  <si>
    <t>芗城区</t>
  </si>
  <si>
    <t>350603</t>
  </si>
  <si>
    <t>龙文区</t>
  </si>
  <si>
    <t>350604</t>
  </si>
  <si>
    <t>龙海区</t>
  </si>
  <si>
    <t>350605</t>
  </si>
  <si>
    <t>长泰区</t>
  </si>
  <si>
    <t>350622</t>
  </si>
  <si>
    <t>云霄县</t>
  </si>
  <si>
    <t>350623</t>
  </si>
  <si>
    <t>漳浦县</t>
  </si>
  <si>
    <t>350624</t>
  </si>
  <si>
    <t>诏安县</t>
  </si>
  <si>
    <t>350626</t>
  </si>
  <si>
    <t>东山县</t>
  </si>
  <si>
    <t>350627</t>
  </si>
  <si>
    <t>南靖县</t>
  </si>
  <si>
    <t>350628</t>
  </si>
  <si>
    <t>平和县</t>
  </si>
  <si>
    <t>350629</t>
  </si>
  <si>
    <t>华安县</t>
  </si>
  <si>
    <t>350700</t>
  </si>
  <si>
    <t>南平市本级</t>
  </si>
  <si>
    <t>350702</t>
  </si>
  <si>
    <t>延平区</t>
  </si>
  <si>
    <t>350703</t>
  </si>
  <si>
    <t>建阳区</t>
  </si>
  <si>
    <t>350721</t>
  </si>
  <si>
    <t>顺昌县</t>
  </si>
  <si>
    <t>350722</t>
  </si>
  <si>
    <t>浦城县</t>
  </si>
  <si>
    <t>350723</t>
  </si>
  <si>
    <t>光泽县</t>
  </si>
  <si>
    <t>350724</t>
  </si>
  <si>
    <t>松溪县</t>
  </si>
  <si>
    <t>350725</t>
  </si>
  <si>
    <t>政和县</t>
  </si>
  <si>
    <t>350781</t>
  </si>
  <si>
    <t>邵武市</t>
  </si>
  <si>
    <t>350782</t>
  </si>
  <si>
    <t>武夷山市</t>
  </si>
  <si>
    <t>350783</t>
  </si>
  <si>
    <t>建瓯市</t>
  </si>
  <si>
    <t>350800</t>
  </si>
  <si>
    <t>龙岩市本级</t>
  </si>
  <si>
    <t>350802</t>
  </si>
  <si>
    <t>新罗区</t>
  </si>
  <si>
    <t>350803</t>
  </si>
  <si>
    <t>永定区</t>
  </si>
  <si>
    <t>350821</t>
  </si>
  <si>
    <t>长汀县</t>
  </si>
  <si>
    <t>350823</t>
  </si>
  <si>
    <t>上杭县</t>
  </si>
  <si>
    <t>350824</t>
  </si>
  <si>
    <t>武平县</t>
  </si>
  <si>
    <t>350825</t>
  </si>
  <si>
    <t>连城县</t>
  </si>
  <si>
    <t>350881</t>
  </si>
  <si>
    <t>漳平市</t>
  </si>
  <si>
    <t>350900</t>
  </si>
  <si>
    <t>宁德市本级</t>
  </si>
  <si>
    <t>350902</t>
  </si>
  <si>
    <t>蕉城区</t>
  </si>
  <si>
    <t>350921</t>
  </si>
  <si>
    <t>霞浦县</t>
  </si>
  <si>
    <t>350922</t>
  </si>
  <si>
    <t>古田县</t>
  </si>
  <si>
    <t>350923</t>
  </si>
  <si>
    <t>屏南县</t>
  </si>
  <si>
    <t>350924</t>
  </si>
  <si>
    <t>寿宁县</t>
  </si>
  <si>
    <t>350925</t>
  </si>
  <si>
    <t>周宁县</t>
  </si>
  <si>
    <t>350926</t>
  </si>
  <si>
    <t>柘荣县</t>
  </si>
  <si>
    <t>350981</t>
  </si>
  <si>
    <t>福安市</t>
  </si>
  <si>
    <t>350982</t>
  </si>
  <si>
    <t>福鼎市</t>
  </si>
  <si>
    <t>360000</t>
  </si>
  <si>
    <t>江西省本级</t>
  </si>
  <si>
    <t>360100</t>
  </si>
  <si>
    <t>南昌市本级</t>
  </si>
  <si>
    <t>360102</t>
  </si>
  <si>
    <t>东湖区</t>
  </si>
  <si>
    <t>360103</t>
  </si>
  <si>
    <t>360104</t>
  </si>
  <si>
    <t>青云谱区</t>
  </si>
  <si>
    <t>360111</t>
  </si>
  <si>
    <t>青山湖区</t>
  </si>
  <si>
    <t>360112</t>
  </si>
  <si>
    <t>新建区</t>
  </si>
  <si>
    <t>360113</t>
  </si>
  <si>
    <t>红谷滩区</t>
  </si>
  <si>
    <t>360121</t>
  </si>
  <si>
    <t>南昌县</t>
  </si>
  <si>
    <t>360123</t>
  </si>
  <si>
    <t>安义县</t>
  </si>
  <si>
    <t>360124</t>
  </si>
  <si>
    <t>进贤县</t>
  </si>
  <si>
    <t>360200</t>
  </si>
  <si>
    <t>景德镇市本级</t>
  </si>
  <si>
    <t>360202</t>
  </si>
  <si>
    <t>昌江区</t>
  </si>
  <si>
    <t>360203</t>
  </si>
  <si>
    <t>珠山区</t>
  </si>
  <si>
    <t>360222</t>
  </si>
  <si>
    <t>浮梁县</t>
  </si>
  <si>
    <t>360281</t>
  </si>
  <si>
    <t>乐平市</t>
  </si>
  <si>
    <t>360300</t>
  </si>
  <si>
    <t>萍乡市本级</t>
  </si>
  <si>
    <t>360302</t>
  </si>
  <si>
    <t>安源区</t>
  </si>
  <si>
    <t>360313</t>
  </si>
  <si>
    <t>湘东区</t>
  </si>
  <si>
    <t>360321</t>
  </si>
  <si>
    <t>莲花县</t>
  </si>
  <si>
    <t>360322</t>
  </si>
  <si>
    <t>上栗县</t>
  </si>
  <si>
    <t>360323</t>
  </si>
  <si>
    <t>芦溪县</t>
  </si>
  <si>
    <t>360400</t>
  </si>
  <si>
    <t>九江市本级</t>
  </si>
  <si>
    <t>360402</t>
  </si>
  <si>
    <t>濂溪区</t>
  </si>
  <si>
    <t>360403</t>
  </si>
  <si>
    <t>浔阳区</t>
  </si>
  <si>
    <t>360404</t>
  </si>
  <si>
    <t>柴桑区</t>
  </si>
  <si>
    <t>360423</t>
  </si>
  <si>
    <t>武宁县</t>
  </si>
  <si>
    <t>360424</t>
  </si>
  <si>
    <t>修水县</t>
  </si>
  <si>
    <t>360425</t>
  </si>
  <si>
    <t>永修县</t>
  </si>
  <si>
    <t>360426</t>
  </si>
  <si>
    <t>德安县</t>
  </si>
  <si>
    <t>360428</t>
  </si>
  <si>
    <t>都昌县</t>
  </si>
  <si>
    <t>360429</t>
  </si>
  <si>
    <t>湖口县</t>
  </si>
  <si>
    <t>360430</t>
  </si>
  <si>
    <t>彭泽县</t>
  </si>
  <si>
    <t>360481</t>
  </si>
  <si>
    <t>瑞昌市</t>
  </si>
  <si>
    <t>360482</t>
  </si>
  <si>
    <t>共青城市</t>
  </si>
  <si>
    <t>360483</t>
  </si>
  <si>
    <t>庐山市</t>
  </si>
  <si>
    <t>360500</t>
  </si>
  <si>
    <t>新余市本级</t>
  </si>
  <si>
    <t>360502</t>
  </si>
  <si>
    <t>渝水区</t>
  </si>
  <si>
    <t>360521</t>
  </si>
  <si>
    <t>分宜县</t>
  </si>
  <si>
    <t>360600</t>
  </si>
  <si>
    <t>鹰潭市本级</t>
  </si>
  <si>
    <t>360602</t>
  </si>
  <si>
    <t>月湖区</t>
  </si>
  <si>
    <t>360603</t>
  </si>
  <si>
    <t>余江区</t>
  </si>
  <si>
    <t>360681</t>
  </si>
  <si>
    <t>贵溪市</t>
  </si>
  <si>
    <t>360700</t>
  </si>
  <si>
    <t>赣州市本级</t>
  </si>
  <si>
    <t>360702</t>
  </si>
  <si>
    <t>章贡区</t>
  </si>
  <si>
    <t>360703</t>
  </si>
  <si>
    <t>南康区</t>
  </si>
  <si>
    <t>360704</t>
  </si>
  <si>
    <t>赣县区</t>
  </si>
  <si>
    <t>360722</t>
  </si>
  <si>
    <t>信丰县</t>
  </si>
  <si>
    <t>360723</t>
  </si>
  <si>
    <t>大余县</t>
  </si>
  <si>
    <t>360724</t>
  </si>
  <si>
    <t>上犹县</t>
  </si>
  <si>
    <t>360725</t>
  </si>
  <si>
    <t>崇义县</t>
  </si>
  <si>
    <t>360726</t>
  </si>
  <si>
    <t>安远县</t>
  </si>
  <si>
    <t>360728</t>
  </si>
  <si>
    <t>定南县</t>
  </si>
  <si>
    <t>360729</t>
  </si>
  <si>
    <t>全南县</t>
  </si>
  <si>
    <t>360730</t>
  </si>
  <si>
    <t>宁都县</t>
  </si>
  <si>
    <t>360731</t>
  </si>
  <si>
    <t>于都县</t>
  </si>
  <si>
    <t>360732</t>
  </si>
  <si>
    <t>兴国县</t>
  </si>
  <si>
    <t>360733</t>
  </si>
  <si>
    <t>会昌县</t>
  </si>
  <si>
    <t>360734</t>
  </si>
  <si>
    <t>寻乌县</t>
  </si>
  <si>
    <t>360735</t>
  </si>
  <si>
    <t>石城县</t>
  </si>
  <si>
    <t>360781</t>
  </si>
  <si>
    <t>瑞金市</t>
  </si>
  <si>
    <t>360783</t>
  </si>
  <si>
    <t>龙南市</t>
  </si>
  <si>
    <t>360800</t>
  </si>
  <si>
    <t>吉安市本级</t>
  </si>
  <si>
    <t>360802</t>
  </si>
  <si>
    <t>吉州区</t>
  </si>
  <si>
    <t>360803</t>
  </si>
  <si>
    <t>青原区</t>
  </si>
  <si>
    <t>360821</t>
  </si>
  <si>
    <t>吉安县</t>
  </si>
  <si>
    <t>360822</t>
  </si>
  <si>
    <t>吉水县</t>
  </si>
  <si>
    <t>360823</t>
  </si>
  <si>
    <t>峡江县</t>
  </si>
  <si>
    <t>360824</t>
  </si>
  <si>
    <t>新干县</t>
  </si>
  <si>
    <t>360825</t>
  </si>
  <si>
    <t>永丰县</t>
  </si>
  <si>
    <t>360826</t>
  </si>
  <si>
    <t>泰和县</t>
  </si>
  <si>
    <t>360827</t>
  </si>
  <si>
    <t>遂川县</t>
  </si>
  <si>
    <t>360828</t>
  </si>
  <si>
    <t>万安县</t>
  </si>
  <si>
    <t>360829</t>
  </si>
  <si>
    <t>安福县</t>
  </si>
  <si>
    <t>360830</t>
  </si>
  <si>
    <t>永新县</t>
  </si>
  <si>
    <t>360881</t>
  </si>
  <si>
    <t>井冈山市</t>
  </si>
  <si>
    <t>360900</t>
  </si>
  <si>
    <t>宜春市本级</t>
  </si>
  <si>
    <t>360902</t>
  </si>
  <si>
    <t>袁州区</t>
  </si>
  <si>
    <t>360921</t>
  </si>
  <si>
    <t>奉新县</t>
  </si>
  <si>
    <t>360922</t>
  </si>
  <si>
    <t>万载县</t>
  </si>
  <si>
    <t>360923</t>
  </si>
  <si>
    <t>上高县</t>
  </si>
  <si>
    <t>360924</t>
  </si>
  <si>
    <t>宜丰县</t>
  </si>
  <si>
    <t>360925</t>
  </si>
  <si>
    <t>靖安县</t>
  </si>
  <si>
    <t>360926</t>
  </si>
  <si>
    <t>铜鼓县</t>
  </si>
  <si>
    <t>360981</t>
  </si>
  <si>
    <t>丰城市</t>
  </si>
  <si>
    <t>360982</t>
  </si>
  <si>
    <t>樟树市</t>
  </si>
  <si>
    <t>360983</t>
  </si>
  <si>
    <t>高安市</t>
  </si>
  <si>
    <t>361000</t>
  </si>
  <si>
    <t>抚州市本级</t>
  </si>
  <si>
    <t>361002</t>
  </si>
  <si>
    <t>临川区</t>
  </si>
  <si>
    <t>361003</t>
  </si>
  <si>
    <t>东乡区</t>
  </si>
  <si>
    <t>361021</t>
  </si>
  <si>
    <t>南城县</t>
  </si>
  <si>
    <t>361022</t>
  </si>
  <si>
    <t>黎川县</t>
  </si>
  <si>
    <t>361023</t>
  </si>
  <si>
    <t>南丰县</t>
  </si>
  <si>
    <t>361024</t>
  </si>
  <si>
    <t>崇仁县</t>
  </si>
  <si>
    <t>361025</t>
  </si>
  <si>
    <t>乐安县</t>
  </si>
  <si>
    <t>361026</t>
  </si>
  <si>
    <t>宜黄县</t>
  </si>
  <si>
    <t>361027</t>
  </si>
  <si>
    <t>金溪县</t>
  </si>
  <si>
    <t>361028</t>
  </si>
  <si>
    <t>资溪县</t>
  </si>
  <si>
    <t>361030</t>
  </si>
  <si>
    <t>广昌县</t>
  </si>
  <si>
    <t>361100</t>
  </si>
  <si>
    <t>上饶市本级</t>
  </si>
  <si>
    <t>361102</t>
  </si>
  <si>
    <t>信州区</t>
  </si>
  <si>
    <t>361103</t>
  </si>
  <si>
    <t>广丰区</t>
  </si>
  <si>
    <t>361104</t>
  </si>
  <si>
    <t>广信区</t>
  </si>
  <si>
    <t>361123</t>
  </si>
  <si>
    <t>玉山县</t>
  </si>
  <si>
    <t>361124</t>
  </si>
  <si>
    <t>铅山县</t>
  </si>
  <si>
    <t>361125</t>
  </si>
  <si>
    <t>横峰县</t>
  </si>
  <si>
    <t>361126</t>
  </si>
  <si>
    <t>弋阳县</t>
  </si>
  <si>
    <t>361127</t>
  </si>
  <si>
    <t>余干县</t>
  </si>
  <si>
    <t>361128</t>
  </si>
  <si>
    <t>鄱阳县</t>
  </si>
  <si>
    <t>361129</t>
  </si>
  <si>
    <t>万年县</t>
  </si>
  <si>
    <t>361130</t>
  </si>
  <si>
    <t>婺源县</t>
  </si>
  <si>
    <t>361181</t>
  </si>
  <si>
    <t>德兴市</t>
  </si>
  <si>
    <t>370000</t>
  </si>
  <si>
    <t>山东省本级</t>
  </si>
  <si>
    <t>370100</t>
  </si>
  <si>
    <t>济南市本级</t>
  </si>
  <si>
    <t>370102</t>
  </si>
  <si>
    <t>历下区</t>
  </si>
  <si>
    <t>370103</t>
  </si>
  <si>
    <t>市中区</t>
  </si>
  <si>
    <t>370104</t>
  </si>
  <si>
    <t>槐荫区</t>
  </si>
  <si>
    <t>370105</t>
  </si>
  <si>
    <t>天桥区</t>
  </si>
  <si>
    <t>370112</t>
  </si>
  <si>
    <t>历城区</t>
  </si>
  <si>
    <t>370113</t>
  </si>
  <si>
    <t>长清区</t>
  </si>
  <si>
    <t>370114</t>
  </si>
  <si>
    <t>章丘区</t>
  </si>
  <si>
    <t>370115</t>
  </si>
  <si>
    <t>济阳区</t>
  </si>
  <si>
    <t>370116</t>
  </si>
  <si>
    <t>莱芜区</t>
  </si>
  <si>
    <t>370117</t>
  </si>
  <si>
    <t>钢城区</t>
  </si>
  <si>
    <t>370124</t>
  </si>
  <si>
    <t>平阴县</t>
  </si>
  <si>
    <t>370126</t>
  </si>
  <si>
    <t>商河县</t>
  </si>
  <si>
    <t>370200</t>
  </si>
  <si>
    <t>青岛市本级</t>
  </si>
  <si>
    <t>370202</t>
  </si>
  <si>
    <t>市南区</t>
  </si>
  <si>
    <t>370203</t>
  </si>
  <si>
    <t>市北区</t>
  </si>
  <si>
    <t>370211</t>
  </si>
  <si>
    <t>黄岛区</t>
  </si>
  <si>
    <t>370212</t>
  </si>
  <si>
    <t>崂山区</t>
  </si>
  <si>
    <t>370213</t>
  </si>
  <si>
    <t>李沧区</t>
  </si>
  <si>
    <t>370214</t>
  </si>
  <si>
    <t>城阳区</t>
  </si>
  <si>
    <t>370215</t>
  </si>
  <si>
    <t>即墨区</t>
  </si>
  <si>
    <t>370281</t>
  </si>
  <si>
    <t>胶州市</t>
  </si>
  <si>
    <t>370283</t>
  </si>
  <si>
    <t>平度市</t>
  </si>
  <si>
    <t>370285</t>
  </si>
  <si>
    <t>莱西市</t>
  </si>
  <si>
    <t>370300</t>
  </si>
  <si>
    <t>淄博市本级</t>
  </si>
  <si>
    <t>370302</t>
  </si>
  <si>
    <t>淄川区</t>
  </si>
  <si>
    <t>370303</t>
  </si>
  <si>
    <t>张店区</t>
  </si>
  <si>
    <t>370304</t>
  </si>
  <si>
    <t>博山区</t>
  </si>
  <si>
    <t>370305</t>
  </si>
  <si>
    <t>临淄区</t>
  </si>
  <si>
    <t>370306</t>
  </si>
  <si>
    <t>周村区</t>
  </si>
  <si>
    <t>370321</t>
  </si>
  <si>
    <t>桓台县</t>
  </si>
  <si>
    <t>370322</t>
  </si>
  <si>
    <t>高青县</t>
  </si>
  <si>
    <t>370323</t>
  </si>
  <si>
    <t>沂源县</t>
  </si>
  <si>
    <t>370400</t>
  </si>
  <si>
    <t>枣庄市本级</t>
  </si>
  <si>
    <t>370402</t>
  </si>
  <si>
    <t>370403</t>
  </si>
  <si>
    <t>薛城区</t>
  </si>
  <si>
    <t>370404</t>
  </si>
  <si>
    <t>峄城区</t>
  </si>
  <si>
    <t>370405</t>
  </si>
  <si>
    <t>台儿庄区</t>
  </si>
  <si>
    <t>370406</t>
  </si>
  <si>
    <t>山亭区</t>
  </si>
  <si>
    <t>370481</t>
  </si>
  <si>
    <t>滕州市</t>
  </si>
  <si>
    <t>370500</t>
  </si>
  <si>
    <t>东营市本级</t>
  </si>
  <si>
    <t>370502</t>
  </si>
  <si>
    <t>东营区</t>
  </si>
  <si>
    <t>370503</t>
  </si>
  <si>
    <t>河口区</t>
  </si>
  <si>
    <t>370505</t>
  </si>
  <si>
    <t>垦利区</t>
  </si>
  <si>
    <t>370522</t>
  </si>
  <si>
    <t>利津县</t>
  </si>
  <si>
    <t>370523</t>
  </si>
  <si>
    <t>广饶县</t>
  </si>
  <si>
    <t>370600</t>
  </si>
  <si>
    <t>烟台市本级</t>
  </si>
  <si>
    <t>370602</t>
  </si>
  <si>
    <t>芝罘区</t>
  </si>
  <si>
    <t>370611</t>
  </si>
  <si>
    <t>福山区</t>
  </si>
  <si>
    <t>370612</t>
  </si>
  <si>
    <t>牟平区</t>
  </si>
  <si>
    <t>370613</t>
  </si>
  <si>
    <t>莱山区</t>
  </si>
  <si>
    <t>370614</t>
  </si>
  <si>
    <t>蓬莱区</t>
  </si>
  <si>
    <t>370681</t>
  </si>
  <si>
    <t>龙口市</t>
  </si>
  <si>
    <t>370682</t>
  </si>
  <si>
    <t>莱阳市</t>
  </si>
  <si>
    <t>370683</t>
  </si>
  <si>
    <t>莱州市</t>
  </si>
  <si>
    <t>370685</t>
  </si>
  <si>
    <t>招远市</t>
  </si>
  <si>
    <t>370686</t>
  </si>
  <si>
    <t>栖霞市</t>
  </si>
  <si>
    <t>370687</t>
  </si>
  <si>
    <t>海阳市</t>
  </si>
  <si>
    <t>370700</t>
  </si>
  <si>
    <t>潍坊市本级</t>
  </si>
  <si>
    <t>370702</t>
  </si>
  <si>
    <t>潍城区</t>
  </si>
  <si>
    <t>370703</t>
  </si>
  <si>
    <t>寒亭区</t>
  </si>
  <si>
    <t>370704</t>
  </si>
  <si>
    <t>坊子区</t>
  </si>
  <si>
    <t>370705</t>
  </si>
  <si>
    <t>奎文区</t>
  </si>
  <si>
    <t>370724</t>
  </si>
  <si>
    <t>临朐县</t>
  </si>
  <si>
    <t>370725</t>
  </si>
  <si>
    <t>昌乐县</t>
  </si>
  <si>
    <t>370781</t>
  </si>
  <si>
    <t>青州市</t>
  </si>
  <si>
    <t>370782</t>
  </si>
  <si>
    <t>诸城市</t>
  </si>
  <si>
    <t>370783</t>
  </si>
  <si>
    <t>寿光市</t>
  </si>
  <si>
    <t>370784</t>
  </si>
  <si>
    <t>安丘市</t>
  </si>
  <si>
    <t>370785</t>
  </si>
  <si>
    <t>高密市</t>
  </si>
  <si>
    <t>370786</t>
  </si>
  <si>
    <t>昌邑市</t>
  </si>
  <si>
    <t>370800</t>
  </si>
  <si>
    <t>济宁市本级</t>
  </si>
  <si>
    <t>370811</t>
  </si>
  <si>
    <t>任城区</t>
  </si>
  <si>
    <t>370812</t>
  </si>
  <si>
    <t>兖州区</t>
  </si>
  <si>
    <t>370826</t>
  </si>
  <si>
    <t>微山县</t>
  </si>
  <si>
    <t>370827</t>
  </si>
  <si>
    <t>鱼台县</t>
  </si>
  <si>
    <t>370828</t>
  </si>
  <si>
    <t>金乡县</t>
  </si>
  <si>
    <t>370829</t>
  </si>
  <si>
    <t>嘉祥县</t>
  </si>
  <si>
    <t>370830</t>
  </si>
  <si>
    <t>汶上县</t>
  </si>
  <si>
    <t>370831</t>
  </si>
  <si>
    <t>泗水县</t>
  </si>
  <si>
    <t>370832</t>
  </si>
  <si>
    <t>梁山县</t>
  </si>
  <si>
    <t>370881</t>
  </si>
  <si>
    <t>曲阜市</t>
  </si>
  <si>
    <t>370883</t>
  </si>
  <si>
    <t>邹城市</t>
  </si>
  <si>
    <t>370900</t>
  </si>
  <si>
    <t>泰安市本级</t>
  </si>
  <si>
    <t>370902</t>
  </si>
  <si>
    <t>泰山区</t>
  </si>
  <si>
    <t>370911</t>
  </si>
  <si>
    <t>岱岳区</t>
  </si>
  <si>
    <t>370921</t>
  </si>
  <si>
    <t>宁阳县</t>
  </si>
  <si>
    <t>370923</t>
  </si>
  <si>
    <t>东平县</t>
  </si>
  <si>
    <t>370982</t>
  </si>
  <si>
    <t>新泰市</t>
  </si>
  <si>
    <t>370983</t>
  </si>
  <si>
    <t>肥城市</t>
  </si>
  <si>
    <t>371000</t>
  </si>
  <si>
    <t>威海市本级</t>
  </si>
  <si>
    <t>371002</t>
  </si>
  <si>
    <t>环翠区</t>
  </si>
  <si>
    <t>371003</t>
  </si>
  <si>
    <t>文登区</t>
  </si>
  <si>
    <t>371082</t>
  </si>
  <si>
    <t>荣成市</t>
  </si>
  <si>
    <t>371083</t>
  </si>
  <si>
    <t>乳山市</t>
  </si>
  <si>
    <t>371100</t>
  </si>
  <si>
    <t>日照市本级</t>
  </si>
  <si>
    <t>371102</t>
  </si>
  <si>
    <t>东港区</t>
  </si>
  <si>
    <t>371103</t>
  </si>
  <si>
    <t>岚山区</t>
  </si>
  <si>
    <t>371121</t>
  </si>
  <si>
    <t>五莲县</t>
  </si>
  <si>
    <t>371122</t>
  </si>
  <si>
    <t>莒县</t>
  </si>
  <si>
    <t>371300</t>
  </si>
  <si>
    <t>临沂市本级</t>
  </si>
  <si>
    <t>371302</t>
  </si>
  <si>
    <t>兰山区</t>
  </si>
  <si>
    <t>371311</t>
  </si>
  <si>
    <t>罗庄区</t>
  </si>
  <si>
    <t>371312</t>
  </si>
  <si>
    <t>371321</t>
  </si>
  <si>
    <t>沂南县</t>
  </si>
  <si>
    <t>371322</t>
  </si>
  <si>
    <t>郯城县</t>
  </si>
  <si>
    <t>371323</t>
  </si>
  <si>
    <t>沂水县</t>
  </si>
  <si>
    <t>371324</t>
  </si>
  <si>
    <t>兰陵县</t>
  </si>
  <si>
    <t>371325</t>
  </si>
  <si>
    <t>费县</t>
  </si>
  <si>
    <t>371326</t>
  </si>
  <si>
    <t>平邑县</t>
  </si>
  <si>
    <t>371327</t>
  </si>
  <si>
    <t>莒南县</t>
  </si>
  <si>
    <t>371328</t>
  </si>
  <si>
    <t>蒙阴县</t>
  </si>
  <si>
    <t>371329</t>
  </si>
  <si>
    <t>临沭县</t>
  </si>
  <si>
    <t>371400</t>
  </si>
  <si>
    <t>德州市本级</t>
  </si>
  <si>
    <t>371402</t>
  </si>
  <si>
    <t>德城区</t>
  </si>
  <si>
    <t>371403</t>
  </si>
  <si>
    <t>陵城区</t>
  </si>
  <si>
    <t>371422</t>
  </si>
  <si>
    <t>宁津县</t>
  </si>
  <si>
    <t>371423</t>
  </si>
  <si>
    <t>庆云县</t>
  </si>
  <si>
    <t>371424</t>
  </si>
  <si>
    <t>临邑县</t>
  </si>
  <si>
    <t>371425</t>
  </si>
  <si>
    <t>齐河县</t>
  </si>
  <si>
    <t>371426</t>
  </si>
  <si>
    <t>平原县</t>
  </si>
  <si>
    <t>371427</t>
  </si>
  <si>
    <t>夏津县</t>
  </si>
  <si>
    <t>371428</t>
  </si>
  <si>
    <t>武城县</t>
  </si>
  <si>
    <t>371481</t>
  </si>
  <si>
    <t>乐陵市</t>
  </si>
  <si>
    <t>371482</t>
  </si>
  <si>
    <t>禹城市</t>
  </si>
  <si>
    <t>371500</t>
  </si>
  <si>
    <t>聊城市本级</t>
  </si>
  <si>
    <t>371502</t>
  </si>
  <si>
    <t>东昌府区</t>
  </si>
  <si>
    <t>371503</t>
  </si>
  <si>
    <t>茌平区</t>
  </si>
  <si>
    <t>371521</t>
  </si>
  <si>
    <t>阳谷县</t>
  </si>
  <si>
    <t>371522</t>
  </si>
  <si>
    <t>莘县</t>
  </si>
  <si>
    <t>371524</t>
  </si>
  <si>
    <t>东阿县</t>
  </si>
  <si>
    <t>371525</t>
  </si>
  <si>
    <t>冠县</t>
  </si>
  <si>
    <t>371526</t>
  </si>
  <si>
    <t>高唐县</t>
  </si>
  <si>
    <t>371581</t>
  </si>
  <si>
    <t>临清市</t>
  </si>
  <si>
    <t>371600</t>
  </si>
  <si>
    <t>滨州市本级</t>
  </si>
  <si>
    <t>371602</t>
  </si>
  <si>
    <t>滨城区</t>
  </si>
  <si>
    <t>371603</t>
  </si>
  <si>
    <t>沾化区</t>
  </si>
  <si>
    <t>371621</t>
  </si>
  <si>
    <t>惠民县</t>
  </si>
  <si>
    <t>371622</t>
  </si>
  <si>
    <t>阳信县</t>
  </si>
  <si>
    <t>371623</t>
  </si>
  <si>
    <t>无棣县</t>
  </si>
  <si>
    <t>371625</t>
  </si>
  <si>
    <t>博兴县</t>
  </si>
  <si>
    <t>371681</t>
  </si>
  <si>
    <t>邹平市</t>
  </si>
  <si>
    <t>371700</t>
  </si>
  <si>
    <t>菏泽市本级</t>
  </si>
  <si>
    <t>371702</t>
  </si>
  <si>
    <t>牡丹区</t>
  </si>
  <si>
    <t>371703</t>
  </si>
  <si>
    <t>定陶区</t>
  </si>
  <si>
    <t>371721</t>
  </si>
  <si>
    <t>曹县</t>
  </si>
  <si>
    <t>371722</t>
  </si>
  <si>
    <t>单县</t>
  </si>
  <si>
    <t>371723</t>
  </si>
  <si>
    <t>成武县</t>
  </si>
  <si>
    <t>371724</t>
  </si>
  <si>
    <t>巨野县</t>
  </si>
  <si>
    <t>371725</t>
  </si>
  <si>
    <t>郓城县</t>
  </si>
  <si>
    <t>371726</t>
  </si>
  <si>
    <t>鄄城县</t>
  </si>
  <si>
    <t>371728</t>
  </si>
  <si>
    <t>东明县</t>
  </si>
  <si>
    <t>410000</t>
  </si>
  <si>
    <t>河南省本级</t>
  </si>
  <si>
    <t>410100</t>
  </si>
  <si>
    <t>郑州市本级</t>
  </si>
  <si>
    <t>410102</t>
  </si>
  <si>
    <t>中原区</t>
  </si>
  <si>
    <t>410103</t>
  </si>
  <si>
    <t>二七区</t>
  </si>
  <si>
    <t>410104</t>
  </si>
  <si>
    <t>管城回族区</t>
  </si>
  <si>
    <t>410105</t>
  </si>
  <si>
    <t>金水区</t>
  </si>
  <si>
    <t>410106</t>
  </si>
  <si>
    <t>上街区</t>
  </si>
  <si>
    <t>410108</t>
  </si>
  <si>
    <t>惠济区</t>
  </si>
  <si>
    <t>410122</t>
  </si>
  <si>
    <t>中牟县</t>
  </si>
  <si>
    <t>410181</t>
  </si>
  <si>
    <t>巩义市</t>
  </si>
  <si>
    <t>410182</t>
  </si>
  <si>
    <t>荥阳市</t>
  </si>
  <si>
    <t>410183</t>
  </si>
  <si>
    <t>新密市</t>
  </si>
  <si>
    <t>410184</t>
  </si>
  <si>
    <t>新郑市</t>
  </si>
  <si>
    <t>410185</t>
  </si>
  <si>
    <t>登封市</t>
  </si>
  <si>
    <t>410200</t>
  </si>
  <si>
    <t>开封市本级</t>
  </si>
  <si>
    <t>410202</t>
  </si>
  <si>
    <t>龙亭区</t>
  </si>
  <si>
    <t>410203</t>
  </si>
  <si>
    <t>顺河回族区</t>
  </si>
  <si>
    <t>410204</t>
  </si>
  <si>
    <t>410205</t>
  </si>
  <si>
    <t>禹王台区</t>
  </si>
  <si>
    <t>410212</t>
  </si>
  <si>
    <t>祥符区</t>
  </si>
  <si>
    <t>410221</t>
  </si>
  <si>
    <t>杞县</t>
  </si>
  <si>
    <t>410222</t>
  </si>
  <si>
    <t>通许县</t>
  </si>
  <si>
    <t>410223</t>
  </si>
  <si>
    <t>尉氏县</t>
  </si>
  <si>
    <t>410225</t>
  </si>
  <si>
    <t>兰考县</t>
  </si>
  <si>
    <t>410300</t>
  </si>
  <si>
    <t>洛阳市本级</t>
  </si>
  <si>
    <t>410302</t>
  </si>
  <si>
    <t>老城区</t>
  </si>
  <si>
    <t>410303</t>
  </si>
  <si>
    <t>西工区</t>
  </si>
  <si>
    <t>410304</t>
  </si>
  <si>
    <t>瀍河回族区</t>
  </si>
  <si>
    <t>410305</t>
  </si>
  <si>
    <t>涧西区</t>
  </si>
  <si>
    <t>410307</t>
  </si>
  <si>
    <t>偃师区</t>
  </si>
  <si>
    <t>410308</t>
  </si>
  <si>
    <t>孟津区</t>
  </si>
  <si>
    <t>410311</t>
  </si>
  <si>
    <t>洛龙区</t>
  </si>
  <si>
    <t>410323</t>
  </si>
  <si>
    <t>新安县</t>
  </si>
  <si>
    <t>410324</t>
  </si>
  <si>
    <t>栾川县</t>
  </si>
  <si>
    <t>410325</t>
  </si>
  <si>
    <t>嵩县</t>
  </si>
  <si>
    <t>410326</t>
  </si>
  <si>
    <t>汝阳县</t>
  </si>
  <si>
    <t>410327</t>
  </si>
  <si>
    <t>宜阳县</t>
  </si>
  <si>
    <t>410328</t>
  </si>
  <si>
    <t>洛宁县</t>
  </si>
  <si>
    <t>410329</t>
  </si>
  <si>
    <t>伊川县</t>
  </si>
  <si>
    <t>410400</t>
  </si>
  <si>
    <t>平顶山市本级</t>
  </si>
  <si>
    <t>410402</t>
  </si>
  <si>
    <t>410403</t>
  </si>
  <si>
    <t>卫东区</t>
  </si>
  <si>
    <t>410404</t>
  </si>
  <si>
    <t>石龙区</t>
  </si>
  <si>
    <t>410411</t>
  </si>
  <si>
    <t>湛河区</t>
  </si>
  <si>
    <t>410421</t>
  </si>
  <si>
    <t>宝丰县</t>
  </si>
  <si>
    <t>410422</t>
  </si>
  <si>
    <t>叶县</t>
  </si>
  <si>
    <t>410423</t>
  </si>
  <si>
    <t>鲁山县</t>
  </si>
  <si>
    <t>410425</t>
  </si>
  <si>
    <t>郏县</t>
  </si>
  <si>
    <t>410481</t>
  </si>
  <si>
    <t>舞钢市</t>
  </si>
  <si>
    <t>410482</t>
  </si>
  <si>
    <t>汝州市</t>
  </si>
  <si>
    <t>410500</t>
  </si>
  <si>
    <t>安阳市本级</t>
  </si>
  <si>
    <t>410502</t>
  </si>
  <si>
    <t>文峰区</t>
  </si>
  <si>
    <t>410503</t>
  </si>
  <si>
    <t>北关区</t>
  </si>
  <si>
    <t>410505</t>
  </si>
  <si>
    <t>殷都区</t>
  </si>
  <si>
    <t>410506</t>
  </si>
  <si>
    <t>龙安区</t>
  </si>
  <si>
    <t>410522</t>
  </si>
  <si>
    <t>安阳县</t>
  </si>
  <si>
    <t>410523</t>
  </si>
  <si>
    <t>汤阴县</t>
  </si>
  <si>
    <t>410526</t>
  </si>
  <si>
    <t>滑县</t>
  </si>
  <si>
    <t>410527</t>
  </si>
  <si>
    <t>内黄县</t>
  </si>
  <si>
    <t>410581</t>
  </si>
  <si>
    <t>林州市</t>
  </si>
  <si>
    <t>410600</t>
  </si>
  <si>
    <t>鹤壁市本级</t>
  </si>
  <si>
    <t>410602</t>
  </si>
  <si>
    <t>鹤山区</t>
  </si>
  <si>
    <t>410603</t>
  </si>
  <si>
    <t>山城区</t>
  </si>
  <si>
    <t>410611</t>
  </si>
  <si>
    <t>淇滨区</t>
  </si>
  <si>
    <t>410621</t>
  </si>
  <si>
    <t>浚县</t>
  </si>
  <si>
    <t>410622</t>
  </si>
  <si>
    <t>淇县</t>
  </si>
  <si>
    <t>410700</t>
  </si>
  <si>
    <t>新乡市本级</t>
  </si>
  <si>
    <t>410702</t>
  </si>
  <si>
    <t>红旗区</t>
  </si>
  <si>
    <t>410703</t>
  </si>
  <si>
    <t>卫滨区</t>
  </si>
  <si>
    <t>410704</t>
  </si>
  <si>
    <t>凤泉区</t>
  </si>
  <si>
    <t>410711</t>
  </si>
  <si>
    <t>牧野区</t>
  </si>
  <si>
    <t>410721</t>
  </si>
  <si>
    <t>新乡县</t>
  </si>
  <si>
    <t>410724</t>
  </si>
  <si>
    <t>获嘉县</t>
  </si>
  <si>
    <t>410725</t>
  </si>
  <si>
    <t>原阳县</t>
  </si>
  <si>
    <t>410726</t>
  </si>
  <si>
    <t>延津县</t>
  </si>
  <si>
    <t>410727</t>
  </si>
  <si>
    <t>封丘县</t>
  </si>
  <si>
    <t>410781</t>
  </si>
  <si>
    <t>卫辉市</t>
  </si>
  <si>
    <t>410782</t>
  </si>
  <si>
    <t>辉县市</t>
  </si>
  <si>
    <t>410783</t>
  </si>
  <si>
    <t>长垣市</t>
  </si>
  <si>
    <t>410800</t>
  </si>
  <si>
    <t>焦作市本级</t>
  </si>
  <si>
    <t>410802</t>
  </si>
  <si>
    <t>解放区</t>
  </si>
  <si>
    <t>410803</t>
  </si>
  <si>
    <t>中站区</t>
  </si>
  <si>
    <t>410804</t>
  </si>
  <si>
    <t>马村区</t>
  </si>
  <si>
    <t>410811</t>
  </si>
  <si>
    <t>山阳区</t>
  </si>
  <si>
    <t>410821</t>
  </si>
  <si>
    <t>修武县</t>
  </si>
  <si>
    <t>410822</t>
  </si>
  <si>
    <t>博爱县</t>
  </si>
  <si>
    <t>410823</t>
  </si>
  <si>
    <t>武陟县</t>
  </si>
  <si>
    <t>410825</t>
  </si>
  <si>
    <t>温县</t>
  </si>
  <si>
    <t>410882</t>
  </si>
  <si>
    <t>沁阳市</t>
  </si>
  <si>
    <t>410883</t>
  </si>
  <si>
    <t>孟州市</t>
  </si>
  <si>
    <t>410900</t>
  </si>
  <si>
    <t>濮阳市本级</t>
  </si>
  <si>
    <t>410902</t>
  </si>
  <si>
    <t>华龙区</t>
  </si>
  <si>
    <t>410922</t>
  </si>
  <si>
    <t>清丰县</t>
  </si>
  <si>
    <t>410923</t>
  </si>
  <si>
    <t>南乐县</t>
  </si>
  <si>
    <t>410926</t>
  </si>
  <si>
    <t>范县</t>
  </si>
  <si>
    <t>410927</t>
  </si>
  <si>
    <t>台前县</t>
  </si>
  <si>
    <t>410928</t>
  </si>
  <si>
    <t>濮阳县</t>
  </si>
  <si>
    <t>411000</t>
  </si>
  <si>
    <t>许昌市本级</t>
  </si>
  <si>
    <t>411002</t>
  </si>
  <si>
    <t>魏都区</t>
  </si>
  <si>
    <t>411003</t>
  </si>
  <si>
    <t>建安区</t>
  </si>
  <si>
    <t>411024</t>
  </si>
  <si>
    <t>鄢陵县</t>
  </si>
  <si>
    <t>411025</t>
  </si>
  <si>
    <t>襄城县</t>
  </si>
  <si>
    <t>411081</t>
  </si>
  <si>
    <t>禹州市</t>
  </si>
  <si>
    <t>411082</t>
  </si>
  <si>
    <t>长葛市</t>
  </si>
  <si>
    <t>411100</t>
  </si>
  <si>
    <t>漯河市本级</t>
  </si>
  <si>
    <t>411102</t>
  </si>
  <si>
    <t>源汇区</t>
  </si>
  <si>
    <t>411103</t>
  </si>
  <si>
    <t>郾城区</t>
  </si>
  <si>
    <t>411104</t>
  </si>
  <si>
    <t>召陵区</t>
  </si>
  <si>
    <t>411121</t>
  </si>
  <si>
    <t>舞阳县</t>
  </si>
  <si>
    <t>411122</t>
  </si>
  <si>
    <t>临颍县</t>
  </si>
  <si>
    <t>411200</t>
  </si>
  <si>
    <t>三门峡市本级</t>
  </si>
  <si>
    <t>411202</t>
  </si>
  <si>
    <t>湖滨区</t>
  </si>
  <si>
    <t>411203</t>
  </si>
  <si>
    <t>陕州区</t>
  </si>
  <si>
    <t>411221</t>
  </si>
  <si>
    <t>渑池县</t>
  </si>
  <si>
    <t>411224</t>
  </si>
  <si>
    <t>卢氏县</t>
  </si>
  <si>
    <t>411281</t>
  </si>
  <si>
    <t>义马市</t>
  </si>
  <si>
    <t>411282</t>
  </si>
  <si>
    <t>灵宝市</t>
  </si>
  <si>
    <t>411300</t>
  </si>
  <si>
    <t>南阳市本级</t>
  </si>
  <si>
    <t>411302</t>
  </si>
  <si>
    <t>宛城区</t>
  </si>
  <si>
    <t>411303</t>
  </si>
  <si>
    <t>卧龙区</t>
  </si>
  <si>
    <t>411321</t>
  </si>
  <si>
    <t>南召县</t>
  </si>
  <si>
    <t>411322</t>
  </si>
  <si>
    <t>方城县</t>
  </si>
  <si>
    <t>411323</t>
  </si>
  <si>
    <t>西峡县</t>
  </si>
  <si>
    <t>411324</t>
  </si>
  <si>
    <t>镇平县</t>
  </si>
  <si>
    <t>411325</t>
  </si>
  <si>
    <t>内乡县</t>
  </si>
  <si>
    <t>411326</t>
  </si>
  <si>
    <t>淅川县</t>
  </si>
  <si>
    <t>411327</t>
  </si>
  <si>
    <t>社旗县</t>
  </si>
  <si>
    <t>411328</t>
  </si>
  <si>
    <t>唐河县</t>
  </si>
  <si>
    <t>411329</t>
  </si>
  <si>
    <t>新野县</t>
  </si>
  <si>
    <t>411330</t>
  </si>
  <si>
    <t>桐柏县</t>
  </si>
  <si>
    <t>411381</t>
  </si>
  <si>
    <t>邓州市</t>
  </si>
  <si>
    <t>411400</t>
  </si>
  <si>
    <t>商丘市本级</t>
  </si>
  <si>
    <t>411402</t>
  </si>
  <si>
    <t>梁园区</t>
  </si>
  <si>
    <t>411403</t>
  </si>
  <si>
    <t>睢阳区</t>
  </si>
  <si>
    <t>411421</t>
  </si>
  <si>
    <t>民权县</t>
  </si>
  <si>
    <t>411422</t>
  </si>
  <si>
    <t>睢县</t>
  </si>
  <si>
    <t>411423</t>
  </si>
  <si>
    <t>宁陵县</t>
  </si>
  <si>
    <t>411424</t>
  </si>
  <si>
    <t>柘城县</t>
  </si>
  <si>
    <t>411425</t>
  </si>
  <si>
    <t>虞城县</t>
  </si>
  <si>
    <t>411426</t>
  </si>
  <si>
    <t>夏邑县</t>
  </si>
  <si>
    <t>411481</t>
  </si>
  <si>
    <t>永城市</t>
  </si>
  <si>
    <t>411500</t>
  </si>
  <si>
    <t>信阳市本级</t>
  </si>
  <si>
    <t>411502</t>
  </si>
  <si>
    <t>浉河区</t>
  </si>
  <si>
    <t>411503</t>
  </si>
  <si>
    <t>平桥区</t>
  </si>
  <si>
    <t>411521</t>
  </si>
  <si>
    <t>罗山县</t>
  </si>
  <si>
    <t>411522</t>
  </si>
  <si>
    <t>光山县</t>
  </si>
  <si>
    <t>411523</t>
  </si>
  <si>
    <t>新县</t>
  </si>
  <si>
    <t>411524</t>
  </si>
  <si>
    <t>商城县</t>
  </si>
  <si>
    <t>411525</t>
  </si>
  <si>
    <t>固始县</t>
  </si>
  <si>
    <t>411526</t>
  </si>
  <si>
    <t>潢川县</t>
  </si>
  <si>
    <t>411527</t>
  </si>
  <si>
    <t>淮滨县</t>
  </si>
  <si>
    <t>411528</t>
  </si>
  <si>
    <t>息县</t>
  </si>
  <si>
    <t>411600</t>
  </si>
  <si>
    <t>周口市本级</t>
  </si>
  <si>
    <t>411602</t>
  </si>
  <si>
    <t>川汇区</t>
  </si>
  <si>
    <t>411603</t>
  </si>
  <si>
    <t>淮阳区</t>
  </si>
  <si>
    <t>411621</t>
  </si>
  <si>
    <t>扶沟县</t>
  </si>
  <si>
    <t>411622</t>
  </si>
  <si>
    <t>西华县</t>
  </si>
  <si>
    <t>411623</t>
  </si>
  <si>
    <t>商水县</t>
  </si>
  <si>
    <t>411624</t>
  </si>
  <si>
    <t>沈丘县</t>
  </si>
  <si>
    <t>411625</t>
  </si>
  <si>
    <t>郸城县</t>
  </si>
  <si>
    <t>411627</t>
  </si>
  <si>
    <t>太康县</t>
  </si>
  <si>
    <t>411628</t>
  </si>
  <si>
    <t>鹿邑县</t>
  </si>
  <si>
    <t>411681</t>
  </si>
  <si>
    <t>项城市</t>
  </si>
  <si>
    <t>411700</t>
  </si>
  <si>
    <t>驻马店市本级</t>
  </si>
  <si>
    <t>411702</t>
  </si>
  <si>
    <t>驿城区</t>
  </si>
  <si>
    <t>411721</t>
  </si>
  <si>
    <t>西平县</t>
  </si>
  <si>
    <t>411722</t>
  </si>
  <si>
    <t>上蔡县</t>
  </si>
  <si>
    <t>411723</t>
  </si>
  <si>
    <t>平舆县</t>
  </si>
  <si>
    <t>411724</t>
  </si>
  <si>
    <t>正阳县</t>
  </si>
  <si>
    <t>411725</t>
  </si>
  <si>
    <t>确山县</t>
  </si>
  <si>
    <t>411726</t>
  </si>
  <si>
    <t>泌阳县</t>
  </si>
  <si>
    <t>411727</t>
  </si>
  <si>
    <t>汝南县</t>
  </si>
  <si>
    <t>411728</t>
  </si>
  <si>
    <t>遂平县</t>
  </si>
  <si>
    <t>411729</t>
  </si>
  <si>
    <t>新蔡县</t>
  </si>
  <si>
    <t>419001</t>
  </si>
  <si>
    <t>济源市</t>
  </si>
  <si>
    <t>420000</t>
  </si>
  <si>
    <t>湖北省本级</t>
  </si>
  <si>
    <t>420100</t>
  </si>
  <si>
    <t>武汉市本级</t>
  </si>
  <si>
    <t>420102</t>
  </si>
  <si>
    <t>江岸区</t>
  </si>
  <si>
    <t>420103</t>
  </si>
  <si>
    <t>江汉区</t>
  </si>
  <si>
    <t>420104</t>
  </si>
  <si>
    <t>硚口区</t>
  </si>
  <si>
    <t>420105</t>
  </si>
  <si>
    <t>汉阳区</t>
  </si>
  <si>
    <t>420106</t>
  </si>
  <si>
    <t>武昌区</t>
  </si>
  <si>
    <t>420107</t>
  </si>
  <si>
    <t>420111</t>
  </si>
  <si>
    <t>洪山区</t>
  </si>
  <si>
    <t>420112</t>
  </si>
  <si>
    <t>东西湖区</t>
  </si>
  <si>
    <t>420113</t>
  </si>
  <si>
    <t>汉南区</t>
  </si>
  <si>
    <t>420114</t>
  </si>
  <si>
    <t>蔡甸区</t>
  </si>
  <si>
    <t>420115</t>
  </si>
  <si>
    <t>江夏区</t>
  </si>
  <si>
    <t>420116</t>
  </si>
  <si>
    <t>黄陂区</t>
  </si>
  <si>
    <t>420117</t>
  </si>
  <si>
    <t>新洲区</t>
  </si>
  <si>
    <t>420200</t>
  </si>
  <si>
    <t>黄石市本级</t>
  </si>
  <si>
    <t>420202</t>
  </si>
  <si>
    <t>黄石港区</t>
  </si>
  <si>
    <t>420203</t>
  </si>
  <si>
    <t>西塞山区</t>
  </si>
  <si>
    <t>420204</t>
  </si>
  <si>
    <t>下陆区</t>
  </si>
  <si>
    <t>420205</t>
  </si>
  <si>
    <t>铁山区</t>
  </si>
  <si>
    <t>420222</t>
  </si>
  <si>
    <t>阳新县</t>
  </si>
  <si>
    <t>420281</t>
  </si>
  <si>
    <t>大冶市</t>
  </si>
  <si>
    <t>420300</t>
  </si>
  <si>
    <t>十堰市本级</t>
  </si>
  <si>
    <t>420302</t>
  </si>
  <si>
    <t>茅箭区</t>
  </si>
  <si>
    <t>420303</t>
  </si>
  <si>
    <t>张湾区</t>
  </si>
  <si>
    <t>420304</t>
  </si>
  <si>
    <t>郧阳区</t>
  </si>
  <si>
    <t>420322</t>
  </si>
  <si>
    <t>郧西县</t>
  </si>
  <si>
    <t>420323</t>
  </si>
  <si>
    <t>竹山县</t>
  </si>
  <si>
    <t>420324</t>
  </si>
  <si>
    <t>竹溪县</t>
  </si>
  <si>
    <t>420325</t>
  </si>
  <si>
    <t>房县</t>
  </si>
  <si>
    <t>420381</t>
  </si>
  <si>
    <t>丹江口市</t>
  </si>
  <si>
    <t>420500</t>
  </si>
  <si>
    <t>宜昌市本级</t>
  </si>
  <si>
    <t>420502</t>
  </si>
  <si>
    <t>西陵区</t>
  </si>
  <si>
    <t>420503</t>
  </si>
  <si>
    <t>伍家岗区</t>
  </si>
  <si>
    <t>420504</t>
  </si>
  <si>
    <t>点军区</t>
  </si>
  <si>
    <t>420505</t>
  </si>
  <si>
    <t>猇亭区</t>
  </si>
  <si>
    <t>420506</t>
  </si>
  <si>
    <t>夷陵区</t>
  </si>
  <si>
    <t>420525</t>
  </si>
  <si>
    <t>远安县</t>
  </si>
  <si>
    <t>420526</t>
  </si>
  <si>
    <t>兴山县</t>
  </si>
  <si>
    <t>420527</t>
  </si>
  <si>
    <t>秭归县</t>
  </si>
  <si>
    <t>420528</t>
  </si>
  <si>
    <t>长阳土家族自治县</t>
  </si>
  <si>
    <t>420529</t>
  </si>
  <si>
    <t>五峰土家族自治县</t>
  </si>
  <si>
    <t>420581</t>
  </si>
  <si>
    <t>宜都市</t>
  </si>
  <si>
    <t>420582</t>
  </si>
  <si>
    <t>当阳市</t>
  </si>
  <si>
    <t>420583</t>
  </si>
  <si>
    <t>枝江市</t>
  </si>
  <si>
    <t>420600</t>
  </si>
  <si>
    <t>襄阳市本级</t>
  </si>
  <si>
    <t>420602</t>
  </si>
  <si>
    <t>襄城区</t>
  </si>
  <si>
    <t>420606</t>
  </si>
  <si>
    <t>樊城区</t>
  </si>
  <si>
    <t>420607</t>
  </si>
  <si>
    <t>襄州区</t>
  </si>
  <si>
    <t>420624</t>
  </si>
  <si>
    <t>南漳县</t>
  </si>
  <si>
    <t>420625</t>
  </si>
  <si>
    <t>谷城县</t>
  </si>
  <si>
    <t>420626</t>
  </si>
  <si>
    <t>保康县</t>
  </si>
  <si>
    <t>420682</t>
  </si>
  <si>
    <t>老河口市</t>
  </si>
  <si>
    <t>420683</t>
  </si>
  <si>
    <t>枣阳市</t>
  </si>
  <si>
    <t>420684</t>
  </si>
  <si>
    <t>宜城市</t>
  </si>
  <si>
    <t>420700</t>
  </si>
  <si>
    <t>鄂州市本级</t>
  </si>
  <si>
    <t>420702</t>
  </si>
  <si>
    <t>梁子湖区</t>
  </si>
  <si>
    <t>420703</t>
  </si>
  <si>
    <t>华容区</t>
  </si>
  <si>
    <t>420704</t>
  </si>
  <si>
    <t>鄂城区</t>
  </si>
  <si>
    <t>420800</t>
  </si>
  <si>
    <t>荆门市本级</t>
  </si>
  <si>
    <t>420802</t>
  </si>
  <si>
    <t>东宝区</t>
  </si>
  <si>
    <t>420804</t>
  </si>
  <si>
    <t>掇刀区</t>
  </si>
  <si>
    <t>420822</t>
  </si>
  <si>
    <t>沙洋县</t>
  </si>
  <si>
    <t>420881</t>
  </si>
  <si>
    <t>钟祥市</t>
  </si>
  <si>
    <t>420882</t>
  </si>
  <si>
    <t>京山市</t>
  </si>
  <si>
    <t>420900</t>
  </si>
  <si>
    <t>孝感市本级</t>
  </si>
  <si>
    <t>420902</t>
  </si>
  <si>
    <t>孝南区</t>
  </si>
  <si>
    <t>420921</t>
  </si>
  <si>
    <t>孝昌县</t>
  </si>
  <si>
    <t>420922</t>
  </si>
  <si>
    <t>大悟县</t>
  </si>
  <si>
    <t>420923</t>
  </si>
  <si>
    <t>云梦县</t>
  </si>
  <si>
    <t>420981</t>
  </si>
  <si>
    <t>应城市</t>
  </si>
  <si>
    <t>420982</t>
  </si>
  <si>
    <t>安陆市</t>
  </si>
  <si>
    <t>420984</t>
  </si>
  <si>
    <t>汉川市</t>
  </si>
  <si>
    <t>421000</t>
  </si>
  <si>
    <t>荆州市本级</t>
  </si>
  <si>
    <t>421002</t>
  </si>
  <si>
    <t>沙市区</t>
  </si>
  <si>
    <t>421003</t>
  </si>
  <si>
    <t>荆州区</t>
  </si>
  <si>
    <t>421022</t>
  </si>
  <si>
    <t>公安县</t>
  </si>
  <si>
    <t>421088</t>
  </si>
  <si>
    <t>监利市</t>
  </si>
  <si>
    <t>421024</t>
  </si>
  <si>
    <t>江陵县</t>
  </si>
  <si>
    <t>421081</t>
  </si>
  <si>
    <t>石首市</t>
  </si>
  <si>
    <t>421083</t>
  </si>
  <si>
    <t>洪湖市</t>
  </si>
  <si>
    <t>421087</t>
  </si>
  <si>
    <t>松滋市</t>
  </si>
  <si>
    <t>421100</t>
  </si>
  <si>
    <t>黄冈市本级</t>
  </si>
  <si>
    <t>421102</t>
  </si>
  <si>
    <t>黄州区</t>
  </si>
  <si>
    <t>421121</t>
  </si>
  <si>
    <t>团风县</t>
  </si>
  <si>
    <t>421122</t>
  </si>
  <si>
    <t>红安县</t>
  </si>
  <si>
    <t>421123</t>
  </si>
  <si>
    <t>罗田县</t>
  </si>
  <si>
    <t>421124</t>
  </si>
  <si>
    <t>英山县</t>
  </si>
  <si>
    <t>421125</t>
  </si>
  <si>
    <t>浠水县</t>
  </si>
  <si>
    <t>421126</t>
  </si>
  <si>
    <t>蕲春县</t>
  </si>
  <si>
    <t>421127</t>
  </si>
  <si>
    <t>黄梅县</t>
  </si>
  <si>
    <t>421181</t>
  </si>
  <si>
    <t>麻城市</t>
  </si>
  <si>
    <t>421182</t>
  </si>
  <si>
    <t>武穴市</t>
  </si>
  <si>
    <t>421200</t>
  </si>
  <si>
    <t>咸宁市本级</t>
  </si>
  <si>
    <t>421202</t>
  </si>
  <si>
    <t>咸安区</t>
  </si>
  <si>
    <t>421221</t>
  </si>
  <si>
    <t>嘉鱼县</t>
  </si>
  <si>
    <t>421222</t>
  </si>
  <si>
    <t>通城县</t>
  </si>
  <si>
    <t>421223</t>
  </si>
  <si>
    <t>崇阳县</t>
  </si>
  <si>
    <t>421224</t>
  </si>
  <si>
    <t>通山县</t>
  </si>
  <si>
    <t>421281</t>
  </si>
  <si>
    <t>赤壁市</t>
  </si>
  <si>
    <t>421300</t>
  </si>
  <si>
    <t>随州市本级</t>
  </si>
  <si>
    <t>421303</t>
  </si>
  <si>
    <t>曾都区</t>
  </si>
  <si>
    <t>421321</t>
  </si>
  <si>
    <t>随县</t>
  </si>
  <si>
    <t>421381</t>
  </si>
  <si>
    <t>广水市</t>
  </si>
  <si>
    <t>422800</t>
  </si>
  <si>
    <t>恩施土家族苗族自治州本级</t>
  </si>
  <si>
    <t>422801</t>
  </si>
  <si>
    <t>恩施市</t>
  </si>
  <si>
    <t>422802</t>
  </si>
  <si>
    <t>利川市</t>
  </si>
  <si>
    <t>422822</t>
  </si>
  <si>
    <t>建始县</t>
  </si>
  <si>
    <t>422823</t>
  </si>
  <si>
    <t>巴东县</t>
  </si>
  <si>
    <t>422825</t>
  </si>
  <si>
    <t>宣恩县</t>
  </si>
  <si>
    <t>422826</t>
  </si>
  <si>
    <t>咸丰县</t>
  </si>
  <si>
    <t>422827</t>
  </si>
  <si>
    <t>来凤县</t>
  </si>
  <si>
    <t>422828</t>
  </si>
  <si>
    <t>鹤峰县</t>
  </si>
  <si>
    <t>429004</t>
  </si>
  <si>
    <t>仙桃市</t>
  </si>
  <si>
    <t>429005</t>
  </si>
  <si>
    <t>潜江市</t>
  </si>
  <si>
    <t>429006</t>
  </si>
  <si>
    <t>天门市</t>
  </si>
  <si>
    <t>429021</t>
  </si>
  <si>
    <t>神农架林区</t>
  </si>
  <si>
    <t>430000</t>
  </si>
  <si>
    <t>湖南省本级</t>
  </si>
  <si>
    <t>430100</t>
  </si>
  <si>
    <t>长沙市本级</t>
  </si>
  <si>
    <t>430102</t>
  </si>
  <si>
    <t>芙蓉区</t>
  </si>
  <si>
    <t>430103</t>
  </si>
  <si>
    <t>天心区</t>
  </si>
  <si>
    <t>430104</t>
  </si>
  <si>
    <t>岳麓区</t>
  </si>
  <si>
    <t>430105</t>
  </si>
  <si>
    <t>开福区</t>
  </si>
  <si>
    <t>430111</t>
  </si>
  <si>
    <t>雨花区</t>
  </si>
  <si>
    <t>430112</t>
  </si>
  <si>
    <t>望城区</t>
  </si>
  <si>
    <t>430121</t>
  </si>
  <si>
    <t>长沙县</t>
  </si>
  <si>
    <t>430181</t>
  </si>
  <si>
    <t>浏阳市</t>
  </si>
  <si>
    <t>430182</t>
  </si>
  <si>
    <t>宁乡市</t>
  </si>
  <si>
    <t>430200</t>
  </si>
  <si>
    <t>株洲市本级</t>
  </si>
  <si>
    <t>430202</t>
  </si>
  <si>
    <t>荷塘区</t>
  </si>
  <si>
    <t>430203</t>
  </si>
  <si>
    <t>芦淞区</t>
  </si>
  <si>
    <t>430204</t>
  </si>
  <si>
    <t>石峰区</t>
  </si>
  <si>
    <t>430211</t>
  </si>
  <si>
    <t>天元区</t>
  </si>
  <si>
    <t>430212</t>
  </si>
  <si>
    <t>渌口区</t>
  </si>
  <si>
    <t>430223</t>
  </si>
  <si>
    <t>攸县</t>
  </si>
  <si>
    <t>430224</t>
  </si>
  <si>
    <t>茶陵县</t>
  </si>
  <si>
    <t>430225</t>
  </si>
  <si>
    <t>炎陵县</t>
  </si>
  <si>
    <t>430281</t>
  </si>
  <si>
    <t>醴陵市</t>
  </si>
  <si>
    <t>430300</t>
  </si>
  <si>
    <t>湘潭市本级</t>
  </si>
  <si>
    <t>430302</t>
  </si>
  <si>
    <t>雨湖区</t>
  </si>
  <si>
    <t>430304</t>
  </si>
  <si>
    <t>岳塘区</t>
  </si>
  <si>
    <t>430321</t>
  </si>
  <si>
    <t>湘潭县</t>
  </si>
  <si>
    <t>430381</t>
  </si>
  <si>
    <t>湘乡市</t>
  </si>
  <si>
    <t>430382</t>
  </si>
  <si>
    <t>韶山市</t>
  </si>
  <si>
    <t>430400</t>
  </si>
  <si>
    <t>衡阳市本级</t>
  </si>
  <si>
    <t>430405</t>
  </si>
  <si>
    <t>珠晖区</t>
  </si>
  <si>
    <t>430406</t>
  </si>
  <si>
    <t>雁峰区</t>
  </si>
  <si>
    <t>430407</t>
  </si>
  <si>
    <t>石鼓区</t>
  </si>
  <si>
    <t>430408</t>
  </si>
  <si>
    <t>蒸湘区</t>
  </si>
  <si>
    <t>430412</t>
  </si>
  <si>
    <t>南岳区</t>
  </si>
  <si>
    <t>430421</t>
  </si>
  <si>
    <t>衡阳县</t>
  </si>
  <si>
    <t>430422</t>
  </si>
  <si>
    <t>衡南县</t>
  </si>
  <si>
    <t>430423</t>
  </si>
  <si>
    <t>衡山县</t>
  </si>
  <si>
    <t>430424</t>
  </si>
  <si>
    <t>衡东县</t>
  </si>
  <si>
    <t>430426</t>
  </si>
  <si>
    <t>祁东县</t>
  </si>
  <si>
    <t>430481</t>
  </si>
  <si>
    <t>耒阳市</t>
  </si>
  <si>
    <t>430482</t>
  </si>
  <si>
    <t>常宁市</t>
  </si>
  <si>
    <t>430500</t>
  </si>
  <si>
    <t>邵阳市本级</t>
  </si>
  <si>
    <t>430502</t>
  </si>
  <si>
    <t>双清区</t>
  </si>
  <si>
    <t>430503</t>
  </si>
  <si>
    <t>大祥区</t>
  </si>
  <si>
    <t>430511</t>
  </si>
  <si>
    <t>北塔区</t>
  </si>
  <si>
    <t>430522</t>
  </si>
  <si>
    <t>新邵县</t>
  </si>
  <si>
    <t>430523</t>
  </si>
  <si>
    <t>邵阳县</t>
  </si>
  <si>
    <t>430524</t>
  </si>
  <si>
    <t>隆回县</t>
  </si>
  <si>
    <t>430525</t>
  </si>
  <si>
    <t>洞口县</t>
  </si>
  <si>
    <t>430527</t>
  </si>
  <si>
    <t>绥宁县</t>
  </si>
  <si>
    <t>430528</t>
  </si>
  <si>
    <t>新宁县</t>
  </si>
  <si>
    <t>430529</t>
  </si>
  <si>
    <t>城步苗族自治县</t>
  </si>
  <si>
    <t>430581</t>
  </si>
  <si>
    <t>武冈市</t>
  </si>
  <si>
    <t>430582</t>
  </si>
  <si>
    <t>邵东市</t>
  </si>
  <si>
    <t>430600</t>
  </si>
  <si>
    <t>岳阳市本级</t>
  </si>
  <si>
    <t>430602</t>
  </si>
  <si>
    <t>岳阳楼区</t>
  </si>
  <si>
    <t>430603</t>
  </si>
  <si>
    <t>云溪区</t>
  </si>
  <si>
    <t>430611</t>
  </si>
  <si>
    <t>君山区</t>
  </si>
  <si>
    <t>430621</t>
  </si>
  <si>
    <t>岳阳县</t>
  </si>
  <si>
    <t>430623</t>
  </si>
  <si>
    <t>华容县</t>
  </si>
  <si>
    <t>430624</t>
  </si>
  <si>
    <t>湘阴县</t>
  </si>
  <si>
    <t>430626</t>
  </si>
  <si>
    <t>平江县</t>
  </si>
  <si>
    <t>430681</t>
  </si>
  <si>
    <t>汨罗市</t>
  </si>
  <si>
    <t>430682</t>
  </si>
  <si>
    <t>临湘市</t>
  </si>
  <si>
    <t>430700</t>
  </si>
  <si>
    <t>常德市本级</t>
  </si>
  <si>
    <t>430702</t>
  </si>
  <si>
    <t>武陵区</t>
  </si>
  <si>
    <t>430703</t>
  </si>
  <si>
    <t>鼎城区</t>
  </si>
  <si>
    <t>430721</t>
  </si>
  <si>
    <t>安乡县</t>
  </si>
  <si>
    <t>430722</t>
  </si>
  <si>
    <t>汉寿县</t>
  </si>
  <si>
    <t>430723</t>
  </si>
  <si>
    <t>澧县</t>
  </si>
  <si>
    <t>430724</t>
  </si>
  <si>
    <t>临澧县</t>
  </si>
  <si>
    <t>430725</t>
  </si>
  <si>
    <t>桃源县</t>
  </si>
  <si>
    <t>430726</t>
  </si>
  <si>
    <t>石门县</t>
  </si>
  <si>
    <t>430781</t>
  </si>
  <si>
    <t>津市市</t>
  </si>
  <si>
    <t>430800</t>
  </si>
  <si>
    <t>张家界市本级</t>
  </si>
  <si>
    <t>430802</t>
  </si>
  <si>
    <t>430811</t>
  </si>
  <si>
    <t>武陵源区</t>
  </si>
  <si>
    <t>430821</t>
  </si>
  <si>
    <t>慈利县</t>
  </si>
  <si>
    <t>430822</t>
  </si>
  <si>
    <t>桑植县</t>
  </si>
  <si>
    <t>430900</t>
  </si>
  <si>
    <t>益阳市本级</t>
  </si>
  <si>
    <t>430902</t>
  </si>
  <si>
    <t>资阳区</t>
  </si>
  <si>
    <t>430903</t>
  </si>
  <si>
    <t>赫山区</t>
  </si>
  <si>
    <t>430921</t>
  </si>
  <si>
    <t>南县</t>
  </si>
  <si>
    <t>430922</t>
  </si>
  <si>
    <t>桃江县</t>
  </si>
  <si>
    <t>430923</t>
  </si>
  <si>
    <t>安化县</t>
  </si>
  <si>
    <t>430981</t>
  </si>
  <si>
    <t>沅江市</t>
  </si>
  <si>
    <t>431000</t>
  </si>
  <si>
    <t>郴州市本级</t>
  </si>
  <si>
    <t>431002</t>
  </si>
  <si>
    <t>北湖区</t>
  </si>
  <si>
    <t>431003</t>
  </si>
  <si>
    <t>苏仙区</t>
  </si>
  <si>
    <t>431021</t>
  </si>
  <si>
    <t>桂阳县</t>
  </si>
  <si>
    <t>431022</t>
  </si>
  <si>
    <t>宜章县</t>
  </si>
  <si>
    <t>431023</t>
  </si>
  <si>
    <t>永兴县</t>
  </si>
  <si>
    <t>431024</t>
  </si>
  <si>
    <t>嘉禾县</t>
  </si>
  <si>
    <t>431025</t>
  </si>
  <si>
    <t>临武县</t>
  </si>
  <si>
    <t>431026</t>
  </si>
  <si>
    <t>汝城县</t>
  </si>
  <si>
    <t>431027</t>
  </si>
  <si>
    <t>桂东县</t>
  </si>
  <si>
    <t>431028</t>
  </si>
  <si>
    <t>安仁县</t>
  </si>
  <si>
    <t>431081</t>
  </si>
  <si>
    <t>资兴市</t>
  </si>
  <si>
    <t>431100</t>
  </si>
  <si>
    <t>永州市本级</t>
  </si>
  <si>
    <t>431102</t>
  </si>
  <si>
    <t>零陵区</t>
  </si>
  <si>
    <t>431103</t>
  </si>
  <si>
    <t>冷水滩区</t>
  </si>
  <si>
    <t>431122</t>
  </si>
  <si>
    <t>东安县</t>
  </si>
  <si>
    <t>431123</t>
  </si>
  <si>
    <t>双牌县</t>
  </si>
  <si>
    <t>431124</t>
  </si>
  <si>
    <t>道县</t>
  </si>
  <si>
    <t>431125</t>
  </si>
  <si>
    <t>江永县</t>
  </si>
  <si>
    <t>431126</t>
  </si>
  <si>
    <t>宁远县</t>
  </si>
  <si>
    <t>431127</t>
  </si>
  <si>
    <t>蓝山县</t>
  </si>
  <si>
    <t>431128</t>
  </si>
  <si>
    <t>新田县</t>
  </si>
  <si>
    <t>431129</t>
  </si>
  <si>
    <t>江华瑶族自治县</t>
  </si>
  <si>
    <t>431181</t>
  </si>
  <si>
    <t>祁阳市</t>
  </si>
  <si>
    <t>431200</t>
  </si>
  <si>
    <t>怀化市本级</t>
  </si>
  <si>
    <t>431202</t>
  </si>
  <si>
    <t>鹤城区</t>
  </si>
  <si>
    <t>431221</t>
  </si>
  <si>
    <t>中方县</t>
  </si>
  <si>
    <t>431222</t>
  </si>
  <si>
    <t>沅陵县</t>
  </si>
  <si>
    <t>431223</t>
  </si>
  <si>
    <t>辰溪县</t>
  </si>
  <si>
    <t>431224</t>
  </si>
  <si>
    <t>溆浦县</t>
  </si>
  <si>
    <t>431225</t>
  </si>
  <si>
    <t>会同县</t>
  </si>
  <si>
    <t>431226</t>
  </si>
  <si>
    <t>麻阳苗族自治县</t>
  </si>
  <si>
    <t>431227</t>
  </si>
  <si>
    <t>新晃侗族自治县</t>
  </si>
  <si>
    <t>431228</t>
  </si>
  <si>
    <t>芷江侗族自治县</t>
  </si>
  <si>
    <t>431229</t>
  </si>
  <si>
    <t>靖州苗族侗族自治县</t>
  </si>
  <si>
    <t>431230</t>
  </si>
  <si>
    <t>通道侗族自治县</t>
  </si>
  <si>
    <t>431281</t>
  </si>
  <si>
    <t>洪江市</t>
  </si>
  <si>
    <t>431300</t>
  </si>
  <si>
    <t>娄底市本级</t>
  </si>
  <si>
    <t>431302</t>
  </si>
  <si>
    <t>娄星区</t>
  </si>
  <si>
    <t>431321</t>
  </si>
  <si>
    <t>双峰县</t>
  </si>
  <si>
    <t>431322</t>
  </si>
  <si>
    <t>新化县</t>
  </si>
  <si>
    <t>431381</t>
  </si>
  <si>
    <t>冷水江市</t>
  </si>
  <si>
    <t>431382</t>
  </si>
  <si>
    <t>涟源市</t>
  </si>
  <si>
    <t>433100</t>
  </si>
  <si>
    <t>湘西土家族苗族自治州本级</t>
  </si>
  <si>
    <t>433101</t>
  </si>
  <si>
    <t>吉首市</t>
  </si>
  <si>
    <t>433122</t>
  </si>
  <si>
    <t>泸溪县</t>
  </si>
  <si>
    <t>433123</t>
  </si>
  <si>
    <t>凤凰县</t>
  </si>
  <si>
    <t>433124</t>
  </si>
  <si>
    <t>花垣县</t>
  </si>
  <si>
    <t>433125</t>
  </si>
  <si>
    <t>保靖县</t>
  </si>
  <si>
    <t>433126</t>
  </si>
  <si>
    <t>古丈县</t>
  </si>
  <si>
    <t>433127</t>
  </si>
  <si>
    <t>永顺县</t>
  </si>
  <si>
    <t>433130</t>
  </si>
  <si>
    <t>龙山县</t>
  </si>
  <si>
    <t>440000</t>
  </si>
  <si>
    <t>广东省本级</t>
  </si>
  <si>
    <t>440100</t>
  </si>
  <si>
    <t>广州市本级</t>
  </si>
  <si>
    <t>440103</t>
  </si>
  <si>
    <t>荔湾区</t>
  </si>
  <si>
    <t>440104</t>
  </si>
  <si>
    <t>越秀区</t>
  </si>
  <si>
    <t>440105</t>
  </si>
  <si>
    <t>海珠区</t>
  </si>
  <si>
    <t>440106</t>
  </si>
  <si>
    <t>天河区</t>
  </si>
  <si>
    <t>440111</t>
  </si>
  <si>
    <t>白云区</t>
  </si>
  <si>
    <t>440112</t>
  </si>
  <si>
    <t>黄埔区</t>
  </si>
  <si>
    <t>440113</t>
  </si>
  <si>
    <t>番禺区</t>
  </si>
  <si>
    <t>440114</t>
  </si>
  <si>
    <t>花都区</t>
  </si>
  <si>
    <t>440115</t>
  </si>
  <si>
    <t>南沙区</t>
  </si>
  <si>
    <t>440117</t>
  </si>
  <si>
    <t>从化区</t>
  </si>
  <si>
    <t>440118</t>
  </si>
  <si>
    <t>增城区</t>
  </si>
  <si>
    <t>440200</t>
  </si>
  <si>
    <t>韶关市本级</t>
  </si>
  <si>
    <t>440203</t>
  </si>
  <si>
    <t>武江区</t>
  </si>
  <si>
    <t>440204</t>
  </si>
  <si>
    <t>浈江区</t>
  </si>
  <si>
    <t>440205</t>
  </si>
  <si>
    <t>曲江区</t>
  </si>
  <si>
    <t>440222</t>
  </si>
  <si>
    <t>始兴县</t>
  </si>
  <si>
    <t>440224</t>
  </si>
  <si>
    <t>仁化县</t>
  </si>
  <si>
    <t>440229</t>
  </si>
  <si>
    <t>翁源县</t>
  </si>
  <si>
    <t>440232</t>
  </si>
  <si>
    <t>乳源瑶族自治县</t>
  </si>
  <si>
    <t>440233</t>
  </si>
  <si>
    <t>新丰县</t>
  </si>
  <si>
    <t>440281</t>
  </si>
  <si>
    <t>乐昌市</t>
  </si>
  <si>
    <t>440282</t>
  </si>
  <si>
    <t>南雄市</t>
  </si>
  <si>
    <t>440300</t>
  </si>
  <si>
    <t>深圳市本级</t>
  </si>
  <si>
    <t>440303</t>
  </si>
  <si>
    <t>罗湖区</t>
  </si>
  <si>
    <t>440304</t>
  </si>
  <si>
    <t>福田区</t>
  </si>
  <si>
    <t>440305</t>
  </si>
  <si>
    <t>440306</t>
  </si>
  <si>
    <t>宝安区</t>
  </si>
  <si>
    <t>440307</t>
  </si>
  <si>
    <t>龙岗区</t>
  </si>
  <si>
    <t>440308</t>
  </si>
  <si>
    <t>盐田区</t>
  </si>
  <si>
    <t>440309</t>
  </si>
  <si>
    <t>龙华区</t>
  </si>
  <si>
    <t>440310</t>
  </si>
  <si>
    <t>坪山区</t>
  </si>
  <si>
    <t>440311</t>
  </si>
  <si>
    <t>光明区</t>
  </si>
  <si>
    <t>440400</t>
  </si>
  <si>
    <t>珠海市本级</t>
  </si>
  <si>
    <t>440402</t>
  </si>
  <si>
    <t>香洲区</t>
  </si>
  <si>
    <t>440403</t>
  </si>
  <si>
    <t>斗门区</t>
  </si>
  <si>
    <t>440404</t>
  </si>
  <si>
    <t>金湾区</t>
  </si>
  <si>
    <t>440500</t>
  </si>
  <si>
    <t>汕头市本级</t>
  </si>
  <si>
    <t>440507</t>
  </si>
  <si>
    <t>龙湖区</t>
  </si>
  <si>
    <t>440511</t>
  </si>
  <si>
    <t>金平区</t>
  </si>
  <si>
    <t>440512</t>
  </si>
  <si>
    <t>濠江区</t>
  </si>
  <si>
    <t>440513</t>
  </si>
  <si>
    <t>潮阳区</t>
  </si>
  <si>
    <t>440514</t>
  </si>
  <si>
    <t>潮南区</t>
  </si>
  <si>
    <t>440515</t>
  </si>
  <si>
    <t>澄海区</t>
  </si>
  <si>
    <t>440523</t>
  </si>
  <si>
    <t>南澳县</t>
  </si>
  <si>
    <t>440600</t>
  </si>
  <si>
    <t>佛山市本级</t>
  </si>
  <si>
    <t>440604</t>
  </si>
  <si>
    <t>禅城区</t>
  </si>
  <si>
    <t>440605</t>
  </si>
  <si>
    <t>南海区</t>
  </si>
  <si>
    <t>440606</t>
  </si>
  <si>
    <t>顺德区</t>
  </si>
  <si>
    <t>440607</t>
  </si>
  <si>
    <t>三水区</t>
  </si>
  <si>
    <t>440608</t>
  </si>
  <si>
    <t>高明区</t>
  </si>
  <si>
    <t>440700</t>
  </si>
  <si>
    <t>江门市本级</t>
  </si>
  <si>
    <t>440703</t>
  </si>
  <si>
    <t>蓬江区</t>
  </si>
  <si>
    <t>440704</t>
  </si>
  <si>
    <t>江海区</t>
  </si>
  <si>
    <t>440705</t>
  </si>
  <si>
    <t>新会区</t>
  </si>
  <si>
    <t>440781</t>
  </si>
  <si>
    <t>台山市</t>
  </si>
  <si>
    <t>440783</t>
  </si>
  <si>
    <t>开平市</t>
  </si>
  <si>
    <t>440784</t>
  </si>
  <si>
    <t>鹤山市</t>
  </si>
  <si>
    <t>440785</t>
  </si>
  <si>
    <t>恩平市</t>
  </si>
  <si>
    <t>440800</t>
  </si>
  <si>
    <t>湛江市本级</t>
  </si>
  <si>
    <t>440802</t>
  </si>
  <si>
    <t>赤坎区</t>
  </si>
  <si>
    <t>440803</t>
  </si>
  <si>
    <t>霞山区</t>
  </si>
  <si>
    <t>440804</t>
  </si>
  <si>
    <t>坡头区</t>
  </si>
  <si>
    <t>440811</t>
  </si>
  <si>
    <t>麻章区</t>
  </si>
  <si>
    <t>440823</t>
  </si>
  <si>
    <t>遂溪县</t>
  </si>
  <si>
    <t>440825</t>
  </si>
  <si>
    <t>徐闻县</t>
  </si>
  <si>
    <t>440881</t>
  </si>
  <si>
    <t>廉江市</t>
  </si>
  <si>
    <t>440882</t>
  </si>
  <si>
    <t>雷州市</t>
  </si>
  <si>
    <t>440883</t>
  </si>
  <si>
    <t>吴川市</t>
  </si>
  <si>
    <t>440900</t>
  </si>
  <si>
    <t>茂名市本级</t>
  </si>
  <si>
    <t>440902</t>
  </si>
  <si>
    <t>茂南区</t>
  </si>
  <si>
    <t>440904</t>
  </si>
  <si>
    <t>电白区</t>
  </si>
  <si>
    <t>440981</t>
  </si>
  <si>
    <t>高州市</t>
  </si>
  <si>
    <t>440982</t>
  </si>
  <si>
    <t>化州市</t>
  </si>
  <si>
    <t>440983</t>
  </si>
  <si>
    <t>信宜市</t>
  </si>
  <si>
    <t>441200</t>
  </si>
  <si>
    <t>肇庆市本级</t>
  </si>
  <si>
    <t>441202</t>
  </si>
  <si>
    <t>端州区</t>
  </si>
  <si>
    <t>441203</t>
  </si>
  <si>
    <t>鼎湖区</t>
  </si>
  <si>
    <t>441204</t>
  </si>
  <si>
    <t>高要区</t>
  </si>
  <si>
    <t>441223</t>
  </si>
  <si>
    <t>广宁县</t>
  </si>
  <si>
    <t>441224</t>
  </si>
  <si>
    <t>怀集县</t>
  </si>
  <si>
    <t>441225</t>
  </si>
  <si>
    <t>封开县</t>
  </si>
  <si>
    <t>441226</t>
  </si>
  <si>
    <t>德庆县</t>
  </si>
  <si>
    <t>441284</t>
  </si>
  <si>
    <t>四会市</t>
  </si>
  <si>
    <t>441300</t>
  </si>
  <si>
    <t>惠州市本级</t>
  </si>
  <si>
    <t>441302</t>
  </si>
  <si>
    <t>惠城区</t>
  </si>
  <si>
    <t>441303</t>
  </si>
  <si>
    <t>惠阳区</t>
  </si>
  <si>
    <t>441322</t>
  </si>
  <si>
    <t>博罗县</t>
  </si>
  <si>
    <t>441323</t>
  </si>
  <si>
    <t>惠东县</t>
  </si>
  <si>
    <t>441324</t>
  </si>
  <si>
    <t>龙门县</t>
  </si>
  <si>
    <t>441400</t>
  </si>
  <si>
    <t>梅州市本级</t>
  </si>
  <si>
    <t>441402</t>
  </si>
  <si>
    <t>梅江区</t>
  </si>
  <si>
    <t>441403</t>
  </si>
  <si>
    <t>梅县区</t>
  </si>
  <si>
    <t>441422</t>
  </si>
  <si>
    <t>大埔县</t>
  </si>
  <si>
    <t>441423</t>
  </si>
  <si>
    <t>丰顺县</t>
  </si>
  <si>
    <t>441424</t>
  </si>
  <si>
    <t>五华县</t>
  </si>
  <si>
    <t>441426</t>
  </si>
  <si>
    <t>平远县</t>
  </si>
  <si>
    <t>441427</t>
  </si>
  <si>
    <t>蕉岭县</t>
  </si>
  <si>
    <t>441481</t>
  </si>
  <si>
    <t>兴宁市</t>
  </si>
  <si>
    <t>441500</t>
  </si>
  <si>
    <t>汕尾市本级</t>
  </si>
  <si>
    <t>441502</t>
  </si>
  <si>
    <t>441521</t>
  </si>
  <si>
    <t>海丰县</t>
  </si>
  <si>
    <t>441523</t>
  </si>
  <si>
    <t>陆河县</t>
  </si>
  <si>
    <t>441581</t>
  </si>
  <si>
    <t>陆丰市</t>
  </si>
  <si>
    <t>441600</t>
  </si>
  <si>
    <t>河源市本级</t>
  </si>
  <si>
    <t>441602</t>
  </si>
  <si>
    <t>源城区</t>
  </si>
  <si>
    <t>441621</t>
  </si>
  <si>
    <t>紫金县</t>
  </si>
  <si>
    <t>441622</t>
  </si>
  <si>
    <t>龙川县</t>
  </si>
  <si>
    <t>441623</t>
  </si>
  <si>
    <t>连平县</t>
  </si>
  <si>
    <t>441624</t>
  </si>
  <si>
    <t>和平县</t>
  </si>
  <si>
    <t>441625</t>
  </si>
  <si>
    <t>东源县</t>
  </si>
  <si>
    <t>441700</t>
  </si>
  <si>
    <t>阳江市本级</t>
  </si>
  <si>
    <t>441702</t>
  </si>
  <si>
    <t>江城区</t>
  </si>
  <si>
    <t>441704</t>
  </si>
  <si>
    <t>阳东区</t>
  </si>
  <si>
    <t>441721</t>
  </si>
  <si>
    <t>阳西县</t>
  </si>
  <si>
    <t>441781</t>
  </si>
  <si>
    <t>阳春市</t>
  </si>
  <si>
    <t>441800</t>
  </si>
  <si>
    <t>清远市本级</t>
  </si>
  <si>
    <t>441802</t>
  </si>
  <si>
    <t>清城区</t>
  </si>
  <si>
    <t>441803</t>
  </si>
  <si>
    <t>清新区</t>
  </si>
  <si>
    <t>441821</t>
  </si>
  <si>
    <t>佛冈县</t>
  </si>
  <si>
    <t>441823</t>
  </si>
  <si>
    <t>阳山县</t>
  </si>
  <si>
    <t>441825</t>
  </si>
  <si>
    <t>连山壮族瑶族自治县</t>
  </si>
  <si>
    <t>441826</t>
  </si>
  <si>
    <t>连南瑶族自治县</t>
  </si>
  <si>
    <t>441881</t>
  </si>
  <si>
    <t>英德市</t>
  </si>
  <si>
    <t>441882</t>
  </si>
  <si>
    <t>连州市</t>
  </si>
  <si>
    <t>441900</t>
  </si>
  <si>
    <t>东莞市本级</t>
  </si>
  <si>
    <t>442000</t>
  </si>
  <si>
    <t>中山市本级</t>
  </si>
  <si>
    <t>445100</t>
  </si>
  <si>
    <t>潮州市本级</t>
  </si>
  <si>
    <t>445102</t>
  </si>
  <si>
    <t>湘桥区</t>
  </si>
  <si>
    <t>445103</t>
  </si>
  <si>
    <t>潮安区</t>
  </si>
  <si>
    <t>445122</t>
  </si>
  <si>
    <t>饶平县</t>
  </si>
  <si>
    <t>445200</t>
  </si>
  <si>
    <t>揭阳市本级</t>
  </si>
  <si>
    <t>445202</t>
  </si>
  <si>
    <t>榕城区</t>
  </si>
  <si>
    <t>445203</t>
  </si>
  <si>
    <t>揭东区</t>
  </si>
  <si>
    <t>445222</t>
  </si>
  <si>
    <t>揭西县</t>
  </si>
  <si>
    <t>445224</t>
  </si>
  <si>
    <t>惠来县</t>
  </si>
  <si>
    <t>445281</t>
  </si>
  <si>
    <t>普宁市</t>
  </si>
  <si>
    <t>445300</t>
  </si>
  <si>
    <t>云浮市本级</t>
  </si>
  <si>
    <t>445302</t>
  </si>
  <si>
    <t>云城区</t>
  </si>
  <si>
    <t>445303</t>
  </si>
  <si>
    <t>云安区</t>
  </si>
  <si>
    <t>445321</t>
  </si>
  <si>
    <t>新兴县</t>
  </si>
  <si>
    <t>445322</t>
  </si>
  <si>
    <t>郁南县</t>
  </si>
  <si>
    <t>445381</t>
  </si>
  <si>
    <t>罗定市</t>
  </si>
  <si>
    <t>450000</t>
  </si>
  <si>
    <t>广西壮族自治区本级</t>
  </si>
  <si>
    <t>450100</t>
  </si>
  <si>
    <t>南宁市本级</t>
  </si>
  <si>
    <t>450102</t>
  </si>
  <si>
    <t>兴宁区</t>
  </si>
  <si>
    <t>450103</t>
  </si>
  <si>
    <t>青秀区</t>
  </si>
  <si>
    <t>450105</t>
  </si>
  <si>
    <t>江南区</t>
  </si>
  <si>
    <t>450107</t>
  </si>
  <si>
    <t>西乡塘区</t>
  </si>
  <si>
    <t>450108</t>
  </si>
  <si>
    <t>良庆区</t>
  </si>
  <si>
    <t>450109</t>
  </si>
  <si>
    <t>邕宁区</t>
  </si>
  <si>
    <t>450110</t>
  </si>
  <si>
    <t>武鸣区</t>
  </si>
  <si>
    <t>450123</t>
  </si>
  <si>
    <t>隆安县</t>
  </si>
  <si>
    <t>450124</t>
  </si>
  <si>
    <t>马山县</t>
  </si>
  <si>
    <t>450125</t>
  </si>
  <si>
    <t>上林县</t>
  </si>
  <si>
    <t>450126</t>
  </si>
  <si>
    <t>宾阳县</t>
  </si>
  <si>
    <t>450181</t>
  </si>
  <si>
    <t>横州市</t>
  </si>
  <si>
    <t>450200</t>
  </si>
  <si>
    <t>柳州市本级</t>
  </si>
  <si>
    <t>450202</t>
  </si>
  <si>
    <t>城中区</t>
  </si>
  <si>
    <t>450203</t>
  </si>
  <si>
    <t>鱼峰区</t>
  </si>
  <si>
    <t>450204</t>
  </si>
  <si>
    <t>柳南区</t>
  </si>
  <si>
    <t>450205</t>
  </si>
  <si>
    <t>柳北区</t>
  </si>
  <si>
    <t>450206</t>
  </si>
  <si>
    <t>柳江区</t>
  </si>
  <si>
    <t>450222</t>
  </si>
  <si>
    <t>柳城县</t>
  </si>
  <si>
    <t>450223</t>
  </si>
  <si>
    <t>鹿寨县</t>
  </si>
  <si>
    <t>450224</t>
  </si>
  <si>
    <t>融安县</t>
  </si>
  <si>
    <t>450225</t>
  </si>
  <si>
    <t>融水苗族自治县</t>
  </si>
  <si>
    <t>450226</t>
  </si>
  <si>
    <t>三江侗族自治县</t>
  </si>
  <si>
    <t>450300</t>
  </si>
  <si>
    <t>桂林市本级</t>
  </si>
  <si>
    <t>450302</t>
  </si>
  <si>
    <t>秀峰区</t>
  </si>
  <si>
    <t>450303</t>
  </si>
  <si>
    <t>叠彩区</t>
  </si>
  <si>
    <t>450304</t>
  </si>
  <si>
    <t>象山区</t>
  </si>
  <si>
    <t>450305</t>
  </si>
  <si>
    <t>七星区</t>
  </si>
  <si>
    <t>450311</t>
  </si>
  <si>
    <t>雁山区</t>
  </si>
  <si>
    <t>450312</t>
  </si>
  <si>
    <t>临桂区</t>
  </si>
  <si>
    <t>450321</t>
  </si>
  <si>
    <t>阳朔县</t>
  </si>
  <si>
    <t>450323</t>
  </si>
  <si>
    <t>灵川县</t>
  </si>
  <si>
    <t>450324</t>
  </si>
  <si>
    <t>全州县</t>
  </si>
  <si>
    <t>450325</t>
  </si>
  <si>
    <t>兴安县</t>
  </si>
  <si>
    <t>450326</t>
  </si>
  <si>
    <t>永福县</t>
  </si>
  <si>
    <t>450327</t>
  </si>
  <si>
    <t>灌阳县</t>
  </si>
  <si>
    <t>450328</t>
  </si>
  <si>
    <t>龙胜各族自治县</t>
  </si>
  <si>
    <t>450329</t>
  </si>
  <si>
    <t>资源县</t>
  </si>
  <si>
    <t>450330</t>
  </si>
  <si>
    <t>平乐县</t>
  </si>
  <si>
    <t>450332</t>
  </si>
  <si>
    <t>恭城瑶族自治县</t>
  </si>
  <si>
    <t>450381</t>
  </si>
  <si>
    <t>荔浦市</t>
  </si>
  <si>
    <t>450400</t>
  </si>
  <si>
    <t>梧州市本级</t>
  </si>
  <si>
    <t>450403</t>
  </si>
  <si>
    <t>万秀区</t>
  </si>
  <si>
    <t>450405</t>
  </si>
  <si>
    <t>长洲区</t>
  </si>
  <si>
    <t>450406</t>
  </si>
  <si>
    <t>龙圩区</t>
  </si>
  <si>
    <t>450421</t>
  </si>
  <si>
    <t>苍梧县</t>
  </si>
  <si>
    <t>450422</t>
  </si>
  <si>
    <t>藤县</t>
  </si>
  <si>
    <t>450423</t>
  </si>
  <si>
    <t>蒙山县</t>
  </si>
  <si>
    <t>450481</t>
  </si>
  <si>
    <t>岑溪市</t>
  </si>
  <si>
    <t>450500</t>
  </si>
  <si>
    <t>北海市本级</t>
  </si>
  <si>
    <t>450502</t>
  </si>
  <si>
    <t>海城区</t>
  </si>
  <si>
    <t>450503</t>
  </si>
  <si>
    <t>银海区</t>
  </si>
  <si>
    <t>450512</t>
  </si>
  <si>
    <t>铁山港区</t>
  </si>
  <si>
    <t>450521</t>
  </si>
  <si>
    <t>合浦县</t>
  </si>
  <si>
    <t>450600</t>
  </si>
  <si>
    <t>防城港市本级</t>
  </si>
  <si>
    <t>450602</t>
  </si>
  <si>
    <t>港口区</t>
  </si>
  <si>
    <t>450603</t>
  </si>
  <si>
    <t>防城区</t>
  </si>
  <si>
    <t>450621</t>
  </si>
  <si>
    <t>上思县</t>
  </si>
  <si>
    <t>450681</t>
  </si>
  <si>
    <t>东兴市</t>
  </si>
  <si>
    <t>450700</t>
  </si>
  <si>
    <t>钦州市本级</t>
  </si>
  <si>
    <t>450702</t>
  </si>
  <si>
    <t>钦南区</t>
  </si>
  <si>
    <t>450703</t>
  </si>
  <si>
    <t>钦北区</t>
  </si>
  <si>
    <t>450721</t>
  </si>
  <si>
    <t>灵山县</t>
  </si>
  <si>
    <t>450722</t>
  </si>
  <si>
    <t>浦北县</t>
  </si>
  <si>
    <t>450800</t>
  </si>
  <si>
    <t>贵港市本级</t>
  </si>
  <si>
    <t>450802</t>
  </si>
  <si>
    <t>港北区</t>
  </si>
  <si>
    <t>450803</t>
  </si>
  <si>
    <t>港南区</t>
  </si>
  <si>
    <t>450804</t>
  </si>
  <si>
    <t>覃塘区</t>
  </si>
  <si>
    <t>450821</t>
  </si>
  <si>
    <t>平南县</t>
  </si>
  <si>
    <t>450881</t>
  </si>
  <si>
    <t>桂平市</t>
  </si>
  <si>
    <t>450900</t>
  </si>
  <si>
    <t>玉林市本级</t>
  </si>
  <si>
    <t>450902</t>
  </si>
  <si>
    <t>玉州区</t>
  </si>
  <si>
    <t>450903</t>
  </si>
  <si>
    <t>福绵区</t>
  </si>
  <si>
    <t>450921</t>
  </si>
  <si>
    <t>容县</t>
  </si>
  <si>
    <t>450922</t>
  </si>
  <si>
    <t>陆川县</t>
  </si>
  <si>
    <t>450923</t>
  </si>
  <si>
    <t>博白县</t>
  </si>
  <si>
    <t>450924</t>
  </si>
  <si>
    <t>兴业县</t>
  </si>
  <si>
    <t>450981</t>
  </si>
  <si>
    <t>北流市</t>
  </si>
  <si>
    <t>451000</t>
  </si>
  <si>
    <t>百色市本级</t>
  </si>
  <si>
    <t>451002</t>
  </si>
  <si>
    <t>右江区</t>
  </si>
  <si>
    <t>451003</t>
  </si>
  <si>
    <t>田阳区</t>
  </si>
  <si>
    <t>451022</t>
  </si>
  <si>
    <t>田东县</t>
  </si>
  <si>
    <t>451024</t>
  </si>
  <si>
    <t>德保县</t>
  </si>
  <si>
    <t>451026</t>
  </si>
  <si>
    <t>那坡县</t>
  </si>
  <si>
    <t>451027</t>
  </si>
  <si>
    <t>凌云县</t>
  </si>
  <si>
    <t>451028</t>
  </si>
  <si>
    <t>乐业县</t>
  </si>
  <si>
    <t>451029</t>
  </si>
  <si>
    <t>田林县</t>
  </si>
  <si>
    <t>451030</t>
  </si>
  <si>
    <t>西林县</t>
  </si>
  <si>
    <t>451031</t>
  </si>
  <si>
    <t>隆林各族自治县</t>
  </si>
  <si>
    <t>451081</t>
  </si>
  <si>
    <t>靖西市</t>
  </si>
  <si>
    <t>451082</t>
  </si>
  <si>
    <t>平果市</t>
  </si>
  <si>
    <t>451100</t>
  </si>
  <si>
    <t>贺州市本级</t>
  </si>
  <si>
    <t>451102</t>
  </si>
  <si>
    <t>八步区</t>
  </si>
  <si>
    <t>451103</t>
  </si>
  <si>
    <t>平桂区</t>
  </si>
  <si>
    <t>451121</t>
  </si>
  <si>
    <t>昭平县</t>
  </si>
  <si>
    <t>451122</t>
  </si>
  <si>
    <t>钟山县</t>
  </si>
  <si>
    <t>451123</t>
  </si>
  <si>
    <t>富川瑶族自治县</t>
  </si>
  <si>
    <t>451200</t>
  </si>
  <si>
    <t>河池市本级</t>
  </si>
  <si>
    <t>451202</t>
  </si>
  <si>
    <t>金城江区</t>
  </si>
  <si>
    <t>451203</t>
  </si>
  <si>
    <t>宜州区</t>
  </si>
  <si>
    <t>451221</t>
  </si>
  <si>
    <t>南丹县</t>
  </si>
  <si>
    <t>451222</t>
  </si>
  <si>
    <t>天峨县</t>
  </si>
  <si>
    <t>451223</t>
  </si>
  <si>
    <t>凤山县</t>
  </si>
  <si>
    <t>451224</t>
  </si>
  <si>
    <t>东兰县</t>
  </si>
  <si>
    <t>451225</t>
  </si>
  <si>
    <t>罗城仫佬族自治县</t>
  </si>
  <si>
    <t>451226</t>
  </si>
  <si>
    <t>环江毛南族自治县</t>
  </si>
  <si>
    <t>451227</t>
  </si>
  <si>
    <t>巴马瑶族自治县</t>
  </si>
  <si>
    <t>451228</t>
  </si>
  <si>
    <t>都安瑶族自治县</t>
  </si>
  <si>
    <t>451229</t>
  </si>
  <si>
    <t>大化瑶族自治县</t>
  </si>
  <si>
    <t>451300</t>
  </si>
  <si>
    <t>来宾市本级</t>
  </si>
  <si>
    <t>451302</t>
  </si>
  <si>
    <t>兴宾区</t>
  </si>
  <si>
    <t>451321</t>
  </si>
  <si>
    <t>忻城县</t>
  </si>
  <si>
    <t>451322</t>
  </si>
  <si>
    <t>象州县</t>
  </si>
  <si>
    <t>451323</t>
  </si>
  <si>
    <t>武宣县</t>
  </si>
  <si>
    <t>451324</t>
  </si>
  <si>
    <t>金秀瑶族自治县</t>
  </si>
  <si>
    <t>451381</t>
  </si>
  <si>
    <t>合山市</t>
  </si>
  <si>
    <t>451400</t>
  </si>
  <si>
    <t>崇左市本级</t>
  </si>
  <si>
    <t>451402</t>
  </si>
  <si>
    <t>江州区</t>
  </si>
  <si>
    <t>451421</t>
  </si>
  <si>
    <t>扶绥县</t>
  </si>
  <si>
    <t>451422</t>
  </si>
  <si>
    <t>宁明县</t>
  </si>
  <si>
    <t>451423</t>
  </si>
  <si>
    <t>龙州县</t>
  </si>
  <si>
    <t>451424</t>
  </si>
  <si>
    <t>大新县</t>
  </si>
  <si>
    <t>451425</t>
  </si>
  <si>
    <t>天等县</t>
  </si>
  <si>
    <t>451481</t>
  </si>
  <si>
    <t>凭祥市</t>
  </si>
  <si>
    <t>460000</t>
  </si>
  <si>
    <t>海南省本级</t>
  </si>
  <si>
    <t>460100</t>
  </si>
  <si>
    <t>海口市本级</t>
  </si>
  <si>
    <t>460105</t>
  </si>
  <si>
    <t>秀英区</t>
  </si>
  <si>
    <t>460106</t>
  </si>
  <si>
    <t>460107</t>
  </si>
  <si>
    <t>琼山区</t>
  </si>
  <si>
    <t>460108</t>
  </si>
  <si>
    <t>美兰区</t>
  </si>
  <si>
    <t>460200</t>
  </si>
  <si>
    <t>三亚市本级</t>
  </si>
  <si>
    <t>460202</t>
  </si>
  <si>
    <t>海棠区</t>
  </si>
  <si>
    <t>460203</t>
  </si>
  <si>
    <t>吉阳区</t>
  </si>
  <si>
    <t>460204</t>
  </si>
  <si>
    <t>天涯区</t>
  </si>
  <si>
    <t>460205</t>
  </si>
  <si>
    <t>崖州区</t>
  </si>
  <si>
    <t>460300</t>
  </si>
  <si>
    <t>三沙市本级</t>
  </si>
  <si>
    <t>460302</t>
  </si>
  <si>
    <t>460303</t>
  </si>
  <si>
    <t>西沙区</t>
  </si>
  <si>
    <t>460400</t>
  </si>
  <si>
    <t>儋州市本级</t>
  </si>
  <si>
    <t>469001</t>
  </si>
  <si>
    <t>五指山市</t>
  </si>
  <si>
    <t>469002</t>
  </si>
  <si>
    <t>琼海市</t>
  </si>
  <si>
    <t>469005</t>
  </si>
  <si>
    <t>文昌市</t>
  </si>
  <si>
    <t>469006</t>
  </si>
  <si>
    <t>万宁市</t>
  </si>
  <si>
    <t>469007</t>
  </si>
  <si>
    <t>东方市</t>
  </si>
  <si>
    <t>469021</t>
  </si>
  <si>
    <t>定安县</t>
  </si>
  <si>
    <t>469022</t>
  </si>
  <si>
    <t>屯昌县</t>
  </si>
  <si>
    <t>469023</t>
  </si>
  <si>
    <t>澄迈县</t>
  </si>
  <si>
    <t>469024</t>
  </si>
  <si>
    <t>临高县</t>
  </si>
  <si>
    <t>469025</t>
  </si>
  <si>
    <t>白沙黎族自治县</t>
  </si>
  <si>
    <t>469026</t>
  </si>
  <si>
    <t>昌江黎族自治县</t>
  </si>
  <si>
    <t>469027</t>
  </si>
  <si>
    <t>乐东黎族自治县</t>
  </si>
  <si>
    <t>469028</t>
  </si>
  <si>
    <t>陵水黎族自治县</t>
  </si>
  <si>
    <t>469029</t>
  </si>
  <si>
    <t>保亭黎族苗族自治县</t>
  </si>
  <si>
    <t>469030</t>
  </si>
  <si>
    <t>琼中黎族苗族自治县</t>
  </si>
  <si>
    <t>500000</t>
  </si>
  <si>
    <t>重庆市本级</t>
  </si>
  <si>
    <t>500101</t>
  </si>
  <si>
    <t>万州区</t>
  </si>
  <si>
    <t>500102</t>
  </si>
  <si>
    <t>涪陵区</t>
  </si>
  <si>
    <t>500103</t>
  </si>
  <si>
    <t>渝中区</t>
  </si>
  <si>
    <t>500104</t>
  </si>
  <si>
    <t>大渡口区</t>
  </si>
  <si>
    <t>500105</t>
  </si>
  <si>
    <t>500106</t>
  </si>
  <si>
    <t>沙坪坝区</t>
  </si>
  <si>
    <t>500107</t>
  </si>
  <si>
    <t>九龙坡区</t>
  </si>
  <si>
    <t>500108</t>
  </si>
  <si>
    <t>南岸区</t>
  </si>
  <si>
    <t>500109</t>
  </si>
  <si>
    <t>北碚区</t>
  </si>
  <si>
    <t>500110</t>
  </si>
  <si>
    <t>綦江区</t>
  </si>
  <si>
    <t>500111</t>
  </si>
  <si>
    <t>大足区</t>
  </si>
  <si>
    <t>500112</t>
  </si>
  <si>
    <t>渝北区</t>
  </si>
  <si>
    <t>500113</t>
  </si>
  <si>
    <t>巴南区</t>
  </si>
  <si>
    <t>500114</t>
  </si>
  <si>
    <t>黔江区</t>
  </si>
  <si>
    <t>500115</t>
  </si>
  <si>
    <t>长寿区</t>
  </si>
  <si>
    <t>500116</t>
  </si>
  <si>
    <t>江津区</t>
  </si>
  <si>
    <t>500117</t>
  </si>
  <si>
    <t>合川区</t>
  </si>
  <si>
    <t>500118</t>
  </si>
  <si>
    <t>永川区</t>
  </si>
  <si>
    <t>500119</t>
  </si>
  <si>
    <t>南川区</t>
  </si>
  <si>
    <t>500120</t>
  </si>
  <si>
    <t>璧山区</t>
  </si>
  <si>
    <t>500151</t>
  </si>
  <si>
    <t>铜梁区</t>
  </si>
  <si>
    <t>500152</t>
  </si>
  <si>
    <t>潼南区</t>
  </si>
  <si>
    <t>500153</t>
  </si>
  <si>
    <t>荣昌区</t>
  </si>
  <si>
    <t>500154</t>
  </si>
  <si>
    <t>开州区</t>
  </si>
  <si>
    <t>500155</t>
  </si>
  <si>
    <t>梁平区</t>
  </si>
  <si>
    <t>500156</t>
  </si>
  <si>
    <t>武隆区</t>
  </si>
  <si>
    <t>500229</t>
  </si>
  <si>
    <t>城口县</t>
  </si>
  <si>
    <t>500230</t>
  </si>
  <si>
    <t>丰都县</t>
  </si>
  <si>
    <t>500231</t>
  </si>
  <si>
    <t>垫江县</t>
  </si>
  <si>
    <t>500233</t>
  </si>
  <si>
    <t>忠县</t>
  </si>
  <si>
    <t>500235</t>
  </si>
  <si>
    <t>云阳县</t>
  </si>
  <si>
    <t>500236</t>
  </si>
  <si>
    <t>奉节县</t>
  </si>
  <si>
    <t>500237</t>
  </si>
  <si>
    <t>巫山县</t>
  </si>
  <si>
    <t>500238</t>
  </si>
  <si>
    <t>巫溪县</t>
  </si>
  <si>
    <t>500240</t>
  </si>
  <si>
    <t>石柱土家族自治县</t>
  </si>
  <si>
    <t>500241</t>
  </si>
  <si>
    <t>秀山土家族苗族自治县</t>
  </si>
  <si>
    <t>500242</t>
  </si>
  <si>
    <t>酉阳土家族苗族自治县</t>
  </si>
  <si>
    <t>500243</t>
  </si>
  <si>
    <t>彭水苗族土家族自治县</t>
  </si>
  <si>
    <t>510000</t>
  </si>
  <si>
    <t>四川省本级</t>
  </si>
  <si>
    <t>510100</t>
  </si>
  <si>
    <t>成都市本级</t>
  </si>
  <si>
    <t>510104</t>
  </si>
  <si>
    <t>锦江区</t>
  </si>
  <si>
    <t>510105</t>
  </si>
  <si>
    <t>青羊区</t>
  </si>
  <si>
    <t>510106</t>
  </si>
  <si>
    <t>金牛区</t>
  </si>
  <si>
    <t>510107</t>
  </si>
  <si>
    <t>武侯区</t>
  </si>
  <si>
    <t>510108</t>
  </si>
  <si>
    <t>成华区</t>
  </si>
  <si>
    <t>510112</t>
  </si>
  <si>
    <t>龙泉驿区</t>
  </si>
  <si>
    <t>510113</t>
  </si>
  <si>
    <t>青白江区</t>
  </si>
  <si>
    <t>510114</t>
  </si>
  <si>
    <t>新都区</t>
  </si>
  <si>
    <t>510115</t>
  </si>
  <si>
    <t>温江区</t>
  </si>
  <si>
    <t>510116</t>
  </si>
  <si>
    <t>双流区</t>
  </si>
  <si>
    <t>510117</t>
  </si>
  <si>
    <t>郫都区</t>
  </si>
  <si>
    <t>510118</t>
  </si>
  <si>
    <t>新津区</t>
  </si>
  <si>
    <t>510121</t>
  </si>
  <si>
    <t>金堂县</t>
  </si>
  <si>
    <t>510129</t>
  </si>
  <si>
    <t>大邑县</t>
  </si>
  <si>
    <t>510131</t>
  </si>
  <si>
    <t>蒲江县</t>
  </si>
  <si>
    <t>510181</t>
  </si>
  <si>
    <t>都江堰市</t>
  </si>
  <si>
    <t>510182</t>
  </si>
  <si>
    <t>彭州市</t>
  </si>
  <si>
    <t>510183</t>
  </si>
  <si>
    <t>邛崃市</t>
  </si>
  <si>
    <t>510184</t>
  </si>
  <si>
    <t>崇州市</t>
  </si>
  <si>
    <t>510185</t>
  </si>
  <si>
    <t>简阳市</t>
  </si>
  <si>
    <t>510300</t>
  </si>
  <si>
    <t>自贡市本级</t>
  </si>
  <si>
    <t>510302</t>
  </si>
  <si>
    <t>自流井区</t>
  </si>
  <si>
    <t>510303</t>
  </si>
  <si>
    <t>贡井区</t>
  </si>
  <si>
    <t>510304</t>
  </si>
  <si>
    <t>大安区</t>
  </si>
  <si>
    <t>510311</t>
  </si>
  <si>
    <t>沿滩区</t>
  </si>
  <si>
    <t>510321</t>
  </si>
  <si>
    <t>荣县</t>
  </si>
  <si>
    <t>510322</t>
  </si>
  <si>
    <t>富顺县</t>
  </si>
  <si>
    <t>510400</t>
  </si>
  <si>
    <t>攀枝花市本级</t>
  </si>
  <si>
    <t>510402</t>
  </si>
  <si>
    <t>东区</t>
  </si>
  <si>
    <t>510403</t>
  </si>
  <si>
    <t>西区</t>
  </si>
  <si>
    <t>510411</t>
  </si>
  <si>
    <t>仁和区</t>
  </si>
  <si>
    <t>510421</t>
  </si>
  <si>
    <t>米易县</t>
  </si>
  <si>
    <t>510422</t>
  </si>
  <si>
    <t>盐边县</t>
  </si>
  <si>
    <t>510500</t>
  </si>
  <si>
    <t>泸州市本级</t>
  </si>
  <si>
    <t>510502</t>
  </si>
  <si>
    <t>江阳区</t>
  </si>
  <si>
    <t>510503</t>
  </si>
  <si>
    <t>纳溪区</t>
  </si>
  <si>
    <t>510504</t>
  </si>
  <si>
    <t>龙马潭区</t>
  </si>
  <si>
    <t>510521</t>
  </si>
  <si>
    <t>泸县</t>
  </si>
  <si>
    <t>510522</t>
  </si>
  <si>
    <t>合江县</t>
  </si>
  <si>
    <t>510524</t>
  </si>
  <si>
    <t>叙永县</t>
  </si>
  <si>
    <t>510525</t>
  </si>
  <si>
    <t>古蔺县</t>
  </si>
  <si>
    <t>510600</t>
  </si>
  <si>
    <t>德阳市本级</t>
  </si>
  <si>
    <t>510603</t>
  </si>
  <si>
    <t>旌阳区</t>
  </si>
  <si>
    <t>510604</t>
  </si>
  <si>
    <t>罗江区</t>
  </si>
  <si>
    <t>510623</t>
  </si>
  <si>
    <t>中江县</t>
  </si>
  <si>
    <t>510681</t>
  </si>
  <si>
    <t>广汉市</t>
  </si>
  <si>
    <t>510682</t>
  </si>
  <si>
    <t>什邡市</t>
  </si>
  <si>
    <t>510683</t>
  </si>
  <si>
    <t>绵竹市</t>
  </si>
  <si>
    <t>510700</t>
  </si>
  <si>
    <t>绵阳市本级</t>
  </si>
  <si>
    <t>510703</t>
  </si>
  <si>
    <t>涪城区</t>
  </si>
  <si>
    <t>510704</t>
  </si>
  <si>
    <t>游仙区</t>
  </si>
  <si>
    <t>510705</t>
  </si>
  <si>
    <t>安州区</t>
  </si>
  <si>
    <t>510722</t>
  </si>
  <si>
    <t>三台县</t>
  </si>
  <si>
    <t>510723</t>
  </si>
  <si>
    <t>盐亭县</t>
  </si>
  <si>
    <t>510725</t>
  </si>
  <si>
    <t>梓潼县</t>
  </si>
  <si>
    <t>510726</t>
  </si>
  <si>
    <t>北川羌族自治县</t>
  </si>
  <si>
    <t>510727</t>
  </si>
  <si>
    <t>平武县</t>
  </si>
  <si>
    <t>510781</t>
  </si>
  <si>
    <t>江油市</t>
  </si>
  <si>
    <t>510800</t>
  </si>
  <si>
    <t>广元市本级</t>
  </si>
  <si>
    <t>510802</t>
  </si>
  <si>
    <t>利州区</t>
  </si>
  <si>
    <t>510811</t>
  </si>
  <si>
    <t>昭化区</t>
  </si>
  <si>
    <t>510812</t>
  </si>
  <si>
    <t>朝天区</t>
  </si>
  <si>
    <t>510821</t>
  </si>
  <si>
    <t>旺苍县</t>
  </si>
  <si>
    <t>510822</t>
  </si>
  <si>
    <t>青川县</t>
  </si>
  <si>
    <t>510823</t>
  </si>
  <si>
    <t>剑阁县</t>
  </si>
  <si>
    <t>510824</t>
  </si>
  <si>
    <t>苍溪县</t>
  </si>
  <si>
    <t>510900</t>
  </si>
  <si>
    <t>遂宁市本级</t>
  </si>
  <si>
    <t>510903</t>
  </si>
  <si>
    <t>船山区</t>
  </si>
  <si>
    <t>510904</t>
  </si>
  <si>
    <t>安居区</t>
  </si>
  <si>
    <t>510921</t>
  </si>
  <si>
    <t>蓬溪县</t>
  </si>
  <si>
    <t>510923</t>
  </si>
  <si>
    <t>大英县</t>
  </si>
  <si>
    <t>510981</t>
  </si>
  <si>
    <t>射洪市</t>
  </si>
  <si>
    <t>511000</t>
  </si>
  <si>
    <t>内江市本级</t>
  </si>
  <si>
    <t>511002</t>
  </si>
  <si>
    <t>511011</t>
  </si>
  <si>
    <t>东兴区</t>
  </si>
  <si>
    <t>511024</t>
  </si>
  <si>
    <t>威远县</t>
  </si>
  <si>
    <t>511025</t>
  </si>
  <si>
    <t>资中县</t>
  </si>
  <si>
    <t>511083</t>
  </si>
  <si>
    <t>隆昌市</t>
  </si>
  <si>
    <t>511100</t>
  </si>
  <si>
    <t>乐山市本级</t>
  </si>
  <si>
    <t>511102</t>
  </si>
  <si>
    <t>511111</t>
  </si>
  <si>
    <t>沙湾区</t>
  </si>
  <si>
    <t>511112</t>
  </si>
  <si>
    <t>五通桥区</t>
  </si>
  <si>
    <t>511113</t>
  </si>
  <si>
    <t>金口河区</t>
  </si>
  <si>
    <t>511123</t>
  </si>
  <si>
    <t>犍为县</t>
  </si>
  <si>
    <t>511124</t>
  </si>
  <si>
    <t>井研县</t>
  </si>
  <si>
    <t>511126</t>
  </si>
  <si>
    <t>夹江县</t>
  </si>
  <si>
    <t>511129</t>
  </si>
  <si>
    <t>沐川县</t>
  </si>
  <si>
    <t>511132</t>
  </si>
  <si>
    <t>峨边彝族自治县</t>
  </si>
  <si>
    <t>511133</t>
  </si>
  <si>
    <t>马边彝族自治县</t>
  </si>
  <si>
    <t>511181</t>
  </si>
  <si>
    <t>峨眉山市</t>
  </si>
  <si>
    <t>511300</t>
  </si>
  <si>
    <t>南充市本级</t>
  </si>
  <si>
    <t>511302</t>
  </si>
  <si>
    <t>顺庆区</t>
  </si>
  <si>
    <t>511303</t>
  </si>
  <si>
    <t>高坪区</t>
  </si>
  <si>
    <t>511304</t>
  </si>
  <si>
    <t>嘉陵区</t>
  </si>
  <si>
    <t>511321</t>
  </si>
  <si>
    <t>南部县</t>
  </si>
  <si>
    <t>511322</t>
  </si>
  <si>
    <t>营山县</t>
  </si>
  <si>
    <t>511323</t>
  </si>
  <si>
    <t>蓬安县</t>
  </si>
  <si>
    <t>511324</t>
  </si>
  <si>
    <t>仪陇县</t>
  </si>
  <si>
    <t>511325</t>
  </si>
  <si>
    <t>西充县</t>
  </si>
  <si>
    <t>511381</t>
  </si>
  <si>
    <t>阆中市</t>
  </si>
  <si>
    <t>511400</t>
  </si>
  <si>
    <t>眉山市本级</t>
  </si>
  <si>
    <t>511402</t>
  </si>
  <si>
    <t>东坡区</t>
  </si>
  <si>
    <t>511403</t>
  </si>
  <si>
    <t>彭山区</t>
  </si>
  <si>
    <t>511421</t>
  </si>
  <si>
    <t>仁寿县</t>
  </si>
  <si>
    <t>511423</t>
  </si>
  <si>
    <t>洪雅县</t>
  </si>
  <si>
    <t>511424</t>
  </si>
  <si>
    <t>丹棱县</t>
  </si>
  <si>
    <t>511425</t>
  </si>
  <si>
    <t>青神县</t>
  </si>
  <si>
    <t>511500</t>
  </si>
  <si>
    <t>宜宾市本级</t>
  </si>
  <si>
    <t>511502</t>
  </si>
  <si>
    <t>翠屏区</t>
  </si>
  <si>
    <t>511503</t>
  </si>
  <si>
    <t>南溪区</t>
  </si>
  <si>
    <t>511504</t>
  </si>
  <si>
    <t>叙州区</t>
  </si>
  <si>
    <t>511523</t>
  </si>
  <si>
    <t>江安县</t>
  </si>
  <si>
    <t>511524</t>
  </si>
  <si>
    <t>长宁县</t>
  </si>
  <si>
    <t>511525</t>
  </si>
  <si>
    <t>高县</t>
  </si>
  <si>
    <t>511526</t>
  </si>
  <si>
    <t>珙县</t>
  </si>
  <si>
    <t>511527</t>
  </si>
  <si>
    <t>筠连县</t>
  </si>
  <si>
    <t>511528</t>
  </si>
  <si>
    <t>兴文县</t>
  </si>
  <si>
    <t>511529</t>
  </si>
  <si>
    <t>屏山县</t>
  </si>
  <si>
    <t>511600</t>
  </si>
  <si>
    <t>广安市本级</t>
  </si>
  <si>
    <t>511602</t>
  </si>
  <si>
    <t>广安区</t>
  </si>
  <si>
    <t>511603</t>
  </si>
  <si>
    <t>前锋区</t>
  </si>
  <si>
    <t>511621</t>
  </si>
  <si>
    <t>岳池县</t>
  </si>
  <si>
    <t>511622</t>
  </si>
  <si>
    <t>武胜县</t>
  </si>
  <si>
    <t>511623</t>
  </si>
  <si>
    <t>邻水县</t>
  </si>
  <si>
    <t>511681</t>
  </si>
  <si>
    <t>华蓥市</t>
  </si>
  <si>
    <t>511700</t>
  </si>
  <si>
    <t>达州市本级</t>
  </si>
  <si>
    <t>511702</t>
  </si>
  <si>
    <t>通川区</t>
  </si>
  <si>
    <t>511703</t>
  </si>
  <si>
    <t>达川区</t>
  </si>
  <si>
    <t>511722</t>
  </si>
  <si>
    <t>宣汉县</t>
  </si>
  <si>
    <t>511723</t>
  </si>
  <si>
    <t>开江县</t>
  </si>
  <si>
    <t>511724</t>
  </si>
  <si>
    <t>大竹县</t>
  </si>
  <si>
    <t>511725</t>
  </si>
  <si>
    <t>渠县</t>
  </si>
  <si>
    <t>511781</t>
  </si>
  <si>
    <t>万源市</t>
  </si>
  <si>
    <t>511800</t>
  </si>
  <si>
    <t>雅安市本级</t>
  </si>
  <si>
    <t>511802</t>
  </si>
  <si>
    <t>雨城区</t>
  </si>
  <si>
    <t>511803</t>
  </si>
  <si>
    <t>名山区</t>
  </si>
  <si>
    <t>511822</t>
  </si>
  <si>
    <t>荥经县</t>
  </si>
  <si>
    <t>511823</t>
  </si>
  <si>
    <t>汉源县</t>
  </si>
  <si>
    <t>511824</t>
  </si>
  <si>
    <t>石棉县</t>
  </si>
  <si>
    <t>511825</t>
  </si>
  <si>
    <t>天全县</t>
  </si>
  <si>
    <t>511826</t>
  </si>
  <si>
    <t>芦山县</t>
  </si>
  <si>
    <t>511827</t>
  </si>
  <si>
    <t>宝兴县</t>
  </si>
  <si>
    <t>511900</t>
  </si>
  <si>
    <t>巴中市本级</t>
  </si>
  <si>
    <t>511902</t>
  </si>
  <si>
    <t>巴州区</t>
  </si>
  <si>
    <t>511903</t>
  </si>
  <si>
    <t>恩阳区</t>
  </si>
  <si>
    <t>511921</t>
  </si>
  <si>
    <t>通江县</t>
  </si>
  <si>
    <t>511922</t>
  </si>
  <si>
    <t>南江县</t>
  </si>
  <si>
    <t>511923</t>
  </si>
  <si>
    <t>平昌县</t>
  </si>
  <si>
    <t>512000</t>
  </si>
  <si>
    <t>资阳市本级</t>
  </si>
  <si>
    <t>512002</t>
  </si>
  <si>
    <t>雁江区</t>
  </si>
  <si>
    <t>512021</t>
  </si>
  <si>
    <t>安岳县</t>
  </si>
  <si>
    <t>512022</t>
  </si>
  <si>
    <t>乐至县</t>
  </si>
  <si>
    <t>513200</t>
  </si>
  <si>
    <t>阿坝藏族羌族自治州本级</t>
  </si>
  <si>
    <t>513201</t>
  </si>
  <si>
    <t>马尔康市</t>
  </si>
  <si>
    <t>513221</t>
  </si>
  <si>
    <t>汶川县</t>
  </si>
  <si>
    <t>513222</t>
  </si>
  <si>
    <t>理县</t>
  </si>
  <si>
    <t>513223</t>
  </si>
  <si>
    <t>茂县</t>
  </si>
  <si>
    <t>513224</t>
  </si>
  <si>
    <t>松潘县</t>
  </si>
  <si>
    <t>513225</t>
  </si>
  <si>
    <t>九寨沟县</t>
  </si>
  <si>
    <t>513226</t>
  </si>
  <si>
    <t>金川县</t>
  </si>
  <si>
    <t>513227</t>
  </si>
  <si>
    <t>小金县</t>
  </si>
  <si>
    <t>513228</t>
  </si>
  <si>
    <t>黑水县</t>
  </si>
  <si>
    <t>513230</t>
  </si>
  <si>
    <t>壤塘县</t>
  </si>
  <si>
    <t>513231</t>
  </si>
  <si>
    <t>阿坝县</t>
  </si>
  <si>
    <t>513232</t>
  </si>
  <si>
    <t>若尔盖县</t>
  </si>
  <si>
    <t>513233</t>
  </si>
  <si>
    <t>红原县</t>
  </si>
  <si>
    <t>513300</t>
  </si>
  <si>
    <t>甘孜藏族自治州本级</t>
  </si>
  <si>
    <t>513301</t>
  </si>
  <si>
    <t>康定市</t>
  </si>
  <si>
    <t>513322</t>
  </si>
  <si>
    <t>泸定县</t>
  </si>
  <si>
    <t>513323</t>
  </si>
  <si>
    <t>丹巴县</t>
  </si>
  <si>
    <t>513324</t>
  </si>
  <si>
    <t>九龙县</t>
  </si>
  <si>
    <t>513325</t>
  </si>
  <si>
    <t>雅江县</t>
  </si>
  <si>
    <t>513326</t>
  </si>
  <si>
    <t>道孚县</t>
  </si>
  <si>
    <t>513327</t>
  </si>
  <si>
    <t>炉霍县</t>
  </si>
  <si>
    <t>513328</t>
  </si>
  <si>
    <t>甘孜县</t>
  </si>
  <si>
    <t>513329</t>
  </si>
  <si>
    <t>新龙县</t>
  </si>
  <si>
    <t>513330</t>
  </si>
  <si>
    <t>德格县</t>
  </si>
  <si>
    <t>513331</t>
  </si>
  <si>
    <t>白玉县</t>
  </si>
  <si>
    <t>513332</t>
  </si>
  <si>
    <t>石渠县</t>
  </si>
  <si>
    <t>513333</t>
  </si>
  <si>
    <t>色达县</t>
  </si>
  <si>
    <t>513334</t>
  </si>
  <si>
    <t>理塘县</t>
  </si>
  <si>
    <t>513335</t>
  </si>
  <si>
    <t>巴塘县</t>
  </si>
  <si>
    <t>513336</t>
  </si>
  <si>
    <t>乡城县</t>
  </si>
  <si>
    <t>513337</t>
  </si>
  <si>
    <t>稻城县</t>
  </si>
  <si>
    <t>513338</t>
  </si>
  <si>
    <t>得荣县</t>
  </si>
  <si>
    <t>513400</t>
  </si>
  <si>
    <t>凉山彝族自治州本级</t>
  </si>
  <si>
    <t>513401</t>
  </si>
  <si>
    <t>西昌市</t>
  </si>
  <si>
    <t>513402</t>
  </si>
  <si>
    <t>会理市</t>
  </si>
  <si>
    <t>513422</t>
  </si>
  <si>
    <t>木里藏族自治县</t>
  </si>
  <si>
    <t>513423</t>
  </si>
  <si>
    <t>盐源县</t>
  </si>
  <si>
    <t>513424</t>
  </si>
  <si>
    <t>德昌县</t>
  </si>
  <si>
    <t>513426</t>
  </si>
  <si>
    <t>会东县</t>
  </si>
  <si>
    <t>513427</t>
  </si>
  <si>
    <t>宁南县</t>
  </si>
  <si>
    <t>513428</t>
  </si>
  <si>
    <t>普格县</t>
  </si>
  <si>
    <t>513429</t>
  </si>
  <si>
    <t>布拖县</t>
  </si>
  <si>
    <t>513430</t>
  </si>
  <si>
    <t>金阳县</t>
  </si>
  <si>
    <t>513431</t>
  </si>
  <si>
    <t>昭觉县</t>
  </si>
  <si>
    <t>513432</t>
  </si>
  <si>
    <t>喜德县</t>
  </si>
  <si>
    <t>513433</t>
  </si>
  <si>
    <t>冕宁县</t>
  </si>
  <si>
    <t>513434</t>
  </si>
  <si>
    <t>越西县</t>
  </si>
  <si>
    <t>513435</t>
  </si>
  <si>
    <t>甘洛县</t>
  </si>
  <si>
    <t>513436</t>
  </si>
  <si>
    <t>美姑县</t>
  </si>
  <si>
    <t>513437</t>
  </si>
  <si>
    <t>雷波县</t>
  </si>
  <si>
    <t>520000</t>
  </si>
  <si>
    <t>贵州省本级</t>
  </si>
  <si>
    <t>520100</t>
  </si>
  <si>
    <t>贵阳市本级</t>
  </si>
  <si>
    <t>520102</t>
  </si>
  <si>
    <t>南明区</t>
  </si>
  <si>
    <t>520103</t>
  </si>
  <si>
    <t>云岩区</t>
  </si>
  <si>
    <t>520111</t>
  </si>
  <si>
    <t>花溪区</t>
  </si>
  <si>
    <t>520112</t>
  </si>
  <si>
    <t>乌当区</t>
  </si>
  <si>
    <t>520113</t>
  </si>
  <si>
    <t>520115</t>
  </si>
  <si>
    <t>观山湖区</t>
  </si>
  <si>
    <t>520121</t>
  </si>
  <si>
    <t>开阳县</t>
  </si>
  <si>
    <t>520122</t>
  </si>
  <si>
    <t>息烽县</t>
  </si>
  <si>
    <t>520123</t>
  </si>
  <si>
    <t>修文县</t>
  </si>
  <si>
    <t>520181</t>
  </si>
  <si>
    <t>清镇市</t>
  </si>
  <si>
    <t>520200</t>
  </si>
  <si>
    <t>六盘水市本级</t>
  </si>
  <si>
    <t>520201</t>
  </si>
  <si>
    <t>钟山区</t>
  </si>
  <si>
    <t>520203</t>
  </si>
  <si>
    <t>六枝特区</t>
  </si>
  <si>
    <t>520204</t>
  </si>
  <si>
    <t>水城区</t>
  </si>
  <si>
    <t>520281</t>
  </si>
  <si>
    <t>盘州市</t>
  </si>
  <si>
    <t>520300</t>
  </si>
  <si>
    <t>遵义市本级</t>
  </si>
  <si>
    <t>520302</t>
  </si>
  <si>
    <t>红花岗区</t>
  </si>
  <si>
    <t>520303</t>
  </si>
  <si>
    <t>汇川区</t>
  </si>
  <si>
    <t>520304</t>
  </si>
  <si>
    <t>播州区</t>
  </si>
  <si>
    <t>520322</t>
  </si>
  <si>
    <t>桐梓县</t>
  </si>
  <si>
    <t>520323</t>
  </si>
  <si>
    <t>绥阳县</t>
  </si>
  <si>
    <t>520324</t>
  </si>
  <si>
    <t>正安县</t>
  </si>
  <si>
    <t>520325</t>
  </si>
  <si>
    <t>道真仡佬族苗族自治县</t>
  </si>
  <si>
    <t>520326</t>
  </si>
  <si>
    <t>务川仡佬族苗族自治县</t>
  </si>
  <si>
    <t>520327</t>
  </si>
  <si>
    <t>凤冈县</t>
  </si>
  <si>
    <t>520328</t>
  </si>
  <si>
    <t>湄潭县</t>
  </si>
  <si>
    <t>520329</t>
  </si>
  <si>
    <t>余庆县</t>
  </si>
  <si>
    <t>520330</t>
  </si>
  <si>
    <t>习水县</t>
  </si>
  <si>
    <t>520381</t>
  </si>
  <si>
    <t>赤水市</t>
  </si>
  <si>
    <t>520382</t>
  </si>
  <si>
    <t>仁怀市</t>
  </si>
  <si>
    <t>520400</t>
  </si>
  <si>
    <t>安顺市本级</t>
  </si>
  <si>
    <t>520402</t>
  </si>
  <si>
    <t>西秀区</t>
  </si>
  <si>
    <t>520403</t>
  </si>
  <si>
    <t>平坝区</t>
  </si>
  <si>
    <t>520422</t>
  </si>
  <si>
    <t>普定县</t>
  </si>
  <si>
    <t>520423</t>
  </si>
  <si>
    <t>镇宁布依族苗族自治县</t>
  </si>
  <si>
    <t>520424</t>
  </si>
  <si>
    <t>关岭布依族苗族自治县</t>
  </si>
  <si>
    <t>520425</t>
  </si>
  <si>
    <t>紫云苗族布依族自治县</t>
  </si>
  <si>
    <t>520500</t>
  </si>
  <si>
    <t>毕节市本级</t>
  </si>
  <si>
    <t>520502</t>
  </si>
  <si>
    <t>七星关区</t>
  </si>
  <si>
    <t>520521</t>
  </si>
  <si>
    <t>大方县</t>
  </si>
  <si>
    <t>520523</t>
  </si>
  <si>
    <t>金沙县</t>
  </si>
  <si>
    <t>520524</t>
  </si>
  <si>
    <t>织金县</t>
  </si>
  <si>
    <t>520525</t>
  </si>
  <si>
    <t>纳雍县</t>
  </si>
  <si>
    <t>520526</t>
  </si>
  <si>
    <t>威宁彝族回族苗族自治县</t>
  </si>
  <si>
    <t>520527</t>
  </si>
  <si>
    <t>赫章县</t>
  </si>
  <si>
    <t>520581</t>
  </si>
  <si>
    <t>黔西市</t>
  </si>
  <si>
    <t>520600</t>
  </si>
  <si>
    <t>铜仁市本级</t>
  </si>
  <si>
    <t>520602</t>
  </si>
  <si>
    <t>碧江区</t>
  </si>
  <si>
    <t>520603</t>
  </si>
  <si>
    <t>万山区</t>
  </si>
  <si>
    <t>520621</t>
  </si>
  <si>
    <t>江口县</t>
  </si>
  <si>
    <t>520622</t>
  </si>
  <si>
    <t>玉屏侗族自治县</t>
  </si>
  <si>
    <t>520623</t>
  </si>
  <si>
    <t>石阡县</t>
  </si>
  <si>
    <t>520624</t>
  </si>
  <si>
    <t>思南县</t>
  </si>
  <si>
    <t>520625</t>
  </si>
  <si>
    <t>印江土家族苗族自治县</t>
  </si>
  <si>
    <t>520626</t>
  </si>
  <si>
    <t>德江县</t>
  </si>
  <si>
    <t>520627</t>
  </si>
  <si>
    <t>沿河土家族自治县</t>
  </si>
  <si>
    <t>520628</t>
  </si>
  <si>
    <t>松桃苗族自治县</t>
  </si>
  <si>
    <t>522300</t>
  </si>
  <si>
    <t>黔西南布依族苗族自治州本级</t>
  </si>
  <si>
    <t>522301</t>
  </si>
  <si>
    <t>兴义市</t>
  </si>
  <si>
    <t>522302</t>
  </si>
  <si>
    <t>兴仁市</t>
  </si>
  <si>
    <t>522323</t>
  </si>
  <si>
    <t>普安县</t>
  </si>
  <si>
    <t>522324</t>
  </si>
  <si>
    <t>晴隆县</t>
  </si>
  <si>
    <t>522325</t>
  </si>
  <si>
    <t>贞丰县</t>
  </si>
  <si>
    <t>522326</t>
  </si>
  <si>
    <t>望谟县</t>
  </si>
  <si>
    <t>522327</t>
  </si>
  <si>
    <t>册亨县</t>
  </si>
  <si>
    <t>522328</t>
  </si>
  <si>
    <t>安龙县</t>
  </si>
  <si>
    <t>522600</t>
  </si>
  <si>
    <t>黔东南苗族侗族自治州本级</t>
  </si>
  <si>
    <t>522601</t>
  </si>
  <si>
    <t>凯里市</t>
  </si>
  <si>
    <t>522622</t>
  </si>
  <si>
    <t>黄平县</t>
  </si>
  <si>
    <t>522623</t>
  </si>
  <si>
    <t>施秉县</t>
  </si>
  <si>
    <t>522624</t>
  </si>
  <si>
    <t>三穗县</t>
  </si>
  <si>
    <t>522625</t>
  </si>
  <si>
    <t>镇远县</t>
  </si>
  <si>
    <t>522626</t>
  </si>
  <si>
    <t>岑巩县</t>
  </si>
  <si>
    <t>522627</t>
  </si>
  <si>
    <t>天柱县</t>
  </si>
  <si>
    <t>522628</t>
  </si>
  <si>
    <t>锦屏县</t>
  </si>
  <si>
    <t>522629</t>
  </si>
  <si>
    <t>剑河县</t>
  </si>
  <si>
    <t>522630</t>
  </si>
  <si>
    <t>台江县</t>
  </si>
  <si>
    <t>522631</t>
  </si>
  <si>
    <t>黎平县</t>
  </si>
  <si>
    <t>522632</t>
  </si>
  <si>
    <t>榕江县</t>
  </si>
  <si>
    <t>522633</t>
  </si>
  <si>
    <t>从江县</t>
  </si>
  <si>
    <t>522634</t>
  </si>
  <si>
    <t>雷山县</t>
  </si>
  <si>
    <t>522635</t>
  </si>
  <si>
    <t>麻江县</t>
  </si>
  <si>
    <t>522636</t>
  </si>
  <si>
    <t>丹寨县</t>
  </si>
  <si>
    <t>522700</t>
  </si>
  <si>
    <t>黔南布依族苗族自治州本级</t>
  </si>
  <si>
    <t>522701</t>
  </si>
  <si>
    <t>都匀市</t>
  </si>
  <si>
    <t>522702</t>
  </si>
  <si>
    <t>福泉市</t>
  </si>
  <si>
    <t>522722</t>
  </si>
  <si>
    <t>荔波县</t>
  </si>
  <si>
    <t>522723</t>
  </si>
  <si>
    <t>贵定县</t>
  </si>
  <si>
    <t>522725</t>
  </si>
  <si>
    <t>瓮安县</t>
  </si>
  <si>
    <t>522726</t>
  </si>
  <si>
    <t>独山县</t>
  </si>
  <si>
    <t>522727</t>
  </si>
  <si>
    <t>平塘县</t>
  </si>
  <si>
    <t>522728</t>
  </si>
  <si>
    <t>罗甸县</t>
  </si>
  <si>
    <t>522729</t>
  </si>
  <si>
    <t>长顺县</t>
  </si>
  <si>
    <t>522730</t>
  </si>
  <si>
    <t>龙里县</t>
  </si>
  <si>
    <t>522731</t>
  </si>
  <si>
    <t>惠水县</t>
  </si>
  <si>
    <t>522732</t>
  </si>
  <si>
    <t>三都水族自治县</t>
  </si>
  <si>
    <t>530000</t>
  </si>
  <si>
    <t>云南省本级</t>
  </si>
  <si>
    <t>530100</t>
  </si>
  <si>
    <t>昆明市本级</t>
  </si>
  <si>
    <t>530102</t>
  </si>
  <si>
    <t>五华区</t>
  </si>
  <si>
    <t>530103</t>
  </si>
  <si>
    <t>盘龙区</t>
  </si>
  <si>
    <t>530111</t>
  </si>
  <si>
    <t>官渡区</t>
  </si>
  <si>
    <t>530112</t>
  </si>
  <si>
    <t>西山区</t>
  </si>
  <si>
    <t>530113</t>
  </si>
  <si>
    <t>东川区</t>
  </si>
  <si>
    <t>530114</t>
  </si>
  <si>
    <t>呈贡区</t>
  </si>
  <si>
    <t>530115</t>
  </si>
  <si>
    <t>晋宁区</t>
  </si>
  <si>
    <t>530124</t>
  </si>
  <si>
    <t>富民县</t>
  </si>
  <si>
    <t>530125</t>
  </si>
  <si>
    <t>宜良县</t>
  </si>
  <si>
    <t>530126</t>
  </si>
  <si>
    <t>石林彝族自治县</t>
  </si>
  <si>
    <t>530127</t>
  </si>
  <si>
    <t>嵩明县</t>
  </si>
  <si>
    <t>530128</t>
  </si>
  <si>
    <t>禄劝彝族苗族自治县</t>
  </si>
  <si>
    <t>530129</t>
  </si>
  <si>
    <t>寻甸回族彝族自治县</t>
  </si>
  <si>
    <t>530181</t>
  </si>
  <si>
    <t>安宁市</t>
  </si>
  <si>
    <t>530300</t>
  </si>
  <si>
    <t>曲靖市本级</t>
  </si>
  <si>
    <t>530302</t>
  </si>
  <si>
    <t>麒麟区</t>
  </si>
  <si>
    <t>530303</t>
  </si>
  <si>
    <t>沾益区</t>
  </si>
  <si>
    <t>530304</t>
  </si>
  <si>
    <t>马龙区</t>
  </si>
  <si>
    <t>530322</t>
  </si>
  <si>
    <t>陆良县</t>
  </si>
  <si>
    <t>530323</t>
  </si>
  <si>
    <t>师宗县</t>
  </si>
  <si>
    <t>530324</t>
  </si>
  <si>
    <t>罗平县</t>
  </si>
  <si>
    <t>530325</t>
  </si>
  <si>
    <t>富源县</t>
  </si>
  <si>
    <t>530326</t>
  </si>
  <si>
    <t>会泽县</t>
  </si>
  <si>
    <t>530381</t>
  </si>
  <si>
    <t>宣威市</t>
  </si>
  <si>
    <t>530400</t>
  </si>
  <si>
    <t>玉溪市本级</t>
  </si>
  <si>
    <t>530402</t>
  </si>
  <si>
    <t>红塔区</t>
  </si>
  <si>
    <t>530403</t>
  </si>
  <si>
    <t>江川区</t>
  </si>
  <si>
    <t>530423</t>
  </si>
  <si>
    <t>通海县</t>
  </si>
  <si>
    <t>530424</t>
  </si>
  <si>
    <t>华宁县</t>
  </si>
  <si>
    <t>530425</t>
  </si>
  <si>
    <t>易门县</t>
  </si>
  <si>
    <t>530426</t>
  </si>
  <si>
    <t>峨山彝族自治县</t>
  </si>
  <si>
    <t>530427</t>
  </si>
  <si>
    <t>新平彝族傣族自治县</t>
  </si>
  <si>
    <t>530428</t>
  </si>
  <si>
    <t>元江哈尼族彝族傣族自治县</t>
  </si>
  <si>
    <t>530481</t>
  </si>
  <si>
    <t>澄江市</t>
  </si>
  <si>
    <t>530500</t>
  </si>
  <si>
    <t>保山市本级</t>
  </si>
  <si>
    <t>530502</t>
  </si>
  <si>
    <t>隆阳区</t>
  </si>
  <si>
    <t>530521</t>
  </si>
  <si>
    <t>施甸县</t>
  </si>
  <si>
    <t>530523</t>
  </si>
  <si>
    <t>龙陵县</t>
  </si>
  <si>
    <t>530524</t>
  </si>
  <si>
    <t>昌宁县</t>
  </si>
  <si>
    <t>530581</t>
  </si>
  <si>
    <t>腾冲市</t>
  </si>
  <si>
    <t>530600</t>
  </si>
  <si>
    <t>昭通市本级</t>
  </si>
  <si>
    <t>530602</t>
  </si>
  <si>
    <t>昭阳区</t>
  </si>
  <si>
    <t>530621</t>
  </si>
  <si>
    <t>鲁甸县</t>
  </si>
  <si>
    <t>530622</t>
  </si>
  <si>
    <t>巧家县</t>
  </si>
  <si>
    <t>530623</t>
  </si>
  <si>
    <t>盐津县</t>
  </si>
  <si>
    <t>530624</t>
  </si>
  <si>
    <t>大关县</t>
  </si>
  <si>
    <t>530625</t>
  </si>
  <si>
    <t>永善县</t>
  </si>
  <si>
    <t>530626</t>
  </si>
  <si>
    <t>绥江县</t>
  </si>
  <si>
    <t>530627</t>
  </si>
  <si>
    <t>镇雄县</t>
  </si>
  <si>
    <t>530628</t>
  </si>
  <si>
    <t>彝良县</t>
  </si>
  <si>
    <t>530629</t>
  </si>
  <si>
    <t>威信县</t>
  </si>
  <si>
    <t>530681</t>
  </si>
  <si>
    <t>水富市</t>
  </si>
  <si>
    <t>530700</t>
  </si>
  <si>
    <t>丽江市本级</t>
  </si>
  <si>
    <t>530702</t>
  </si>
  <si>
    <t>古城区</t>
  </si>
  <si>
    <t>530721</t>
  </si>
  <si>
    <t>玉龙纳西族自治县</t>
  </si>
  <si>
    <t>530722</t>
  </si>
  <si>
    <t>永胜县</t>
  </si>
  <si>
    <t>530723</t>
  </si>
  <si>
    <t>华坪县</t>
  </si>
  <si>
    <t>530724</t>
  </si>
  <si>
    <t>宁蒗彝族自治县</t>
  </si>
  <si>
    <t>530800</t>
  </si>
  <si>
    <t>普洱市本级</t>
  </si>
  <si>
    <t>530802</t>
  </si>
  <si>
    <t>思茅区</t>
  </si>
  <si>
    <t>530821</t>
  </si>
  <si>
    <t>宁洱哈尼族彝族自治县</t>
  </si>
  <si>
    <t>530822</t>
  </si>
  <si>
    <t>墨江哈尼族自治县</t>
  </si>
  <si>
    <t>530823</t>
  </si>
  <si>
    <t>景东彝族自治县</t>
  </si>
  <si>
    <t>530824</t>
  </si>
  <si>
    <t>景谷傣族彝族自治县</t>
  </si>
  <si>
    <t>530825</t>
  </si>
  <si>
    <t>镇沅彝族哈尼族拉祜族自治县</t>
  </si>
  <si>
    <t>530826</t>
  </si>
  <si>
    <t>江城哈尼族彝族自治县</t>
  </si>
  <si>
    <t>530827</t>
  </si>
  <si>
    <t>孟连傣族拉祜族佤族自治县</t>
  </si>
  <si>
    <t>530828</t>
  </si>
  <si>
    <t>澜沧拉祜族自治县</t>
  </si>
  <si>
    <t>530829</t>
  </si>
  <si>
    <t>西盟佤族自治县</t>
  </si>
  <si>
    <t>530900</t>
  </si>
  <si>
    <t>临沧市本级</t>
  </si>
  <si>
    <t>530902</t>
  </si>
  <si>
    <t>临翔区</t>
  </si>
  <si>
    <t>530921</t>
  </si>
  <si>
    <t>凤庆县</t>
  </si>
  <si>
    <t>530922</t>
  </si>
  <si>
    <t>云县</t>
  </si>
  <si>
    <t>530923</t>
  </si>
  <si>
    <t>永德县</t>
  </si>
  <si>
    <t>530924</t>
  </si>
  <si>
    <t>镇康县</t>
  </si>
  <si>
    <t>530925</t>
  </si>
  <si>
    <t>双江拉祜族佤族布朗族傣族自治县</t>
  </si>
  <si>
    <t>530926</t>
  </si>
  <si>
    <t>耿马傣族佤族自治县</t>
  </si>
  <si>
    <t>530927</t>
  </si>
  <si>
    <t>沧源佤族自治县</t>
  </si>
  <si>
    <t>532300</t>
  </si>
  <si>
    <t>楚雄彝族自治州本级</t>
  </si>
  <si>
    <t>532301</t>
  </si>
  <si>
    <t>楚雄市</t>
  </si>
  <si>
    <t>532302</t>
  </si>
  <si>
    <t>禄丰市</t>
  </si>
  <si>
    <t>532322</t>
  </si>
  <si>
    <t>双柏县</t>
  </si>
  <si>
    <t>532323</t>
  </si>
  <si>
    <t>牟定县</t>
  </si>
  <si>
    <t>532324</t>
  </si>
  <si>
    <t>南华县</t>
  </si>
  <si>
    <t>532325</t>
  </si>
  <si>
    <t>姚安县</t>
  </si>
  <si>
    <t>532326</t>
  </si>
  <si>
    <t>大姚县</t>
  </si>
  <si>
    <t>532327</t>
  </si>
  <si>
    <t>永仁县</t>
  </si>
  <si>
    <t>532328</t>
  </si>
  <si>
    <t>元谋县</t>
  </si>
  <si>
    <t>532329</t>
  </si>
  <si>
    <t>武定县</t>
  </si>
  <si>
    <t>532500</t>
  </si>
  <si>
    <t>红河哈尼族彝族自治州本级</t>
  </si>
  <si>
    <t>532501</t>
  </si>
  <si>
    <t>个旧市</t>
  </si>
  <si>
    <t>532502</t>
  </si>
  <si>
    <t>开远市</t>
  </si>
  <si>
    <t>532503</t>
  </si>
  <si>
    <t>蒙自市</t>
  </si>
  <si>
    <t>532504</t>
  </si>
  <si>
    <t>弥勒市</t>
  </si>
  <si>
    <t>532523</t>
  </si>
  <si>
    <t>屏边苗族自治县</t>
  </si>
  <si>
    <t>532524</t>
  </si>
  <si>
    <t>建水县</t>
  </si>
  <si>
    <t>532525</t>
  </si>
  <si>
    <t>石屏县</t>
  </si>
  <si>
    <t>532527</t>
  </si>
  <si>
    <t>泸西县</t>
  </si>
  <si>
    <t>532528</t>
  </si>
  <si>
    <t>元阳县</t>
  </si>
  <si>
    <t>532529</t>
  </si>
  <si>
    <t>红河县</t>
  </si>
  <si>
    <t>532530</t>
  </si>
  <si>
    <t>金平苗族瑶族傣族自治县</t>
  </si>
  <si>
    <t>532531</t>
  </si>
  <si>
    <t>绿春县</t>
  </si>
  <si>
    <t>532532</t>
  </si>
  <si>
    <t>河口瑶族自治县</t>
  </si>
  <si>
    <t>532600</t>
  </si>
  <si>
    <t>文山壮族苗族自治州本级</t>
  </si>
  <si>
    <t>532601</t>
  </si>
  <si>
    <t>文山市</t>
  </si>
  <si>
    <t>532622</t>
  </si>
  <si>
    <t>砚山县</t>
  </si>
  <si>
    <t>532623</t>
  </si>
  <si>
    <t>西畴县</t>
  </si>
  <si>
    <t>532624</t>
  </si>
  <si>
    <t>麻栗坡县</t>
  </si>
  <si>
    <t>532625</t>
  </si>
  <si>
    <t>马关县</t>
  </si>
  <si>
    <t>532626</t>
  </si>
  <si>
    <t>丘北县</t>
  </si>
  <si>
    <t>532627</t>
  </si>
  <si>
    <t>广南县</t>
  </si>
  <si>
    <t>532628</t>
  </si>
  <si>
    <t>富宁县</t>
  </si>
  <si>
    <t>532800</t>
  </si>
  <si>
    <t>西双版纳傣族自治州本级</t>
  </si>
  <si>
    <t>532801</t>
  </si>
  <si>
    <t>景洪市</t>
  </si>
  <si>
    <t>532822</t>
  </si>
  <si>
    <t>勐海县</t>
  </si>
  <si>
    <t>532823</t>
  </si>
  <si>
    <t>勐腊县</t>
  </si>
  <si>
    <t>532900</t>
  </si>
  <si>
    <t>大理白族自治州本级</t>
  </si>
  <si>
    <t>532901</t>
  </si>
  <si>
    <t>大理市</t>
  </si>
  <si>
    <t>532922</t>
  </si>
  <si>
    <t>漾濞彝族自治县</t>
  </si>
  <si>
    <t>532923</t>
  </si>
  <si>
    <t>祥云县</t>
  </si>
  <si>
    <t>532924</t>
  </si>
  <si>
    <t>宾川县</t>
  </si>
  <si>
    <t>532925</t>
  </si>
  <si>
    <t>弥渡县</t>
  </si>
  <si>
    <t>532926</t>
  </si>
  <si>
    <t>南涧彝族自治县</t>
  </si>
  <si>
    <t>532927</t>
  </si>
  <si>
    <t>巍山彝族回族自治县</t>
  </si>
  <si>
    <t>532928</t>
  </si>
  <si>
    <t>永平县</t>
  </si>
  <si>
    <t>532929</t>
  </si>
  <si>
    <t>云龙县</t>
  </si>
  <si>
    <t>532930</t>
  </si>
  <si>
    <t>洱源县</t>
  </si>
  <si>
    <t>532931</t>
  </si>
  <si>
    <t>剑川县</t>
  </si>
  <si>
    <t>532932</t>
  </si>
  <si>
    <t>鹤庆县</t>
  </si>
  <si>
    <t>533100</t>
  </si>
  <si>
    <t>德宏傣族景颇族自治州本级</t>
  </si>
  <si>
    <t>533102</t>
  </si>
  <si>
    <t>瑞丽市</t>
  </si>
  <si>
    <t>533103</t>
  </si>
  <si>
    <t>芒市</t>
  </si>
  <si>
    <t>533122</t>
  </si>
  <si>
    <t>梁河县</t>
  </si>
  <si>
    <t>533123</t>
  </si>
  <si>
    <t>盈江县</t>
  </si>
  <si>
    <t>533124</t>
  </si>
  <si>
    <t>陇川县</t>
  </si>
  <si>
    <t>533300</t>
  </si>
  <si>
    <t>怒江傈僳族自治州本级</t>
  </si>
  <si>
    <t>533301</t>
  </si>
  <si>
    <t>泸水市</t>
  </si>
  <si>
    <t>533323</t>
  </si>
  <si>
    <t>福贡县</t>
  </si>
  <si>
    <t>533324</t>
  </si>
  <si>
    <t>贡山独龙族怒族自治县</t>
  </si>
  <si>
    <t>533325</t>
  </si>
  <si>
    <t>兰坪白族普米族自治县</t>
  </si>
  <si>
    <t>533400</t>
  </si>
  <si>
    <t>迪庆藏族自治州本级</t>
  </si>
  <si>
    <t>533401</t>
  </si>
  <si>
    <t>香格里拉市</t>
  </si>
  <si>
    <t>533422</t>
  </si>
  <si>
    <t>德钦县</t>
  </si>
  <si>
    <t>533423</t>
  </si>
  <si>
    <t>维西傈僳族自治县</t>
  </si>
  <si>
    <t>540000</t>
  </si>
  <si>
    <t>西藏自治区本级</t>
  </si>
  <si>
    <t>540100</t>
  </si>
  <si>
    <t>拉萨市本级</t>
  </si>
  <si>
    <t>540102</t>
  </si>
  <si>
    <t>城关区</t>
  </si>
  <si>
    <t>540103</t>
  </si>
  <si>
    <t>堆龙德庆区</t>
  </si>
  <si>
    <t>540104</t>
  </si>
  <si>
    <t>达孜区</t>
  </si>
  <si>
    <t>540121</t>
  </si>
  <si>
    <t>林周县</t>
  </si>
  <si>
    <t>540122</t>
  </si>
  <si>
    <t>当雄县</t>
  </si>
  <si>
    <t>540123</t>
  </si>
  <si>
    <t>尼木县</t>
  </si>
  <si>
    <t>540124</t>
  </si>
  <si>
    <t>曲水县</t>
  </si>
  <si>
    <t>540127</t>
  </si>
  <si>
    <t>墨竹工卡县</t>
  </si>
  <si>
    <t>540200</t>
  </si>
  <si>
    <t>日喀则市本级</t>
  </si>
  <si>
    <t>540202</t>
  </si>
  <si>
    <t>桑珠孜区</t>
  </si>
  <si>
    <t>540221</t>
  </si>
  <si>
    <t>南木林县</t>
  </si>
  <si>
    <t>540222</t>
  </si>
  <si>
    <t>江孜县</t>
  </si>
  <si>
    <t>540223</t>
  </si>
  <si>
    <t>定日县</t>
  </si>
  <si>
    <t>540224</t>
  </si>
  <si>
    <t>萨迦县</t>
  </si>
  <si>
    <t>540225</t>
  </si>
  <si>
    <t>拉孜县</t>
  </si>
  <si>
    <t>540226</t>
  </si>
  <si>
    <t>昂仁县</t>
  </si>
  <si>
    <t>540227</t>
  </si>
  <si>
    <t>谢通门县</t>
  </si>
  <si>
    <t>540228</t>
  </si>
  <si>
    <t>白朗县</t>
  </si>
  <si>
    <t>540229</t>
  </si>
  <si>
    <t>仁布县</t>
  </si>
  <si>
    <t>540230</t>
  </si>
  <si>
    <t>康马县</t>
  </si>
  <si>
    <t>540231</t>
  </si>
  <si>
    <t>定结县</t>
  </si>
  <si>
    <t>540232</t>
  </si>
  <si>
    <t>仲巴县</t>
  </si>
  <si>
    <t>540233</t>
  </si>
  <si>
    <t>亚东县</t>
  </si>
  <si>
    <t>540234</t>
  </si>
  <si>
    <t>吉隆县</t>
  </si>
  <si>
    <t>540235</t>
  </si>
  <si>
    <t>聂拉木县</t>
  </si>
  <si>
    <t>540236</t>
  </si>
  <si>
    <t>萨嘎县</t>
  </si>
  <si>
    <t>540237</t>
  </si>
  <si>
    <t>岗巴县</t>
  </si>
  <si>
    <t>540300</t>
  </si>
  <si>
    <t>昌都市本级</t>
  </si>
  <si>
    <t>540302</t>
  </si>
  <si>
    <t>卡若区</t>
  </si>
  <si>
    <t>540321</t>
  </si>
  <si>
    <t>江达县</t>
  </si>
  <si>
    <t>540322</t>
  </si>
  <si>
    <t>贡觉县</t>
  </si>
  <si>
    <t>540323</t>
  </si>
  <si>
    <t>类乌齐县</t>
  </si>
  <si>
    <t>540324</t>
  </si>
  <si>
    <t>丁青县</t>
  </si>
  <si>
    <t>540325</t>
  </si>
  <si>
    <t>察雅县</t>
  </si>
  <si>
    <t>540326</t>
  </si>
  <si>
    <t>八宿县</t>
  </si>
  <si>
    <t>540327</t>
  </si>
  <si>
    <t>左贡县</t>
  </si>
  <si>
    <t>540328</t>
  </si>
  <si>
    <t>芒康县</t>
  </si>
  <si>
    <t>540329</t>
  </si>
  <si>
    <t>洛隆县</t>
  </si>
  <si>
    <t>540330</t>
  </si>
  <si>
    <t>边坝县</t>
  </si>
  <si>
    <t>540400</t>
  </si>
  <si>
    <t>林芝市本级</t>
  </si>
  <si>
    <t>540402</t>
  </si>
  <si>
    <t>巴宜区</t>
  </si>
  <si>
    <t>540421</t>
  </si>
  <si>
    <t>工布江达县</t>
  </si>
  <si>
    <t>540422</t>
  </si>
  <si>
    <t>米林县</t>
  </si>
  <si>
    <t>540423</t>
  </si>
  <si>
    <t>墨脱县</t>
  </si>
  <si>
    <t>540424</t>
  </si>
  <si>
    <t>波密县</t>
  </si>
  <si>
    <t>540425</t>
  </si>
  <si>
    <t>察隅县</t>
  </si>
  <si>
    <t>540426</t>
  </si>
  <si>
    <t>朗县</t>
  </si>
  <si>
    <t>540500</t>
  </si>
  <si>
    <t>山南市本级</t>
  </si>
  <si>
    <t>540502</t>
  </si>
  <si>
    <t>乃东区</t>
  </si>
  <si>
    <t>540521</t>
  </si>
  <si>
    <t>扎囊县</t>
  </si>
  <si>
    <t>540522</t>
  </si>
  <si>
    <t>贡嘎县</t>
  </si>
  <si>
    <t>540523</t>
  </si>
  <si>
    <t>桑日县</t>
  </si>
  <si>
    <t>540524</t>
  </si>
  <si>
    <t>琼结县</t>
  </si>
  <si>
    <t>540525</t>
  </si>
  <si>
    <t>曲松县</t>
  </si>
  <si>
    <t>540526</t>
  </si>
  <si>
    <t>措美县</t>
  </si>
  <si>
    <t>540527</t>
  </si>
  <si>
    <t>洛扎县</t>
  </si>
  <si>
    <t>540528</t>
  </si>
  <si>
    <t>加查县</t>
  </si>
  <si>
    <t>540529</t>
  </si>
  <si>
    <t>隆子县</t>
  </si>
  <si>
    <t>540530</t>
  </si>
  <si>
    <t>错那县</t>
  </si>
  <si>
    <t>540531</t>
  </si>
  <si>
    <t>浪卡子县</t>
  </si>
  <si>
    <t>540600</t>
  </si>
  <si>
    <t>那曲市本级</t>
  </si>
  <si>
    <t>540602</t>
  </si>
  <si>
    <t>色尼区</t>
  </si>
  <si>
    <t>540621</t>
  </si>
  <si>
    <t>嘉黎县</t>
  </si>
  <si>
    <t>540622</t>
  </si>
  <si>
    <t>比如县</t>
  </si>
  <si>
    <t>540623</t>
  </si>
  <si>
    <t>聂荣县</t>
  </si>
  <si>
    <t>540624</t>
  </si>
  <si>
    <t>安多县</t>
  </si>
  <si>
    <t>540625</t>
  </si>
  <si>
    <t>申扎县</t>
  </si>
  <si>
    <t>540626</t>
  </si>
  <si>
    <t>索县</t>
  </si>
  <si>
    <t>540627</t>
  </si>
  <si>
    <t>班戈县</t>
  </si>
  <si>
    <t>540628</t>
  </si>
  <si>
    <t>巴青县</t>
  </si>
  <si>
    <t>540629</t>
  </si>
  <si>
    <t>尼玛县</t>
  </si>
  <si>
    <t>540630</t>
  </si>
  <si>
    <t>双湖县</t>
  </si>
  <si>
    <t>542500</t>
  </si>
  <si>
    <t>阿里地区本级</t>
  </si>
  <si>
    <t>542521</t>
  </si>
  <si>
    <t>普兰县</t>
  </si>
  <si>
    <t>542522</t>
  </si>
  <si>
    <t>札达县</t>
  </si>
  <si>
    <t>542523</t>
  </si>
  <si>
    <t>噶尔县</t>
  </si>
  <si>
    <t>542524</t>
  </si>
  <si>
    <t>日土县</t>
  </si>
  <si>
    <t>542525</t>
  </si>
  <si>
    <t>革吉县</t>
  </si>
  <si>
    <t>542526</t>
  </si>
  <si>
    <t>改则县</t>
  </si>
  <si>
    <t>542527</t>
  </si>
  <si>
    <t>措勤县</t>
  </si>
  <si>
    <t>610000</t>
  </si>
  <si>
    <t>陕西省本级</t>
  </si>
  <si>
    <t>610100</t>
  </si>
  <si>
    <t>西安市本级</t>
  </si>
  <si>
    <t>610102</t>
  </si>
  <si>
    <t>610103</t>
  </si>
  <si>
    <t>碑林区</t>
  </si>
  <si>
    <t>610104</t>
  </si>
  <si>
    <t>莲湖区</t>
  </si>
  <si>
    <t>610111</t>
  </si>
  <si>
    <t>灞桥区</t>
  </si>
  <si>
    <t>610112</t>
  </si>
  <si>
    <t>未央区</t>
  </si>
  <si>
    <t>610113</t>
  </si>
  <si>
    <t>雁塔区</t>
  </si>
  <si>
    <t>610114</t>
  </si>
  <si>
    <t>阎良区</t>
  </si>
  <si>
    <t>610115</t>
  </si>
  <si>
    <t>临潼区</t>
  </si>
  <si>
    <t>610116</t>
  </si>
  <si>
    <t>610117</t>
  </si>
  <si>
    <t>高陵区</t>
  </si>
  <si>
    <t>610118</t>
  </si>
  <si>
    <t>鄠邑区</t>
  </si>
  <si>
    <t>610122</t>
  </si>
  <si>
    <t>蓝田县</t>
  </si>
  <si>
    <t>610124</t>
  </si>
  <si>
    <t>周至县</t>
  </si>
  <si>
    <t>610200</t>
  </si>
  <si>
    <t>铜川市本级</t>
  </si>
  <si>
    <t>610202</t>
  </si>
  <si>
    <t>王益区</t>
  </si>
  <si>
    <t>610203</t>
  </si>
  <si>
    <t>印台区</t>
  </si>
  <si>
    <t>610204</t>
  </si>
  <si>
    <t>耀州区</t>
  </si>
  <si>
    <t>610222</t>
  </si>
  <si>
    <t>宜君县</t>
  </si>
  <si>
    <t>610300</t>
  </si>
  <si>
    <t>宝鸡市本级</t>
  </si>
  <si>
    <t>610302</t>
  </si>
  <si>
    <t>渭滨区</t>
  </si>
  <si>
    <t>610303</t>
  </si>
  <si>
    <t>金台区</t>
  </si>
  <si>
    <t>610304</t>
  </si>
  <si>
    <t>陈仓区</t>
  </si>
  <si>
    <t>610305</t>
  </si>
  <si>
    <t>凤翔区</t>
  </si>
  <si>
    <t>610323</t>
  </si>
  <si>
    <t>岐山县</t>
  </si>
  <si>
    <t>610324</t>
  </si>
  <si>
    <t>扶风县</t>
  </si>
  <si>
    <t>610326</t>
  </si>
  <si>
    <t>眉县</t>
  </si>
  <si>
    <t>610327</t>
  </si>
  <si>
    <t>陇县</t>
  </si>
  <si>
    <t>610328</t>
  </si>
  <si>
    <t>千阳县</t>
  </si>
  <si>
    <t>610329</t>
  </si>
  <si>
    <t>麟游县</t>
  </si>
  <si>
    <t>610330</t>
  </si>
  <si>
    <t>凤县</t>
  </si>
  <si>
    <t>610331</t>
  </si>
  <si>
    <t>太白县</t>
  </si>
  <si>
    <t>610400</t>
  </si>
  <si>
    <t>咸阳市本级</t>
  </si>
  <si>
    <t>610402</t>
  </si>
  <si>
    <t>秦都区</t>
  </si>
  <si>
    <t>610404</t>
  </si>
  <si>
    <t>渭城区</t>
  </si>
  <si>
    <t>610422</t>
  </si>
  <si>
    <t>三原县</t>
  </si>
  <si>
    <t>610423</t>
  </si>
  <si>
    <t>泾阳县</t>
  </si>
  <si>
    <t>610424</t>
  </si>
  <si>
    <t>乾县</t>
  </si>
  <si>
    <t>610425</t>
  </si>
  <si>
    <t>礼泉县</t>
  </si>
  <si>
    <t>610426</t>
  </si>
  <si>
    <t>永寿县</t>
  </si>
  <si>
    <t>610428</t>
  </si>
  <si>
    <t>长武县</t>
  </si>
  <si>
    <t>610429</t>
  </si>
  <si>
    <t>旬邑县</t>
  </si>
  <si>
    <t>610430</t>
  </si>
  <si>
    <t>淳化县</t>
  </si>
  <si>
    <t>610431</t>
  </si>
  <si>
    <t>武功县</t>
  </si>
  <si>
    <t>610481</t>
  </si>
  <si>
    <t>兴平市</t>
  </si>
  <si>
    <t>610482</t>
  </si>
  <si>
    <t>彬州市</t>
  </si>
  <si>
    <t>610500</t>
  </si>
  <si>
    <t>渭南市本级</t>
  </si>
  <si>
    <t>610502</t>
  </si>
  <si>
    <t>临渭区</t>
  </si>
  <si>
    <t>610503</t>
  </si>
  <si>
    <t>华州区</t>
  </si>
  <si>
    <t>610522</t>
  </si>
  <si>
    <t>潼关县</t>
  </si>
  <si>
    <t>610523</t>
  </si>
  <si>
    <t>大荔县</t>
  </si>
  <si>
    <t>610524</t>
  </si>
  <si>
    <t>合阳县</t>
  </si>
  <si>
    <t>610525</t>
  </si>
  <si>
    <t>澄城县</t>
  </si>
  <si>
    <t>610526</t>
  </si>
  <si>
    <t>蒲城县</t>
  </si>
  <si>
    <t>610527</t>
  </si>
  <si>
    <t>白水县</t>
  </si>
  <si>
    <t>610528</t>
  </si>
  <si>
    <t>富平县</t>
  </si>
  <si>
    <t>610581</t>
  </si>
  <si>
    <t>韩城市</t>
  </si>
  <si>
    <t>610582</t>
  </si>
  <si>
    <t>华阴市</t>
  </si>
  <si>
    <t>610600</t>
  </si>
  <si>
    <t>延安市本级</t>
  </si>
  <si>
    <t>610602</t>
  </si>
  <si>
    <t>宝塔区</t>
  </si>
  <si>
    <t>610603</t>
  </si>
  <si>
    <t>安塞区</t>
  </si>
  <si>
    <t>610621</t>
  </si>
  <si>
    <t>延长县</t>
  </si>
  <si>
    <t>610622</t>
  </si>
  <si>
    <t>延川县</t>
  </si>
  <si>
    <t>610625</t>
  </si>
  <si>
    <t>志丹县</t>
  </si>
  <si>
    <t>610626</t>
  </si>
  <si>
    <t>吴起县</t>
  </si>
  <si>
    <t>610627</t>
  </si>
  <si>
    <t>甘泉县</t>
  </si>
  <si>
    <t>610628</t>
  </si>
  <si>
    <t>富县</t>
  </si>
  <si>
    <t>610629</t>
  </si>
  <si>
    <t>洛川县</t>
  </si>
  <si>
    <t>610630</t>
  </si>
  <si>
    <t>宜川县</t>
  </si>
  <si>
    <t>610631</t>
  </si>
  <si>
    <t>黄龙县</t>
  </si>
  <si>
    <t>610632</t>
  </si>
  <si>
    <t>黄陵县</t>
  </si>
  <si>
    <t>610681</t>
  </si>
  <si>
    <t>子长市</t>
  </si>
  <si>
    <t>610700</t>
  </si>
  <si>
    <t>汉中市本级</t>
  </si>
  <si>
    <t>610702</t>
  </si>
  <si>
    <t>汉台区</t>
  </si>
  <si>
    <t>610703</t>
  </si>
  <si>
    <t>南郑区</t>
  </si>
  <si>
    <t>610722</t>
  </si>
  <si>
    <t>城固县</t>
  </si>
  <si>
    <t>610723</t>
  </si>
  <si>
    <t>洋县</t>
  </si>
  <si>
    <t>610724</t>
  </si>
  <si>
    <t>西乡县</t>
  </si>
  <si>
    <t>610725</t>
  </si>
  <si>
    <t>勉县</t>
  </si>
  <si>
    <t>610726</t>
  </si>
  <si>
    <t>宁强县</t>
  </si>
  <si>
    <t>610727</t>
  </si>
  <si>
    <t>略阳县</t>
  </si>
  <si>
    <t>610728</t>
  </si>
  <si>
    <t>镇巴县</t>
  </si>
  <si>
    <t>610729</t>
  </si>
  <si>
    <t>留坝县</t>
  </si>
  <si>
    <t>610730</t>
  </si>
  <si>
    <t>佛坪县</t>
  </si>
  <si>
    <t>610800</t>
  </si>
  <si>
    <t>榆林市本级</t>
  </si>
  <si>
    <t>610802</t>
  </si>
  <si>
    <t>榆阳区</t>
  </si>
  <si>
    <t>610803</t>
  </si>
  <si>
    <t>横山区</t>
  </si>
  <si>
    <t>610822</t>
  </si>
  <si>
    <t>府谷县</t>
  </si>
  <si>
    <t>610824</t>
  </si>
  <si>
    <t>靖边县</t>
  </si>
  <si>
    <t>610825</t>
  </si>
  <si>
    <t>定边县</t>
  </si>
  <si>
    <t>610826</t>
  </si>
  <si>
    <t>绥德县</t>
  </si>
  <si>
    <t>610827</t>
  </si>
  <si>
    <t>米脂县</t>
  </si>
  <si>
    <t>610828</t>
  </si>
  <si>
    <t>佳县</t>
  </si>
  <si>
    <t>610829</t>
  </si>
  <si>
    <t>吴堡县</t>
  </si>
  <si>
    <t>610830</t>
  </si>
  <si>
    <t>清涧县</t>
  </si>
  <si>
    <t>610831</t>
  </si>
  <si>
    <t>子洲县</t>
  </si>
  <si>
    <t>610881</t>
  </si>
  <si>
    <t>神木市</t>
  </si>
  <si>
    <t>610900</t>
  </si>
  <si>
    <t>安康市本级</t>
  </si>
  <si>
    <t>610902</t>
  </si>
  <si>
    <t>汉滨区</t>
  </si>
  <si>
    <t>610921</t>
  </si>
  <si>
    <t>汉阴县</t>
  </si>
  <si>
    <t>610922</t>
  </si>
  <si>
    <t>石泉县</t>
  </si>
  <si>
    <t>610923</t>
  </si>
  <si>
    <t>宁陕县</t>
  </si>
  <si>
    <t>610924</t>
  </si>
  <si>
    <t>紫阳县</t>
  </si>
  <si>
    <t>610925</t>
  </si>
  <si>
    <t>岚皋县</t>
  </si>
  <si>
    <t>610926</t>
  </si>
  <si>
    <t>平利县</t>
  </si>
  <si>
    <t>610927</t>
  </si>
  <si>
    <t>镇坪县</t>
  </si>
  <si>
    <t>610929</t>
  </si>
  <si>
    <t>白河县</t>
  </si>
  <si>
    <t>610981</t>
  </si>
  <si>
    <t>旬阳市</t>
  </si>
  <si>
    <t>611000</t>
  </si>
  <si>
    <t>商洛市本级</t>
  </si>
  <si>
    <t>611002</t>
  </si>
  <si>
    <t>商州区</t>
  </si>
  <si>
    <t>611021</t>
  </si>
  <si>
    <t>洛南县</t>
  </si>
  <si>
    <t>611022</t>
  </si>
  <si>
    <t>丹凤县</t>
  </si>
  <si>
    <t>611023</t>
  </si>
  <si>
    <t>商南县</t>
  </si>
  <si>
    <t>611024</t>
  </si>
  <si>
    <t>山阳县</t>
  </si>
  <si>
    <t>611025</t>
  </si>
  <si>
    <t>镇安县</t>
  </si>
  <si>
    <t>611026</t>
  </si>
  <si>
    <t>柞水县</t>
  </si>
  <si>
    <t>611100</t>
  </si>
  <si>
    <t>杨凌农业高新技术产业示范区本级</t>
  </si>
  <si>
    <t>611101</t>
  </si>
  <si>
    <t>杨陵区</t>
  </si>
  <si>
    <t>620000</t>
  </si>
  <si>
    <t>甘肃省本级</t>
  </si>
  <si>
    <t>620100</t>
  </si>
  <si>
    <t>兰州市本级</t>
  </si>
  <si>
    <t>620102</t>
  </si>
  <si>
    <t>620103</t>
  </si>
  <si>
    <t>七里河区</t>
  </si>
  <si>
    <t>620104</t>
  </si>
  <si>
    <t>西固区</t>
  </si>
  <si>
    <t>620105</t>
  </si>
  <si>
    <t>安宁区</t>
  </si>
  <si>
    <t>620111</t>
  </si>
  <si>
    <t>红古区</t>
  </si>
  <si>
    <t>620121</t>
  </si>
  <si>
    <t>永登县</t>
  </si>
  <si>
    <t>620122</t>
  </si>
  <si>
    <t>皋兰县</t>
  </si>
  <si>
    <t>620123</t>
  </si>
  <si>
    <t>榆中县</t>
  </si>
  <si>
    <t>620200</t>
  </si>
  <si>
    <t>嘉峪关市本级</t>
  </si>
  <si>
    <t>620300</t>
  </si>
  <si>
    <t>金昌市本级</t>
  </si>
  <si>
    <t>620302</t>
  </si>
  <si>
    <t>金川区</t>
  </si>
  <si>
    <t>620321</t>
  </si>
  <si>
    <t>永昌县</t>
  </si>
  <si>
    <t>620400</t>
  </si>
  <si>
    <t>白银市本级</t>
  </si>
  <si>
    <t>620402</t>
  </si>
  <si>
    <t>白银区</t>
  </si>
  <si>
    <t>620403</t>
  </si>
  <si>
    <t>平川区</t>
  </si>
  <si>
    <t>620421</t>
  </si>
  <si>
    <t>靖远县</t>
  </si>
  <si>
    <t>620422</t>
  </si>
  <si>
    <t>会宁县</t>
  </si>
  <si>
    <t>620423</t>
  </si>
  <si>
    <t>景泰县</t>
  </si>
  <si>
    <t>620500</t>
  </si>
  <si>
    <t>天水市本级</t>
  </si>
  <si>
    <t>620502</t>
  </si>
  <si>
    <t>秦州区</t>
  </si>
  <si>
    <t>620503</t>
  </si>
  <si>
    <t>麦积区</t>
  </si>
  <si>
    <t>620521</t>
  </si>
  <si>
    <t>清水县</t>
  </si>
  <si>
    <t>620522</t>
  </si>
  <si>
    <t>秦安县</t>
  </si>
  <si>
    <t>620523</t>
  </si>
  <si>
    <t>甘谷县</t>
  </si>
  <si>
    <t>620524</t>
  </si>
  <si>
    <t>武山县</t>
  </si>
  <si>
    <t>620525</t>
  </si>
  <si>
    <t>张家川回族自治县</t>
  </si>
  <si>
    <t>620600</t>
  </si>
  <si>
    <t>武威市本级</t>
  </si>
  <si>
    <t>620602</t>
  </si>
  <si>
    <t>凉州区</t>
  </si>
  <si>
    <t>620621</t>
  </si>
  <si>
    <t>民勤县</t>
  </si>
  <si>
    <t>620622</t>
  </si>
  <si>
    <t>古浪县</t>
  </si>
  <si>
    <t>620623</t>
  </si>
  <si>
    <t>天祝藏族自治县</t>
  </si>
  <si>
    <t>620700</t>
  </si>
  <si>
    <t>张掖市本级</t>
  </si>
  <si>
    <t>620702</t>
  </si>
  <si>
    <t>甘州区</t>
  </si>
  <si>
    <t>620721</t>
  </si>
  <si>
    <t>肃南裕固族自治县</t>
  </si>
  <si>
    <t>620722</t>
  </si>
  <si>
    <t>民乐县</t>
  </si>
  <si>
    <t>620723</t>
  </si>
  <si>
    <t>临泽县</t>
  </si>
  <si>
    <t>620724</t>
  </si>
  <si>
    <t>高台县</t>
  </si>
  <si>
    <t>620725</t>
  </si>
  <si>
    <t>山丹县</t>
  </si>
  <si>
    <t>620800</t>
  </si>
  <si>
    <t>平凉市本级</t>
  </si>
  <si>
    <t>620802</t>
  </si>
  <si>
    <t>崆峒区</t>
  </si>
  <si>
    <t>620821</t>
  </si>
  <si>
    <t>泾川县</t>
  </si>
  <si>
    <t>620822</t>
  </si>
  <si>
    <t>灵台县</t>
  </si>
  <si>
    <t>620823</t>
  </si>
  <si>
    <t>崇信县</t>
  </si>
  <si>
    <t>620825</t>
  </si>
  <si>
    <t>庄浪县</t>
  </si>
  <si>
    <t>620826</t>
  </si>
  <si>
    <t>静宁县</t>
  </si>
  <si>
    <t>620881</t>
  </si>
  <si>
    <t>华亭市</t>
  </si>
  <si>
    <t>620900</t>
  </si>
  <si>
    <t>酒泉市本级</t>
  </si>
  <si>
    <t>620902</t>
  </si>
  <si>
    <t>肃州区</t>
  </si>
  <si>
    <t>620921</t>
  </si>
  <si>
    <t>金塔县</t>
  </si>
  <si>
    <t>620922</t>
  </si>
  <si>
    <t>瓜州县</t>
  </si>
  <si>
    <t>620923</t>
  </si>
  <si>
    <t>肃北蒙古族自治县</t>
  </si>
  <si>
    <t>620924</t>
  </si>
  <si>
    <t>阿克塞哈萨克族自治县</t>
  </si>
  <si>
    <t>620981</t>
  </si>
  <si>
    <t>玉门市</t>
  </si>
  <si>
    <t>620982</t>
  </si>
  <si>
    <t>敦煌市</t>
  </si>
  <si>
    <t>621000</t>
  </si>
  <si>
    <t>庆阳市本级</t>
  </si>
  <si>
    <t>621002</t>
  </si>
  <si>
    <t>西峰区</t>
  </si>
  <si>
    <t>621021</t>
  </si>
  <si>
    <t>庆城县</t>
  </si>
  <si>
    <t>621022</t>
  </si>
  <si>
    <t>环县</t>
  </si>
  <si>
    <t>621023</t>
  </si>
  <si>
    <t>华池县</t>
  </si>
  <si>
    <t>621024</t>
  </si>
  <si>
    <t>合水县</t>
  </si>
  <si>
    <t>621025</t>
  </si>
  <si>
    <t>正宁县</t>
  </si>
  <si>
    <t>621026</t>
  </si>
  <si>
    <t>宁县</t>
  </si>
  <si>
    <t>621027</t>
  </si>
  <si>
    <t>镇原县</t>
  </si>
  <si>
    <t>621100</t>
  </si>
  <si>
    <t>定西市本级</t>
  </si>
  <si>
    <t>621102</t>
  </si>
  <si>
    <t>安定区</t>
  </si>
  <si>
    <t>621121</t>
  </si>
  <si>
    <t>通渭县</t>
  </si>
  <si>
    <t>621122</t>
  </si>
  <si>
    <t>陇西县</t>
  </si>
  <si>
    <t>621123</t>
  </si>
  <si>
    <t>渭源县</t>
  </si>
  <si>
    <t>621124</t>
  </si>
  <si>
    <t>临洮县</t>
  </si>
  <si>
    <t>621125</t>
  </si>
  <si>
    <t>漳县</t>
  </si>
  <si>
    <t>621126</t>
  </si>
  <si>
    <t>岷县</t>
  </si>
  <si>
    <t>621200</t>
  </si>
  <si>
    <t>陇南市本级</t>
  </si>
  <si>
    <t>621202</t>
  </si>
  <si>
    <t>武都区</t>
  </si>
  <si>
    <t>621221</t>
  </si>
  <si>
    <t>成县</t>
  </si>
  <si>
    <t>621222</t>
  </si>
  <si>
    <t>文县</t>
  </si>
  <si>
    <t>621223</t>
  </si>
  <si>
    <t>宕昌县</t>
  </si>
  <si>
    <t>621224</t>
  </si>
  <si>
    <t>康县</t>
  </si>
  <si>
    <t>621225</t>
  </si>
  <si>
    <t>西和县</t>
  </si>
  <si>
    <t>621226</t>
  </si>
  <si>
    <t>礼县</t>
  </si>
  <si>
    <t>621227</t>
  </si>
  <si>
    <t>徽县</t>
  </si>
  <si>
    <t>621228</t>
  </si>
  <si>
    <t>两当县</t>
  </si>
  <si>
    <t>622900</t>
  </si>
  <si>
    <t>临夏回族自治州本级</t>
  </si>
  <si>
    <t>622901</t>
  </si>
  <si>
    <t>临夏市</t>
  </si>
  <si>
    <t>622921</t>
  </si>
  <si>
    <t>临夏县</t>
  </si>
  <si>
    <t>622922</t>
  </si>
  <si>
    <t>康乐县</t>
  </si>
  <si>
    <t>622923</t>
  </si>
  <si>
    <t>永靖县</t>
  </si>
  <si>
    <t>622924</t>
  </si>
  <si>
    <t>广河县</t>
  </si>
  <si>
    <t>622925</t>
  </si>
  <si>
    <t>和政县</t>
  </si>
  <si>
    <t>622926</t>
  </si>
  <si>
    <t>东乡族自治县</t>
  </si>
  <si>
    <t>622927</t>
  </si>
  <si>
    <t>积石山保安族东乡族撒拉族自治县</t>
  </si>
  <si>
    <t>623000</t>
  </si>
  <si>
    <t>甘南藏族自治州本级</t>
  </si>
  <si>
    <t>623001</t>
  </si>
  <si>
    <t>合作市</t>
  </si>
  <si>
    <t>623021</t>
  </si>
  <si>
    <t>临潭县</t>
  </si>
  <si>
    <t>623022</t>
  </si>
  <si>
    <t>卓尼县</t>
  </si>
  <si>
    <t>623023</t>
  </si>
  <si>
    <t>舟曲县</t>
  </si>
  <si>
    <t>623024</t>
  </si>
  <si>
    <t>迭部县</t>
  </si>
  <si>
    <t>623025</t>
  </si>
  <si>
    <t>玛曲县</t>
  </si>
  <si>
    <t>623026</t>
  </si>
  <si>
    <t>碌曲县</t>
  </si>
  <si>
    <t>623027</t>
  </si>
  <si>
    <t>夏河县</t>
  </si>
  <si>
    <t>630000</t>
  </si>
  <si>
    <t>青海省本级</t>
  </si>
  <si>
    <t>630100</t>
  </si>
  <si>
    <t>西宁市本级</t>
  </si>
  <si>
    <t>630102</t>
  </si>
  <si>
    <t>城东区</t>
  </si>
  <si>
    <t>630103</t>
  </si>
  <si>
    <t>630104</t>
  </si>
  <si>
    <t>城西区</t>
  </si>
  <si>
    <t>630105</t>
  </si>
  <si>
    <t>城北区</t>
  </si>
  <si>
    <t>630106</t>
  </si>
  <si>
    <t>湟中区</t>
  </si>
  <si>
    <t>630121</t>
  </si>
  <si>
    <t>大通回族土族自治县</t>
  </si>
  <si>
    <t>630123</t>
  </si>
  <si>
    <t>湟源县</t>
  </si>
  <si>
    <t>630200</t>
  </si>
  <si>
    <t>海东市本级</t>
  </si>
  <si>
    <t>630202</t>
  </si>
  <si>
    <t>乐都区</t>
  </si>
  <si>
    <t>630203</t>
  </si>
  <si>
    <t>平安区</t>
  </si>
  <si>
    <t>630222</t>
  </si>
  <si>
    <t>民和回族土族自治县</t>
  </si>
  <si>
    <t>630223</t>
  </si>
  <si>
    <t>互助土族自治县</t>
  </si>
  <si>
    <t>630224</t>
  </si>
  <si>
    <t>化隆回族自治县</t>
  </si>
  <si>
    <t>630225</t>
  </si>
  <si>
    <t>循化撒拉族自治县</t>
  </si>
  <si>
    <t>632200</t>
  </si>
  <si>
    <t>海北藏族自治州本级</t>
  </si>
  <si>
    <t>632221</t>
  </si>
  <si>
    <t>门源回族自治县</t>
  </si>
  <si>
    <t>632222</t>
  </si>
  <si>
    <t>祁连县</t>
  </si>
  <si>
    <t>632223</t>
  </si>
  <si>
    <t>海晏县</t>
  </si>
  <si>
    <t>632224</t>
  </si>
  <si>
    <t>刚察县</t>
  </si>
  <si>
    <t>632300</t>
  </si>
  <si>
    <t>黄南藏族自治州本级</t>
  </si>
  <si>
    <t>632301</t>
  </si>
  <si>
    <t>同仁市</t>
  </si>
  <si>
    <t>632322</t>
  </si>
  <si>
    <t>尖扎县</t>
  </si>
  <si>
    <t>632323</t>
  </si>
  <si>
    <t>泽库县</t>
  </si>
  <si>
    <t>632324</t>
  </si>
  <si>
    <t>河南蒙古族自治县</t>
  </si>
  <si>
    <t>632500</t>
  </si>
  <si>
    <t>海南藏族自治州本级</t>
  </si>
  <si>
    <t>632521</t>
  </si>
  <si>
    <t>共和县</t>
  </si>
  <si>
    <t>632522</t>
  </si>
  <si>
    <t>同德县</t>
  </si>
  <si>
    <t>632523</t>
  </si>
  <si>
    <t>贵德县</t>
  </si>
  <si>
    <t>632524</t>
  </si>
  <si>
    <t>兴海县</t>
  </si>
  <si>
    <t>632525</t>
  </si>
  <si>
    <t>贵南县</t>
  </si>
  <si>
    <t>632600</t>
  </si>
  <si>
    <t>果洛藏族自治州本级</t>
  </si>
  <si>
    <t>632621</t>
  </si>
  <si>
    <t>玛沁县</t>
  </si>
  <si>
    <t>632622</t>
  </si>
  <si>
    <t>班玛县</t>
  </si>
  <si>
    <t>632623</t>
  </si>
  <si>
    <t>甘德县</t>
  </si>
  <si>
    <t>632624</t>
  </si>
  <si>
    <t>达日县</t>
  </si>
  <si>
    <t>632625</t>
  </si>
  <si>
    <t>久治县</t>
  </si>
  <si>
    <t>632626</t>
  </si>
  <si>
    <t>玛多县</t>
  </si>
  <si>
    <t>632700</t>
  </si>
  <si>
    <t>玉树藏族自治州本级</t>
  </si>
  <si>
    <t>632701</t>
  </si>
  <si>
    <t>玉树市</t>
  </si>
  <si>
    <t>632722</t>
  </si>
  <si>
    <t>杂多县</t>
  </si>
  <si>
    <t>632723</t>
  </si>
  <si>
    <t>称多县</t>
  </si>
  <si>
    <t>632724</t>
  </si>
  <si>
    <t>治多县</t>
  </si>
  <si>
    <t>632725</t>
  </si>
  <si>
    <t>囊谦县</t>
  </si>
  <si>
    <t>632726</t>
  </si>
  <si>
    <t>曲麻莱县</t>
  </si>
  <si>
    <t>632800</t>
  </si>
  <si>
    <t>海西蒙古族藏族自治州本级</t>
  </si>
  <si>
    <t>632801</t>
  </si>
  <si>
    <t>格尔木市</t>
  </si>
  <si>
    <t>632802</t>
  </si>
  <si>
    <t>德令哈市</t>
  </si>
  <si>
    <t>632803</t>
  </si>
  <si>
    <t>茫崖市</t>
  </si>
  <si>
    <t>632821</t>
  </si>
  <si>
    <t>乌兰县</t>
  </si>
  <si>
    <t>632822</t>
  </si>
  <si>
    <t>都兰县</t>
  </si>
  <si>
    <t>632823</t>
  </si>
  <si>
    <t>天峻县</t>
  </si>
  <si>
    <t>632857</t>
  </si>
  <si>
    <t>大柴旦行政委员会</t>
  </si>
  <si>
    <t>640000</t>
  </si>
  <si>
    <t>宁夏回族自治区本级</t>
  </si>
  <si>
    <t>640100</t>
  </si>
  <si>
    <t>银川市本级</t>
  </si>
  <si>
    <t>640104</t>
  </si>
  <si>
    <t>兴庆区</t>
  </si>
  <si>
    <t>640105</t>
  </si>
  <si>
    <t>西夏区</t>
  </si>
  <si>
    <t>640106</t>
  </si>
  <si>
    <t>金凤区</t>
  </si>
  <si>
    <t>640121</t>
  </si>
  <si>
    <t>永宁县</t>
  </si>
  <si>
    <t>640122</t>
  </si>
  <si>
    <t>贺兰县</t>
  </si>
  <si>
    <t>640181</t>
  </si>
  <si>
    <t>灵武市</t>
  </si>
  <si>
    <t>640200</t>
  </si>
  <si>
    <t>石嘴山市本级</t>
  </si>
  <si>
    <t>640202</t>
  </si>
  <si>
    <t>大武口区</t>
  </si>
  <si>
    <t>640205</t>
  </si>
  <si>
    <t>惠农区</t>
  </si>
  <si>
    <t>640221</t>
  </si>
  <si>
    <t>平罗县</t>
  </si>
  <si>
    <t>640300</t>
  </si>
  <si>
    <t>吴忠市本级</t>
  </si>
  <si>
    <t>640302</t>
  </si>
  <si>
    <t>利通区</t>
  </si>
  <si>
    <t>640303</t>
  </si>
  <si>
    <t>红寺堡区</t>
  </si>
  <si>
    <t>640323</t>
  </si>
  <si>
    <t>盐池县</t>
  </si>
  <si>
    <t>640324</t>
  </si>
  <si>
    <t>同心县</t>
  </si>
  <si>
    <t>640381</t>
  </si>
  <si>
    <t>青铜峡市</t>
  </si>
  <si>
    <t>640400</t>
  </si>
  <si>
    <t>固原市本级</t>
  </si>
  <si>
    <t>640402</t>
  </si>
  <si>
    <t>原州区</t>
  </si>
  <si>
    <t>640422</t>
  </si>
  <si>
    <t>西吉县</t>
  </si>
  <si>
    <t>640423</t>
  </si>
  <si>
    <t>隆德县</t>
  </si>
  <si>
    <t>640424</t>
  </si>
  <si>
    <t>泾源县</t>
  </si>
  <si>
    <t>640425</t>
  </si>
  <si>
    <t>彭阳县</t>
  </si>
  <si>
    <t>640500</t>
  </si>
  <si>
    <t>中卫市本级</t>
  </si>
  <si>
    <t>640502</t>
  </si>
  <si>
    <t>沙坡头区</t>
  </si>
  <si>
    <t>640521</t>
  </si>
  <si>
    <t>中宁县</t>
  </si>
  <si>
    <t>640522</t>
  </si>
  <si>
    <t>海原县</t>
  </si>
  <si>
    <t>650000</t>
  </si>
  <si>
    <t>新疆维吾尔自治区本级</t>
  </si>
  <si>
    <t>650100</t>
  </si>
  <si>
    <t>乌鲁木齐市本级</t>
  </si>
  <si>
    <t>650102</t>
  </si>
  <si>
    <t>天山区</t>
  </si>
  <si>
    <t>650103</t>
  </si>
  <si>
    <t>沙依巴克区</t>
  </si>
  <si>
    <t>650104</t>
  </si>
  <si>
    <t>新市区</t>
  </si>
  <si>
    <t>650105</t>
  </si>
  <si>
    <t>水磨沟区</t>
  </si>
  <si>
    <t>650106</t>
  </si>
  <si>
    <t>头屯河区</t>
  </si>
  <si>
    <t>650107</t>
  </si>
  <si>
    <t>达坂城区</t>
  </si>
  <si>
    <t>650109</t>
  </si>
  <si>
    <t>米东区</t>
  </si>
  <si>
    <t>650121</t>
  </si>
  <si>
    <t>乌鲁木齐县</t>
  </si>
  <si>
    <t>650200</t>
  </si>
  <si>
    <t>克拉玛依市本级</t>
  </si>
  <si>
    <t>650202</t>
  </si>
  <si>
    <t>独山子区</t>
  </si>
  <si>
    <t>650203</t>
  </si>
  <si>
    <t>克拉玛依区</t>
  </si>
  <si>
    <t>650204</t>
  </si>
  <si>
    <t>白碱滩区</t>
  </si>
  <si>
    <t>650205</t>
  </si>
  <si>
    <t>乌尔禾区</t>
  </si>
  <si>
    <t>650400</t>
  </si>
  <si>
    <t>吐鲁番市本级</t>
  </si>
  <si>
    <t>650402</t>
  </si>
  <si>
    <t>高昌区</t>
  </si>
  <si>
    <t>650421</t>
  </si>
  <si>
    <t>鄯善县</t>
  </si>
  <si>
    <t>650422</t>
  </si>
  <si>
    <t>托克逊县</t>
  </si>
  <si>
    <t>650500</t>
  </si>
  <si>
    <t>哈密市本级</t>
  </si>
  <si>
    <t>650502</t>
  </si>
  <si>
    <t>伊州区</t>
  </si>
  <si>
    <t>650521</t>
  </si>
  <si>
    <t>巴里坤哈萨克自治县</t>
  </si>
  <si>
    <t>650522</t>
  </si>
  <si>
    <t>伊吾县</t>
  </si>
  <si>
    <t>652300</t>
  </si>
  <si>
    <t>昌吉回族自治州本级</t>
  </si>
  <si>
    <t>652301</t>
  </si>
  <si>
    <t>昌吉市</t>
  </si>
  <si>
    <t>652302</t>
  </si>
  <si>
    <t>阜康市</t>
  </si>
  <si>
    <t>652323</t>
  </si>
  <si>
    <t>呼图壁县</t>
  </si>
  <si>
    <t>652324</t>
  </si>
  <si>
    <t>玛纳斯县</t>
  </si>
  <si>
    <t>652325</t>
  </si>
  <si>
    <t>奇台县</t>
  </si>
  <si>
    <t>652327</t>
  </si>
  <si>
    <t>吉木萨尔县</t>
  </si>
  <si>
    <t>652328</t>
  </si>
  <si>
    <t>木垒哈萨克自治县</t>
  </si>
  <si>
    <t>652700</t>
  </si>
  <si>
    <t>博尔塔拉蒙古自治州本级</t>
  </si>
  <si>
    <t>652701</t>
  </si>
  <si>
    <t>博乐市</t>
  </si>
  <si>
    <t>652702</t>
  </si>
  <si>
    <t>阿拉山口市</t>
  </si>
  <si>
    <t>652722</t>
  </si>
  <si>
    <t>精河县</t>
  </si>
  <si>
    <t>652723</t>
  </si>
  <si>
    <t>温泉县</t>
  </si>
  <si>
    <t>652800</t>
  </si>
  <si>
    <t>巴音郭楞蒙古自治州本级</t>
  </si>
  <si>
    <t>652801</t>
  </si>
  <si>
    <t>库尔勒市</t>
  </si>
  <si>
    <t>652822</t>
  </si>
  <si>
    <t>轮台县</t>
  </si>
  <si>
    <t>652823</t>
  </si>
  <si>
    <t>尉犁县</t>
  </si>
  <si>
    <t>652824</t>
  </si>
  <si>
    <t>若羌县</t>
  </si>
  <si>
    <t>652825</t>
  </si>
  <si>
    <t>且末县</t>
  </si>
  <si>
    <t>652826</t>
  </si>
  <si>
    <t>焉耆回族自治县</t>
  </si>
  <si>
    <t>652827</t>
  </si>
  <si>
    <t>和静县</t>
  </si>
  <si>
    <t>652828</t>
  </si>
  <si>
    <t>和硕县</t>
  </si>
  <si>
    <t>652829</t>
  </si>
  <si>
    <t>博湖县</t>
  </si>
  <si>
    <t>652900</t>
  </si>
  <si>
    <t>阿克苏地区本级</t>
  </si>
  <si>
    <t>652901</t>
  </si>
  <si>
    <t>阿克苏市</t>
  </si>
  <si>
    <t>652902</t>
  </si>
  <si>
    <t>库车市</t>
  </si>
  <si>
    <t>652922</t>
  </si>
  <si>
    <t>温宿县</t>
  </si>
  <si>
    <t>652924</t>
  </si>
  <si>
    <t>沙雅县</t>
  </si>
  <si>
    <t>652925</t>
  </si>
  <si>
    <t>新和县</t>
  </si>
  <si>
    <t>652926</t>
  </si>
  <si>
    <t>拜城县</t>
  </si>
  <si>
    <t>652927</t>
  </si>
  <si>
    <t>乌什县</t>
  </si>
  <si>
    <t>652928</t>
  </si>
  <si>
    <t>阿瓦提县</t>
  </si>
  <si>
    <t>652929</t>
  </si>
  <si>
    <t>柯坪县</t>
  </si>
  <si>
    <t>653000</t>
  </si>
  <si>
    <t>克孜勒苏柯尔克孜自治州本级</t>
  </si>
  <si>
    <t>653001</t>
  </si>
  <si>
    <t>阿图什市</t>
  </si>
  <si>
    <t>653022</t>
  </si>
  <si>
    <t>阿克陶县</t>
  </si>
  <si>
    <t>653023</t>
  </si>
  <si>
    <t>阿合奇县</t>
  </si>
  <si>
    <t>653024</t>
  </si>
  <si>
    <t>乌恰县</t>
  </si>
  <si>
    <t>653100</t>
  </si>
  <si>
    <t>喀什地区本级</t>
  </si>
  <si>
    <t>653101</t>
  </si>
  <si>
    <t>喀什市</t>
  </si>
  <si>
    <t>653121</t>
  </si>
  <si>
    <t>疏附县</t>
  </si>
  <si>
    <t>653122</t>
  </si>
  <si>
    <t>疏勒县</t>
  </si>
  <si>
    <t>653123</t>
  </si>
  <si>
    <t>英吉沙县</t>
  </si>
  <si>
    <t>653124</t>
  </si>
  <si>
    <t>泽普县</t>
  </si>
  <si>
    <t>653125</t>
  </si>
  <si>
    <t>莎车县</t>
  </si>
  <si>
    <t>653126</t>
  </si>
  <si>
    <t>叶城县</t>
  </si>
  <si>
    <t>653127</t>
  </si>
  <si>
    <t>麦盖提县</t>
  </si>
  <si>
    <t>653128</t>
  </si>
  <si>
    <t>岳普湖县</t>
  </si>
  <si>
    <t>653129</t>
  </si>
  <si>
    <t>伽师县</t>
  </si>
  <si>
    <t>653130</t>
  </si>
  <si>
    <t>巴楚县</t>
  </si>
  <si>
    <t>653131</t>
  </si>
  <si>
    <t>塔什库尔干塔吉克自治县</t>
  </si>
  <si>
    <t>653200</t>
  </si>
  <si>
    <t>和田地区本级</t>
  </si>
  <si>
    <t>653201</t>
  </si>
  <si>
    <t>和田市</t>
  </si>
  <si>
    <t>653221</t>
  </si>
  <si>
    <t>和田县</t>
  </si>
  <si>
    <t>653222</t>
  </si>
  <si>
    <t>墨玉县</t>
  </si>
  <si>
    <t>653223</t>
  </si>
  <si>
    <t>皮山县</t>
  </si>
  <si>
    <t>653224</t>
  </si>
  <si>
    <t>洛浦县</t>
  </si>
  <si>
    <t>653225</t>
  </si>
  <si>
    <t>策勒县</t>
  </si>
  <si>
    <t>653226</t>
  </si>
  <si>
    <t>于田县</t>
  </si>
  <si>
    <t>653227</t>
  </si>
  <si>
    <t>民丰县</t>
  </si>
  <si>
    <t>654000</t>
  </si>
  <si>
    <t>伊犁哈萨克自治州本级</t>
  </si>
  <si>
    <t>654002</t>
  </si>
  <si>
    <t>伊宁市</t>
  </si>
  <si>
    <t>654003</t>
  </si>
  <si>
    <t>奎屯市</t>
  </si>
  <si>
    <t>654004</t>
  </si>
  <si>
    <t>霍尔果斯市</t>
  </si>
  <si>
    <t>654021</t>
  </si>
  <si>
    <t>伊宁县</t>
  </si>
  <si>
    <t>654022</t>
  </si>
  <si>
    <t>察布查尔锡伯自治县</t>
  </si>
  <si>
    <t>654023</t>
  </si>
  <si>
    <t>霍城县</t>
  </si>
  <si>
    <t>654024</t>
  </si>
  <si>
    <t>巩留县</t>
  </si>
  <si>
    <t>654025</t>
  </si>
  <si>
    <t>新源县</t>
  </si>
  <si>
    <t>654026</t>
  </si>
  <si>
    <t>昭苏县</t>
  </si>
  <si>
    <t>654027</t>
  </si>
  <si>
    <t>特克斯县</t>
  </si>
  <si>
    <t>654028</t>
  </si>
  <si>
    <t>尼勒克县</t>
  </si>
  <si>
    <t>654200</t>
  </si>
  <si>
    <t>塔城地区本级</t>
  </si>
  <si>
    <t>654201</t>
  </si>
  <si>
    <t>塔城市</t>
  </si>
  <si>
    <t>654202</t>
  </si>
  <si>
    <t>乌苏市</t>
  </si>
  <si>
    <t>654203</t>
  </si>
  <si>
    <t>沙湾市</t>
  </si>
  <si>
    <t>654221</t>
  </si>
  <si>
    <t>额敏县</t>
  </si>
  <si>
    <t>654224</t>
  </si>
  <si>
    <t>托里县</t>
  </si>
  <si>
    <t>654225</t>
  </si>
  <si>
    <t>裕民县</t>
  </si>
  <si>
    <t>654226</t>
  </si>
  <si>
    <t>和布克赛尔蒙古自治县</t>
  </si>
  <si>
    <t>654300</t>
  </si>
  <si>
    <t>阿勒泰地区本级</t>
  </si>
  <si>
    <t>654301</t>
  </si>
  <si>
    <t>阿勒泰市</t>
  </si>
  <si>
    <t>654321</t>
  </si>
  <si>
    <t>布尔津县</t>
  </si>
  <si>
    <t>654322</t>
  </si>
  <si>
    <t>富蕴县</t>
  </si>
  <si>
    <t>654323</t>
  </si>
  <si>
    <t>福海县</t>
  </si>
  <si>
    <t>654324</t>
  </si>
  <si>
    <t>哈巴河县</t>
  </si>
  <si>
    <t>654325</t>
  </si>
  <si>
    <t>青河县</t>
  </si>
  <si>
    <t>654326</t>
  </si>
  <si>
    <t>吉木乃县</t>
  </si>
  <si>
    <t>660000</t>
  </si>
  <si>
    <t>新疆生产建设兵团本级</t>
  </si>
  <si>
    <t>669001</t>
  </si>
  <si>
    <t>石河子市</t>
  </si>
  <si>
    <t>669002</t>
  </si>
  <si>
    <t>阿拉尔市</t>
  </si>
  <si>
    <t>669003</t>
  </si>
  <si>
    <t>图木舒克市</t>
  </si>
  <si>
    <t>669004</t>
  </si>
  <si>
    <t>五家渠市</t>
  </si>
  <si>
    <t>669005</t>
  </si>
  <si>
    <t>北屯市</t>
  </si>
  <si>
    <t>669006</t>
  </si>
  <si>
    <t>铁门关市</t>
  </si>
  <si>
    <t>669007</t>
  </si>
  <si>
    <t>双河市</t>
  </si>
  <si>
    <t>669008</t>
  </si>
  <si>
    <t>可克达拉市</t>
  </si>
  <si>
    <t>669009</t>
  </si>
  <si>
    <t>昆玉市</t>
  </si>
  <si>
    <t>669010</t>
  </si>
  <si>
    <t>胡杨河市</t>
  </si>
  <si>
    <t>669011</t>
  </si>
  <si>
    <t>新星市</t>
  </si>
  <si>
    <t>669012</t>
  </si>
  <si>
    <t>白杨市</t>
  </si>
  <si>
    <t>表一</t>
  </si>
  <si>
    <t>单位：万元</t>
  </si>
  <si>
    <r>
      <rPr>
        <sz val="11"/>
        <rFont val="黑体"/>
        <family val="3"/>
        <charset val="134"/>
      </rPr>
      <t>项目</t>
    </r>
  </si>
  <si>
    <t>上年
预算数</t>
  </si>
  <si>
    <r>
      <rPr>
        <sz val="11"/>
        <rFont val="黑体"/>
        <family val="3"/>
        <charset val="134"/>
      </rPr>
      <t>上年预计
执行数</t>
    </r>
    <r>
      <rPr>
        <sz val="11"/>
        <rFont val="Times New Roman"/>
        <family val="1"/>
      </rPr>
      <t xml:space="preserve"> </t>
    </r>
  </si>
  <si>
    <r>
      <rPr>
        <sz val="11"/>
        <rFont val="黑体"/>
        <family val="3"/>
        <charset val="134"/>
      </rPr>
      <t>预算数</t>
    </r>
  </si>
  <si>
    <r>
      <rPr>
        <sz val="11"/>
        <rFont val="黑体"/>
        <family val="3"/>
        <charset val="134"/>
      </rPr>
      <t>金额</t>
    </r>
  </si>
  <si>
    <r>
      <rPr>
        <sz val="11"/>
        <rFont val="黑体"/>
        <family val="3"/>
        <charset val="134"/>
      </rPr>
      <t>为上年
预算数的</t>
    </r>
    <r>
      <rPr>
        <sz val="11"/>
        <rFont val="Times New Roman"/>
        <family val="1"/>
      </rPr>
      <t>%</t>
    </r>
  </si>
  <si>
    <r>
      <rPr>
        <sz val="11"/>
        <rFont val="黑体"/>
        <family val="3"/>
        <charset val="134"/>
      </rPr>
      <t>为上年预计执行数的</t>
    </r>
    <r>
      <rPr>
        <sz val="11"/>
        <rFont val="Times New Roman"/>
        <family val="1"/>
      </rPr>
      <t>%</t>
    </r>
  </si>
  <si>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</si>
  <si>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</si>
  <si>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</si>
  <si>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</si>
  <si>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</si>
  <si>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</si>
  <si>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</si>
  <si>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</si>
  <si>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</si>
  <si>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</si>
  <si>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</si>
  <si>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</si>
  <si>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</si>
  <si>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</si>
  <si>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</si>
  <si>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</si>
  <si>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</si>
  <si>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</si>
  <si>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</si>
  <si>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</si>
  <si>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</si>
  <si>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</si>
  <si>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</si>
  <si>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</si>
  <si>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</si>
  <si>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</si>
  <si>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</si>
  <si>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</si>
  <si>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</si>
  <si>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</si>
  <si>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</si>
  <si>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</si>
  <si>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</si>
  <si>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</si>
  <si>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</si>
  <si>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</si>
  <si>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</si>
  <si>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</si>
  <si>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</si>
  <si>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</si>
  <si>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</si>
  <si>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</si>
  <si>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</si>
  <si>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</si>
  <si>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</si>
  <si>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</si>
  <si>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</si>
  <si>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</si>
  <si>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</si>
  <si>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</si>
  <si>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收入总计</t>
  </si>
  <si>
    <t xml:space="preserve"> </t>
  </si>
  <si>
    <r>
      <rPr>
        <sz val="11"/>
        <rFont val="仿宋_GB2312"/>
        <family val="3"/>
        <charset val="134"/>
      </rPr>
      <t>单位：万元</t>
    </r>
  </si>
  <si>
    <t>项目</t>
  </si>
  <si>
    <t>201</t>
  </si>
  <si>
    <t>一般公共服务支出</t>
  </si>
  <si>
    <t>20101</t>
  </si>
  <si>
    <t>人大事务</t>
  </si>
  <si>
    <t>20102</t>
  </si>
  <si>
    <t>政协事务</t>
  </si>
  <si>
    <t>20103</t>
  </si>
  <si>
    <t>政府办公厅（室）及相关机构事务</t>
  </si>
  <si>
    <t>20104</t>
  </si>
  <si>
    <t>发展与改革事务</t>
  </si>
  <si>
    <t>20105</t>
  </si>
  <si>
    <t>统计信息事务</t>
  </si>
  <si>
    <t>20106</t>
  </si>
  <si>
    <t>财政事务</t>
  </si>
  <si>
    <t>20107</t>
  </si>
  <si>
    <t>税收事务</t>
  </si>
  <si>
    <t>20108</t>
  </si>
  <si>
    <t>审计事务</t>
  </si>
  <si>
    <t>20109</t>
  </si>
  <si>
    <t>海关事务</t>
  </si>
  <si>
    <t>20111</t>
  </si>
  <si>
    <t>纪检监察事务</t>
  </si>
  <si>
    <t>20113</t>
  </si>
  <si>
    <t>商贸事务</t>
  </si>
  <si>
    <t>20114</t>
  </si>
  <si>
    <t>知识产权事务</t>
  </si>
  <si>
    <t>20123</t>
  </si>
  <si>
    <t>民族事务</t>
  </si>
  <si>
    <t>20125</t>
  </si>
  <si>
    <t>港澳台事务</t>
  </si>
  <si>
    <t>20126</t>
  </si>
  <si>
    <t>档案事务</t>
  </si>
  <si>
    <t>20128</t>
  </si>
  <si>
    <t>民主党派及工商联事务</t>
  </si>
  <si>
    <t>20129</t>
  </si>
  <si>
    <t>群众团体事务</t>
  </si>
  <si>
    <t>20131</t>
  </si>
  <si>
    <t>党委办公厅（室）及相关机构事务</t>
  </si>
  <si>
    <t>20132</t>
  </si>
  <si>
    <t>组织事务</t>
  </si>
  <si>
    <t>20133</t>
  </si>
  <si>
    <t>宣传事务</t>
  </si>
  <si>
    <t>20134</t>
  </si>
  <si>
    <t>统战事务</t>
  </si>
  <si>
    <t>20135</t>
  </si>
  <si>
    <t>对外联络事务</t>
  </si>
  <si>
    <t>20136</t>
  </si>
  <si>
    <t>其他共产党事务支出</t>
  </si>
  <si>
    <t>20137</t>
  </si>
  <si>
    <t>网信事务</t>
  </si>
  <si>
    <t>20138</t>
  </si>
  <si>
    <t>市场监督管理事务</t>
  </si>
  <si>
    <t>社会工作事务</t>
  </si>
  <si>
    <t>信访事务</t>
  </si>
  <si>
    <t>20199</t>
  </si>
  <si>
    <t>其他一般公共服务支出</t>
  </si>
  <si>
    <t>202</t>
  </si>
  <si>
    <t>外交支出</t>
  </si>
  <si>
    <t>20201</t>
  </si>
  <si>
    <t>外交管理事务</t>
  </si>
  <si>
    <t>20202</t>
  </si>
  <si>
    <t>驻外机构</t>
  </si>
  <si>
    <t>20203</t>
  </si>
  <si>
    <t>对外援助</t>
  </si>
  <si>
    <t>20204</t>
  </si>
  <si>
    <t>国际组织</t>
  </si>
  <si>
    <t>20205</t>
  </si>
  <si>
    <t>对外合作与交流</t>
  </si>
  <si>
    <t>20206</t>
  </si>
  <si>
    <t>对外宣传</t>
  </si>
  <si>
    <t>20207</t>
  </si>
  <si>
    <t>边界勘界联检</t>
  </si>
  <si>
    <t>20208</t>
  </si>
  <si>
    <t>国际发展合作</t>
  </si>
  <si>
    <t>20299</t>
  </si>
  <si>
    <t>其他外交支出</t>
  </si>
  <si>
    <t>203</t>
  </si>
  <si>
    <t>国防支出</t>
  </si>
  <si>
    <t>20301</t>
  </si>
  <si>
    <t>军费</t>
  </si>
  <si>
    <t>20304</t>
  </si>
  <si>
    <t>国防科研事业</t>
  </si>
  <si>
    <t>20305</t>
  </si>
  <si>
    <t>专项工程</t>
  </si>
  <si>
    <t>20306</t>
  </si>
  <si>
    <t>国防动员</t>
  </si>
  <si>
    <t>20399</t>
  </si>
  <si>
    <t>其他国防支出</t>
  </si>
  <si>
    <t>204</t>
  </si>
  <si>
    <t>公共安全支出</t>
  </si>
  <si>
    <t>20401</t>
  </si>
  <si>
    <t>武装警察部队</t>
  </si>
  <si>
    <t>20402</t>
  </si>
  <si>
    <t>公安</t>
  </si>
  <si>
    <t>20403</t>
  </si>
  <si>
    <t>国家安全</t>
  </si>
  <si>
    <t>20404</t>
  </si>
  <si>
    <t>检察</t>
  </si>
  <si>
    <t>20405</t>
  </si>
  <si>
    <t>法院</t>
  </si>
  <si>
    <t>20406</t>
  </si>
  <si>
    <t>司法</t>
  </si>
  <si>
    <t>20407</t>
  </si>
  <si>
    <t>监狱</t>
  </si>
  <si>
    <t>20408</t>
  </si>
  <si>
    <t>强制隔离戒毒</t>
  </si>
  <si>
    <t>20409</t>
  </si>
  <si>
    <t>国家保密</t>
  </si>
  <si>
    <t>20410</t>
  </si>
  <si>
    <t>缉私警察</t>
  </si>
  <si>
    <t>20499</t>
  </si>
  <si>
    <t>其他公共安全支出</t>
  </si>
  <si>
    <t>205</t>
  </si>
  <si>
    <t>教育支出</t>
  </si>
  <si>
    <t>20501</t>
  </si>
  <si>
    <t>教育管理事务</t>
  </si>
  <si>
    <t>20502</t>
  </si>
  <si>
    <t>普通教育</t>
  </si>
  <si>
    <t>20503</t>
  </si>
  <si>
    <t>职业教育</t>
  </si>
  <si>
    <t>20504</t>
  </si>
  <si>
    <t>成人教育</t>
  </si>
  <si>
    <t>20505</t>
  </si>
  <si>
    <t>广播电视教育</t>
  </si>
  <si>
    <t>20506</t>
  </si>
  <si>
    <t>留学教育</t>
  </si>
  <si>
    <t>20507</t>
  </si>
  <si>
    <t>特殊教育</t>
  </si>
  <si>
    <t>20508</t>
  </si>
  <si>
    <t>进修及培训</t>
  </si>
  <si>
    <t>20509</t>
  </si>
  <si>
    <t>教育费附加安排的支出</t>
  </si>
  <si>
    <t>20599</t>
  </si>
  <si>
    <t>其他教育支出</t>
  </si>
  <si>
    <t>206</t>
  </si>
  <si>
    <t>科学技术支出</t>
  </si>
  <si>
    <t>20601</t>
  </si>
  <si>
    <t>科学技术管理事务</t>
  </si>
  <si>
    <t>20602</t>
  </si>
  <si>
    <t>基础研究</t>
  </si>
  <si>
    <t>20603</t>
  </si>
  <si>
    <t>应用研究</t>
  </si>
  <si>
    <t>20604</t>
  </si>
  <si>
    <t>技术研究与开发</t>
  </si>
  <si>
    <t>20605</t>
  </si>
  <si>
    <t>科技条件与服务</t>
  </si>
  <si>
    <t>20606</t>
  </si>
  <si>
    <t>社会科学</t>
  </si>
  <si>
    <t>20607</t>
  </si>
  <si>
    <t>科学技术普及</t>
  </si>
  <si>
    <t>20608</t>
  </si>
  <si>
    <t>科技交流与合作</t>
  </si>
  <si>
    <t>20609</t>
  </si>
  <si>
    <t>科技重大项目</t>
  </si>
  <si>
    <t>20699</t>
  </si>
  <si>
    <t>其他科学技术支出</t>
  </si>
  <si>
    <t>207</t>
  </si>
  <si>
    <t>文化旅游体育与传媒支出</t>
  </si>
  <si>
    <t>20701</t>
  </si>
  <si>
    <t>文化和旅游</t>
  </si>
  <si>
    <t>20702</t>
  </si>
  <si>
    <t>文物</t>
  </si>
  <si>
    <t>20703</t>
  </si>
  <si>
    <t>体育</t>
  </si>
  <si>
    <t>20706</t>
  </si>
  <si>
    <t>新闻出版电影</t>
  </si>
  <si>
    <t>20708</t>
  </si>
  <si>
    <t>广播电视</t>
  </si>
  <si>
    <t>20799</t>
  </si>
  <si>
    <t>其他文化旅游体育与传媒支出</t>
  </si>
  <si>
    <t>社会保障和就业支出</t>
  </si>
  <si>
    <t>20801</t>
  </si>
  <si>
    <t>人力资源和社会保障管理事务</t>
  </si>
  <si>
    <t>20802</t>
  </si>
  <si>
    <t>民政管理事务</t>
  </si>
  <si>
    <t>20805</t>
  </si>
  <si>
    <t>行政事业单位养老支出</t>
  </si>
  <si>
    <t>20806</t>
  </si>
  <si>
    <t>企业改革补助</t>
  </si>
  <si>
    <t>20807</t>
  </si>
  <si>
    <t>就业补助</t>
  </si>
  <si>
    <t>20808</t>
  </si>
  <si>
    <t>抚恤</t>
  </si>
  <si>
    <t>20809</t>
  </si>
  <si>
    <t>退役安置</t>
  </si>
  <si>
    <t>20810</t>
  </si>
  <si>
    <t>社会福利</t>
  </si>
  <si>
    <t>20811</t>
  </si>
  <si>
    <t>残疾人事业</t>
  </si>
  <si>
    <t>20816</t>
  </si>
  <si>
    <t>红十字事业</t>
  </si>
  <si>
    <t>20819</t>
  </si>
  <si>
    <t>最低生活保障</t>
  </si>
  <si>
    <t>20820</t>
  </si>
  <si>
    <t>临时救助</t>
  </si>
  <si>
    <t>20821</t>
  </si>
  <si>
    <t>特困人员救助供养</t>
  </si>
  <si>
    <t>20824</t>
  </si>
  <si>
    <t>补充道路交通事故社会救助基金</t>
  </si>
  <si>
    <t>20825</t>
  </si>
  <si>
    <t>其他生活救助</t>
  </si>
  <si>
    <t>20826</t>
  </si>
  <si>
    <t>财政对基本养老保险基金的补助</t>
  </si>
  <si>
    <t>20827</t>
  </si>
  <si>
    <t>财政对其他社会保险基金的补助</t>
  </si>
  <si>
    <t>20828</t>
  </si>
  <si>
    <t>退役军人管理事务</t>
  </si>
  <si>
    <t>20830</t>
  </si>
  <si>
    <t>财政代缴社会保险费支出</t>
  </si>
  <si>
    <t>20899</t>
  </si>
  <si>
    <t>其他社会保障和就业支出</t>
  </si>
  <si>
    <t>210</t>
  </si>
  <si>
    <t>卫生健康支出</t>
  </si>
  <si>
    <t>21001</t>
  </si>
  <si>
    <t>卫生健康管理事务</t>
  </si>
  <si>
    <t>21002</t>
  </si>
  <si>
    <t>公立医院</t>
  </si>
  <si>
    <t>21003</t>
  </si>
  <si>
    <t>基层医疗卫生机构</t>
  </si>
  <si>
    <t>21004</t>
  </si>
  <si>
    <t>公共卫生</t>
  </si>
  <si>
    <t>21007</t>
  </si>
  <si>
    <t>计划生育事务</t>
  </si>
  <si>
    <t>21011</t>
  </si>
  <si>
    <t>行政事业单位医疗</t>
  </si>
  <si>
    <t>21012</t>
  </si>
  <si>
    <t>财政对基本医疗保险基金的补助</t>
  </si>
  <si>
    <t>21013</t>
  </si>
  <si>
    <t>医疗救助</t>
  </si>
  <si>
    <t>21014</t>
  </si>
  <si>
    <t>优抚对象医疗</t>
  </si>
  <si>
    <t>21015</t>
  </si>
  <si>
    <t>医疗保障管理事务</t>
  </si>
  <si>
    <t>中医药事务</t>
  </si>
  <si>
    <t>疾病预防控制事务</t>
  </si>
  <si>
    <t>21099</t>
  </si>
  <si>
    <t>其他卫生健康支出</t>
  </si>
  <si>
    <t>211</t>
  </si>
  <si>
    <t>节能环保支出</t>
  </si>
  <si>
    <t>21101</t>
  </si>
  <si>
    <t>环境保护管理事务</t>
  </si>
  <si>
    <t>21102</t>
  </si>
  <si>
    <t>环境监测与监察</t>
  </si>
  <si>
    <t>21103</t>
  </si>
  <si>
    <t>污染防治</t>
  </si>
  <si>
    <t>21104</t>
  </si>
  <si>
    <t>自然生态保护</t>
  </si>
  <si>
    <t>森林保护修复</t>
  </si>
  <si>
    <t>21107</t>
  </si>
  <si>
    <t>风沙荒漠治理</t>
  </si>
  <si>
    <t>21108</t>
  </si>
  <si>
    <t>退牧还草</t>
  </si>
  <si>
    <t>21109</t>
  </si>
  <si>
    <t>已垦草原退耕还草</t>
  </si>
  <si>
    <t>21110</t>
  </si>
  <si>
    <t>能源节约利用</t>
  </si>
  <si>
    <t>21111</t>
  </si>
  <si>
    <t>污染减排</t>
  </si>
  <si>
    <t>21112</t>
  </si>
  <si>
    <t>可再生能源</t>
  </si>
  <si>
    <t>21113</t>
  </si>
  <si>
    <t>循环经济</t>
  </si>
  <si>
    <t>21114</t>
  </si>
  <si>
    <t>能源管理事务</t>
  </si>
  <si>
    <t>21199</t>
  </si>
  <si>
    <t>其他节能环保支出</t>
  </si>
  <si>
    <t>212</t>
  </si>
  <si>
    <t>城乡社区支出</t>
  </si>
  <si>
    <t>21201</t>
  </si>
  <si>
    <t>城乡社区管理事务</t>
  </si>
  <si>
    <t>21202</t>
  </si>
  <si>
    <t>城乡社区规划与管理</t>
  </si>
  <si>
    <t>21203</t>
  </si>
  <si>
    <t>城乡社区公共设施</t>
  </si>
  <si>
    <t>21205</t>
  </si>
  <si>
    <t>城乡社区环境卫生</t>
  </si>
  <si>
    <t>21206</t>
  </si>
  <si>
    <t>建设市场管理与监督</t>
  </si>
  <si>
    <t>21299</t>
  </si>
  <si>
    <t>其他城乡社区支出</t>
  </si>
  <si>
    <t>213</t>
  </si>
  <si>
    <t>农林水支出</t>
  </si>
  <si>
    <t>21301</t>
  </si>
  <si>
    <t>农业农村</t>
  </si>
  <si>
    <t>21302</t>
  </si>
  <si>
    <t>林业和草原</t>
  </si>
  <si>
    <t>21303</t>
  </si>
  <si>
    <t>水利</t>
  </si>
  <si>
    <t>21305</t>
  </si>
  <si>
    <t>巩固脱贫攻坚成果衔接乡村振兴</t>
  </si>
  <si>
    <t>21307</t>
  </si>
  <si>
    <t>农村综合改革</t>
  </si>
  <si>
    <t>21308</t>
  </si>
  <si>
    <t>普惠金融发展支出</t>
  </si>
  <si>
    <t>21309</t>
  </si>
  <si>
    <t>目标价格补贴</t>
  </si>
  <si>
    <t>21399</t>
  </si>
  <si>
    <t>其他农林水支出</t>
  </si>
  <si>
    <t>214</t>
  </si>
  <si>
    <t>交通运输支出</t>
  </si>
  <si>
    <t>21401</t>
  </si>
  <si>
    <t>公路水路运输</t>
  </si>
  <si>
    <t>21402</t>
  </si>
  <si>
    <t>铁路运输</t>
  </si>
  <si>
    <t>21403</t>
  </si>
  <si>
    <t>民用航空运输</t>
  </si>
  <si>
    <t>21405</t>
  </si>
  <si>
    <t>邮政业支出</t>
  </si>
  <si>
    <t>21499</t>
  </si>
  <si>
    <t>其他交通运输支出</t>
  </si>
  <si>
    <t>215</t>
  </si>
  <si>
    <t>资源勘探工业信息等支出</t>
  </si>
  <si>
    <t>21501</t>
  </si>
  <si>
    <t>资源勘探开发</t>
  </si>
  <si>
    <t>21502</t>
  </si>
  <si>
    <t>制造业</t>
  </si>
  <si>
    <t>21503</t>
  </si>
  <si>
    <t>建筑业</t>
  </si>
  <si>
    <t>21505</t>
  </si>
  <si>
    <t>21507</t>
  </si>
  <si>
    <t>国有资产监管</t>
  </si>
  <si>
    <t>21508</t>
  </si>
  <si>
    <t>支持中小企业发展和管理支出</t>
  </si>
  <si>
    <t>21599</t>
  </si>
  <si>
    <t>其他资源勘探工业信息等支出</t>
  </si>
  <si>
    <t>216</t>
  </si>
  <si>
    <t>商业服务业等支出</t>
  </si>
  <si>
    <t>21602</t>
  </si>
  <si>
    <t>商业流通事务</t>
  </si>
  <si>
    <t>21606</t>
  </si>
  <si>
    <t>涉外发展服务支出</t>
  </si>
  <si>
    <t>21699</t>
  </si>
  <si>
    <t>其他商业服务业等支出</t>
  </si>
  <si>
    <t>217</t>
  </si>
  <si>
    <t>金融支出</t>
  </si>
  <si>
    <t>21701</t>
  </si>
  <si>
    <t>金融部门行政支出</t>
  </si>
  <si>
    <t>21702</t>
  </si>
  <si>
    <t>金融部门监管支出</t>
  </si>
  <si>
    <t>21703</t>
  </si>
  <si>
    <t>金融发展支出</t>
  </si>
  <si>
    <t>金融调控支出</t>
  </si>
  <si>
    <t>21799</t>
  </si>
  <si>
    <t>其他金融支出</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</si>
  <si>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</si>
  <si>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</si>
  <si>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</si>
  <si>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</si>
  <si>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</si>
  <si>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</si>
  <si>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</si>
  <si>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</si>
  <si>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</si>
  <si>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</si>
  <si>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</si>
  <si>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</si>
  <si>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</si>
  <si>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</si>
  <si>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</si>
  <si>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</si>
  <si>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</si>
  <si>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</si>
  <si>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其他支出</t>
  </si>
  <si>
    <t>220</t>
  </si>
  <si>
    <t>自然资源海洋气象等支出</t>
  </si>
  <si>
    <t>22001</t>
  </si>
  <si>
    <t>自然资源事务</t>
  </si>
  <si>
    <t>22005</t>
  </si>
  <si>
    <t>气象事务</t>
  </si>
  <si>
    <t>22099</t>
  </si>
  <si>
    <t>其他自然资源海洋气象等支出</t>
  </si>
  <si>
    <t>221</t>
  </si>
  <si>
    <t>住房保障支出</t>
  </si>
  <si>
    <t>22101</t>
  </si>
  <si>
    <t>保障性安居工程支出</t>
  </si>
  <si>
    <t>22102</t>
  </si>
  <si>
    <t>住房改革支出</t>
  </si>
  <si>
    <t>22103</t>
  </si>
  <si>
    <t>城乡社区住宅</t>
  </si>
  <si>
    <t>222</t>
  </si>
  <si>
    <t>粮油物资储备支出</t>
  </si>
  <si>
    <t>22201</t>
  </si>
  <si>
    <t>粮油物资事务</t>
  </si>
  <si>
    <t>22203</t>
  </si>
  <si>
    <t>能源储备</t>
  </si>
  <si>
    <t>22204</t>
  </si>
  <si>
    <t>粮油储备</t>
  </si>
  <si>
    <t>22205</t>
  </si>
  <si>
    <t>重要商品储备</t>
  </si>
  <si>
    <t>224</t>
  </si>
  <si>
    <t>灾害防治及应急管理支出</t>
  </si>
  <si>
    <t>22401</t>
  </si>
  <si>
    <t>应急管理事务</t>
  </si>
  <si>
    <t>22402</t>
  </si>
  <si>
    <t>消防救援事务</t>
  </si>
  <si>
    <t>22404</t>
  </si>
  <si>
    <t>矿山安全</t>
  </si>
  <si>
    <t>22405</t>
  </si>
  <si>
    <t>地震事务</t>
  </si>
  <si>
    <t>22406</t>
  </si>
  <si>
    <t>自然灾害防治</t>
  </si>
  <si>
    <t>22407</t>
  </si>
  <si>
    <t>自然灾害救灾及恢复重建支出</t>
  </si>
  <si>
    <t>22499</t>
  </si>
  <si>
    <t>其他灾害防治及应急管理支出</t>
  </si>
  <si>
    <t>预备费</t>
  </si>
  <si>
    <t>229</t>
  </si>
  <si>
    <t>22902</t>
  </si>
  <si>
    <t>年初预留</t>
  </si>
  <si>
    <t>22999</t>
  </si>
  <si>
    <t>232</t>
  </si>
  <si>
    <t>债务付息支出</t>
  </si>
  <si>
    <t>23203</t>
  </si>
  <si>
    <t>地方政府一般债务付息支出</t>
  </si>
  <si>
    <t>233</t>
  </si>
  <si>
    <t>债务发行费用支出</t>
  </si>
  <si>
    <t>地方政府一般债务发行费用支出</t>
  </si>
  <si>
    <r>
      <rPr>
        <sz val="11"/>
        <rFont val="黑体"/>
        <family val="3"/>
        <charset val="134"/>
      </rPr>
      <t>表二</t>
    </r>
    <r>
      <rPr>
        <sz val="11"/>
        <rFont val="Microsoft YaHei UI"/>
        <family val="1"/>
      </rPr>
      <t>之二</t>
    </r>
  </si>
  <si>
    <t>2010101</t>
  </si>
  <si>
    <t>行政运行</t>
  </si>
  <si>
    <t>2010102</t>
  </si>
  <si>
    <t>一般行政管理事务</t>
  </si>
  <si>
    <t>2010103</t>
  </si>
  <si>
    <t>机关服务</t>
  </si>
  <si>
    <t>2010104</t>
  </si>
  <si>
    <t>人大会议</t>
  </si>
  <si>
    <t>2010105</t>
  </si>
  <si>
    <t>人大立法</t>
  </si>
  <si>
    <t>2010106</t>
  </si>
  <si>
    <t>人大监督</t>
  </si>
  <si>
    <t>2010107</t>
  </si>
  <si>
    <t>人大代表履职能力提升</t>
  </si>
  <si>
    <t>2010108</t>
  </si>
  <si>
    <t>代表工作</t>
  </si>
  <si>
    <t>2010109</t>
  </si>
  <si>
    <t>人大信访工作</t>
  </si>
  <si>
    <t>2010150</t>
  </si>
  <si>
    <t>事业运行</t>
  </si>
  <si>
    <t>2010199</t>
  </si>
  <si>
    <t>其他人大事务支出</t>
  </si>
  <si>
    <t>2010201</t>
  </si>
  <si>
    <t>2010202</t>
  </si>
  <si>
    <t>2010203</t>
  </si>
  <si>
    <t>2010204</t>
  </si>
  <si>
    <t>政协会议</t>
  </si>
  <si>
    <t>2010205</t>
  </si>
  <si>
    <t>委员视察</t>
  </si>
  <si>
    <t>2010206</t>
  </si>
  <si>
    <t>参政议政</t>
  </si>
  <si>
    <t>2010250</t>
  </si>
  <si>
    <t>2010299</t>
  </si>
  <si>
    <t>其他政协事务支出</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</si>
  <si>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</si>
  <si>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</si>
  <si>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</si>
  <si>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</si>
  <si>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</si>
  <si>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</si>
  <si>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</si>
  <si>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</si>
  <si>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</si>
  <si>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</si>
  <si>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</si>
  <si>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</si>
  <si>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</si>
  <si>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</si>
  <si>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</si>
  <si>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</si>
  <si>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</si>
  <si>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</si>
  <si>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</si>
  <si>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</si>
  <si>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</si>
  <si>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</si>
  <si>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</si>
  <si>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</si>
  <si>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</si>
  <si>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</si>
  <si>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</si>
  <si>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</si>
  <si>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</si>
  <si>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</si>
  <si>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</si>
  <si>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</si>
  <si>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</si>
  <si>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</si>
  <si>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</si>
  <si>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</si>
  <si>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</si>
  <si>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</si>
  <si>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</si>
  <si>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</si>
  <si>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</si>
  <si>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</si>
  <si>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</si>
  <si>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</si>
  <si>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</si>
  <si>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</si>
  <si>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</si>
  <si>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</si>
  <si>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</si>
  <si>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</si>
  <si>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</si>
  <si>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</si>
  <si>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</si>
  <si>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</si>
  <si>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</si>
  <si>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</si>
  <si>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</si>
  <si>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</si>
  <si>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</si>
  <si>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</si>
  <si>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</si>
  <si>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</si>
  <si>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2010701</t>
  </si>
  <si>
    <t>2010702</t>
  </si>
  <si>
    <t>2010703</t>
  </si>
  <si>
    <t>2010709</t>
  </si>
  <si>
    <t>2010710</t>
  </si>
  <si>
    <t>税收业务</t>
  </si>
  <si>
    <t>2010750</t>
  </si>
  <si>
    <t>2010799</t>
  </si>
  <si>
    <t>其他税收事务支出</t>
  </si>
  <si>
    <t>2010801</t>
  </si>
  <si>
    <t>2010802</t>
  </si>
  <si>
    <t>2010803</t>
  </si>
  <si>
    <t>2010804</t>
  </si>
  <si>
    <t>审计业务</t>
  </si>
  <si>
    <t>2010805</t>
  </si>
  <si>
    <t>审计管理</t>
  </si>
  <si>
    <t>2010806</t>
  </si>
  <si>
    <t>2010850</t>
  </si>
  <si>
    <t>2010899</t>
  </si>
  <si>
    <t>其他审计事务支出</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</si>
  <si>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</si>
  <si>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</si>
  <si>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</si>
  <si>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</si>
  <si>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</si>
  <si>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</si>
  <si>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</si>
  <si>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</si>
  <si>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</si>
  <si>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</si>
  <si>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</si>
  <si>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</si>
  <si>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</si>
  <si>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</si>
  <si>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</si>
  <si>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</si>
  <si>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</si>
  <si>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</si>
  <si>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</si>
  <si>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2011101</t>
  </si>
  <si>
    <t>2011102</t>
  </si>
  <si>
    <t>2011103</t>
  </si>
  <si>
    <t>2011104</t>
  </si>
  <si>
    <t>大案要案查处</t>
  </si>
  <si>
    <t>2011105</t>
  </si>
  <si>
    <t>派驻派出机构</t>
  </si>
  <si>
    <t>2011106</t>
  </si>
  <si>
    <t>巡视工作</t>
  </si>
  <si>
    <t>2011150</t>
  </si>
  <si>
    <t>2011199</t>
  </si>
  <si>
    <t>其他纪检监察事务支出</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</si>
  <si>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</si>
  <si>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</si>
  <si>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</si>
  <si>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</si>
  <si>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</si>
  <si>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</si>
  <si>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</si>
  <si>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</si>
  <si>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</si>
  <si>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</si>
  <si>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</si>
  <si>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</si>
  <si>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</si>
  <si>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</si>
  <si>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</si>
  <si>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</si>
  <si>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</si>
  <si>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</si>
  <si>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</si>
  <si>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</si>
  <si>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</si>
  <si>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</si>
  <si>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</si>
  <si>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</si>
  <si>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</si>
  <si>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</si>
  <si>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</si>
  <si>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</si>
  <si>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</si>
  <si>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</si>
  <si>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</si>
  <si>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</si>
  <si>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</si>
  <si>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</si>
  <si>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2012301</t>
  </si>
  <si>
    <t>2012302</t>
  </si>
  <si>
    <t>2012303</t>
  </si>
  <si>
    <t>2012304</t>
  </si>
  <si>
    <t>民族工作专项</t>
  </si>
  <si>
    <t>2012350</t>
  </si>
  <si>
    <t>2012399</t>
  </si>
  <si>
    <t>其他民族事务支出</t>
  </si>
  <si>
    <t>2012501</t>
  </si>
  <si>
    <t>2012502</t>
  </si>
  <si>
    <t>2012503</t>
  </si>
  <si>
    <t>2012504</t>
  </si>
  <si>
    <t>港澳事务</t>
  </si>
  <si>
    <t>2012505</t>
  </si>
  <si>
    <t>台湾事务</t>
  </si>
  <si>
    <t>2012550</t>
  </si>
  <si>
    <t>2012599</t>
  </si>
  <si>
    <t>其他港澳台事务支出</t>
  </si>
  <si>
    <t>2012601</t>
  </si>
  <si>
    <t>2012602</t>
  </si>
  <si>
    <t>2012603</t>
  </si>
  <si>
    <t>2012604</t>
  </si>
  <si>
    <t>档案馆</t>
  </si>
  <si>
    <t>2012699</t>
  </si>
  <si>
    <t>其他档案事务支出</t>
  </si>
  <si>
    <t>2012801</t>
  </si>
  <si>
    <t>2012802</t>
  </si>
  <si>
    <t>2012803</t>
  </si>
  <si>
    <t>2012804</t>
  </si>
  <si>
    <t>2012850</t>
  </si>
  <si>
    <t>2012899</t>
  </si>
  <si>
    <t>其他民主党派及工商联事务支出</t>
  </si>
  <si>
    <t>2012901</t>
  </si>
  <si>
    <t>2012902</t>
  </si>
  <si>
    <t>2012903</t>
  </si>
  <si>
    <t>2012906</t>
  </si>
  <si>
    <t>工会事务</t>
  </si>
  <si>
    <t>2012950</t>
  </si>
  <si>
    <t>2012999</t>
  </si>
  <si>
    <t>其他群众团体事务支出</t>
  </si>
  <si>
    <t>2013101</t>
  </si>
  <si>
    <t>2013102</t>
  </si>
  <si>
    <t>2013103</t>
  </si>
  <si>
    <t>2013105</t>
  </si>
  <si>
    <t>专项业务</t>
  </si>
  <si>
    <t>2013150</t>
  </si>
  <si>
    <t>2013199</t>
  </si>
  <si>
    <t>其他党委办公厅（室）及相关机构事务支出</t>
  </si>
  <si>
    <t>2013201</t>
  </si>
  <si>
    <t>2013202</t>
  </si>
  <si>
    <t>2013203</t>
  </si>
  <si>
    <t>2013204</t>
  </si>
  <si>
    <t>公务员事务</t>
  </si>
  <si>
    <t>2013250</t>
  </si>
  <si>
    <t>2013299</t>
  </si>
  <si>
    <t>其他组织事务支出</t>
  </si>
  <si>
    <t>2013301</t>
  </si>
  <si>
    <t>2013302</t>
  </si>
  <si>
    <t>2013303</t>
  </si>
  <si>
    <t>2013304</t>
  </si>
  <si>
    <t>宣传管理</t>
  </si>
  <si>
    <t>2013350</t>
  </si>
  <si>
    <t>2013399</t>
  </si>
  <si>
    <t>其他宣传事务支出</t>
  </si>
  <si>
    <t>2013401</t>
  </si>
  <si>
    <t>2013402</t>
  </si>
  <si>
    <t>2013403</t>
  </si>
  <si>
    <t>2013404</t>
  </si>
  <si>
    <t>宗教事务</t>
  </si>
  <si>
    <t>2013405</t>
  </si>
  <si>
    <t>华侨事务</t>
  </si>
  <si>
    <t>2013450</t>
  </si>
  <si>
    <t>2013499</t>
  </si>
  <si>
    <t>其他统战事务支出</t>
  </si>
  <si>
    <t>2013501</t>
  </si>
  <si>
    <t>2013502</t>
  </si>
  <si>
    <t>2013503</t>
  </si>
  <si>
    <t>2013550</t>
  </si>
  <si>
    <t>2013599</t>
  </si>
  <si>
    <t>其他对外联络事务支出</t>
  </si>
  <si>
    <t>2013601</t>
  </si>
  <si>
    <t>2013602</t>
  </si>
  <si>
    <t>2013603</t>
  </si>
  <si>
    <t>2013650</t>
  </si>
  <si>
    <t>2013699</t>
  </si>
  <si>
    <t>2013701</t>
  </si>
  <si>
    <t>2013702</t>
  </si>
  <si>
    <t>2013703</t>
  </si>
  <si>
    <t>2013704</t>
  </si>
  <si>
    <t>信息安全事务</t>
  </si>
  <si>
    <t>2013750</t>
  </si>
  <si>
    <t>2013799</t>
  </si>
  <si>
    <t>其他网信事务支出</t>
  </si>
  <si>
    <t>2013801</t>
  </si>
  <si>
    <t>2013802</t>
  </si>
  <si>
    <t>2013803</t>
  </si>
  <si>
    <t>2013804</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</si>
  <si>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</si>
  <si>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</si>
  <si>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</si>
  <si>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</si>
  <si>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</si>
  <si>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</si>
  <si>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</si>
  <si>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</si>
  <si>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</si>
  <si>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</si>
  <si>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</si>
  <si>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</si>
  <si>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</si>
  <si>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</si>
  <si>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</si>
  <si>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</si>
  <si>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</si>
  <si>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</si>
  <si>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其他社会工作事务支出</t>
  </si>
  <si>
    <t>信访业务</t>
  </si>
  <si>
    <t>其他信访事务支出</t>
  </si>
  <si>
    <t>2019901</t>
  </si>
  <si>
    <t>国家赔偿费用支出</t>
  </si>
  <si>
    <t>2019999</t>
  </si>
  <si>
    <t>2020101</t>
  </si>
  <si>
    <t>2020102</t>
  </si>
  <si>
    <t>2020103</t>
  </si>
  <si>
    <t>2020104</t>
  </si>
  <si>
    <t>2020150</t>
  </si>
  <si>
    <t>2020199</t>
  </si>
  <si>
    <t>其他外交管理事务支出</t>
  </si>
  <si>
    <t>2020201</t>
  </si>
  <si>
    <t>驻外使领馆（团、处）</t>
  </si>
  <si>
    <t>2020202</t>
  </si>
  <si>
    <t>其他驻外机构支出</t>
  </si>
  <si>
    <t>2020304</t>
  </si>
  <si>
    <t>援外优惠贷款贴息</t>
  </si>
  <si>
    <t>2020306</t>
  </si>
  <si>
    <t>2020401</t>
  </si>
  <si>
    <t>国际组织会费</t>
  </si>
  <si>
    <t>2020402</t>
  </si>
  <si>
    <t>国际组织捐赠</t>
  </si>
  <si>
    <t>2020403</t>
  </si>
  <si>
    <t>维和摊款</t>
  </si>
  <si>
    <t>2020404</t>
  </si>
  <si>
    <t>国际组织股金及基金</t>
  </si>
  <si>
    <t>2020499</t>
  </si>
  <si>
    <t>其他国际组织支出</t>
  </si>
  <si>
    <t>2020503</t>
  </si>
  <si>
    <t>在华国际会议</t>
  </si>
  <si>
    <t>2020504</t>
  </si>
  <si>
    <t>国际交流活动</t>
  </si>
  <si>
    <t>2020505</t>
  </si>
  <si>
    <t>对外合作活动</t>
  </si>
  <si>
    <t>2020599</t>
  </si>
  <si>
    <t>其他对外合作与交流支出</t>
  </si>
  <si>
    <t>2020601</t>
  </si>
  <si>
    <t>2020701</t>
  </si>
  <si>
    <t>边界勘界</t>
  </si>
  <si>
    <t>2020702</t>
  </si>
  <si>
    <t>边界联检</t>
  </si>
  <si>
    <t>2020703</t>
  </si>
  <si>
    <t>边界界桩维护</t>
  </si>
  <si>
    <t>2020799</t>
  </si>
  <si>
    <t>2020801</t>
  </si>
  <si>
    <t>2020802</t>
  </si>
  <si>
    <t>2020803</t>
  </si>
  <si>
    <t>2020850</t>
  </si>
  <si>
    <t>2020899</t>
  </si>
  <si>
    <t>其他国际发展合作支出</t>
  </si>
  <si>
    <t>2029999</t>
  </si>
  <si>
    <t>2030101</t>
  </si>
  <si>
    <t>现役部队</t>
  </si>
  <si>
    <t>2030102</t>
  </si>
  <si>
    <t>预备役部队</t>
  </si>
  <si>
    <t>2030199</t>
  </si>
  <si>
    <t>其他军费支出</t>
  </si>
  <si>
    <t>2030401</t>
  </si>
  <si>
    <t>2030501</t>
  </si>
  <si>
    <t>2030601</t>
  </si>
  <si>
    <t>兵役征集</t>
  </si>
  <si>
    <t>2030602</t>
  </si>
  <si>
    <t>经济动员</t>
  </si>
  <si>
    <t>2030603</t>
  </si>
  <si>
    <t>人民防空</t>
  </si>
  <si>
    <t>2030604</t>
  </si>
  <si>
    <t>交通战备</t>
  </si>
  <si>
    <t>2030607</t>
  </si>
  <si>
    <t>民兵</t>
  </si>
  <si>
    <t>2030608</t>
  </si>
  <si>
    <t>边海防</t>
  </si>
  <si>
    <t>2030699</t>
  </si>
  <si>
    <t>其他国防动员支出</t>
  </si>
  <si>
    <t>2039999</t>
  </si>
  <si>
    <t>2040101</t>
  </si>
  <si>
    <t>2040199</t>
  </si>
  <si>
    <t>其他武装警察部队支出</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</si>
  <si>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</si>
  <si>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</si>
  <si>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</si>
  <si>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</si>
  <si>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</si>
  <si>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</si>
  <si>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</si>
  <si>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</si>
  <si>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</si>
  <si>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</si>
  <si>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</si>
  <si>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</si>
  <si>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</si>
  <si>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</si>
  <si>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</si>
  <si>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2040301</t>
  </si>
  <si>
    <t>2040302</t>
  </si>
  <si>
    <t>2040303</t>
  </si>
  <si>
    <t>2040304</t>
  </si>
  <si>
    <t>安全业务</t>
  </si>
  <si>
    <t>2040350</t>
  </si>
  <si>
    <t>2040399</t>
  </si>
  <si>
    <t>其他国家安全支出</t>
  </si>
  <si>
    <t>2040401</t>
  </si>
  <si>
    <t>2040402</t>
  </si>
  <si>
    <t>2040403</t>
  </si>
  <si>
    <t>2040409</t>
  </si>
  <si>
    <t>“两房”建设</t>
  </si>
  <si>
    <t>2040410</t>
  </si>
  <si>
    <t>检察监督</t>
  </si>
  <si>
    <t>2040450</t>
  </si>
  <si>
    <t>2040499</t>
  </si>
  <si>
    <t>其他检察支出</t>
  </si>
  <si>
    <t>2040501</t>
  </si>
  <si>
    <t>2040502</t>
  </si>
  <si>
    <t>2040503</t>
  </si>
  <si>
    <t>2040504</t>
  </si>
  <si>
    <t>案件审判</t>
  </si>
  <si>
    <t>2040505</t>
  </si>
  <si>
    <t>案件执行</t>
  </si>
  <si>
    <t>2040506</t>
  </si>
  <si>
    <t>“两庭”建设</t>
  </si>
  <si>
    <t>2040550</t>
  </si>
  <si>
    <t>2040599</t>
  </si>
  <si>
    <t>其他法院支出</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</si>
  <si>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</si>
  <si>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</si>
  <si>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</si>
  <si>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</si>
  <si>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</si>
  <si>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</si>
  <si>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</si>
  <si>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</si>
  <si>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</si>
  <si>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</si>
  <si>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</si>
  <si>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</si>
  <si>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</si>
  <si>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</si>
  <si>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</si>
  <si>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</si>
  <si>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</si>
  <si>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</si>
  <si>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</si>
  <si>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</si>
  <si>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</si>
  <si>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</si>
  <si>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</si>
  <si>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</si>
  <si>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</si>
  <si>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</si>
  <si>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</si>
  <si>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</si>
  <si>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</si>
  <si>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</si>
  <si>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</si>
  <si>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</si>
  <si>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</si>
  <si>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</si>
  <si>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</si>
  <si>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</si>
  <si>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</si>
  <si>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</si>
  <si>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</si>
  <si>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</si>
  <si>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</si>
  <si>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</si>
  <si>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</si>
  <si>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</si>
  <si>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</si>
  <si>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</si>
  <si>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</si>
  <si>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2040901</t>
  </si>
  <si>
    <t>2040902</t>
  </si>
  <si>
    <t>2040903</t>
  </si>
  <si>
    <t>2040904</t>
  </si>
  <si>
    <t>保密技术</t>
  </si>
  <si>
    <t>2040905</t>
  </si>
  <si>
    <t>保密管理</t>
  </si>
  <si>
    <t>2040950</t>
  </si>
  <si>
    <t>2040999</t>
  </si>
  <si>
    <t>其他国家保密支出</t>
  </si>
  <si>
    <t>2041001</t>
  </si>
  <si>
    <t>2041002</t>
  </si>
  <si>
    <t>2041006</t>
  </si>
  <si>
    <t>2041007</t>
  </si>
  <si>
    <t>缉私业务</t>
  </si>
  <si>
    <t>2041099</t>
  </si>
  <si>
    <t>其他缉私警察支出</t>
  </si>
  <si>
    <t>2049902</t>
  </si>
  <si>
    <t>国家司法救助支出</t>
  </si>
  <si>
    <t>2049999</t>
  </si>
  <si>
    <t>2050101</t>
  </si>
  <si>
    <t>2050102</t>
  </si>
  <si>
    <t>2050103</t>
  </si>
  <si>
    <t>2050199</t>
  </si>
  <si>
    <t>其他教育管理事务支出</t>
  </si>
  <si>
    <t>2050201</t>
  </si>
  <si>
    <t>学前教育</t>
  </si>
  <si>
    <t>2050202</t>
  </si>
  <si>
    <t>小学教育</t>
  </si>
  <si>
    <t>2050203</t>
  </si>
  <si>
    <t>初中教育</t>
  </si>
  <si>
    <t>2050204</t>
  </si>
  <si>
    <t>高中教育</t>
  </si>
  <si>
    <t>2050205</t>
  </si>
  <si>
    <t>高等教育</t>
  </si>
  <si>
    <t>2050299</t>
  </si>
  <si>
    <t>其他普通教育支出</t>
  </si>
  <si>
    <t>2050301</t>
  </si>
  <si>
    <t>初等职业教育</t>
  </si>
  <si>
    <t>2050302</t>
  </si>
  <si>
    <t>中等职业教育</t>
  </si>
  <si>
    <t>2050303</t>
  </si>
  <si>
    <t>技校教育</t>
  </si>
  <si>
    <t>2050305</t>
  </si>
  <si>
    <t>高等职业教育</t>
  </si>
  <si>
    <t>2050399</t>
  </si>
  <si>
    <t>其他职业教育支出</t>
  </si>
  <si>
    <t>2050401</t>
  </si>
  <si>
    <t>成人初等教育</t>
  </si>
  <si>
    <t>2050402</t>
  </si>
  <si>
    <t>成人中等教育</t>
  </si>
  <si>
    <t>2050403</t>
  </si>
  <si>
    <t>成人高等教育</t>
  </si>
  <si>
    <t>2050404</t>
  </si>
  <si>
    <t>成人广播电视教育</t>
  </si>
  <si>
    <t>2050499</t>
  </si>
  <si>
    <t>其他成人教育支出</t>
  </si>
  <si>
    <t>2050501</t>
  </si>
  <si>
    <t>广播电视学校</t>
  </si>
  <si>
    <t>2050502</t>
  </si>
  <si>
    <t>教育电视台</t>
  </si>
  <si>
    <t>2050599</t>
  </si>
  <si>
    <t>其他广播电视教育支出</t>
  </si>
  <si>
    <t>2050601</t>
  </si>
  <si>
    <t>出国留学教育</t>
  </si>
  <si>
    <t>2050602</t>
  </si>
  <si>
    <t>来华留学教育</t>
  </si>
  <si>
    <t>2050699</t>
  </si>
  <si>
    <t>其他留学教育支出</t>
  </si>
  <si>
    <t>2050701</t>
  </si>
  <si>
    <t>特殊学校教育</t>
  </si>
  <si>
    <t>2050702</t>
  </si>
  <si>
    <t>2050799</t>
  </si>
  <si>
    <t>其他特殊教育支出</t>
  </si>
  <si>
    <t>2050801</t>
  </si>
  <si>
    <t>教师进修</t>
  </si>
  <si>
    <t>2050802</t>
  </si>
  <si>
    <t>干部教育</t>
  </si>
  <si>
    <t>2050803</t>
  </si>
  <si>
    <t>培训支出</t>
  </si>
  <si>
    <t>2050804</t>
  </si>
  <si>
    <t>退役士兵能力提升</t>
  </si>
  <si>
    <t>2050899</t>
  </si>
  <si>
    <t>其他进修及培训</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</si>
  <si>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</si>
  <si>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</si>
  <si>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</si>
  <si>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</si>
  <si>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</si>
  <si>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</si>
  <si>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</si>
  <si>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</si>
  <si>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</si>
  <si>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</si>
  <si>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</si>
  <si>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</si>
  <si>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2059999</t>
  </si>
  <si>
    <t>2060101</t>
  </si>
  <si>
    <t>2060102</t>
  </si>
  <si>
    <t>2060103</t>
  </si>
  <si>
    <t>2060199</t>
  </si>
  <si>
    <t>其他科学技术管理事务支出</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</si>
  <si>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</si>
  <si>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</si>
  <si>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</si>
  <si>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</si>
  <si>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</si>
  <si>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</si>
  <si>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</si>
  <si>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</si>
  <si>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</si>
  <si>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</si>
  <si>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</si>
  <si>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</si>
  <si>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</si>
  <si>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</si>
  <si>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</si>
  <si>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</si>
  <si>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2060301</t>
  </si>
  <si>
    <t>2060302</t>
  </si>
  <si>
    <t>社会公益研究</t>
  </si>
  <si>
    <t>2060303</t>
  </si>
  <si>
    <t>高技术研究</t>
  </si>
  <si>
    <t>2060304</t>
  </si>
  <si>
    <t>专项科研试制</t>
  </si>
  <si>
    <t>2060399</t>
  </si>
  <si>
    <t>其他应用研究支出</t>
  </si>
  <si>
    <t>2060401</t>
  </si>
  <si>
    <t>2060404</t>
  </si>
  <si>
    <t>科技成果转化与扩散</t>
  </si>
  <si>
    <t>2060405</t>
  </si>
  <si>
    <t>共性技术研究与开发</t>
  </si>
  <si>
    <t>2060499</t>
  </si>
  <si>
    <t>其他技术研究与开发支出</t>
  </si>
  <si>
    <t>2060501</t>
  </si>
  <si>
    <t>2060502</t>
  </si>
  <si>
    <t>技术创新服务体系</t>
  </si>
  <si>
    <t>2060503</t>
  </si>
  <si>
    <t>科技条件专项</t>
  </si>
  <si>
    <t>2060599</t>
  </si>
  <si>
    <t>其他科技条件与服务支出</t>
  </si>
  <si>
    <t>2060601</t>
  </si>
  <si>
    <t>社会科学研究机构</t>
  </si>
  <si>
    <t>2060602</t>
  </si>
  <si>
    <t>社会科学研究</t>
  </si>
  <si>
    <t>2060603</t>
  </si>
  <si>
    <t>社科基金支出</t>
  </si>
  <si>
    <t>2060699</t>
  </si>
  <si>
    <t>其他社会科学支出</t>
  </si>
  <si>
    <t>2060701</t>
  </si>
  <si>
    <t>2060702</t>
  </si>
  <si>
    <t>科普活动</t>
  </si>
  <si>
    <t>2060703</t>
  </si>
  <si>
    <t>青少年科技活动</t>
  </si>
  <si>
    <t>2060704</t>
  </si>
  <si>
    <t>学术交流活动</t>
  </si>
  <si>
    <t>2060705</t>
  </si>
  <si>
    <t>科技馆站</t>
  </si>
  <si>
    <t>2060799</t>
  </si>
  <si>
    <t>其他科学技术普及支出</t>
  </si>
  <si>
    <t>2060801</t>
  </si>
  <si>
    <t>国际交流与合作</t>
  </si>
  <si>
    <t>2060802</t>
  </si>
  <si>
    <t>重大科技合作项目</t>
  </si>
  <si>
    <t>2060899</t>
  </si>
  <si>
    <t>其他科技交流与合作支出</t>
  </si>
  <si>
    <t>2060901</t>
  </si>
  <si>
    <t>科技重大专项</t>
  </si>
  <si>
    <t>2060902</t>
  </si>
  <si>
    <t>重点研发计划</t>
  </si>
  <si>
    <t>2060999</t>
  </si>
  <si>
    <t>其他科技重大项目</t>
  </si>
  <si>
    <t>2069901</t>
  </si>
  <si>
    <t>科技奖励</t>
  </si>
  <si>
    <t>2069902</t>
  </si>
  <si>
    <t>核应急</t>
  </si>
  <si>
    <t>2069903</t>
  </si>
  <si>
    <t>转制科研机构</t>
  </si>
  <si>
    <t>2069999</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</si>
  <si>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</si>
  <si>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</si>
  <si>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</si>
  <si>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</si>
  <si>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</si>
  <si>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</si>
  <si>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</si>
  <si>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</si>
  <si>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</si>
  <si>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</si>
  <si>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</si>
  <si>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</si>
  <si>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</si>
  <si>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</si>
  <si>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</si>
  <si>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</si>
  <si>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</si>
  <si>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</si>
  <si>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</si>
  <si>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</si>
  <si>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</si>
  <si>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</si>
  <si>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</si>
  <si>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</si>
  <si>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</si>
  <si>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</si>
  <si>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</si>
  <si>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2070201</t>
  </si>
  <si>
    <t>2070202</t>
  </si>
  <si>
    <t>2070203</t>
  </si>
  <si>
    <t>2070204</t>
  </si>
  <si>
    <t>文物保护</t>
  </si>
  <si>
    <t>2070205</t>
  </si>
  <si>
    <t>博物馆</t>
  </si>
  <si>
    <t>2070206</t>
  </si>
  <si>
    <t>历史名城与古迹</t>
  </si>
  <si>
    <t>2070299</t>
  </si>
  <si>
    <t>其他文物支出</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</si>
  <si>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</si>
  <si>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</si>
  <si>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</si>
  <si>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</si>
  <si>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</si>
  <si>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</si>
  <si>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</si>
  <si>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</si>
  <si>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</si>
  <si>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</si>
  <si>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</si>
  <si>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</si>
  <si>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</si>
  <si>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</si>
  <si>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</si>
  <si>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</si>
  <si>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</si>
  <si>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2070601</t>
  </si>
  <si>
    <t>2070602</t>
  </si>
  <si>
    <t>2070603</t>
  </si>
  <si>
    <t>2070604</t>
  </si>
  <si>
    <t>新闻通讯</t>
  </si>
  <si>
    <t>2070605</t>
  </si>
  <si>
    <t>出版发行</t>
  </si>
  <si>
    <t>2070606</t>
  </si>
  <si>
    <t>版权管理</t>
  </si>
  <si>
    <t>2070607</t>
  </si>
  <si>
    <t>电影</t>
  </si>
  <si>
    <t>2070699</t>
  </si>
  <si>
    <t>其他新闻出版电影支出</t>
  </si>
  <si>
    <t>2070801</t>
  </si>
  <si>
    <t>2070802</t>
  </si>
  <si>
    <t>2070803</t>
  </si>
  <si>
    <t>2070806</t>
  </si>
  <si>
    <t>监测监管</t>
  </si>
  <si>
    <t>2070807</t>
  </si>
  <si>
    <t>传输发射</t>
  </si>
  <si>
    <t>2070808</t>
  </si>
  <si>
    <t>广播电视事务</t>
  </si>
  <si>
    <t>2070899</t>
  </si>
  <si>
    <t>其他广播电视支出</t>
  </si>
  <si>
    <t>2079902</t>
  </si>
  <si>
    <t>宣传文化发展专项支出</t>
  </si>
  <si>
    <t>2079903</t>
  </si>
  <si>
    <t>文化产业发展专项支出</t>
  </si>
  <si>
    <t>2079999</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</si>
  <si>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</si>
  <si>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</si>
  <si>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</si>
  <si>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</si>
  <si>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</si>
  <si>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</si>
  <si>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</si>
  <si>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</si>
  <si>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</si>
  <si>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</si>
  <si>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</si>
  <si>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</si>
  <si>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</si>
  <si>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</si>
  <si>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</si>
  <si>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</si>
  <si>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</si>
  <si>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</si>
  <si>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</si>
  <si>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</si>
  <si>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</si>
  <si>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</si>
  <si>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</si>
  <si>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</si>
  <si>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</si>
  <si>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</si>
  <si>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</si>
  <si>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</si>
  <si>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</si>
  <si>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</si>
  <si>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</si>
  <si>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2080201</t>
  </si>
  <si>
    <t>2080202</t>
  </si>
  <si>
    <t>2080203</t>
  </si>
  <si>
    <t>2080206</t>
  </si>
  <si>
    <t>社会组织管理</t>
  </si>
  <si>
    <t>2080207</t>
  </si>
  <si>
    <t>行政区划和地名管理</t>
  </si>
  <si>
    <t>2080299</t>
  </si>
  <si>
    <t>其他民政管理事务支出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</si>
  <si>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</si>
  <si>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</si>
  <si>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</si>
  <si>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</si>
  <si>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</si>
  <si>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</si>
  <si>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</si>
  <si>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</si>
  <si>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</si>
  <si>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</si>
  <si>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</si>
  <si>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</si>
  <si>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</si>
  <si>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</si>
  <si>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</si>
  <si>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</si>
  <si>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2080601</t>
  </si>
  <si>
    <t>企业关闭破产补助</t>
  </si>
  <si>
    <t>2080602</t>
  </si>
  <si>
    <t>厂办大集体改革补助</t>
  </si>
  <si>
    <t>2080699</t>
  </si>
  <si>
    <t>其他企业改革发展补助</t>
  </si>
  <si>
    <t>2080701</t>
  </si>
  <si>
    <t>2080702</t>
  </si>
  <si>
    <t>职业培训补贴</t>
  </si>
  <si>
    <t>2080704</t>
  </si>
  <si>
    <t>社会保险补贴</t>
  </si>
  <si>
    <t>2080705</t>
  </si>
  <si>
    <t>公益性岗位补贴</t>
  </si>
  <si>
    <t>2080709</t>
  </si>
  <si>
    <t>2080711</t>
  </si>
  <si>
    <t>就业见习补贴</t>
  </si>
  <si>
    <t>2080712</t>
  </si>
  <si>
    <t>高技能人才培养补助</t>
  </si>
  <si>
    <t>2080713</t>
  </si>
  <si>
    <t>2080799</t>
  </si>
  <si>
    <t>其他就业补助支出</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</si>
  <si>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</si>
  <si>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</si>
  <si>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</si>
  <si>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</si>
  <si>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</si>
  <si>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</si>
  <si>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</si>
  <si>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</si>
  <si>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</si>
  <si>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</si>
  <si>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</si>
  <si>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</si>
  <si>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褒扬纪念</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</si>
  <si>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</si>
  <si>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</si>
  <si>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</si>
  <si>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</si>
  <si>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</si>
  <si>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</si>
  <si>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</si>
  <si>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</si>
  <si>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</si>
  <si>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</si>
  <si>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</si>
  <si>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</si>
  <si>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</si>
  <si>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</si>
  <si>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</si>
  <si>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</si>
  <si>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</si>
  <si>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</si>
  <si>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</si>
  <si>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</si>
  <si>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</si>
  <si>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</si>
  <si>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</si>
  <si>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</si>
  <si>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</si>
  <si>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</si>
  <si>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</si>
  <si>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</si>
  <si>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</si>
  <si>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</si>
  <si>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</si>
  <si>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</si>
  <si>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</si>
  <si>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</si>
  <si>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</si>
  <si>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</si>
  <si>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</si>
  <si>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</si>
  <si>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</si>
  <si>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</si>
  <si>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</si>
  <si>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2081601</t>
  </si>
  <si>
    <t>2081602</t>
  </si>
  <si>
    <t>2081603</t>
  </si>
  <si>
    <t>2081650</t>
  </si>
  <si>
    <t>2081699</t>
  </si>
  <si>
    <t>其他红十字事业支出</t>
  </si>
  <si>
    <t>2081901</t>
  </si>
  <si>
    <t>城市最低生活保障金支出</t>
  </si>
  <si>
    <t>2081902</t>
  </si>
  <si>
    <t>农村最低生活保障金支出</t>
  </si>
  <si>
    <t>2082001</t>
  </si>
  <si>
    <t>临时救助支出</t>
  </si>
  <si>
    <t>2082002</t>
  </si>
  <si>
    <t>流浪乞讨人员救助支出</t>
  </si>
  <si>
    <t>2082101</t>
  </si>
  <si>
    <t>城市特困人员救助供养支出</t>
  </si>
  <si>
    <t>2082102</t>
  </si>
  <si>
    <t>农村特困人员救助供养支出</t>
  </si>
  <si>
    <t>对道路交通事故社会救助基金的补助</t>
  </si>
  <si>
    <t>2082402</t>
  </si>
  <si>
    <t>交强险罚款收入补助基金支出</t>
  </si>
  <si>
    <t>2082501</t>
  </si>
  <si>
    <t>其他城市生活救助</t>
  </si>
  <si>
    <t>2082502</t>
  </si>
  <si>
    <t>其他农村生活救助</t>
  </si>
  <si>
    <t>2082601</t>
  </si>
  <si>
    <t>财政对企业职工基本养老保险基金的补助</t>
  </si>
  <si>
    <t>2082602</t>
  </si>
  <si>
    <t>财政对城乡居民基本养老保险基金的补助</t>
  </si>
  <si>
    <t>2082699</t>
  </si>
  <si>
    <t>财政对其他基本养老保险基金的补助</t>
  </si>
  <si>
    <t>2082701</t>
  </si>
  <si>
    <t>财政对失业保险基金的补助</t>
  </si>
  <si>
    <t>2082702</t>
  </si>
  <si>
    <t>财政对工伤保险基金的补助</t>
  </si>
  <si>
    <t>2082799</t>
  </si>
  <si>
    <t>其他财政对社会保险基金的补助</t>
  </si>
  <si>
    <t>2082801</t>
  </si>
  <si>
    <t>2082802</t>
  </si>
  <si>
    <t>2082803</t>
  </si>
  <si>
    <t>2082804</t>
  </si>
  <si>
    <t>拥军优属</t>
  </si>
  <si>
    <t>2082805</t>
  </si>
  <si>
    <t>军供保障</t>
  </si>
  <si>
    <t>2082850</t>
  </si>
  <si>
    <t>2082899</t>
  </si>
  <si>
    <t>其他退役军人事务管理支出</t>
  </si>
  <si>
    <t>2083001</t>
  </si>
  <si>
    <t>财政代缴城乡居民基本养老保险费支出</t>
  </si>
  <si>
    <t>2083099</t>
  </si>
  <si>
    <t>财政代缴其他社会保险费支出</t>
  </si>
  <si>
    <t>2089999</t>
  </si>
  <si>
    <t>2100101</t>
  </si>
  <si>
    <t>2100102</t>
  </si>
  <si>
    <t>2100103</t>
  </si>
  <si>
    <t>2100199</t>
  </si>
  <si>
    <t>其他卫生健康管理事务支出</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</si>
  <si>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</si>
  <si>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</si>
  <si>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</si>
  <si>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</si>
  <si>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</si>
  <si>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</si>
  <si>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</si>
  <si>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</si>
  <si>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</si>
  <si>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</si>
  <si>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</si>
  <si>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</si>
  <si>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</si>
  <si>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</si>
  <si>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</si>
  <si>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</si>
  <si>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</si>
  <si>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</si>
  <si>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</si>
  <si>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</si>
  <si>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</si>
  <si>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</si>
  <si>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</si>
  <si>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</si>
  <si>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</si>
  <si>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</si>
  <si>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</si>
  <si>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</si>
  <si>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</si>
  <si>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</si>
  <si>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</si>
  <si>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</si>
  <si>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</si>
  <si>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</si>
  <si>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</si>
  <si>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</si>
  <si>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</si>
  <si>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</si>
  <si>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</si>
  <si>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</si>
  <si>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</si>
  <si>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</si>
  <si>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</si>
  <si>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</si>
  <si>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</si>
  <si>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</si>
  <si>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</si>
  <si>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</si>
  <si>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</si>
  <si>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</si>
  <si>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</si>
  <si>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</si>
  <si>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</si>
  <si>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2100499</t>
  </si>
  <si>
    <t>其他公共卫生支出</t>
  </si>
  <si>
    <t>2100716</t>
  </si>
  <si>
    <t>计划生育机构</t>
  </si>
  <si>
    <t>2100717</t>
  </si>
  <si>
    <t>计划生育服务</t>
  </si>
  <si>
    <t>2100799</t>
  </si>
  <si>
    <t>其他计划生育事务支出</t>
  </si>
  <si>
    <t>2101101</t>
  </si>
  <si>
    <t>行政单位医疗</t>
  </si>
  <si>
    <t>2101102</t>
  </si>
  <si>
    <t>事业单位医疗</t>
  </si>
  <si>
    <t>2101103</t>
  </si>
  <si>
    <t>公务员医疗补助</t>
  </si>
  <si>
    <t>2101199</t>
  </si>
  <si>
    <t>其他行政事业单位医疗支出</t>
  </si>
  <si>
    <t>2101201</t>
  </si>
  <si>
    <t>财政对职工基本医疗保险基金的补助</t>
  </si>
  <si>
    <t>2101202</t>
  </si>
  <si>
    <t>财政对城乡居民基本医疗保险基金的补助</t>
  </si>
  <si>
    <t>2101299</t>
  </si>
  <si>
    <t>财政对其他基本医疗保险基金的补助</t>
  </si>
  <si>
    <t>2101301</t>
  </si>
  <si>
    <t>城乡医疗救助</t>
  </si>
  <si>
    <t>2101302</t>
  </si>
  <si>
    <t>疾病应急救助</t>
  </si>
  <si>
    <t>2101399</t>
  </si>
  <si>
    <t>其他医疗救助支出</t>
  </si>
  <si>
    <t>2101401</t>
  </si>
  <si>
    <t>优抚对象医疗补助</t>
  </si>
  <si>
    <t>2101499</t>
  </si>
  <si>
    <t>其他优抚对象医疗支出</t>
  </si>
  <si>
    <t>2101501</t>
  </si>
  <si>
    <t>2101502</t>
  </si>
  <si>
    <t>2101503</t>
  </si>
  <si>
    <t>2101504</t>
  </si>
  <si>
    <t>2101505</t>
  </si>
  <si>
    <t>医疗保障政策管理</t>
  </si>
  <si>
    <t>2101506</t>
  </si>
  <si>
    <t>医疗保障经办事务</t>
  </si>
  <si>
    <t>2101550</t>
  </si>
  <si>
    <t>2101599</t>
  </si>
  <si>
    <t>其他医疗保障管理事务支出</t>
  </si>
  <si>
    <t>中医（民族医）药专项</t>
  </si>
  <si>
    <t>其他中医药事务支出</t>
  </si>
  <si>
    <t>其他疾病预防控制事务支出</t>
  </si>
  <si>
    <t>2109999</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</si>
  <si>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</si>
  <si>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</si>
  <si>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</si>
  <si>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</si>
  <si>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</si>
  <si>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</si>
  <si>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</si>
  <si>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</si>
  <si>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</si>
  <si>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</si>
  <si>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</si>
  <si>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</si>
  <si>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</si>
  <si>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</si>
  <si>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</si>
  <si>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2110203</t>
  </si>
  <si>
    <t>建设项目环评审查与监督</t>
  </si>
  <si>
    <t>2110204</t>
  </si>
  <si>
    <t>核与辐射安全监督</t>
  </si>
  <si>
    <t>2110299</t>
  </si>
  <si>
    <t>其他环境监测与监察支出</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</si>
  <si>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</si>
  <si>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</si>
  <si>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</si>
  <si>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</si>
  <si>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</si>
  <si>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</si>
  <si>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</si>
  <si>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</si>
  <si>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</si>
  <si>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</si>
  <si>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</si>
  <si>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</si>
  <si>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</si>
  <si>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</si>
  <si>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</si>
  <si>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</si>
  <si>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</si>
  <si>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</si>
  <si>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</si>
  <si>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</si>
  <si>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</si>
  <si>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</si>
  <si>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</si>
  <si>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</si>
  <si>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</si>
  <si>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</si>
  <si>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</si>
  <si>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</si>
  <si>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2110501</t>
  </si>
  <si>
    <t>森林管护</t>
  </si>
  <si>
    <t>2110502</t>
  </si>
  <si>
    <t>社会保险补助</t>
  </si>
  <si>
    <t>2110503</t>
  </si>
  <si>
    <t>政策性社会性支出补助</t>
  </si>
  <si>
    <t>2110506</t>
  </si>
  <si>
    <t>天然林保护工程建设</t>
  </si>
  <si>
    <t>2110507</t>
  </si>
  <si>
    <t>停伐补助</t>
  </si>
  <si>
    <t>其他森林保护修复支出</t>
  </si>
  <si>
    <t>2110704</t>
  </si>
  <si>
    <t>京津风沙源治理工程建设</t>
  </si>
  <si>
    <t>2110799</t>
  </si>
  <si>
    <t>其他风沙荒漠治理支出</t>
  </si>
  <si>
    <t>2110804</t>
  </si>
  <si>
    <t>退牧还草工程建设</t>
  </si>
  <si>
    <t>2110899</t>
  </si>
  <si>
    <t>其他退牧还草支出</t>
  </si>
  <si>
    <t>2110901</t>
  </si>
  <si>
    <t>2111001</t>
  </si>
  <si>
    <t>2111101</t>
  </si>
  <si>
    <t>生态环境监测与信息</t>
  </si>
  <si>
    <t>2111102</t>
  </si>
  <si>
    <t>生态环境执法监察</t>
  </si>
  <si>
    <t>2111103</t>
  </si>
  <si>
    <t>减排专项支出</t>
  </si>
  <si>
    <t>2111104</t>
  </si>
  <si>
    <t>清洁生产专项支出</t>
  </si>
  <si>
    <t>2111199</t>
  </si>
  <si>
    <t>其他污染减排支出</t>
  </si>
  <si>
    <t>2111201</t>
  </si>
  <si>
    <t>2111301</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</si>
  <si>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</si>
  <si>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</si>
  <si>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</si>
  <si>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</si>
  <si>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</si>
  <si>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</si>
  <si>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</si>
  <si>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</si>
  <si>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</si>
  <si>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</si>
  <si>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</si>
  <si>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</si>
  <si>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</si>
  <si>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</si>
  <si>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</si>
  <si>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2119999</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</si>
  <si>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</si>
  <si>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</si>
  <si>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</si>
  <si>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</si>
  <si>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</si>
  <si>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</si>
  <si>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</si>
  <si>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</si>
  <si>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</si>
  <si>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</si>
  <si>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</si>
  <si>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</si>
  <si>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</si>
  <si>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</si>
  <si>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</si>
  <si>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</si>
  <si>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</si>
  <si>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2120201</t>
  </si>
  <si>
    <t>2120303</t>
  </si>
  <si>
    <t>小城镇基础设施建设</t>
  </si>
  <si>
    <t>2120399</t>
  </si>
  <si>
    <t>其他城乡社区公共设施支出</t>
  </si>
  <si>
    <t>2120501</t>
  </si>
  <si>
    <t>2120601</t>
  </si>
  <si>
    <t>2129999</t>
  </si>
  <si>
    <t>2130101</t>
  </si>
  <si>
    <t>2130102</t>
  </si>
  <si>
    <t>2130103</t>
  </si>
  <si>
    <t>2130104</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</si>
  <si>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</si>
  <si>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</si>
  <si>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</si>
  <si>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</si>
  <si>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</si>
  <si>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</si>
  <si>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</si>
  <si>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</si>
  <si>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</si>
  <si>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</si>
  <si>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</si>
  <si>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</si>
  <si>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</si>
  <si>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</si>
  <si>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</si>
  <si>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</si>
  <si>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</si>
  <si>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</si>
  <si>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</si>
  <si>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</si>
  <si>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</si>
  <si>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</si>
  <si>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</si>
  <si>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</si>
  <si>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</si>
  <si>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</si>
  <si>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</si>
  <si>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</si>
  <si>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</si>
  <si>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</si>
  <si>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农业生态资源保护</t>
  </si>
  <si>
    <t>乡村道路建设</t>
  </si>
  <si>
    <t>2130148</t>
  </si>
  <si>
    <t>渔业发展</t>
  </si>
  <si>
    <t>2130152</t>
  </si>
  <si>
    <t>对高校毕业生到基层任职补助</t>
  </si>
  <si>
    <t>耕地建设与利用</t>
  </si>
  <si>
    <t>2130199</t>
  </si>
  <si>
    <t>其他农业农村支出</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</si>
  <si>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</si>
  <si>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</si>
  <si>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</si>
  <si>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</si>
  <si>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</si>
  <si>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</si>
  <si>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</si>
  <si>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</si>
  <si>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</si>
  <si>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</si>
  <si>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</si>
  <si>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</si>
  <si>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</si>
  <si>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</si>
  <si>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</si>
  <si>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</si>
  <si>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</si>
  <si>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</si>
  <si>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</si>
  <si>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</si>
  <si>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</si>
  <si>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</si>
  <si>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</si>
  <si>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</si>
  <si>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</si>
  <si>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</si>
  <si>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</si>
  <si>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</si>
  <si>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</si>
  <si>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</si>
  <si>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</si>
  <si>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</si>
  <si>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</si>
  <si>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</si>
  <si>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</si>
  <si>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退耕还林还草</t>
  </si>
  <si>
    <t>2130299</t>
  </si>
  <si>
    <t>其他林业和草原支出</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</si>
  <si>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</si>
  <si>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</si>
  <si>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</si>
  <si>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</si>
  <si>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</si>
  <si>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</si>
  <si>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</si>
  <si>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</si>
  <si>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</si>
  <si>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</si>
  <si>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</si>
  <si>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</si>
  <si>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</si>
  <si>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</si>
  <si>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</si>
  <si>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</si>
  <si>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</si>
  <si>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</si>
  <si>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</si>
  <si>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</si>
  <si>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</si>
  <si>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</si>
  <si>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</si>
  <si>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</si>
  <si>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</si>
  <si>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</si>
  <si>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</si>
  <si>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</si>
  <si>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</si>
  <si>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</si>
  <si>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</si>
  <si>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</si>
  <si>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</si>
  <si>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</si>
  <si>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</si>
  <si>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</si>
  <si>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</si>
  <si>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</si>
  <si>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</si>
  <si>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</si>
  <si>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</si>
  <si>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</si>
  <si>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</si>
  <si>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</si>
  <si>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</si>
  <si>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</si>
  <si>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</si>
  <si>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</si>
  <si>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</si>
  <si>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</si>
  <si>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</si>
  <si>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</si>
  <si>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</si>
  <si>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</si>
  <si>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</si>
  <si>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</si>
  <si>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</si>
  <si>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</si>
  <si>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</si>
  <si>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</si>
  <si>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</si>
  <si>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</si>
  <si>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2130701</t>
  </si>
  <si>
    <t>对村级公益事业建设的补助</t>
  </si>
  <si>
    <t>2130704</t>
  </si>
  <si>
    <t>国有农场办社会职能改革补助</t>
  </si>
  <si>
    <t>2130705</t>
  </si>
  <si>
    <t>对村民委员会和村党支部的补助</t>
  </si>
  <si>
    <t>2130706</t>
  </si>
  <si>
    <t>对村集体经济组织的补助</t>
  </si>
  <si>
    <t>2130707</t>
  </si>
  <si>
    <t>农村综合改革示范试点补助</t>
  </si>
  <si>
    <t>2130799</t>
  </si>
  <si>
    <t>其他农村综合改革支出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</si>
  <si>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</si>
  <si>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</si>
  <si>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</si>
  <si>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</si>
  <si>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</si>
  <si>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</si>
  <si>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</si>
  <si>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</si>
  <si>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</si>
  <si>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</si>
  <si>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2130901</t>
  </si>
  <si>
    <t>棉花目标价格补贴</t>
  </si>
  <si>
    <t>2130999</t>
  </si>
  <si>
    <t>其他目标价格补贴</t>
  </si>
  <si>
    <t>2139901</t>
  </si>
  <si>
    <t>化解其他公益性乡村债务支出</t>
  </si>
  <si>
    <t>2139999</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</si>
  <si>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</si>
  <si>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</si>
  <si>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</si>
  <si>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</si>
  <si>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</si>
  <si>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</si>
  <si>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</si>
  <si>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</si>
  <si>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</si>
  <si>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</si>
  <si>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</si>
  <si>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</si>
  <si>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</si>
  <si>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</si>
  <si>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</si>
  <si>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</si>
  <si>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</si>
  <si>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</si>
  <si>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</si>
  <si>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</si>
  <si>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</si>
  <si>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</si>
  <si>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</si>
  <si>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</si>
  <si>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</si>
  <si>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</si>
  <si>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</si>
  <si>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</si>
  <si>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</si>
  <si>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</si>
  <si>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</si>
  <si>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</si>
  <si>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</si>
  <si>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</si>
  <si>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</si>
  <si>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</si>
  <si>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</si>
  <si>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</si>
  <si>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</si>
  <si>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</si>
  <si>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</si>
  <si>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</si>
  <si>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</si>
  <si>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</si>
  <si>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</si>
  <si>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</si>
  <si>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</si>
  <si>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</si>
  <si>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</si>
  <si>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</si>
  <si>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</si>
  <si>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</si>
  <si>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</si>
  <si>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</si>
  <si>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</si>
  <si>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</si>
  <si>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</si>
  <si>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</si>
  <si>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</si>
  <si>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</si>
  <si>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</si>
  <si>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</si>
  <si>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</si>
  <si>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</si>
  <si>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</si>
  <si>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</si>
  <si>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2140501</t>
  </si>
  <si>
    <t>2140502</t>
  </si>
  <si>
    <t>2140503</t>
  </si>
  <si>
    <t>2140504</t>
  </si>
  <si>
    <t>2140505</t>
  </si>
  <si>
    <t>邮政普遍服务与特殊服务</t>
  </si>
  <si>
    <t>2140599</t>
  </si>
  <si>
    <t>其他邮政业支出</t>
  </si>
  <si>
    <t>2149901</t>
  </si>
  <si>
    <t>公共交通运营补助</t>
  </si>
  <si>
    <t>2149999</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</si>
  <si>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</si>
  <si>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</si>
  <si>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</si>
  <si>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</si>
  <si>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</si>
  <si>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</si>
  <si>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</si>
  <si>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</si>
  <si>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</si>
  <si>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</si>
  <si>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</si>
  <si>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</si>
  <si>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</si>
  <si>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</si>
  <si>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</si>
  <si>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</si>
  <si>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</si>
  <si>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</si>
  <si>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</si>
  <si>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</si>
  <si>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</si>
  <si>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</si>
  <si>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</si>
  <si>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</si>
  <si>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</si>
  <si>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</si>
  <si>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</si>
  <si>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</si>
  <si>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</si>
  <si>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</si>
  <si>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</si>
  <si>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</si>
  <si>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</si>
  <si>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</si>
  <si>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</si>
  <si>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</si>
  <si>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</si>
  <si>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</si>
  <si>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</si>
  <si>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</si>
  <si>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</si>
  <si>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</si>
  <si>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2150301</t>
  </si>
  <si>
    <t>2150302</t>
  </si>
  <si>
    <t>2150303</t>
  </si>
  <si>
    <t>2150399</t>
  </si>
  <si>
    <t>其他建筑业支出</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</si>
  <si>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</si>
  <si>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</si>
  <si>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</si>
  <si>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</si>
  <si>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</si>
  <si>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</si>
  <si>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</si>
  <si>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</si>
  <si>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</si>
  <si>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</si>
  <si>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</si>
  <si>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</si>
  <si>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</si>
  <si>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</si>
  <si>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</si>
  <si>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2150701</t>
  </si>
  <si>
    <t>2150702</t>
  </si>
  <si>
    <t>2150703</t>
  </si>
  <si>
    <t>2150704</t>
  </si>
  <si>
    <t>国有企业监事会专项</t>
  </si>
  <si>
    <t>2150799</t>
  </si>
  <si>
    <t>其他国有资产监管支出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</si>
  <si>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</si>
  <si>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</si>
  <si>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</si>
  <si>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</si>
  <si>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</si>
  <si>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</si>
  <si>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</si>
  <si>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</si>
  <si>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</si>
  <si>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</si>
  <si>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</si>
  <si>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2159901</t>
  </si>
  <si>
    <t>黄金事务</t>
  </si>
  <si>
    <t>2159904</t>
  </si>
  <si>
    <t>技术改造支出</t>
  </si>
  <si>
    <t>2159905</t>
  </si>
  <si>
    <t>中药材扶持资金支出</t>
  </si>
  <si>
    <t>2159906</t>
  </si>
  <si>
    <t>重点产业振兴和技术改造项目贷款贴息</t>
  </si>
  <si>
    <t>2159999</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</si>
  <si>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</si>
  <si>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</si>
  <si>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</si>
  <si>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</si>
  <si>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</si>
  <si>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</si>
  <si>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</si>
  <si>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</si>
  <si>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</si>
  <si>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</si>
  <si>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</si>
  <si>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</si>
  <si>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</si>
  <si>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</si>
  <si>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2160601</t>
  </si>
  <si>
    <t>2160602</t>
  </si>
  <si>
    <t>2160603</t>
  </si>
  <si>
    <t>2160607</t>
  </si>
  <si>
    <t>外商投资环境建设补助资金</t>
  </si>
  <si>
    <t>2160699</t>
  </si>
  <si>
    <t>其他涉外发展服务支出</t>
  </si>
  <si>
    <t>2169901</t>
  </si>
  <si>
    <t>服务业基础设施建设</t>
  </si>
  <si>
    <t>2169999</t>
  </si>
  <si>
    <t>2170101</t>
  </si>
  <si>
    <t>2170102</t>
  </si>
  <si>
    <t>2170103</t>
  </si>
  <si>
    <t>2170104</t>
  </si>
  <si>
    <t>安全防卫</t>
  </si>
  <si>
    <t>2170150</t>
  </si>
  <si>
    <t>2170199</t>
  </si>
  <si>
    <t>金融部门其他行政支出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</si>
  <si>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</si>
  <si>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</si>
  <si>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</si>
  <si>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</si>
  <si>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</si>
  <si>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</si>
  <si>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</si>
  <si>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</si>
  <si>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</si>
  <si>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</si>
  <si>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</si>
  <si>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</si>
  <si>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</si>
  <si>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</si>
  <si>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</si>
  <si>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</si>
  <si>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</si>
  <si>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</si>
  <si>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2170301</t>
  </si>
  <si>
    <t>政策性银行亏损补贴</t>
  </si>
  <si>
    <t>2170302</t>
  </si>
  <si>
    <t>利息费用补贴支出</t>
  </si>
  <si>
    <t>2170303</t>
  </si>
  <si>
    <t>补充资本金</t>
  </si>
  <si>
    <t>2170304</t>
  </si>
  <si>
    <t>风险基金补助</t>
  </si>
  <si>
    <t>2170399</t>
  </si>
  <si>
    <t>其他金融发展支出</t>
  </si>
  <si>
    <t>2170499</t>
  </si>
  <si>
    <t>其他金融调控支出</t>
  </si>
  <si>
    <t>2179902</t>
  </si>
  <si>
    <t>重点企业贷款贴息</t>
  </si>
  <si>
    <t>2179999</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</si>
  <si>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</si>
  <si>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</si>
  <si>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</si>
  <si>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</si>
  <si>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</si>
  <si>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</si>
  <si>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</si>
  <si>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</si>
  <si>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</si>
  <si>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</si>
  <si>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</si>
  <si>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</si>
  <si>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</si>
  <si>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</si>
  <si>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</si>
  <si>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</si>
  <si>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</si>
  <si>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</si>
  <si>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</si>
  <si>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</si>
  <si>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</si>
  <si>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</si>
  <si>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</si>
  <si>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</si>
  <si>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</si>
  <si>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</si>
  <si>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</si>
  <si>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</si>
  <si>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</si>
  <si>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</si>
  <si>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</si>
  <si>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</si>
  <si>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</si>
  <si>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</si>
  <si>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</si>
  <si>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</si>
  <si>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</si>
  <si>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</si>
  <si>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</si>
  <si>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</si>
  <si>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</si>
  <si>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</si>
  <si>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</si>
  <si>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</si>
  <si>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</si>
  <si>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</si>
  <si>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</si>
  <si>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</si>
  <si>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</si>
  <si>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</si>
  <si>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</si>
  <si>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</si>
  <si>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</si>
  <si>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</si>
  <si>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</si>
  <si>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</si>
  <si>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</si>
  <si>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</si>
  <si>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</si>
  <si>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</si>
  <si>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</si>
  <si>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</si>
  <si>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</si>
  <si>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</si>
  <si>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</si>
  <si>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</si>
  <si>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</si>
  <si>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</si>
  <si>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</si>
  <si>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</si>
  <si>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</si>
  <si>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</si>
  <si>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</si>
  <si>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2209999</t>
  </si>
  <si>
    <t>2210101</t>
  </si>
  <si>
    <t>廉租住房</t>
  </si>
  <si>
    <t>2210102</t>
  </si>
  <si>
    <t>沉陷区治理</t>
  </si>
  <si>
    <t>2210103</t>
  </si>
  <si>
    <t>棚户区改造</t>
  </si>
  <si>
    <t>2210104</t>
  </si>
  <si>
    <t>少数民族地区游牧民定居工程</t>
  </si>
  <si>
    <t>2210105</t>
  </si>
  <si>
    <t>农村危房改造</t>
  </si>
  <si>
    <t>保障性住房租金补贴</t>
  </si>
  <si>
    <t>2210108</t>
  </si>
  <si>
    <t>老旧小区改造</t>
  </si>
  <si>
    <t>2210109</t>
  </si>
  <si>
    <t>住房租赁市场发展</t>
  </si>
  <si>
    <t>保障性租赁住房</t>
  </si>
  <si>
    <t>2210199</t>
  </si>
  <si>
    <t>其他保障性安居工程支出</t>
  </si>
  <si>
    <t>2210201</t>
  </si>
  <si>
    <t>住房公积金</t>
  </si>
  <si>
    <t>2210202</t>
  </si>
  <si>
    <t>提租补贴</t>
  </si>
  <si>
    <t>2210203</t>
  </si>
  <si>
    <t>购房补贴</t>
  </si>
  <si>
    <t>2210301</t>
  </si>
  <si>
    <t>公有住房建设和维修改造支出</t>
  </si>
  <si>
    <t>2210302</t>
  </si>
  <si>
    <t>住房公积金管理</t>
  </si>
  <si>
    <t>2210399</t>
  </si>
  <si>
    <t>其他城乡社区住宅支出</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</si>
  <si>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</si>
  <si>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</si>
  <si>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</si>
  <si>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</si>
  <si>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</si>
  <si>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</si>
  <si>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</si>
  <si>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</si>
  <si>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</si>
  <si>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</si>
  <si>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</si>
  <si>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</si>
  <si>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</si>
  <si>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</si>
  <si>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</si>
  <si>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</si>
  <si>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</si>
  <si>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</si>
  <si>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</si>
  <si>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</si>
  <si>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</si>
  <si>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</si>
  <si>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</si>
  <si>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</si>
  <si>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</si>
  <si>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</si>
  <si>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</si>
  <si>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</si>
  <si>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</si>
  <si>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</si>
  <si>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2220301</t>
  </si>
  <si>
    <t>石油储备</t>
  </si>
  <si>
    <t>2220303</t>
  </si>
  <si>
    <t>天然铀储备</t>
  </si>
  <si>
    <t>2220304</t>
  </si>
  <si>
    <t>煤炭储备</t>
  </si>
  <si>
    <t>2220305</t>
  </si>
  <si>
    <t>成品油储备</t>
  </si>
  <si>
    <t>天然气储备</t>
  </si>
  <si>
    <t>2220399</t>
  </si>
  <si>
    <t>其他能源储备支出</t>
  </si>
  <si>
    <t>2220401</t>
  </si>
  <si>
    <t>储备粮油补贴</t>
  </si>
  <si>
    <t>2220402</t>
  </si>
  <si>
    <t>储备粮油差价补贴</t>
  </si>
  <si>
    <t>2220403</t>
  </si>
  <si>
    <t>储备粮（油）库建设</t>
  </si>
  <si>
    <t>2220404</t>
  </si>
  <si>
    <t>最低收购价政策支出</t>
  </si>
  <si>
    <t>2220499</t>
  </si>
  <si>
    <t>其他粮油储备支出</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</si>
  <si>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</si>
  <si>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</si>
  <si>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</si>
  <si>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</si>
  <si>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</si>
  <si>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</si>
  <si>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</si>
  <si>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</si>
  <si>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</si>
  <si>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</si>
  <si>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</si>
  <si>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</si>
  <si>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</si>
  <si>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</si>
  <si>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</si>
  <si>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</si>
  <si>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</si>
  <si>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</si>
  <si>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</si>
  <si>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</si>
  <si>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</si>
  <si>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</si>
  <si>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</si>
  <si>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</si>
  <si>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</si>
  <si>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</si>
  <si>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</si>
  <si>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</si>
  <si>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</si>
  <si>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</si>
  <si>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</si>
  <si>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</si>
  <si>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</si>
  <si>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</si>
  <si>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</si>
  <si>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</si>
  <si>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</si>
  <si>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</si>
  <si>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</si>
  <si>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</si>
  <si>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2240201</t>
  </si>
  <si>
    <t>2240202</t>
  </si>
  <si>
    <t>2240203</t>
  </si>
  <si>
    <t>2240204</t>
  </si>
  <si>
    <t>消防应急救援</t>
  </si>
  <si>
    <t>2240250</t>
  </si>
  <si>
    <t>2240299</t>
  </si>
  <si>
    <t>其他消防救援事务支出</t>
  </si>
  <si>
    <t>2240401</t>
  </si>
  <si>
    <t>2240402</t>
  </si>
  <si>
    <t>2240403</t>
  </si>
  <si>
    <t>2240404</t>
  </si>
  <si>
    <t>矿山安全监察事务</t>
  </si>
  <si>
    <t>2240405</t>
  </si>
  <si>
    <t>矿山应急救援事务</t>
  </si>
  <si>
    <t>2240450</t>
  </si>
  <si>
    <t>2240499</t>
  </si>
  <si>
    <t>其他矿山安全支出</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</si>
  <si>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</si>
  <si>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</si>
  <si>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</si>
  <si>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</si>
  <si>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</si>
  <si>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</si>
  <si>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</si>
  <si>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</si>
  <si>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</si>
  <si>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</si>
  <si>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</si>
  <si>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</si>
  <si>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</si>
  <si>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</si>
  <si>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</si>
  <si>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</si>
  <si>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</si>
  <si>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</si>
  <si>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</si>
  <si>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</si>
  <si>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</si>
  <si>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2240601</t>
  </si>
  <si>
    <t>地质灾害防治</t>
  </si>
  <si>
    <t>2240602</t>
  </si>
  <si>
    <t>森林草原防灾减灾</t>
  </si>
  <si>
    <t>2240699</t>
  </si>
  <si>
    <t>其他自然灾害防治支出</t>
  </si>
  <si>
    <t>2240703</t>
  </si>
  <si>
    <t>自然灾害救灾补助</t>
  </si>
  <si>
    <t>2240704</t>
  </si>
  <si>
    <t>自然灾害灾后重建补助</t>
  </si>
  <si>
    <t>2240799</t>
  </si>
  <si>
    <t>其他自然灾害救灾及恢复重建支出</t>
  </si>
  <si>
    <t>2249999</t>
  </si>
  <si>
    <t>2290201</t>
  </si>
  <si>
    <t>2299999</t>
  </si>
  <si>
    <t>2320301</t>
  </si>
  <si>
    <t>地方政府一般债券付息支出</t>
  </si>
  <si>
    <t>2320302</t>
  </si>
  <si>
    <t>地方政府向外国政府借款付息支出</t>
  </si>
  <si>
    <t>2320303</t>
  </si>
  <si>
    <t>地方政府向国际组织借款付息支出</t>
  </si>
  <si>
    <t>2320399</t>
  </si>
  <si>
    <t>地方政府其他一般债务付息支出</t>
  </si>
  <si>
    <r>
      <rPr>
        <sz val="12"/>
        <rFont val="仿宋_GB2312"/>
        <family val="3"/>
        <charset val="134"/>
      </rPr>
      <t>单位：万元</t>
    </r>
  </si>
  <si>
    <t>收入</t>
  </si>
  <si>
    <t>支出</t>
  </si>
  <si>
    <t>预算数</t>
  </si>
  <si>
    <t>金额</t>
  </si>
  <si>
    <t>110</t>
  </si>
  <si>
    <t>转移性收入</t>
  </si>
  <si>
    <t>230</t>
  </si>
  <si>
    <t>转移性支出</t>
  </si>
  <si>
    <t>上级补助收入</t>
  </si>
  <si>
    <t>11001</t>
  </si>
  <si>
    <t>返还性收入</t>
  </si>
  <si>
    <t>返还性支出</t>
  </si>
  <si>
    <t>1100102</t>
  </si>
  <si>
    <t>所得税基数返还收入</t>
  </si>
  <si>
    <t>一般性转移支付</t>
  </si>
  <si>
    <t>1100103</t>
  </si>
  <si>
    <t>成品油税费改革税收返还收入</t>
  </si>
  <si>
    <t>专项转移支付</t>
  </si>
  <si>
    <t>1100104</t>
  </si>
  <si>
    <t>增值税税收返还收入</t>
  </si>
  <si>
    <t>1100105</t>
  </si>
  <si>
    <t>消费税税收返还收入</t>
  </si>
  <si>
    <t>1100106</t>
  </si>
  <si>
    <t>增值税“五五分享”税收返还收入</t>
  </si>
  <si>
    <t>1100199</t>
  </si>
  <si>
    <t>其他返还性收入</t>
  </si>
  <si>
    <t>11002</t>
  </si>
  <si>
    <t>一般性转移支付收入</t>
  </si>
  <si>
    <t>1100201</t>
  </si>
  <si>
    <t>体制补助收入</t>
  </si>
  <si>
    <t>1100202</t>
  </si>
  <si>
    <t>均衡性转移支付收入</t>
  </si>
  <si>
    <t>1100207</t>
  </si>
  <si>
    <t>县级基本财力保障机制奖补资金收入</t>
  </si>
  <si>
    <t>1100208</t>
  </si>
  <si>
    <t>结算补助收入</t>
  </si>
  <si>
    <t>1100212</t>
  </si>
  <si>
    <t>资源枯竭型城市转移支付补助收入</t>
  </si>
  <si>
    <t>1100214</t>
  </si>
  <si>
    <t>企业事业单位划转补助收入</t>
  </si>
  <si>
    <t>1100225</t>
  </si>
  <si>
    <t>产粮（油）大县奖励资金收入</t>
  </si>
  <si>
    <t>1100226</t>
  </si>
  <si>
    <t>重点生态功能区转移支付收入</t>
  </si>
  <si>
    <t>1100227</t>
  </si>
  <si>
    <t>固定数额补助收入</t>
  </si>
  <si>
    <t>1100228</t>
  </si>
  <si>
    <t>革命老区转移支付收入</t>
  </si>
  <si>
    <t>1100229</t>
  </si>
  <si>
    <t>民族地区转移支付收入</t>
  </si>
  <si>
    <t>1100230</t>
  </si>
  <si>
    <t>边境地区转移支付收入</t>
  </si>
  <si>
    <t>1100231</t>
  </si>
  <si>
    <t>巩固脱贫攻坚成果衔接乡村振兴转移支付收入</t>
  </si>
  <si>
    <t>1100241</t>
  </si>
  <si>
    <t>一般公共服务共同财政事权转移支付收入</t>
  </si>
  <si>
    <t>1100242</t>
  </si>
  <si>
    <t>外交共同财政事权转移支付收入</t>
  </si>
  <si>
    <t>1100243</t>
  </si>
  <si>
    <t>国防共同财政事权转移支付收入</t>
  </si>
  <si>
    <t>1100244</t>
  </si>
  <si>
    <t>公共安全共同财政事权转移支付收入</t>
  </si>
  <si>
    <t>1100245</t>
  </si>
  <si>
    <t>教育共同财政事权转移支付收入</t>
  </si>
  <si>
    <t>1100246</t>
  </si>
  <si>
    <t>科学技术共同财政事权转移支付收入</t>
  </si>
  <si>
    <t>1100247</t>
  </si>
  <si>
    <t>文化旅游体育与传媒共同财政事权转移支付收入</t>
  </si>
  <si>
    <t>1100248</t>
  </si>
  <si>
    <t>社会保障和就业共同财政事权转移支付收入</t>
  </si>
  <si>
    <t>1100249</t>
  </si>
  <si>
    <t>医疗卫生共同财政事权转移支付收入</t>
  </si>
  <si>
    <t>1100250</t>
  </si>
  <si>
    <t>节能环保共同财政事权转移支付收入</t>
  </si>
  <si>
    <t>1100251</t>
  </si>
  <si>
    <t>城乡社区共同财政事权转移支付收入</t>
  </si>
  <si>
    <t>1100252</t>
  </si>
  <si>
    <t>农林水共同财政事权转移支付收入</t>
  </si>
  <si>
    <t>1100253</t>
  </si>
  <si>
    <t>交通运输共同财政事权转移支付收入</t>
  </si>
  <si>
    <t>1100254</t>
  </si>
  <si>
    <t>资源勘探工业信息等共同财政事权转移支付收入</t>
  </si>
  <si>
    <t>1100255</t>
  </si>
  <si>
    <t>商业服务业等共同财政事权转移支付收入</t>
  </si>
  <si>
    <t>1100256</t>
  </si>
  <si>
    <t>金融共同财政事权转移支付收入</t>
  </si>
  <si>
    <t>1100257</t>
  </si>
  <si>
    <t>自然资源海洋气象等共同财政事权转移支付收入</t>
  </si>
  <si>
    <t>1100258</t>
  </si>
  <si>
    <t>住房保障共同财政事权转移支付收入</t>
  </si>
  <si>
    <t>1100259</t>
  </si>
  <si>
    <t>粮油物资储备共同财政事权转移支付收入</t>
  </si>
  <si>
    <t>1100260</t>
  </si>
  <si>
    <t>灾害防治及应急管理共同财政事权转移支付收入</t>
  </si>
  <si>
    <t>1100269</t>
  </si>
  <si>
    <t>其他共同财政事权转移支付收入</t>
  </si>
  <si>
    <t>1100299</t>
  </si>
  <si>
    <t>其他一般性转移支付收入</t>
  </si>
  <si>
    <t>11003</t>
  </si>
  <si>
    <t>专项转移支付收入</t>
  </si>
  <si>
    <t>1100301</t>
  </si>
  <si>
    <t>1100302</t>
  </si>
  <si>
    <t>外交</t>
  </si>
  <si>
    <t>1100303</t>
  </si>
  <si>
    <t>国防</t>
  </si>
  <si>
    <t>1100304</t>
  </si>
  <si>
    <t>公共安全</t>
  </si>
  <si>
    <t>1100305</t>
  </si>
  <si>
    <t>1100306</t>
  </si>
  <si>
    <t>科学技术</t>
  </si>
  <si>
    <t>1100307</t>
  </si>
  <si>
    <t>1100308</t>
  </si>
  <si>
    <t>社会保障和就业</t>
  </si>
  <si>
    <t>1100310</t>
  </si>
  <si>
    <t>1100311</t>
  </si>
  <si>
    <t>1100312</t>
  </si>
  <si>
    <t>城乡社区</t>
  </si>
  <si>
    <t>1100313</t>
  </si>
  <si>
    <t>农林水</t>
  </si>
  <si>
    <t>1100314</t>
  </si>
  <si>
    <t>1100315</t>
  </si>
  <si>
    <t>资源勘探工业信息等</t>
  </si>
  <si>
    <t>1100316</t>
  </si>
  <si>
    <t>商业服务业等</t>
  </si>
  <si>
    <t>1100317</t>
  </si>
  <si>
    <t>金融</t>
  </si>
  <si>
    <t>1100320</t>
  </si>
  <si>
    <t>自然资源海洋气象等</t>
  </si>
  <si>
    <t>1100321</t>
  </si>
  <si>
    <t>1100322</t>
  </si>
  <si>
    <t>粮油物资储备</t>
  </si>
  <si>
    <t>1100324</t>
  </si>
  <si>
    <t>灾害防治及应急管理</t>
  </si>
  <si>
    <t>1100399</t>
  </si>
  <si>
    <t>11006</t>
  </si>
  <si>
    <t>上解收入</t>
  </si>
  <si>
    <t>23006</t>
  </si>
  <si>
    <t>上解支出</t>
  </si>
  <si>
    <t>1100601</t>
  </si>
  <si>
    <t>体制上解收入</t>
  </si>
  <si>
    <t>2300601</t>
  </si>
  <si>
    <t>1100602</t>
  </si>
  <si>
    <t>专项上解收入</t>
  </si>
  <si>
    <t>2300602</t>
  </si>
  <si>
    <t>11008</t>
  </si>
  <si>
    <t>上年结余收入</t>
  </si>
  <si>
    <t>23008</t>
  </si>
  <si>
    <t>23009</t>
  </si>
  <si>
    <t>11009</t>
  </si>
  <si>
    <t>调入资金</t>
  </si>
  <si>
    <t>23011</t>
  </si>
  <si>
    <t>1100901</t>
  </si>
  <si>
    <t>调入一般公共预算资金</t>
  </si>
  <si>
    <t>2301101</t>
  </si>
  <si>
    <t>110090102</t>
  </si>
  <si>
    <t>从政府性基金预算调入一般公共预算</t>
  </si>
  <si>
    <t>2301102</t>
  </si>
  <si>
    <t>110090103</t>
  </si>
  <si>
    <t>从国有资本经营预算调入一般公共预算</t>
  </si>
  <si>
    <t>2301103</t>
  </si>
  <si>
    <t>110090199</t>
  </si>
  <si>
    <t>从其他资金调入一般公共预算</t>
  </si>
  <si>
    <t>11011</t>
  </si>
  <si>
    <t>债务转贷收入</t>
  </si>
  <si>
    <t>23015</t>
  </si>
  <si>
    <t>1101101</t>
  </si>
  <si>
    <t>地方政府一般债务转贷收入</t>
  </si>
  <si>
    <t>23016</t>
  </si>
  <si>
    <t>110110101</t>
  </si>
  <si>
    <t>地方政府一般债券转贷收入</t>
  </si>
  <si>
    <t>23021</t>
  </si>
  <si>
    <t>110110102</t>
  </si>
  <si>
    <t>地方政府向外国政府借款转贷收入</t>
  </si>
  <si>
    <t>2302101</t>
  </si>
  <si>
    <t>110110103</t>
  </si>
  <si>
    <t>地方政府向国际组织借款转贷收入</t>
  </si>
  <si>
    <t>2302102</t>
  </si>
  <si>
    <t>110110104</t>
  </si>
  <si>
    <t>地方政府其他一般债务转贷收入</t>
  </si>
  <si>
    <t>2302103</t>
  </si>
  <si>
    <t>11015</t>
  </si>
  <si>
    <t>2302199</t>
  </si>
  <si>
    <t>1102101</t>
  </si>
  <si>
    <t>接受其他地区援助收入</t>
  </si>
  <si>
    <t>1102102</t>
  </si>
  <si>
    <t>生态保护补偿转移性收入</t>
  </si>
  <si>
    <t>1102103</t>
  </si>
  <si>
    <t>土地指标调剂转移性收入</t>
  </si>
  <si>
    <t>1102199</t>
  </si>
  <si>
    <t>其他转移性收入</t>
  </si>
  <si>
    <t>105</t>
  </si>
  <si>
    <t>债务收入</t>
  </si>
  <si>
    <t>10504</t>
  </si>
  <si>
    <t>地方政府债务收入</t>
  </si>
  <si>
    <t>231</t>
  </si>
  <si>
    <t>债务还本支出</t>
  </si>
  <si>
    <t>1050401</t>
  </si>
  <si>
    <t>一般债务收入</t>
  </si>
  <si>
    <t>23103</t>
  </si>
  <si>
    <t>105040101</t>
  </si>
  <si>
    <t>地方政府一般债券收入</t>
  </si>
  <si>
    <t>2310301</t>
  </si>
  <si>
    <t>105040102</t>
  </si>
  <si>
    <t>地方政府向外国政府借款收入</t>
  </si>
  <si>
    <t>2310302</t>
  </si>
  <si>
    <t>105040103</t>
  </si>
  <si>
    <t>地方政府向国际组织借款收入</t>
  </si>
  <si>
    <t>2310303</t>
  </si>
  <si>
    <t>105040104</t>
  </si>
  <si>
    <t>地方政府其他一般债务收入</t>
  </si>
  <si>
    <t>2310399</t>
  </si>
  <si>
    <t>支出总计</t>
  </si>
  <si>
    <t>合计</t>
  </si>
  <si>
    <t>财力安排</t>
  </si>
  <si>
    <t>专项转移支付收入安排</t>
  </si>
  <si>
    <t>动用上年结余安排</t>
  </si>
  <si>
    <t>政府债务资金</t>
  </si>
  <si>
    <t>其他资金</t>
  </si>
  <si>
    <t>代码</t>
  </si>
  <si>
    <t>名称</t>
  </si>
  <si>
    <t>表五</t>
  </si>
  <si>
    <t>单位:万元</t>
  </si>
  <si>
    <r>
      <rPr>
        <sz val="11"/>
        <rFont val="黑体"/>
        <family val="3"/>
        <charset val="134"/>
      </rPr>
      <t>总计</t>
    </r>
  </si>
  <si>
    <r>
      <rPr>
        <sz val="11"/>
        <rFont val="黑体"/>
        <family val="3"/>
        <charset val="134"/>
      </rPr>
      <t>代码</t>
    </r>
  </si>
  <si>
    <r>
      <rPr>
        <sz val="11"/>
        <rFont val="黑体"/>
        <family val="3"/>
        <charset val="134"/>
      </rPr>
      <t>名称</t>
    </r>
  </si>
  <si>
    <r>
      <rPr>
        <sz val="11"/>
        <rFont val="黑体"/>
        <family val="3"/>
        <charset val="134"/>
      </rPr>
      <t>机关工资福利支出</t>
    </r>
  </si>
  <si>
    <r>
      <rPr>
        <sz val="11"/>
        <rFont val="黑体"/>
        <family val="3"/>
        <charset val="134"/>
      </rPr>
      <t>机关商品和服务支出</t>
    </r>
  </si>
  <si>
    <r>
      <rPr>
        <sz val="11"/>
        <rFont val="黑体"/>
        <family val="3"/>
        <charset val="134"/>
      </rPr>
      <t>机关资本性支出（一）</t>
    </r>
  </si>
  <si>
    <r>
      <rPr>
        <sz val="11"/>
        <rFont val="黑体"/>
        <family val="3"/>
        <charset val="134"/>
      </rPr>
      <t>机关资本性支出（二）</t>
    </r>
  </si>
  <si>
    <r>
      <rPr>
        <sz val="11"/>
        <rFont val="黑体"/>
        <family val="3"/>
        <charset val="134"/>
      </rPr>
      <t>对事业单位经常性补助</t>
    </r>
  </si>
  <si>
    <r>
      <rPr>
        <sz val="11"/>
        <rFont val="黑体"/>
        <family val="3"/>
        <charset val="134"/>
      </rPr>
      <t>对事业单位资本性补助</t>
    </r>
  </si>
  <si>
    <r>
      <rPr>
        <sz val="11"/>
        <rFont val="黑体"/>
        <family val="3"/>
        <charset val="134"/>
      </rPr>
      <t>对企业补助</t>
    </r>
  </si>
  <si>
    <r>
      <rPr>
        <sz val="11"/>
        <rFont val="黑体"/>
        <family val="3"/>
        <charset val="134"/>
      </rPr>
      <t>对企业资本性支出</t>
    </r>
  </si>
  <si>
    <r>
      <rPr>
        <sz val="11"/>
        <rFont val="黑体"/>
        <family val="3"/>
        <charset val="134"/>
      </rPr>
      <t>对个人和家庭的补助</t>
    </r>
  </si>
  <si>
    <r>
      <rPr>
        <sz val="11"/>
        <rFont val="黑体"/>
        <family val="3"/>
        <charset val="134"/>
      </rPr>
      <t>对社会保障基金补助</t>
    </r>
  </si>
  <si>
    <r>
      <rPr>
        <sz val="11"/>
        <rFont val="黑体"/>
        <family val="3"/>
        <charset val="134"/>
      </rPr>
      <t>债务利息及费用支出</t>
    </r>
  </si>
  <si>
    <r>
      <rPr>
        <sz val="11"/>
        <rFont val="黑体"/>
        <family val="3"/>
        <charset val="134"/>
      </rPr>
      <t>债务还本支出</t>
    </r>
  </si>
  <si>
    <r>
      <rPr>
        <sz val="11"/>
        <rFont val="黑体"/>
        <family val="3"/>
        <charset val="134"/>
      </rPr>
      <t>转移性支出</t>
    </r>
  </si>
  <si>
    <r>
      <rPr>
        <sz val="11"/>
        <rFont val="黑体"/>
        <family val="3"/>
        <charset val="134"/>
      </rPr>
      <t>预备费及预留</t>
    </r>
  </si>
  <si>
    <r>
      <rPr>
        <sz val="11"/>
        <rFont val="黑体"/>
        <family val="3"/>
        <charset val="134"/>
      </rPr>
      <t>其他支出</t>
    </r>
  </si>
  <si>
    <t>行政
区划
编码</t>
  </si>
  <si>
    <t>TQ_明细</t>
  </si>
  <si>
    <t>11</t>
  </si>
  <si>
    <t>北京市_汇总</t>
  </si>
  <si>
    <t>12</t>
  </si>
  <si>
    <t>天津市_汇总</t>
  </si>
  <si>
    <t>13</t>
  </si>
  <si>
    <t>河北省_汇总</t>
  </si>
  <si>
    <t>14</t>
  </si>
  <si>
    <t>山西省_汇总</t>
  </si>
  <si>
    <t>15</t>
  </si>
  <si>
    <t>内蒙古自治区_汇总</t>
  </si>
  <si>
    <t>21</t>
  </si>
  <si>
    <t>辽宁省_汇总</t>
  </si>
  <si>
    <t>22</t>
  </si>
  <si>
    <t>吉林省_汇总</t>
  </si>
  <si>
    <t>23</t>
  </si>
  <si>
    <t>黑龙江省_汇总</t>
  </si>
  <si>
    <t>31</t>
  </si>
  <si>
    <t>上海市_汇总</t>
  </si>
  <si>
    <t>32</t>
  </si>
  <si>
    <t>江苏省_汇总</t>
  </si>
  <si>
    <t>33</t>
  </si>
  <si>
    <t>浙江省_汇总</t>
  </si>
  <si>
    <t>34</t>
  </si>
  <si>
    <t>安徽省_汇总</t>
  </si>
  <si>
    <t>35</t>
  </si>
  <si>
    <t>福建省_汇总</t>
  </si>
  <si>
    <t>36</t>
  </si>
  <si>
    <t>江西省_汇总</t>
  </si>
  <si>
    <t>37</t>
  </si>
  <si>
    <t>山东省_汇总</t>
  </si>
  <si>
    <t>41</t>
  </si>
  <si>
    <t>河南省_汇总</t>
  </si>
  <si>
    <t>42</t>
  </si>
  <si>
    <t>湖北省_汇总</t>
  </si>
  <si>
    <t>43</t>
  </si>
  <si>
    <t>湖南省_汇总</t>
  </si>
  <si>
    <t>44</t>
  </si>
  <si>
    <t>广东省_汇总</t>
  </si>
  <si>
    <t>45</t>
  </si>
  <si>
    <t>广西壮族自治区_汇总</t>
  </si>
  <si>
    <t>46</t>
  </si>
  <si>
    <t>海南省_汇总</t>
  </si>
  <si>
    <t>50</t>
  </si>
  <si>
    <t>重庆市_汇总</t>
  </si>
  <si>
    <t>51</t>
  </si>
  <si>
    <t>四川省_汇总</t>
  </si>
  <si>
    <t>52</t>
  </si>
  <si>
    <t>贵州省_汇总</t>
  </si>
  <si>
    <t>53</t>
  </si>
  <si>
    <t>云南省_汇总</t>
  </si>
  <si>
    <t>54</t>
  </si>
  <si>
    <t>西藏自治区_汇总</t>
  </si>
  <si>
    <t>61</t>
  </si>
  <si>
    <t>陕西省_汇总</t>
  </si>
  <si>
    <t>62</t>
  </si>
  <si>
    <t>甘肃省_汇总</t>
  </si>
  <si>
    <t>63</t>
  </si>
  <si>
    <t>青海省_汇总</t>
  </si>
  <si>
    <t>64</t>
  </si>
  <si>
    <t>宁夏回族自治区_汇总</t>
  </si>
  <si>
    <t>65</t>
  </si>
  <si>
    <t>新疆维吾尔自治区_汇总</t>
  </si>
  <si>
    <t>66</t>
  </si>
  <si>
    <t>新疆生产建设兵团_汇总</t>
  </si>
  <si>
    <t>1301</t>
  </si>
  <si>
    <t>石家庄市_汇总</t>
  </si>
  <si>
    <t>1302</t>
  </si>
  <si>
    <t>唐山市_汇总</t>
  </si>
  <si>
    <t>1303</t>
  </si>
  <si>
    <t>秦皇岛市_汇总</t>
  </si>
  <si>
    <t>1304</t>
  </si>
  <si>
    <t>邯郸市_汇总</t>
  </si>
  <si>
    <t>1305</t>
  </si>
  <si>
    <t>邢台市_汇总</t>
  </si>
  <si>
    <t>1306</t>
  </si>
  <si>
    <t>保定市_汇总</t>
  </si>
  <si>
    <t>1307</t>
  </si>
  <si>
    <t>张家口市_汇总</t>
  </si>
  <si>
    <t>1308</t>
  </si>
  <si>
    <t>承德市_汇总</t>
  </si>
  <si>
    <t>1309</t>
  </si>
  <si>
    <t>沧州市_汇总</t>
  </si>
  <si>
    <t>1310</t>
  </si>
  <si>
    <t>廊坊市_汇总</t>
  </si>
  <si>
    <t>1311</t>
  </si>
  <si>
    <t>衡水市_汇总</t>
  </si>
  <si>
    <t>1314</t>
  </si>
  <si>
    <t>雄安新区_汇总</t>
  </si>
  <si>
    <t>1401</t>
  </si>
  <si>
    <t>太原市_汇总</t>
  </si>
  <si>
    <t>1402</t>
  </si>
  <si>
    <t>大同市_汇总</t>
  </si>
  <si>
    <t>1403</t>
  </si>
  <si>
    <t>阳泉市_汇总</t>
  </si>
  <si>
    <t>1404</t>
  </si>
  <si>
    <t>长治市_汇总</t>
  </si>
  <si>
    <t>1405</t>
  </si>
  <si>
    <t>晋城市_汇总</t>
  </si>
  <si>
    <t>1406</t>
  </si>
  <si>
    <t>朔州市_汇总</t>
  </si>
  <si>
    <t>1407</t>
  </si>
  <si>
    <t>晋中市_汇总</t>
  </si>
  <si>
    <t>1408</t>
  </si>
  <si>
    <t>运城市_汇总</t>
  </si>
  <si>
    <t>1409</t>
  </si>
  <si>
    <t>忻州市_汇总</t>
  </si>
  <si>
    <t>1410</t>
  </si>
  <si>
    <t>临汾市_汇总</t>
  </si>
  <si>
    <t>1411</t>
  </si>
  <si>
    <t>吕梁市_汇总</t>
  </si>
  <si>
    <t>1501</t>
  </si>
  <si>
    <t>呼和浩特市_汇总</t>
  </si>
  <si>
    <t>1502</t>
  </si>
  <si>
    <t>包头市_汇总</t>
  </si>
  <si>
    <t>1503</t>
  </si>
  <si>
    <t>乌海市_汇总</t>
  </si>
  <si>
    <t>1504</t>
  </si>
  <si>
    <t>赤峰市_汇总</t>
  </si>
  <si>
    <t>1505</t>
  </si>
  <si>
    <t>通辽市_汇总</t>
  </si>
  <si>
    <t>1506</t>
  </si>
  <si>
    <t>鄂尔多斯市_汇总</t>
  </si>
  <si>
    <t>1507</t>
  </si>
  <si>
    <t>呼伦贝尔市_汇总</t>
  </si>
  <si>
    <t>1508</t>
  </si>
  <si>
    <t>巴彦淖尔市_汇总</t>
  </si>
  <si>
    <t>1509</t>
  </si>
  <si>
    <t>乌兰察布市_汇总</t>
  </si>
  <si>
    <t>1522</t>
  </si>
  <si>
    <t>兴安盟_汇总</t>
  </si>
  <si>
    <t>1525</t>
  </si>
  <si>
    <t>锡林郭勒盟_汇总</t>
  </si>
  <si>
    <t>1529</t>
  </si>
  <si>
    <t>阿拉善盟_汇总</t>
  </si>
  <si>
    <t>2101</t>
  </si>
  <si>
    <t>沈阳市_汇总</t>
  </si>
  <si>
    <t>2102</t>
  </si>
  <si>
    <t>大连市_汇总</t>
  </si>
  <si>
    <t>2103</t>
  </si>
  <si>
    <t>鞍山市_汇总</t>
  </si>
  <si>
    <t>2104</t>
  </si>
  <si>
    <t>抚顺市_汇总</t>
  </si>
  <si>
    <t>2105</t>
  </si>
  <si>
    <t>本溪市_汇总</t>
  </si>
  <si>
    <t>2106</t>
  </si>
  <si>
    <t>丹东市_汇总</t>
  </si>
  <si>
    <t>2107</t>
  </si>
  <si>
    <t>锦州市_汇总</t>
  </si>
  <si>
    <t>2108</t>
  </si>
  <si>
    <t>营口市_汇总</t>
  </si>
  <si>
    <t>2109</t>
  </si>
  <si>
    <t>阜新市_汇总</t>
  </si>
  <si>
    <t>2110</t>
  </si>
  <si>
    <t>辽阳市_汇总</t>
  </si>
  <si>
    <t>2111</t>
  </si>
  <si>
    <t>盘锦市_汇总</t>
  </si>
  <si>
    <t>2112</t>
  </si>
  <si>
    <t>铁岭市_汇总</t>
  </si>
  <si>
    <t>2113</t>
  </si>
  <si>
    <t>朝阳市_汇总</t>
  </si>
  <si>
    <t>2114</t>
  </si>
  <si>
    <t>葫芦岛市_汇总</t>
  </si>
  <si>
    <t>2201</t>
  </si>
  <si>
    <t>长春市_汇总</t>
  </si>
  <si>
    <t>2202</t>
  </si>
  <si>
    <t>吉林市_汇总</t>
  </si>
  <si>
    <t>2203</t>
  </si>
  <si>
    <t>四平市_汇总</t>
  </si>
  <si>
    <t>2204</t>
  </si>
  <si>
    <t>辽源市_汇总</t>
  </si>
  <si>
    <t>2205</t>
  </si>
  <si>
    <t>通化市_汇总</t>
  </si>
  <si>
    <t>2206</t>
  </si>
  <si>
    <t>白山市_汇总</t>
  </si>
  <si>
    <t>2207</t>
  </si>
  <si>
    <t>松原市_汇总</t>
  </si>
  <si>
    <t>2208</t>
  </si>
  <si>
    <t>白城市_汇总</t>
  </si>
  <si>
    <t>2224</t>
  </si>
  <si>
    <t>延边朝鲜族自治州_汇总</t>
  </si>
  <si>
    <t>2301</t>
  </si>
  <si>
    <t>哈尔滨市_汇总</t>
  </si>
  <si>
    <t>2302</t>
  </si>
  <si>
    <t>齐齐哈尔市_汇总</t>
  </si>
  <si>
    <t>2303</t>
  </si>
  <si>
    <t>鸡西市_汇总</t>
  </si>
  <si>
    <t>2304</t>
  </si>
  <si>
    <t>鹤岗市_汇总</t>
  </si>
  <si>
    <t>2305</t>
  </si>
  <si>
    <t>双鸭山市_汇总</t>
  </si>
  <si>
    <t>2306</t>
  </si>
  <si>
    <t>大庆市_汇总</t>
  </si>
  <si>
    <t>2307</t>
  </si>
  <si>
    <t>伊春市_汇总</t>
  </si>
  <si>
    <t>2308</t>
  </si>
  <si>
    <t>佳木斯市_汇总</t>
  </si>
  <si>
    <t>2309</t>
  </si>
  <si>
    <t>七台河市_汇总</t>
  </si>
  <si>
    <t>2310</t>
  </si>
  <si>
    <t>牡丹江市_汇总</t>
  </si>
  <si>
    <t>2311</t>
  </si>
  <si>
    <t>黑河市_汇总</t>
  </si>
  <si>
    <t>2312</t>
  </si>
  <si>
    <t>绥化市_汇总</t>
  </si>
  <si>
    <t>2327</t>
  </si>
  <si>
    <t>大兴安岭地区_汇总</t>
  </si>
  <si>
    <t>3201</t>
  </si>
  <si>
    <t>南京市_汇总</t>
  </si>
  <si>
    <t>3202</t>
  </si>
  <si>
    <t>无锡市_汇总</t>
  </si>
  <si>
    <t>3203</t>
  </si>
  <si>
    <t>徐州市_汇总</t>
  </si>
  <si>
    <t>3204</t>
  </si>
  <si>
    <t>常州市_汇总</t>
  </si>
  <si>
    <t>3205</t>
  </si>
  <si>
    <t>苏州市_汇总</t>
  </si>
  <si>
    <t>3206</t>
  </si>
  <si>
    <t>南通市_汇总</t>
  </si>
  <si>
    <t>3207</t>
  </si>
  <si>
    <t>连云港市_汇总</t>
  </si>
  <si>
    <t>3208</t>
  </si>
  <si>
    <t>淮安市_汇总</t>
  </si>
  <si>
    <t>3209</t>
  </si>
  <si>
    <t>盐城市_汇总</t>
  </si>
  <si>
    <t>3210</t>
  </si>
  <si>
    <t>扬州市_汇总</t>
  </si>
  <si>
    <t>3211</t>
  </si>
  <si>
    <t>镇江市_汇总</t>
  </si>
  <si>
    <t>3212</t>
  </si>
  <si>
    <t>泰州市_汇总</t>
  </si>
  <si>
    <t>3213</t>
  </si>
  <si>
    <t>宿迁市_汇总</t>
  </si>
  <si>
    <t>3301</t>
  </si>
  <si>
    <t>杭州市_汇总</t>
  </si>
  <si>
    <t>3302</t>
  </si>
  <si>
    <t>宁波市_汇总</t>
  </si>
  <si>
    <t>3303</t>
  </si>
  <si>
    <t>温州市_汇总</t>
  </si>
  <si>
    <t>3304</t>
  </si>
  <si>
    <t>嘉兴市_汇总</t>
  </si>
  <si>
    <t>3305</t>
  </si>
  <si>
    <t>湖州市_汇总</t>
  </si>
  <si>
    <t>3306</t>
  </si>
  <si>
    <t>绍兴市_汇总</t>
  </si>
  <si>
    <t>3307</t>
  </si>
  <si>
    <t>金华市_汇总</t>
  </si>
  <si>
    <t>3308</t>
  </si>
  <si>
    <t>衢州市_汇总</t>
  </si>
  <si>
    <t>3309</t>
  </si>
  <si>
    <t>舟山市_汇总</t>
  </si>
  <si>
    <t>3310</t>
  </si>
  <si>
    <t>台州市_汇总</t>
  </si>
  <si>
    <t>3311</t>
  </si>
  <si>
    <t>丽水市_汇总</t>
  </si>
  <si>
    <t>3401</t>
  </si>
  <si>
    <t>合肥市_汇总</t>
  </si>
  <si>
    <t>3402</t>
  </si>
  <si>
    <t>芜湖市_汇总</t>
  </si>
  <si>
    <t>3403</t>
  </si>
  <si>
    <t>蚌埠市_汇总</t>
  </si>
  <si>
    <t>3404</t>
  </si>
  <si>
    <t>淮南市_汇总</t>
  </si>
  <si>
    <t>3405</t>
  </si>
  <si>
    <t>马鞍山市_汇总</t>
  </si>
  <si>
    <t>3406</t>
  </si>
  <si>
    <t>淮北市_汇总</t>
  </si>
  <si>
    <t>3407</t>
  </si>
  <si>
    <t>铜陵市_汇总</t>
  </si>
  <si>
    <t>3408</t>
  </si>
  <si>
    <t>安庆市_汇总</t>
  </si>
  <si>
    <t>3410</t>
  </si>
  <si>
    <t>黄山市_汇总</t>
  </si>
  <si>
    <t>3411</t>
  </si>
  <si>
    <t>滁州市_汇总</t>
  </si>
  <si>
    <t>3412</t>
  </si>
  <si>
    <t>阜阳市_汇总</t>
  </si>
  <si>
    <t>3413</t>
  </si>
  <si>
    <t>宿州市_汇总</t>
  </si>
  <si>
    <t>3415</t>
  </si>
  <si>
    <t>六安市_汇总</t>
  </si>
  <si>
    <t>3416</t>
  </si>
  <si>
    <t>亳州市_汇总</t>
  </si>
  <si>
    <t>3417</t>
  </si>
  <si>
    <t>池州市_汇总</t>
  </si>
  <si>
    <t>3418</t>
  </si>
  <si>
    <t>宣城市_汇总</t>
  </si>
  <si>
    <t>3501</t>
  </si>
  <si>
    <t>福州市_汇总</t>
  </si>
  <si>
    <t>3502</t>
  </si>
  <si>
    <t>厦门市_汇总</t>
  </si>
  <si>
    <t>3503</t>
  </si>
  <si>
    <t>莆田市_汇总</t>
  </si>
  <si>
    <t>3504</t>
  </si>
  <si>
    <t>三明市_汇总</t>
  </si>
  <si>
    <t>3505</t>
  </si>
  <si>
    <t>泉州市_汇总</t>
  </si>
  <si>
    <t>3506</t>
  </si>
  <si>
    <t>漳州市_汇总</t>
  </si>
  <si>
    <t>3507</t>
  </si>
  <si>
    <t>南平市_汇总</t>
  </si>
  <si>
    <t>3508</t>
  </si>
  <si>
    <t>龙岩市_汇总</t>
  </si>
  <si>
    <t>3509</t>
  </si>
  <si>
    <t>宁德市_汇总</t>
  </si>
  <si>
    <t>3601</t>
  </si>
  <si>
    <t>南昌市_汇总</t>
  </si>
  <si>
    <t>3602</t>
  </si>
  <si>
    <t>景德镇市_汇总</t>
  </si>
  <si>
    <t>3603</t>
  </si>
  <si>
    <t>萍乡市_汇总</t>
  </si>
  <si>
    <t>3604</t>
  </si>
  <si>
    <t>九江市_汇总</t>
  </si>
  <si>
    <t>3605</t>
  </si>
  <si>
    <t>新余市_汇总</t>
  </si>
  <si>
    <t>3606</t>
  </si>
  <si>
    <t>鹰潭市_汇总</t>
  </si>
  <si>
    <t>3607</t>
  </si>
  <si>
    <t>赣州市_汇总</t>
  </si>
  <si>
    <t>3608</t>
  </si>
  <si>
    <t>吉安市_汇总</t>
  </si>
  <si>
    <t>3609</t>
  </si>
  <si>
    <t>宜春市_汇总</t>
  </si>
  <si>
    <t>3610</t>
  </si>
  <si>
    <t>抚州市_汇总</t>
  </si>
  <si>
    <t>3611</t>
  </si>
  <si>
    <t>上饶市_汇总</t>
  </si>
  <si>
    <t>3701</t>
  </si>
  <si>
    <t>济南市_汇总</t>
  </si>
  <si>
    <t>3702</t>
  </si>
  <si>
    <t>青岛市_汇总</t>
  </si>
  <si>
    <t>3703</t>
  </si>
  <si>
    <t>淄博市_汇总</t>
  </si>
  <si>
    <t>3704</t>
  </si>
  <si>
    <t>枣庄市_汇总</t>
  </si>
  <si>
    <t>3705</t>
  </si>
  <si>
    <t>东营市_汇总</t>
  </si>
  <si>
    <t>3706</t>
  </si>
  <si>
    <t>烟台市_汇总</t>
  </si>
  <si>
    <t>3707</t>
  </si>
  <si>
    <t>潍坊市_汇总</t>
  </si>
  <si>
    <t>3708</t>
  </si>
  <si>
    <t>济宁市_汇总</t>
  </si>
  <si>
    <t>3709</t>
  </si>
  <si>
    <t>泰安市_汇总</t>
  </si>
  <si>
    <t>3710</t>
  </si>
  <si>
    <t>威海市_汇总</t>
  </si>
  <si>
    <t>3711</t>
  </si>
  <si>
    <t>日照市_汇总</t>
  </si>
  <si>
    <t>3713</t>
  </si>
  <si>
    <t>临沂市_汇总</t>
  </si>
  <si>
    <t>3714</t>
  </si>
  <si>
    <t>德州市_汇总</t>
  </si>
  <si>
    <t>3715</t>
  </si>
  <si>
    <t>聊城市_汇总</t>
  </si>
  <si>
    <t>3716</t>
  </si>
  <si>
    <t>滨州市_汇总</t>
  </si>
  <si>
    <t>3717</t>
  </si>
  <si>
    <t>菏泽市_汇总</t>
  </si>
  <si>
    <t>4101</t>
  </si>
  <si>
    <t>郑州市_汇总</t>
  </si>
  <si>
    <t>4102</t>
  </si>
  <si>
    <t>开封市_汇总</t>
  </si>
  <si>
    <t>4103</t>
  </si>
  <si>
    <t>洛阳市_汇总</t>
  </si>
  <si>
    <t>4104</t>
  </si>
  <si>
    <t>平顶山市_汇总</t>
  </si>
  <si>
    <t>4105</t>
  </si>
  <si>
    <t>安阳市_汇总</t>
  </si>
  <si>
    <t>4106</t>
  </si>
  <si>
    <t>鹤壁市_汇总</t>
  </si>
  <si>
    <t>4107</t>
  </si>
  <si>
    <t>新乡市_汇总</t>
  </si>
  <si>
    <t>4108</t>
  </si>
  <si>
    <t>焦作市_汇总</t>
  </si>
  <si>
    <t>4109</t>
  </si>
  <si>
    <t>濮阳市_汇总</t>
  </si>
  <si>
    <t>4110</t>
  </si>
  <si>
    <t>许昌市_汇总</t>
  </si>
  <si>
    <t>4111</t>
  </si>
  <si>
    <t>漯河市_汇总</t>
  </si>
  <si>
    <t>4112</t>
  </si>
  <si>
    <t>三门峡市_汇总</t>
  </si>
  <si>
    <t>4113</t>
  </si>
  <si>
    <t>南阳市_汇总</t>
  </si>
  <si>
    <t>4114</t>
  </si>
  <si>
    <t>商丘市_汇总</t>
  </si>
  <si>
    <t>4115</t>
  </si>
  <si>
    <t>信阳市_汇总</t>
  </si>
  <si>
    <t>4116</t>
  </si>
  <si>
    <t>周口市_汇总</t>
  </si>
  <si>
    <t>4117</t>
  </si>
  <si>
    <t>驻马店市_汇总</t>
  </si>
  <si>
    <t>4201</t>
  </si>
  <si>
    <t>武汉市_汇总</t>
  </si>
  <si>
    <t>4202</t>
  </si>
  <si>
    <t>黄石市_汇总</t>
  </si>
  <si>
    <t>4203</t>
  </si>
  <si>
    <t>十堰市_汇总</t>
  </si>
  <si>
    <t>4205</t>
  </si>
  <si>
    <t>宜昌市_汇总</t>
  </si>
  <si>
    <t>4206</t>
  </si>
  <si>
    <t>襄阳市_汇总</t>
  </si>
  <si>
    <t>4207</t>
  </si>
  <si>
    <t>鄂州市_汇总</t>
  </si>
  <si>
    <t>4208</t>
  </si>
  <si>
    <t>荆门市_汇总</t>
  </si>
  <si>
    <t>4209</t>
  </si>
  <si>
    <t>孝感市_汇总</t>
  </si>
  <si>
    <t>4210</t>
  </si>
  <si>
    <t>荆州市_汇总</t>
  </si>
  <si>
    <t>4211</t>
  </si>
  <si>
    <t>黄冈市_汇总</t>
  </si>
  <si>
    <t>4212</t>
  </si>
  <si>
    <t>咸宁市_汇总</t>
  </si>
  <si>
    <t>4213</t>
  </si>
  <si>
    <t>随州市_汇总</t>
  </si>
  <si>
    <t>4228</t>
  </si>
  <si>
    <t>恩施土家族苗族自治州_汇总</t>
  </si>
  <si>
    <t>4301</t>
  </si>
  <si>
    <t>长沙市_汇总</t>
  </si>
  <si>
    <t>4302</t>
  </si>
  <si>
    <t>株洲市_汇总</t>
  </si>
  <si>
    <t>4303</t>
  </si>
  <si>
    <t>湘潭市_汇总</t>
  </si>
  <si>
    <t>4304</t>
  </si>
  <si>
    <t>衡阳市_汇总</t>
  </si>
  <si>
    <t>4305</t>
  </si>
  <si>
    <t>邵阳市_汇总</t>
  </si>
  <si>
    <t>4306</t>
  </si>
  <si>
    <t>岳阳市_汇总</t>
  </si>
  <si>
    <t>4307</t>
  </si>
  <si>
    <t>常德市_汇总</t>
  </si>
  <si>
    <t>4308</t>
  </si>
  <si>
    <t>张家界市_汇总</t>
  </si>
  <si>
    <t>4309</t>
  </si>
  <si>
    <t>益阳市_汇总</t>
  </si>
  <si>
    <t>4310</t>
  </si>
  <si>
    <t>郴州市_汇总</t>
  </si>
  <si>
    <t>4311</t>
  </si>
  <si>
    <t>永州市_汇总</t>
  </si>
  <si>
    <t>4312</t>
  </si>
  <si>
    <t>怀化市_汇总</t>
  </si>
  <si>
    <t>4313</t>
  </si>
  <si>
    <t>娄底市_汇总</t>
  </si>
  <si>
    <t>4331</t>
  </si>
  <si>
    <t>湘西土家族苗族自治州_汇总</t>
  </si>
  <si>
    <t>4401</t>
  </si>
  <si>
    <t>广州市_汇总</t>
  </si>
  <si>
    <t>4402</t>
  </si>
  <si>
    <t>韶关市_汇总</t>
  </si>
  <si>
    <t>4403</t>
  </si>
  <si>
    <t>深圳市_汇总</t>
  </si>
  <si>
    <t>4404</t>
  </si>
  <si>
    <t>珠海市_汇总</t>
  </si>
  <si>
    <t>4405</t>
  </si>
  <si>
    <t>汕头市_汇总</t>
  </si>
  <si>
    <t>4406</t>
  </si>
  <si>
    <t>佛山市_汇总</t>
  </si>
  <si>
    <t>4407</t>
  </si>
  <si>
    <t>江门市_汇总</t>
  </si>
  <si>
    <t>4408</t>
  </si>
  <si>
    <t>湛江市_汇总</t>
  </si>
  <si>
    <t>4409</t>
  </si>
  <si>
    <t>茂名市_汇总</t>
  </si>
  <si>
    <t>4412</t>
  </si>
  <si>
    <t>肇庆市_汇总</t>
  </si>
  <si>
    <t>4413</t>
  </si>
  <si>
    <t>惠州市_汇总</t>
  </si>
  <si>
    <t>4414</t>
  </si>
  <si>
    <t>梅州市_汇总</t>
  </si>
  <si>
    <t>4415</t>
  </si>
  <si>
    <t>汕尾市_汇总</t>
  </si>
  <si>
    <t>4416</t>
  </si>
  <si>
    <t>河源市_汇总</t>
  </si>
  <si>
    <t>4417</t>
  </si>
  <si>
    <t>阳江市_汇总</t>
  </si>
  <si>
    <t>4418</t>
  </si>
  <si>
    <t>清远市_汇总</t>
  </si>
  <si>
    <t>4419</t>
  </si>
  <si>
    <t>东莞市_汇总</t>
  </si>
  <si>
    <t>4420</t>
  </si>
  <si>
    <t>中山市_汇总</t>
  </si>
  <si>
    <t>4451</t>
  </si>
  <si>
    <t>潮州市_汇总</t>
  </si>
  <si>
    <t>4452</t>
  </si>
  <si>
    <t>揭阳市_汇总</t>
  </si>
  <si>
    <t>4453</t>
  </si>
  <si>
    <t>云浮市_汇总</t>
  </si>
  <si>
    <t>4501</t>
  </si>
  <si>
    <t>南宁市_汇总</t>
  </si>
  <si>
    <t>4502</t>
  </si>
  <si>
    <t>柳州市_汇总</t>
  </si>
  <si>
    <t>4503</t>
  </si>
  <si>
    <t>桂林市_汇总</t>
  </si>
  <si>
    <t>4504</t>
  </si>
  <si>
    <t>梧州市_汇总</t>
  </si>
  <si>
    <t>4505</t>
  </si>
  <si>
    <t>北海市_汇总</t>
  </si>
  <si>
    <t>4506</t>
  </si>
  <si>
    <t>防城港市_汇总</t>
  </si>
  <si>
    <t>4507</t>
  </si>
  <si>
    <t>钦州市_汇总</t>
  </si>
  <si>
    <t>4508</t>
  </si>
  <si>
    <t>贵港市_汇总</t>
  </si>
  <si>
    <t>4509</t>
  </si>
  <si>
    <t>玉林市_汇总</t>
  </si>
  <si>
    <t>4510</t>
  </si>
  <si>
    <t>百色市_汇总</t>
  </si>
  <si>
    <t>4511</t>
  </si>
  <si>
    <t>贺州市_汇总</t>
  </si>
  <si>
    <t>4512</t>
  </si>
  <si>
    <t>河池市_汇总</t>
  </si>
  <si>
    <t>4513</t>
  </si>
  <si>
    <t>来宾市_汇总</t>
  </si>
  <si>
    <t>4514</t>
  </si>
  <si>
    <t>崇左市_汇总</t>
  </si>
  <si>
    <t>4601</t>
  </si>
  <si>
    <t>海口市_汇总</t>
  </si>
  <si>
    <t>4602</t>
  </si>
  <si>
    <t>三亚市_汇总</t>
  </si>
  <si>
    <t>4603</t>
  </si>
  <si>
    <t>三沙市_汇总</t>
  </si>
  <si>
    <t>5101</t>
  </si>
  <si>
    <t>成都市_汇总</t>
  </si>
  <si>
    <t>5103</t>
  </si>
  <si>
    <t>自贡市_汇总</t>
  </si>
  <si>
    <t>5104</t>
  </si>
  <si>
    <t>攀枝花市_汇总</t>
  </si>
  <si>
    <t>5105</t>
  </si>
  <si>
    <t>泸州市_汇总</t>
  </si>
  <si>
    <t>5106</t>
  </si>
  <si>
    <t>德阳市_汇总</t>
  </si>
  <si>
    <t>5107</t>
  </si>
  <si>
    <t>绵阳市_汇总</t>
  </si>
  <si>
    <t>5108</t>
  </si>
  <si>
    <t>广元市_汇总</t>
  </si>
  <si>
    <t>5109</t>
  </si>
  <si>
    <t>遂宁市_汇总</t>
  </si>
  <si>
    <t>5110</t>
  </si>
  <si>
    <t>内江市_汇总</t>
  </si>
  <si>
    <t>5111</t>
  </si>
  <si>
    <t>乐山市_汇总</t>
  </si>
  <si>
    <t>5113</t>
  </si>
  <si>
    <t>南充市_汇总</t>
  </si>
  <si>
    <t>5114</t>
  </si>
  <si>
    <t>眉山市_汇总</t>
  </si>
  <si>
    <t>5115</t>
  </si>
  <si>
    <t>宜宾市_汇总</t>
  </si>
  <si>
    <t>5116</t>
  </si>
  <si>
    <t>广安市_汇总</t>
  </si>
  <si>
    <t>5117</t>
  </si>
  <si>
    <t>达州市_汇总</t>
  </si>
  <si>
    <t>5118</t>
  </si>
  <si>
    <t>雅安市_汇总</t>
  </si>
  <si>
    <t>5119</t>
  </si>
  <si>
    <t>巴中市_汇总</t>
  </si>
  <si>
    <t>5120</t>
  </si>
  <si>
    <t>资阳市_汇总</t>
  </si>
  <si>
    <t>5132</t>
  </si>
  <si>
    <t>阿坝藏族羌族自治州_汇总</t>
  </si>
  <si>
    <t>5133</t>
  </si>
  <si>
    <t>甘孜藏族自治州_汇总</t>
  </si>
  <si>
    <t>5134</t>
  </si>
  <si>
    <t>凉山彝族自治州_汇总</t>
  </si>
  <si>
    <t>5201</t>
  </si>
  <si>
    <t>贵阳市_汇总</t>
  </si>
  <si>
    <t>5202</t>
  </si>
  <si>
    <t>六盘水市_汇总</t>
  </si>
  <si>
    <t>5203</t>
  </si>
  <si>
    <t>遵义市_汇总</t>
  </si>
  <si>
    <t>5204</t>
  </si>
  <si>
    <t>安顺市_汇总</t>
  </si>
  <si>
    <t>5205</t>
  </si>
  <si>
    <t>毕节市_汇总</t>
  </si>
  <si>
    <t>5206</t>
  </si>
  <si>
    <t>铜仁市_汇总</t>
  </si>
  <si>
    <t>5223</t>
  </si>
  <si>
    <t>黔西南布依族苗族自治州_汇总</t>
  </si>
  <si>
    <t>5226</t>
  </si>
  <si>
    <t>黔东南苗族侗族自治州_汇总</t>
  </si>
  <si>
    <t>5227</t>
  </si>
  <si>
    <t>黔南布依族苗族自治州_汇总</t>
  </si>
  <si>
    <t>5301</t>
  </si>
  <si>
    <t>昆明市_汇总</t>
  </si>
  <si>
    <t>5303</t>
  </si>
  <si>
    <t>曲靖市_汇总</t>
  </si>
  <si>
    <t>5304</t>
  </si>
  <si>
    <t>玉溪市_汇总</t>
  </si>
  <si>
    <t>5305</t>
  </si>
  <si>
    <t>保山市_汇总</t>
  </si>
  <si>
    <t>5306</t>
  </si>
  <si>
    <t>昭通市_汇总</t>
  </si>
  <si>
    <t>5307</t>
  </si>
  <si>
    <t>丽江市_汇总</t>
  </si>
  <si>
    <t>5308</t>
  </si>
  <si>
    <t>普洱市_汇总</t>
  </si>
  <si>
    <t>5309</t>
  </si>
  <si>
    <t>临沧市_汇总</t>
  </si>
  <si>
    <t>5323</t>
  </si>
  <si>
    <t>楚雄彝族自治州_汇总</t>
  </si>
  <si>
    <t>5325</t>
  </si>
  <si>
    <t>红河哈尼族彝族自治州_汇总</t>
  </si>
  <si>
    <t>5326</t>
  </si>
  <si>
    <t>文山壮族苗族自治州_汇总</t>
  </si>
  <si>
    <t>5328</t>
  </si>
  <si>
    <t>西双版纳傣族自治州_汇总</t>
  </si>
  <si>
    <t>5329</t>
  </si>
  <si>
    <t>大理白族自治州_汇总</t>
  </si>
  <si>
    <t>5331</t>
  </si>
  <si>
    <t>德宏傣族景颇族自治州_汇总</t>
  </si>
  <si>
    <t>5333</t>
  </si>
  <si>
    <t>怒江傈僳族自治州_汇总</t>
  </si>
  <si>
    <t>5334</t>
  </si>
  <si>
    <t>迪庆藏族自治州_汇总</t>
  </si>
  <si>
    <t>5401</t>
  </si>
  <si>
    <t>拉萨市_汇总</t>
  </si>
  <si>
    <t>5402</t>
  </si>
  <si>
    <t>日喀则市_汇总</t>
  </si>
  <si>
    <t>5403</t>
  </si>
  <si>
    <t>昌都市_汇总</t>
  </si>
  <si>
    <t>5404</t>
  </si>
  <si>
    <t>林芝市_汇总</t>
  </si>
  <si>
    <t>5405</t>
  </si>
  <si>
    <t>山南市_汇总</t>
  </si>
  <si>
    <t>5406</t>
  </si>
  <si>
    <t>那曲市_汇总</t>
  </si>
  <si>
    <t>5425</t>
  </si>
  <si>
    <t>阿里地区_汇总</t>
  </si>
  <si>
    <t>6101</t>
  </si>
  <si>
    <t>西安市_汇总</t>
  </si>
  <si>
    <t>6102</t>
  </si>
  <si>
    <t>铜川市_汇总</t>
  </si>
  <si>
    <t>6103</t>
  </si>
  <si>
    <t>宝鸡市_汇总</t>
  </si>
  <si>
    <t>6104</t>
  </si>
  <si>
    <t>咸阳市_汇总</t>
  </si>
  <si>
    <t>6105</t>
  </si>
  <si>
    <t>渭南市_汇总</t>
  </si>
  <si>
    <t>6106</t>
  </si>
  <si>
    <t>延安市_汇总</t>
  </si>
  <si>
    <t>6107</t>
  </si>
  <si>
    <t>汉中市_汇总</t>
  </si>
  <si>
    <t>6108</t>
  </si>
  <si>
    <t>榆林市_汇总</t>
  </si>
  <si>
    <t>6109</t>
  </si>
  <si>
    <t>安康市_汇总</t>
  </si>
  <si>
    <t>6110</t>
  </si>
  <si>
    <t>商洛市_汇总</t>
  </si>
  <si>
    <t>6111</t>
  </si>
  <si>
    <t>杨凌示范区_汇总</t>
  </si>
  <si>
    <t>6201</t>
  </si>
  <si>
    <t>兰州市_汇总</t>
  </si>
  <si>
    <t>6202</t>
  </si>
  <si>
    <t>嘉峪关市_汇总</t>
  </si>
  <si>
    <t>6203</t>
  </si>
  <si>
    <t>金昌市_汇总</t>
  </si>
  <si>
    <t>6204</t>
  </si>
  <si>
    <t>白银市_汇总</t>
  </si>
  <si>
    <t>6205</t>
  </si>
  <si>
    <t>天水市_汇总</t>
  </si>
  <si>
    <t>6206</t>
  </si>
  <si>
    <t>武威市_汇总</t>
  </si>
  <si>
    <t>6207</t>
  </si>
  <si>
    <t>张掖市_汇总</t>
  </si>
  <si>
    <t>6208</t>
  </si>
  <si>
    <t>平凉市_汇总</t>
  </si>
  <si>
    <t>6209</t>
  </si>
  <si>
    <t>酒泉市_汇总</t>
  </si>
  <si>
    <t>6210</t>
  </si>
  <si>
    <t>庆阳市_汇总</t>
  </si>
  <si>
    <t>6211</t>
  </si>
  <si>
    <t>定西市_汇总</t>
  </si>
  <si>
    <t>6212</t>
  </si>
  <si>
    <t>陇南市_汇总</t>
  </si>
  <si>
    <t>6229</t>
  </si>
  <si>
    <t>临夏回族自治州_汇总</t>
  </si>
  <si>
    <t>6230</t>
  </si>
  <si>
    <t>甘南藏族自治州_汇总</t>
  </si>
  <si>
    <t>6301</t>
  </si>
  <si>
    <t>西宁市_汇总</t>
  </si>
  <si>
    <t>6302</t>
  </si>
  <si>
    <t>海东市_汇总</t>
  </si>
  <si>
    <t>6322</t>
  </si>
  <si>
    <t>海北藏族自治州_汇总</t>
  </si>
  <si>
    <t>6323</t>
  </si>
  <si>
    <t>黄南藏族自治州_汇总</t>
  </si>
  <si>
    <t>6325</t>
  </si>
  <si>
    <t>海南藏族自治州_汇总</t>
  </si>
  <si>
    <t>6326</t>
  </si>
  <si>
    <t>果洛藏族自治州_汇总</t>
  </si>
  <si>
    <t>6327</t>
  </si>
  <si>
    <t>玉树藏族自治州_汇总</t>
  </si>
  <si>
    <t>6328</t>
  </si>
  <si>
    <t>海西蒙古族藏族自治州_汇总</t>
  </si>
  <si>
    <t>6401</t>
  </si>
  <si>
    <t>银川市_汇总</t>
  </si>
  <si>
    <t>6402</t>
  </si>
  <si>
    <t>石嘴山市_汇总</t>
  </si>
  <si>
    <t>6403</t>
  </si>
  <si>
    <t>吴忠市_汇总</t>
  </si>
  <si>
    <t>6404</t>
  </si>
  <si>
    <t>固原市_汇总</t>
  </si>
  <si>
    <t>6405</t>
  </si>
  <si>
    <t>中卫市_汇总</t>
  </si>
  <si>
    <t>6501</t>
  </si>
  <si>
    <t>乌鲁木齐市_汇总</t>
  </si>
  <si>
    <t>6502</t>
  </si>
  <si>
    <t>克拉玛依市_汇总</t>
  </si>
  <si>
    <t>6504</t>
  </si>
  <si>
    <t>吐鲁番市_汇总</t>
  </si>
  <si>
    <t>6505</t>
  </si>
  <si>
    <t>哈密市_汇总</t>
  </si>
  <si>
    <t>6523</t>
  </si>
  <si>
    <t>昌吉回族自治州_汇总</t>
  </si>
  <si>
    <t>6527</t>
  </si>
  <si>
    <t>博尔塔拉蒙古自治州_汇总</t>
  </si>
  <si>
    <t>6528</t>
  </si>
  <si>
    <t>巴音郭楞蒙古自治州_汇总</t>
  </si>
  <si>
    <t>6529</t>
  </si>
  <si>
    <t>阿克苏地区_汇总</t>
  </si>
  <si>
    <t>6530</t>
  </si>
  <si>
    <t>克孜勒苏柯尔克孜自治州_汇总</t>
  </si>
  <si>
    <t>6531</t>
  </si>
  <si>
    <t>喀什地区_汇总</t>
  </si>
  <si>
    <t>6532</t>
  </si>
  <si>
    <t>和田地区_汇总</t>
  </si>
  <si>
    <t>6540</t>
  </si>
  <si>
    <t>伊犁哈萨克自治州_汇总</t>
  </si>
  <si>
    <t>6542</t>
  </si>
  <si>
    <t>塔城地区_汇总</t>
  </si>
  <si>
    <t>6543</t>
  </si>
  <si>
    <t>阿勒泰地区_汇总</t>
  </si>
  <si>
    <r>
      <rPr>
        <sz val="11"/>
        <color indexed="8"/>
        <rFont val="黑体"/>
        <family val="3"/>
        <charset val="134"/>
      </rPr>
      <t>项目名称</t>
    </r>
  </si>
  <si>
    <r>
      <rPr>
        <sz val="11"/>
        <color indexed="8"/>
        <rFont val="黑体"/>
        <family val="3"/>
        <charset val="134"/>
      </rPr>
      <t>上年预算数</t>
    </r>
  </si>
  <si>
    <r>
      <rPr>
        <sz val="11"/>
        <rFont val="黑体"/>
        <family val="3"/>
        <charset val="134"/>
      </rPr>
      <t>上年执行数</t>
    </r>
  </si>
  <si>
    <r>
      <rPr>
        <sz val="11"/>
        <rFont val="黑体"/>
        <family val="3"/>
        <charset val="134"/>
      </rPr>
      <t>为上年预算数的</t>
    </r>
    <r>
      <rPr>
        <sz val="11"/>
        <rFont val="Times New Roman"/>
        <family val="1"/>
      </rPr>
      <t>%</t>
    </r>
  </si>
  <si>
    <r>
      <rPr>
        <sz val="11"/>
        <rFont val="黑体"/>
        <family val="3"/>
        <charset val="134"/>
      </rPr>
      <t>为上年执行数的</t>
    </r>
    <r>
      <rPr>
        <sz val="11"/>
        <rFont val="Times New Roman"/>
        <family val="1"/>
      </rPr>
      <t>%</t>
    </r>
  </si>
  <si>
    <t>公务用车购置及运行费</t>
  </si>
  <si>
    <t>小计</t>
  </si>
  <si>
    <t>公务用车购置费</t>
  </si>
  <si>
    <t>公务用车运行费</t>
  </si>
  <si>
    <t>公务接待费</t>
  </si>
  <si>
    <r>
      <rPr>
        <sz val="11"/>
        <rFont val="黑体"/>
        <family val="3"/>
        <charset val="134"/>
      </rPr>
      <t>收入</t>
    </r>
  </si>
  <si>
    <r>
      <rPr>
        <sz val="11"/>
        <rFont val="黑体"/>
        <family val="3"/>
        <charset val="134"/>
      </rPr>
      <t>支出</t>
    </r>
  </si>
  <si>
    <r>
      <rPr>
        <sz val="11"/>
        <rFont val="黑体"/>
        <family val="3"/>
        <charset val="134"/>
      </rPr>
      <t>上年预算数</t>
    </r>
  </si>
  <si>
    <t>10301</t>
  </si>
  <si>
    <t>1030102</t>
  </si>
  <si>
    <t>20610</t>
  </si>
  <si>
    <t>103010202</t>
  </si>
  <si>
    <t>2061001</t>
  </si>
  <si>
    <t>1030112</t>
  </si>
  <si>
    <t>2061002</t>
  </si>
  <si>
    <t>1030129</t>
  </si>
  <si>
    <t>国家电影事业发展专项资金收入</t>
  </si>
  <si>
    <t>2061003</t>
  </si>
  <si>
    <t>1030146</t>
  </si>
  <si>
    <t>2061004</t>
  </si>
  <si>
    <t>1030147</t>
  </si>
  <si>
    <t>2061005</t>
  </si>
  <si>
    <t>1030148</t>
  </si>
  <si>
    <t>2061099</t>
  </si>
  <si>
    <t>103014801</t>
  </si>
  <si>
    <t>103014802</t>
  </si>
  <si>
    <t>20707</t>
  </si>
  <si>
    <t>103014803</t>
  </si>
  <si>
    <t>2070701</t>
  </si>
  <si>
    <t>103014898</t>
  </si>
  <si>
    <t>2070702</t>
  </si>
  <si>
    <t>103014899</t>
  </si>
  <si>
    <t>2070703</t>
  </si>
  <si>
    <t>1030150</t>
  </si>
  <si>
    <t>2070704</t>
  </si>
  <si>
    <t>103015002</t>
  </si>
  <si>
    <t>2070799</t>
  </si>
  <si>
    <t>1030155</t>
  </si>
  <si>
    <t>20709</t>
  </si>
  <si>
    <t>103015501</t>
  </si>
  <si>
    <t>2070901</t>
  </si>
  <si>
    <t>103015502</t>
  </si>
  <si>
    <t>2070902</t>
  </si>
  <si>
    <t>1030156</t>
  </si>
  <si>
    <t>2070903</t>
  </si>
  <si>
    <t>1030157</t>
  </si>
  <si>
    <t>2070904</t>
  </si>
  <si>
    <t>1030158</t>
  </si>
  <si>
    <t>2070999</t>
  </si>
  <si>
    <t>103015803</t>
  </si>
  <si>
    <t>20710</t>
  </si>
  <si>
    <t>1030159</t>
  </si>
  <si>
    <t>2071001</t>
  </si>
  <si>
    <t>2071099</t>
  </si>
  <si>
    <t>1030178</t>
  </si>
  <si>
    <t>1030180</t>
  </si>
  <si>
    <t>21160</t>
  </si>
  <si>
    <t>103018003</t>
  </si>
  <si>
    <t>2116001</t>
  </si>
  <si>
    <t>103018004</t>
  </si>
  <si>
    <t>2116002</t>
  </si>
  <si>
    <t>103018005</t>
  </si>
  <si>
    <t>2116003</t>
  </si>
  <si>
    <t>103018006</t>
  </si>
  <si>
    <t>2116099</t>
  </si>
  <si>
    <t>103018007</t>
  </si>
  <si>
    <t>21161</t>
  </si>
  <si>
    <t>2116101</t>
  </si>
  <si>
    <t>1030199</t>
  </si>
  <si>
    <t>2116102</t>
  </si>
  <si>
    <t>10310</t>
  </si>
  <si>
    <t>2116103</t>
  </si>
  <si>
    <t>1031003</t>
  </si>
  <si>
    <t>2116104</t>
  </si>
  <si>
    <t>1031005</t>
  </si>
  <si>
    <t>1031006</t>
  </si>
  <si>
    <t>21208</t>
  </si>
  <si>
    <t>103100601</t>
  </si>
  <si>
    <t>2120801</t>
  </si>
  <si>
    <t>103100602</t>
  </si>
  <si>
    <t>2120802</t>
  </si>
  <si>
    <t>103100699</t>
  </si>
  <si>
    <t>2120803</t>
  </si>
  <si>
    <t>1031008</t>
  </si>
  <si>
    <t>2120804</t>
  </si>
  <si>
    <t>1031009</t>
  </si>
  <si>
    <t>2120805</t>
  </si>
  <si>
    <t>1031010</t>
  </si>
  <si>
    <t>2120806</t>
  </si>
  <si>
    <t>1031011</t>
  </si>
  <si>
    <t>2120807</t>
  </si>
  <si>
    <t>1031012</t>
  </si>
  <si>
    <t>2120809</t>
  </si>
  <si>
    <t>1031013</t>
  </si>
  <si>
    <t>2120810</t>
  </si>
  <si>
    <t>103101301</t>
  </si>
  <si>
    <t>2120811</t>
  </si>
  <si>
    <t>103101399</t>
  </si>
  <si>
    <t>2120813</t>
  </si>
  <si>
    <t>1031014</t>
  </si>
  <si>
    <t>2120814</t>
  </si>
  <si>
    <t>1031099</t>
  </si>
  <si>
    <t>2120815</t>
  </si>
  <si>
    <t>103109998</t>
  </si>
  <si>
    <t>2120816</t>
  </si>
  <si>
    <t>103109999</t>
  </si>
  <si>
    <t>2120899</t>
  </si>
  <si>
    <t>21210</t>
  </si>
  <si>
    <t>2121001</t>
  </si>
  <si>
    <t>2121002</t>
  </si>
  <si>
    <t>2121099</t>
  </si>
  <si>
    <t>21211</t>
  </si>
  <si>
    <t>21213</t>
  </si>
  <si>
    <t>2121301</t>
  </si>
  <si>
    <t>2121302</t>
  </si>
  <si>
    <t>2121303</t>
  </si>
  <si>
    <t>2121304</t>
  </si>
  <si>
    <t>2121399</t>
  </si>
  <si>
    <t>21214</t>
  </si>
  <si>
    <t>2121401</t>
  </si>
  <si>
    <t>2121402</t>
  </si>
  <si>
    <t>2121499</t>
  </si>
  <si>
    <t>21215</t>
  </si>
  <si>
    <t>2121501</t>
  </si>
  <si>
    <t>2121502</t>
  </si>
  <si>
    <t>2121599</t>
  </si>
  <si>
    <t>21216</t>
  </si>
  <si>
    <t>2121601</t>
  </si>
  <si>
    <t>2121602</t>
  </si>
  <si>
    <t>2121699</t>
  </si>
  <si>
    <t>21217</t>
  </si>
  <si>
    <t>2121701</t>
  </si>
  <si>
    <t>2121702</t>
  </si>
  <si>
    <t>2121703</t>
  </si>
  <si>
    <t>2121704</t>
  </si>
  <si>
    <t>2121799</t>
  </si>
  <si>
    <t>21218</t>
  </si>
  <si>
    <t>2121801</t>
  </si>
  <si>
    <t>2121899</t>
  </si>
  <si>
    <t>21219</t>
  </si>
  <si>
    <t>2121901</t>
  </si>
  <si>
    <t>2121902</t>
  </si>
  <si>
    <t>2121903</t>
  </si>
  <si>
    <t>2121904</t>
  </si>
  <si>
    <t>2121905</t>
  </si>
  <si>
    <t>2121906</t>
  </si>
  <si>
    <t>2121907</t>
  </si>
  <si>
    <t>2121999</t>
  </si>
  <si>
    <t>21366</t>
  </si>
  <si>
    <t>2136601</t>
  </si>
  <si>
    <t>2136602</t>
  </si>
  <si>
    <t>2136603</t>
  </si>
  <si>
    <t>2136699</t>
  </si>
  <si>
    <t>21367</t>
  </si>
  <si>
    <t>2136701</t>
  </si>
  <si>
    <t>2136702</t>
  </si>
  <si>
    <t>2136703</t>
  </si>
  <si>
    <t>2136799</t>
  </si>
  <si>
    <t>21369</t>
  </si>
  <si>
    <t>2136901</t>
  </si>
  <si>
    <t>2136902</t>
  </si>
  <si>
    <t>2136903</t>
  </si>
  <si>
    <t>2136999</t>
  </si>
  <si>
    <t>21370</t>
  </si>
  <si>
    <t>2137001</t>
  </si>
  <si>
    <t>2137099</t>
  </si>
  <si>
    <t>21371</t>
  </si>
  <si>
    <t>2137101</t>
  </si>
  <si>
    <t>2137102</t>
  </si>
  <si>
    <t>2137103</t>
  </si>
  <si>
    <t>2137199</t>
  </si>
  <si>
    <t>大中型水库移民后期扶持基金支出</t>
  </si>
  <si>
    <t>移民补助</t>
  </si>
  <si>
    <t>基础设施建设和经济发展</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</si>
  <si>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</si>
  <si>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</si>
  <si>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</si>
  <si>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</si>
  <si>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</si>
  <si>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21460</t>
  </si>
  <si>
    <t>2146001</t>
  </si>
  <si>
    <t>2146002</t>
  </si>
  <si>
    <t>2146003</t>
  </si>
  <si>
    <t>2146099</t>
  </si>
  <si>
    <t>21462</t>
  </si>
  <si>
    <t>2146201</t>
  </si>
  <si>
    <t>2146202</t>
  </si>
  <si>
    <t>2146203</t>
  </si>
  <si>
    <t>2146299</t>
  </si>
  <si>
    <t>21464</t>
  </si>
  <si>
    <t>2146401</t>
  </si>
  <si>
    <t>2146402</t>
  </si>
  <si>
    <t>2146403</t>
  </si>
  <si>
    <t>2146404</t>
  </si>
  <si>
    <t>2146405</t>
  </si>
  <si>
    <t>2146406</t>
  </si>
  <si>
    <t>2146407</t>
  </si>
  <si>
    <t>2146499</t>
  </si>
  <si>
    <t>21468</t>
  </si>
  <si>
    <t>2146801</t>
  </si>
  <si>
    <t>2146802</t>
  </si>
  <si>
    <t>2146803</t>
  </si>
  <si>
    <t>2146804</t>
  </si>
  <si>
    <t>2146805</t>
  </si>
  <si>
    <t>2146899</t>
  </si>
  <si>
    <t>21469</t>
  </si>
  <si>
    <t>2146901</t>
  </si>
  <si>
    <t>2146902</t>
  </si>
  <si>
    <t>2146903</t>
  </si>
  <si>
    <t>2146904</t>
  </si>
  <si>
    <t>2146906</t>
  </si>
  <si>
    <t>2146907</t>
  </si>
  <si>
    <t>2146908</t>
  </si>
  <si>
    <t>2146909</t>
  </si>
  <si>
    <t>2146999</t>
  </si>
  <si>
    <t>21470</t>
  </si>
  <si>
    <t>2147001</t>
  </si>
  <si>
    <t>2147099</t>
  </si>
  <si>
    <t>21471</t>
  </si>
  <si>
    <t>2147101</t>
  </si>
  <si>
    <t>2147199</t>
  </si>
  <si>
    <t>21472</t>
  </si>
  <si>
    <t>21562</t>
  </si>
  <si>
    <t>2156201</t>
  </si>
  <si>
    <t>2156202</t>
  </si>
  <si>
    <t>2156299</t>
  </si>
  <si>
    <t>2170402</t>
  </si>
  <si>
    <t>2170403</t>
  </si>
  <si>
    <t>22904</t>
  </si>
  <si>
    <t>2290401</t>
  </si>
  <si>
    <t>2290402</t>
  </si>
  <si>
    <t>2290403</t>
  </si>
  <si>
    <t>22908</t>
  </si>
  <si>
    <t>2290802</t>
  </si>
  <si>
    <t>2290803</t>
  </si>
  <si>
    <t>2290804</t>
  </si>
  <si>
    <t>2290805</t>
  </si>
  <si>
    <t>2290806</t>
  </si>
  <si>
    <t>2290807</t>
  </si>
  <si>
    <t>2290808</t>
  </si>
  <si>
    <t>2290899</t>
  </si>
  <si>
    <t>22960</t>
  </si>
  <si>
    <t>2296001</t>
  </si>
  <si>
    <t>2296002</t>
  </si>
  <si>
    <t>2296003</t>
  </si>
  <si>
    <t>2296004</t>
  </si>
  <si>
    <t>2296005</t>
  </si>
  <si>
    <t>2296006</t>
  </si>
  <si>
    <t>2296010</t>
  </si>
  <si>
    <t>2296011</t>
  </si>
  <si>
    <t>2296012</t>
  </si>
  <si>
    <t>2296013</t>
  </si>
  <si>
    <t>2296099</t>
  </si>
  <si>
    <t>23204</t>
  </si>
  <si>
    <t>2320401</t>
  </si>
  <si>
    <t>2320405</t>
  </si>
  <si>
    <t>2320411</t>
  </si>
  <si>
    <t>2320413</t>
  </si>
  <si>
    <t>2320414</t>
  </si>
  <si>
    <t>2320416</t>
  </si>
  <si>
    <t>2320417</t>
  </si>
  <si>
    <t>2320418</t>
  </si>
  <si>
    <t>2320419</t>
  </si>
  <si>
    <t>2320420</t>
  </si>
  <si>
    <t>2320431</t>
  </si>
  <si>
    <t>2320432</t>
  </si>
  <si>
    <t>2320433</t>
  </si>
  <si>
    <t>2320498</t>
  </si>
  <si>
    <t>2320499</t>
  </si>
  <si>
    <t>23304</t>
  </si>
  <si>
    <t>2330401</t>
  </si>
  <si>
    <t>2330405</t>
  </si>
  <si>
    <t>2330411</t>
  </si>
  <si>
    <t>2330413</t>
  </si>
  <si>
    <t>2330414</t>
  </si>
  <si>
    <t>2330416</t>
  </si>
  <si>
    <t>2330417</t>
  </si>
  <si>
    <t>2330418</t>
  </si>
  <si>
    <t>2330419</t>
  </si>
  <si>
    <t>2330420</t>
  </si>
  <si>
    <t>2330431</t>
  </si>
  <si>
    <t>2330432</t>
  </si>
  <si>
    <t>2330433</t>
  </si>
  <si>
    <t>2330498</t>
  </si>
  <si>
    <t>2330499</t>
  </si>
  <si>
    <t>234</t>
  </si>
  <si>
    <t>23401</t>
  </si>
  <si>
    <t>2340101</t>
  </si>
  <si>
    <t>2340102</t>
  </si>
  <si>
    <t>2340103</t>
  </si>
  <si>
    <t>2340104</t>
  </si>
  <si>
    <t>2340105</t>
  </si>
  <si>
    <t>2340106</t>
  </si>
  <si>
    <t>2340107</t>
  </si>
  <si>
    <t>2340108</t>
  </si>
  <si>
    <t>2340109</t>
  </si>
  <si>
    <t>2340110</t>
  </si>
  <si>
    <t>2340111</t>
  </si>
  <si>
    <t>2340199</t>
  </si>
  <si>
    <t>23402</t>
  </si>
  <si>
    <t>2340201</t>
  </si>
  <si>
    <t>2340202</t>
  </si>
  <si>
    <t>2340203</t>
  </si>
  <si>
    <t>2340204</t>
  </si>
  <si>
    <t>2340205</t>
  </si>
  <si>
    <t>2340299</t>
  </si>
  <si>
    <t>23004</t>
  </si>
  <si>
    <t>1050402</t>
  </si>
  <si>
    <t>2300603</t>
  </si>
  <si>
    <t>11004</t>
  </si>
  <si>
    <t>2300802</t>
  </si>
  <si>
    <t>2300902</t>
  </si>
  <si>
    <t>1100802</t>
  </si>
  <si>
    <t>1100902</t>
  </si>
  <si>
    <t>110090299</t>
  </si>
  <si>
    <t>1101102</t>
  </si>
  <si>
    <t>23104</t>
  </si>
  <si>
    <t>上年结余</t>
  </si>
  <si>
    <t>核电站乏燃料处理处置基金支出</t>
  </si>
  <si>
    <t>国家电影事业发展专项资金安排的支出</t>
  </si>
  <si>
    <t>旅游发展基金支出</t>
  </si>
  <si>
    <t>国家电影事业发展专项资金对应专项债务收入安排的支出</t>
  </si>
  <si>
    <t>可再生能源电价附加收入安排的支出</t>
  </si>
  <si>
    <t>废弃电器电子产品处理基金支出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</si>
  <si>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</si>
  <si>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</si>
  <si>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</si>
  <si>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</si>
  <si>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</si>
  <si>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</si>
  <si>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</si>
  <si>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</si>
  <si>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</si>
  <si>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</si>
  <si>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大中型水库库区基金安排的支出</t>
  </si>
  <si>
    <t>三峡水库库区基金支出</t>
  </si>
  <si>
    <t>国家重大水利工程建设基金安排的支出</t>
  </si>
  <si>
    <t>大中型水库库区基金对应专项债务收入安排的支出</t>
  </si>
  <si>
    <t>国家重大水利工程建设基金对应专项债务收入安排的支出</t>
  </si>
  <si>
    <t>海南省高等级公路车辆通行附加费安排的支出</t>
  </si>
  <si>
    <t>车辆通行费安排的支出</t>
  </si>
  <si>
    <t>铁路建设基金支出</t>
  </si>
  <si>
    <t>船舶油污损害赔偿基金支出</t>
  </si>
  <si>
    <t>民航发展基金支出</t>
  </si>
  <si>
    <t>海南省高等级公路车辆通行附加费对应专项债务收入安排的支出</t>
  </si>
  <si>
    <t>政府收费公路专项债券收入安排的支出</t>
  </si>
  <si>
    <t>车辆通行费对应专项债务收入安排的支出</t>
  </si>
  <si>
    <t>农网还贷资金支出</t>
  </si>
  <si>
    <t>其他政府性基金及对应专项债务收入安排的支出</t>
  </si>
  <si>
    <t>彩票发行销售机构业务费安排的支出</t>
  </si>
  <si>
    <t>抗疫特别国债财务基金支出</t>
  </si>
  <si>
    <t>彩票公益金安排的支出</t>
  </si>
  <si>
    <t>地方政府专项债务付息支出</t>
  </si>
  <si>
    <t>地方政府专项债务发行费用支出</t>
  </si>
  <si>
    <t>基础设施建设</t>
  </si>
  <si>
    <t>抗疫相关支出</t>
  </si>
  <si>
    <t>抗疫特别国债安排的支出</t>
  </si>
  <si>
    <t>1030601</t>
  </si>
  <si>
    <t>1030602</t>
  </si>
  <si>
    <t>22301</t>
  </si>
  <si>
    <t>1030603</t>
  </si>
  <si>
    <t>22302</t>
  </si>
  <si>
    <t>1030604</t>
  </si>
  <si>
    <t>22303</t>
  </si>
  <si>
    <t>1030698</t>
  </si>
  <si>
    <t>22399</t>
  </si>
  <si>
    <t>11005</t>
  </si>
  <si>
    <t>23005</t>
  </si>
  <si>
    <t>1100501</t>
  </si>
  <si>
    <t>2300501</t>
  </si>
  <si>
    <t>1100604</t>
  </si>
  <si>
    <t>2300604</t>
  </si>
  <si>
    <t>1100804</t>
  </si>
  <si>
    <t>2300803</t>
  </si>
  <si>
    <t>2300918</t>
  </si>
  <si>
    <r>
      <rPr>
        <sz val="11"/>
        <color indexed="8"/>
        <rFont val="黑体"/>
        <family val="3"/>
        <charset val="134"/>
      </rPr>
      <t>省级</t>
    </r>
  </si>
  <si>
    <r>
      <rPr>
        <sz val="11"/>
        <color indexed="8"/>
        <rFont val="黑体"/>
        <family val="3"/>
        <charset val="134"/>
      </rPr>
      <t>地市级</t>
    </r>
  </si>
  <si>
    <r>
      <rPr>
        <sz val="11"/>
        <color indexed="8"/>
        <rFont val="黑体"/>
        <family val="3"/>
        <charset val="134"/>
      </rPr>
      <t>中央级</t>
    </r>
  </si>
  <si>
    <t>国有资本经营预算转移支付收入</t>
  </si>
  <si>
    <t>103060104</t>
  </si>
  <si>
    <t>103060105</t>
  </si>
  <si>
    <t>103060106</t>
  </si>
  <si>
    <t>103060107</t>
  </si>
  <si>
    <t>103060108</t>
  </si>
  <si>
    <t>103060109</t>
  </si>
  <si>
    <t>103060112</t>
  </si>
  <si>
    <t>103060113</t>
  </si>
  <si>
    <t>103060114</t>
  </si>
  <si>
    <t>103060115</t>
  </si>
  <si>
    <t>103060116</t>
  </si>
  <si>
    <t>103060117</t>
  </si>
  <si>
    <t>103060118</t>
  </si>
  <si>
    <t>103060119</t>
  </si>
  <si>
    <t>103060120</t>
  </si>
  <si>
    <t>103060121</t>
  </si>
  <si>
    <t>103060122</t>
  </si>
  <si>
    <t>103060123</t>
  </si>
  <si>
    <t>103060124</t>
  </si>
  <si>
    <t>103060125</t>
  </si>
  <si>
    <t>103060126</t>
  </si>
  <si>
    <t>103060127</t>
  </si>
  <si>
    <t>103060128</t>
  </si>
  <si>
    <t>103060129</t>
  </si>
  <si>
    <t>103060130</t>
  </si>
  <si>
    <t>103060131</t>
  </si>
  <si>
    <t>103060132</t>
  </si>
  <si>
    <t>103060133</t>
  </si>
  <si>
    <t>103060134</t>
  </si>
  <si>
    <t>103060198</t>
  </si>
  <si>
    <t>103060202</t>
  </si>
  <si>
    <t>103060203</t>
  </si>
  <si>
    <t>103060204</t>
  </si>
  <si>
    <t>103060298</t>
  </si>
  <si>
    <t>103060304</t>
  </si>
  <si>
    <t>103060305</t>
  </si>
  <si>
    <t>103060307</t>
  </si>
  <si>
    <t>103060398</t>
  </si>
  <si>
    <t>103060401</t>
  </si>
  <si>
    <t>103060402</t>
  </si>
  <si>
    <t>103060498</t>
  </si>
  <si>
    <t>2230101</t>
  </si>
  <si>
    <t>2230102</t>
  </si>
  <si>
    <t>2230103</t>
  </si>
  <si>
    <t>2230104</t>
  </si>
  <si>
    <t>2230105</t>
  </si>
  <si>
    <t>2230106</t>
  </si>
  <si>
    <t>2230107</t>
  </si>
  <si>
    <t>2230108</t>
  </si>
  <si>
    <t>2230109</t>
  </si>
  <si>
    <t>2230199</t>
  </si>
  <si>
    <t>2230201</t>
  </si>
  <si>
    <t>2230202</t>
  </si>
  <si>
    <t>2230203</t>
  </si>
  <si>
    <t>2230204</t>
  </si>
  <si>
    <t>2230205</t>
  </si>
  <si>
    <t>2230206</t>
  </si>
  <si>
    <t>2230208</t>
  </si>
  <si>
    <t>2230299</t>
  </si>
  <si>
    <t>2230301</t>
  </si>
  <si>
    <t>2239999</t>
  </si>
  <si>
    <t>收入类科目分来源地区预算数</t>
  </si>
  <si>
    <t>支出类科目分对象地区预算数</t>
  </si>
  <si>
    <t>冲抵科目</t>
  </si>
  <si>
    <t>冲抵
合计</t>
  </si>
  <si>
    <t xml:space="preserve">
项目</t>
  </si>
  <si>
    <r>
      <rPr>
        <sz val="11"/>
        <rFont val="黑体"/>
        <family val="3"/>
        <charset val="134"/>
      </rPr>
      <t>债务转贷收入</t>
    </r>
  </si>
  <si>
    <t>级次</t>
  </si>
  <si>
    <t>行政区划名称</t>
  </si>
  <si>
    <r>
      <rPr>
        <sz val="11"/>
        <rFont val="黑体"/>
        <family val="3"/>
        <charset val="134"/>
      </rPr>
      <t>收入总计</t>
    </r>
  </si>
  <si>
    <r>
      <rPr>
        <sz val="11"/>
        <rFont val="黑体"/>
        <family val="3"/>
        <charset val="134"/>
      </rPr>
      <t>地方本级收入合计</t>
    </r>
  </si>
  <si>
    <r>
      <rPr>
        <sz val="11"/>
        <rFont val="黑体"/>
        <family val="3"/>
        <charset val="134"/>
      </rPr>
      <t>转移性收入</t>
    </r>
  </si>
  <si>
    <r>
      <rPr>
        <sz val="11"/>
        <rFont val="黑体"/>
        <family val="3"/>
        <charset val="134"/>
      </rPr>
      <t>上级补助收入</t>
    </r>
  </si>
  <si>
    <r>
      <rPr>
        <sz val="11"/>
        <rFont val="黑体"/>
        <family val="3"/>
        <charset val="134"/>
      </rPr>
      <t>返还性收入</t>
    </r>
  </si>
  <si>
    <r>
      <rPr>
        <sz val="11"/>
        <rFont val="黑体"/>
        <family val="3"/>
        <charset val="134"/>
      </rPr>
      <t>一般性转移支付收入</t>
    </r>
  </si>
  <si>
    <r>
      <rPr>
        <sz val="11"/>
        <rFont val="黑体"/>
        <family val="3"/>
        <charset val="134"/>
      </rPr>
      <t>专项转移支付收入</t>
    </r>
  </si>
  <si>
    <r>
      <rPr>
        <sz val="11"/>
        <rFont val="黑体"/>
        <family val="3"/>
        <charset val="134"/>
      </rPr>
      <t>上解收入</t>
    </r>
  </si>
  <si>
    <r>
      <rPr>
        <sz val="11"/>
        <rFont val="黑体"/>
        <family val="3"/>
        <charset val="134"/>
      </rPr>
      <t>上年结余收入</t>
    </r>
  </si>
  <si>
    <r>
      <rPr>
        <sz val="11"/>
        <rFont val="黑体"/>
        <family val="3"/>
        <charset val="134"/>
      </rPr>
      <t>调入资金</t>
    </r>
  </si>
  <si>
    <r>
      <rPr>
        <sz val="11"/>
        <rFont val="黑体"/>
        <family val="3"/>
        <charset val="134"/>
      </rPr>
      <t>动用预算稳定调节基金</t>
    </r>
  </si>
  <si>
    <r>
      <rPr>
        <sz val="11"/>
        <rFont val="黑体"/>
        <family val="3"/>
        <charset val="134"/>
      </rPr>
      <t>区域间转移支付收入</t>
    </r>
  </si>
  <si>
    <r>
      <rPr>
        <sz val="11"/>
        <rFont val="黑体"/>
        <family val="3"/>
        <charset val="134"/>
      </rPr>
      <t>债务收入</t>
    </r>
  </si>
  <si>
    <r>
      <rPr>
        <sz val="11"/>
        <rFont val="黑体"/>
        <family val="3"/>
        <charset val="134"/>
      </rPr>
      <t>支出总计</t>
    </r>
  </si>
  <si>
    <r>
      <rPr>
        <sz val="11"/>
        <rFont val="黑体"/>
        <family val="3"/>
        <charset val="134"/>
      </rPr>
      <t>地方本级支出合计</t>
    </r>
  </si>
  <si>
    <r>
      <rPr>
        <sz val="11"/>
        <rFont val="黑体"/>
        <family val="3"/>
        <charset val="134"/>
      </rPr>
      <t>补助下级支出</t>
    </r>
  </si>
  <si>
    <r>
      <rPr>
        <sz val="11"/>
        <rFont val="黑体"/>
        <family val="3"/>
        <charset val="134"/>
      </rPr>
      <t>上解支出</t>
    </r>
  </si>
  <si>
    <r>
      <rPr>
        <sz val="11"/>
        <rFont val="黑体"/>
        <family val="3"/>
        <charset val="134"/>
      </rPr>
      <t>调出资金</t>
    </r>
  </si>
  <si>
    <r>
      <rPr>
        <sz val="11"/>
        <rFont val="黑体"/>
        <family val="3"/>
        <charset val="134"/>
      </rPr>
      <t>年终结余</t>
    </r>
  </si>
  <si>
    <r>
      <rPr>
        <sz val="11"/>
        <rFont val="黑体"/>
        <family val="3"/>
        <charset val="134"/>
      </rPr>
      <t>债务转贷支出</t>
    </r>
  </si>
  <si>
    <r>
      <rPr>
        <sz val="11"/>
        <rFont val="黑体"/>
        <family val="3"/>
        <charset val="134"/>
      </rPr>
      <t>安排预算稳定调节基金</t>
    </r>
  </si>
  <si>
    <r>
      <rPr>
        <sz val="11"/>
        <rFont val="黑体"/>
        <family val="3"/>
        <charset val="134"/>
      </rPr>
      <t>补充预算周转金</t>
    </r>
  </si>
  <si>
    <r>
      <rPr>
        <sz val="11"/>
        <rFont val="黑体"/>
        <family val="3"/>
        <charset val="134"/>
      </rPr>
      <t>区域间转移性支出</t>
    </r>
  </si>
  <si>
    <t>政府性基金转移支付收入</t>
  </si>
  <si>
    <t>政府性基金转移支付</t>
  </si>
  <si>
    <t>国有资本经营预算转移支付</t>
  </si>
  <si>
    <t>23001-返还性支出</t>
  </si>
  <si>
    <t>2300102-所得税基数返还支出</t>
  </si>
  <si>
    <t>2300103-成品油税费改革税收返还支出</t>
  </si>
  <si>
    <t>2300104-增值税税收返还支出</t>
  </si>
  <si>
    <t>2300105-消费税税收返还支出</t>
  </si>
  <si>
    <t>2300106-增值税“五五分享”税收返还支出</t>
  </si>
  <si>
    <t>23002-一般性转移支付</t>
  </si>
  <si>
    <t>2300202-均衡性转移支付支出</t>
  </si>
  <si>
    <t>2300207-县级基本财力保障机制奖补资金支出</t>
  </si>
  <si>
    <t>2300208-结算补助支出</t>
  </si>
  <si>
    <t>2300226-重点生态功能区转移支付支出</t>
  </si>
  <si>
    <t>2300227-固定数额补助支出</t>
  </si>
  <si>
    <t>吉财预指〔2013〕1313号</t>
  </si>
  <si>
    <t>2300228-革命老区转移支付支出</t>
  </si>
  <si>
    <t>2300229-民族地区转移支付支出</t>
  </si>
  <si>
    <t>2300230-边境地区转移支付支出</t>
  </si>
  <si>
    <t>2300231-巩固脱贫攻坚成果衔接乡村振兴转移支付支出</t>
  </si>
  <si>
    <t>2300244-公共安全共同财政事权转移支付支出</t>
  </si>
  <si>
    <t>2300245-教育共同财政事权转移支付支出</t>
  </si>
  <si>
    <t>23003-专项转移支付</t>
  </si>
  <si>
    <t>文号</t>
    <phoneticPr fontId="49" type="noConversion"/>
  </si>
  <si>
    <t>摘要</t>
  </si>
  <si>
    <t>功能分类</t>
    <phoneticPr fontId="49" type="noConversion"/>
  </si>
  <si>
    <t>金额</t>
    <phoneticPr fontId="49" type="noConversion"/>
  </si>
  <si>
    <t>摘要</t>
    <phoneticPr fontId="49" type="noConversion"/>
  </si>
  <si>
    <t>序号</t>
  </si>
  <si>
    <t>序号</t>
    <phoneticPr fontId="49" type="noConversion"/>
  </si>
  <si>
    <t>表四之二</t>
    <phoneticPr fontId="49" type="noConversion"/>
  </si>
  <si>
    <t>项        目</t>
  </si>
  <si>
    <t xml:space="preserve">企业职工基本
养老保险基金
</t>
  </si>
  <si>
    <t>城乡居民基本
养老保险基金</t>
  </si>
  <si>
    <t>机关事业单位基
本养老保险基金</t>
  </si>
  <si>
    <t>职工基本医疗保险
(含生育保险)基金</t>
  </si>
  <si>
    <t>城乡居民基本
医疗保险基金</t>
  </si>
  <si>
    <t>工伤保险基金</t>
  </si>
  <si>
    <t>失业保险基金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</si>
  <si>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</si>
  <si>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</si>
  <si>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</si>
  <si>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</si>
  <si>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</si>
  <si>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</si>
  <si>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</si>
  <si>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二、支出</t>
  </si>
  <si>
    <t xml:space="preserve">    其中:1.社会保险待遇支出</t>
  </si>
  <si>
    <t xml:space="preserve">         2.转移支出</t>
  </si>
  <si>
    <t xml:space="preserve">         3.其他支出</t>
  </si>
  <si>
    <t>三、本年收支结余</t>
  </si>
  <si>
    <t>四、年末滚存结余</t>
  </si>
  <si>
    <t>表十二</t>
    <phoneticPr fontId="52" type="noConversion"/>
  </si>
  <si>
    <t>支出功能分类</t>
  </si>
  <si>
    <t>分配数</t>
  </si>
  <si>
    <t>23004-政府性基金转移支付</t>
  </si>
  <si>
    <t>2300409-农林水</t>
  </si>
  <si>
    <t>2300499-其他支出</t>
  </si>
  <si>
    <r>
      <rPr>
        <sz val="48"/>
        <rFont val="方正小标宋简体"/>
        <family val="3"/>
        <charset val="134"/>
      </rPr>
      <t xml:space="preserve">长白朝鲜族自治县
</t>
    </r>
    <r>
      <rPr>
        <sz val="48"/>
        <rFont val="Times New Roman"/>
        <family val="1"/>
      </rPr>
      <t>2025</t>
    </r>
    <r>
      <rPr>
        <sz val="48"/>
        <rFont val="方正小标宋简体"/>
        <family val="3"/>
        <charset val="134"/>
      </rPr>
      <t>年地方财政预算表</t>
    </r>
    <phoneticPr fontId="49" type="noConversion"/>
  </si>
  <si>
    <t>2080209</t>
  </si>
  <si>
    <t>老龄事务</t>
  </si>
  <si>
    <t>2210111</t>
  </si>
  <si>
    <t>配租型住房保障</t>
  </si>
  <si>
    <t>经营主体管理</t>
  </si>
  <si>
    <t>2014050</t>
  </si>
  <si>
    <t>2014101</t>
  </si>
  <si>
    <t>2014102</t>
  </si>
  <si>
    <t>2014103</t>
  </si>
  <si>
    <t>2014150</t>
  </si>
  <si>
    <t>2014199</t>
  </si>
  <si>
    <t>其他数据事务支出</t>
  </si>
  <si>
    <t>专门学校教育</t>
  </si>
  <si>
    <t>就业创业服务补助</t>
  </si>
  <si>
    <t>职业技能评价补贴</t>
  </si>
  <si>
    <t>求职和创业补贴</t>
  </si>
  <si>
    <t>突发公共卫生事件应急处置</t>
  </si>
  <si>
    <t>2101750</t>
  </si>
  <si>
    <t>2101901</t>
  </si>
  <si>
    <t>托育机构</t>
  </si>
  <si>
    <t>2101999</t>
  </si>
  <si>
    <t>其他托育服务支出</t>
  </si>
  <si>
    <t>2111299</t>
  </si>
  <si>
    <t>其他清洁能源支出</t>
  </si>
  <si>
    <t>其他工业和信息产业支出</t>
  </si>
  <si>
    <t>2210112</t>
  </si>
  <si>
    <t>配售型保障性住房</t>
  </si>
  <si>
    <t>2210113</t>
  </si>
  <si>
    <t>城中村改造</t>
  </si>
  <si>
    <r>
      <t>2025</t>
    </r>
    <r>
      <rPr>
        <sz val="18"/>
        <rFont val="方正小标宋简体"/>
        <family val="3"/>
        <charset val="134"/>
      </rPr>
      <t>年一般公共预算本级支出表</t>
    </r>
    <phoneticPr fontId="49" type="noConversion"/>
  </si>
  <si>
    <r>
      <t>2025</t>
    </r>
    <r>
      <rPr>
        <sz val="18"/>
        <rFont val="方正小标宋简体"/>
        <family val="3"/>
        <charset val="134"/>
      </rPr>
      <t>年一般公共预算收入表</t>
    </r>
    <phoneticPr fontId="49" type="noConversion"/>
  </si>
  <si>
    <r>
      <t>2025</t>
    </r>
    <r>
      <rPr>
        <sz val="18"/>
        <rFont val="方正小标宋简体"/>
        <family val="3"/>
        <charset val="134"/>
      </rPr>
      <t>年一般公共预算支出表</t>
    </r>
    <phoneticPr fontId="49" type="noConversion"/>
  </si>
  <si>
    <t>地方本级收入合计</t>
    <phoneticPr fontId="65" type="noConversion"/>
  </si>
  <si>
    <t>上级补助收入</t>
    <phoneticPr fontId="65" type="noConversion"/>
  </si>
  <si>
    <t>上解收入</t>
    <phoneticPr fontId="65" type="noConversion"/>
  </si>
  <si>
    <t>上年结余收入</t>
    <phoneticPr fontId="65" type="noConversion"/>
  </si>
  <si>
    <t>债务转贷收入</t>
    <phoneticPr fontId="65" type="noConversion"/>
  </si>
  <si>
    <t>动用预算稳定调节基金</t>
    <phoneticPr fontId="65" type="noConversion"/>
  </si>
  <si>
    <t>区域间转移性收入</t>
    <phoneticPr fontId="65" type="noConversion"/>
  </si>
  <si>
    <t>表三</t>
    <phoneticPr fontId="65" type="noConversion"/>
  </si>
  <si>
    <r>
      <t>2025</t>
    </r>
    <r>
      <rPr>
        <sz val="18"/>
        <rFont val="方正小标宋简体"/>
        <family val="3"/>
        <charset val="134"/>
      </rPr>
      <t>年一般公共预算收支平衡表</t>
    </r>
    <phoneticPr fontId="65" type="noConversion"/>
  </si>
  <si>
    <t>上年
预算数</t>
    <phoneticPr fontId="65" type="noConversion"/>
  </si>
  <si>
    <t xml:space="preserve">上年预计
执行数 </t>
    <phoneticPr fontId="65" type="noConversion"/>
  </si>
  <si>
    <t>为上年预算数的%</t>
    <phoneticPr fontId="65" type="noConversion"/>
  </si>
  <si>
    <t>为上年预计执行数的%</t>
    <phoneticPr fontId="65" type="noConversion"/>
  </si>
  <si>
    <t>地方本级支出合计</t>
    <phoneticPr fontId="65" type="noConversion"/>
  </si>
  <si>
    <t>转移性支出</t>
    <phoneticPr fontId="65" type="noConversion"/>
  </si>
  <si>
    <t>补助下级支出</t>
    <phoneticPr fontId="65" type="noConversion"/>
  </si>
  <si>
    <t>返还性支出</t>
    <phoneticPr fontId="65" type="noConversion"/>
  </si>
  <si>
    <t>一般性转移支付</t>
    <phoneticPr fontId="65" type="noConversion"/>
  </si>
  <si>
    <t>专项转移支付</t>
    <phoneticPr fontId="65" type="noConversion"/>
  </si>
  <si>
    <t>上解支出</t>
    <phoneticPr fontId="65" type="noConversion"/>
  </si>
  <si>
    <t>体制上解支出</t>
  </si>
  <si>
    <t>专项上解支出</t>
  </si>
  <si>
    <t>调出资金</t>
  </si>
  <si>
    <t>年终结余</t>
  </si>
  <si>
    <t>一般公共预算年终结余</t>
  </si>
  <si>
    <t>债务转贷支出</t>
  </si>
  <si>
    <t>地方政府一般债券转贷支出</t>
  </si>
  <si>
    <t>地方政府向外国政府借款转贷支出</t>
  </si>
  <si>
    <t>地方政府向国际组织借款转贷支出</t>
  </si>
  <si>
    <t>地方政府其他一般债务转贷支出</t>
  </si>
  <si>
    <t>安排预算稳定调节基金</t>
  </si>
  <si>
    <t>补充预算周转金</t>
  </si>
  <si>
    <t>区域间转移性支出</t>
  </si>
  <si>
    <t>生态保护补偿转移性支出</t>
  </si>
  <si>
    <t>土地指标调剂转移性支出</t>
  </si>
  <si>
    <t>其他转移性支出</t>
  </si>
  <si>
    <t>债务还本支出</t>
    <phoneticPr fontId="65" type="noConversion"/>
  </si>
  <si>
    <t>地方政府一般债务还本支出</t>
  </si>
  <si>
    <t>地方政府一般债券还本支出</t>
  </si>
  <si>
    <t>地方政府向外国政府借款还本支出</t>
  </si>
  <si>
    <t>地方政府向国际组织借款还本支出</t>
  </si>
  <si>
    <t>地方政府其他一般债务还本支出</t>
  </si>
  <si>
    <r>
      <t>2025</t>
    </r>
    <r>
      <rPr>
        <sz val="18"/>
        <rFont val="方正小标宋简体"/>
        <family val="3"/>
        <charset val="134"/>
      </rPr>
      <t>年一般公共预算支出资金来源表</t>
    </r>
    <phoneticPr fontId="65" type="noConversion"/>
  </si>
  <si>
    <t>其他资金</t>
    <phoneticPr fontId="65" type="noConversion"/>
  </si>
  <si>
    <t>20141</t>
  </si>
  <si>
    <t>数据事务</t>
  </si>
  <si>
    <t>21019</t>
  </si>
  <si>
    <t>托育服务</t>
  </si>
  <si>
    <t>清洁能源</t>
  </si>
  <si>
    <t>工业和信息产业</t>
  </si>
  <si>
    <r>
      <t>2025</t>
    </r>
    <r>
      <rPr>
        <sz val="18"/>
        <rFont val="方正小标宋简体"/>
        <family val="3"/>
        <charset val="134"/>
      </rPr>
      <t>年一般公共预算支出经济分类表</t>
    </r>
    <phoneticPr fontId="65" type="noConversion"/>
  </si>
  <si>
    <r>
      <t>2025</t>
    </r>
    <r>
      <rPr>
        <sz val="18"/>
        <rFont val="方正小标宋简体"/>
        <family val="3"/>
        <charset val="134"/>
      </rPr>
      <t>年一般公共预算支出</t>
    </r>
    <r>
      <rPr>
        <sz val="18"/>
        <rFont val="仿宋_GB2312"/>
        <family val="1"/>
        <charset val="134"/>
      </rPr>
      <t>“</t>
    </r>
    <r>
      <rPr>
        <sz val="18"/>
        <rFont val="方正小标宋简体"/>
        <family val="3"/>
        <charset val="134"/>
      </rPr>
      <t>三公</t>
    </r>
    <r>
      <rPr>
        <sz val="18"/>
        <rFont val="仿宋_GB2312"/>
        <family val="1"/>
        <charset val="134"/>
      </rPr>
      <t>”</t>
    </r>
    <r>
      <rPr>
        <sz val="18"/>
        <rFont val="方正小标宋简体"/>
        <family val="3"/>
        <charset val="134"/>
      </rPr>
      <t>经费预算表</t>
    </r>
    <phoneticPr fontId="65" type="noConversion"/>
  </si>
  <si>
    <t>因公出国（境）费</t>
    <phoneticPr fontId="65" type="noConversion"/>
  </si>
  <si>
    <r>
      <t>2025</t>
    </r>
    <r>
      <rPr>
        <sz val="18"/>
        <rFont val="方正小标宋简体"/>
        <family val="3"/>
        <charset val="134"/>
      </rPr>
      <t>年政府性基金预算收支表</t>
    </r>
    <phoneticPr fontId="65" type="noConversion"/>
  </si>
  <si>
    <r>
      <rPr>
        <sz val="11"/>
        <rFont val="黑体"/>
        <family val="3"/>
        <charset val="134"/>
      </rPr>
      <t>科目编码</t>
    </r>
    <phoneticPr fontId="65" type="noConversion"/>
  </si>
  <si>
    <t>上年预计执行数</t>
    <phoneticPr fontId="65" type="noConversion"/>
  </si>
  <si>
    <r>
      <rPr>
        <sz val="11"/>
        <rFont val="黑体"/>
        <family val="3"/>
        <charset val="134"/>
      </rPr>
      <t>为上年预计执行数的</t>
    </r>
    <r>
      <rPr>
        <sz val="11"/>
        <rFont val="Times New Roman"/>
        <family val="1"/>
      </rPr>
      <t>%</t>
    </r>
    <phoneticPr fontId="65" type="noConversion"/>
  </si>
  <si>
    <t>政府性基金收入</t>
  </si>
  <si>
    <t>农网还贷资金收入</t>
  </si>
  <si>
    <t>20598</t>
  </si>
  <si>
    <t>超长期特别国债安排的支出</t>
  </si>
  <si>
    <t>地方农网还贷资金收入</t>
  </si>
  <si>
    <t>2059801</t>
  </si>
  <si>
    <t>基础教育</t>
  </si>
  <si>
    <t>海南省高等级公路车辆通行附加费收入</t>
  </si>
  <si>
    <t>2059802</t>
  </si>
  <si>
    <t>2059803</t>
  </si>
  <si>
    <t>国有土地收益基金收入</t>
  </si>
  <si>
    <t>2059804</t>
  </si>
  <si>
    <t>农业土地开发资金收入</t>
  </si>
  <si>
    <t>2059899</t>
  </si>
  <si>
    <t>国有土地使用权出让收入</t>
  </si>
  <si>
    <t>土地出让价款收入</t>
  </si>
  <si>
    <t>补缴的土地价款</t>
  </si>
  <si>
    <t>乏燃料运输</t>
  </si>
  <si>
    <t>划拨土地收入</t>
  </si>
  <si>
    <t>乏燃料离堆贮存</t>
  </si>
  <si>
    <t>缴纳新增建设用地土地有偿使用费</t>
  </si>
  <si>
    <t>乏燃料后处理</t>
  </si>
  <si>
    <t>其他土地出让收入</t>
  </si>
  <si>
    <t>高放废物的处理处置</t>
  </si>
  <si>
    <t>大中型水库库区基金收入</t>
  </si>
  <si>
    <t>乏燃料后处理厂的建设、运行、改造和退役</t>
  </si>
  <si>
    <t>地方大中型水库库区基金收入</t>
  </si>
  <si>
    <t>其他乏燃料处理处置基金支出</t>
  </si>
  <si>
    <t>彩票公益金收入</t>
  </si>
  <si>
    <t>20698</t>
  </si>
  <si>
    <t>福利彩票公益金收入</t>
  </si>
  <si>
    <t>2069801</t>
  </si>
  <si>
    <t>体育彩票公益金收入</t>
  </si>
  <si>
    <t>2069802</t>
  </si>
  <si>
    <t>城市基础设施配套费收入</t>
  </si>
  <si>
    <t>2069803</t>
  </si>
  <si>
    <t>小型水库移民扶助基金收入</t>
  </si>
  <si>
    <t>2069804</t>
  </si>
  <si>
    <t>国家重大水利工程建设基金收入</t>
  </si>
  <si>
    <t>2069805</t>
  </si>
  <si>
    <t>地方重大水利工程建设资金</t>
  </si>
  <si>
    <t>2069899</t>
  </si>
  <si>
    <t>其他科技支出</t>
  </si>
  <si>
    <t>车辆通行费</t>
  </si>
  <si>
    <t>污水处理费收入</t>
  </si>
  <si>
    <t>彩票发行机构和彩票销售机构的业务费用</t>
  </si>
  <si>
    <t>资助国产影片放映</t>
  </si>
  <si>
    <t>福利彩票销售机构的业务费用</t>
  </si>
  <si>
    <t>资助影院建设</t>
  </si>
  <si>
    <t>体育彩票销售机构的业务费用</t>
  </si>
  <si>
    <t>资助少数民族语电影译制</t>
  </si>
  <si>
    <t>彩票兑奖周转金</t>
  </si>
  <si>
    <t>购买农村电影公益性放映版权服务</t>
  </si>
  <si>
    <t>彩票发行销售风险基金</t>
  </si>
  <si>
    <t>其他国家电影事业发展专项资金支出</t>
  </si>
  <si>
    <t>彩票市场调控资金收入</t>
  </si>
  <si>
    <t>1030182</t>
  </si>
  <si>
    <t>耕地保护考核奖惩基金收入</t>
  </si>
  <si>
    <t>宣传促销</t>
  </si>
  <si>
    <t>1030183</t>
  </si>
  <si>
    <t>超长期特别国债财务基金收入</t>
  </si>
  <si>
    <t>行业规划</t>
  </si>
  <si>
    <t>其他政府性基金收入</t>
  </si>
  <si>
    <t>旅游事业补助</t>
  </si>
  <si>
    <t>专项债务对应项目专项收入</t>
  </si>
  <si>
    <t>地方旅游开发项目补助</t>
  </si>
  <si>
    <t>海南省高等级公路车辆通行附加费专项债务对应项目专项收入</t>
  </si>
  <si>
    <t>其他旅游发展基金支出</t>
  </si>
  <si>
    <t>国家电影事业发展专项资金专项债务对应项目专项收入</t>
  </si>
  <si>
    <t>国有土地使用权出让金专项债务对应项目专项收入</t>
  </si>
  <si>
    <t>资助城市影院</t>
  </si>
  <si>
    <t>土地储备专项债券对应项目专项收入</t>
  </si>
  <si>
    <t>其他国家电影事业发展专项资金对应专项债务收入支出</t>
  </si>
  <si>
    <t>棚户区改造专项债券对应项目专项收入</t>
  </si>
  <si>
    <t>20798</t>
  </si>
  <si>
    <t>其他国有土地使用权出让金专项债务对应项目专项收入</t>
  </si>
  <si>
    <t>2079801</t>
  </si>
  <si>
    <t>农业土地开发资金专项债务对应项目专项收入</t>
  </si>
  <si>
    <t>2079802</t>
  </si>
  <si>
    <t>大中型水库库区基金专项债务对应项目专项收入</t>
  </si>
  <si>
    <t>2079803</t>
  </si>
  <si>
    <t>城市基础设施配套费专项债务对应项目专项收入</t>
  </si>
  <si>
    <t>2079804</t>
  </si>
  <si>
    <t>小型水库移民扶助基金专项债务对应项目专项收入</t>
  </si>
  <si>
    <t>2079805</t>
  </si>
  <si>
    <t>国家重大水利工程建设基金专项债务对应项目专项收入</t>
  </si>
  <si>
    <t>2079899</t>
  </si>
  <si>
    <t>车辆通行费专项债务对应项目专项收入</t>
  </si>
  <si>
    <t>政府收费公路专项债券对应项目专项收入</t>
  </si>
  <si>
    <t>20898</t>
  </si>
  <si>
    <t>其他车辆通行费专项债务对应项目专项收入</t>
  </si>
  <si>
    <t>2089801</t>
  </si>
  <si>
    <t>养老机构及服务设施</t>
  </si>
  <si>
    <t>污水处理费专项债务对应项目专项收入</t>
  </si>
  <si>
    <t>2089802</t>
  </si>
  <si>
    <t>公共就业服务设施</t>
  </si>
  <si>
    <t>其他政府性基金专项债务对应项目专项收入</t>
  </si>
  <si>
    <t>2089899</t>
  </si>
  <si>
    <t>其他地方自行试点项目收益专项债券对应项目专项收入</t>
  </si>
  <si>
    <t>21098</t>
  </si>
  <si>
    <t>2109801</t>
  </si>
  <si>
    <t>2109802</t>
  </si>
  <si>
    <t>2109803</t>
  </si>
  <si>
    <t>公共卫生机构</t>
  </si>
  <si>
    <t>2109804</t>
  </si>
  <si>
    <t>2109899</t>
  </si>
  <si>
    <t>风力发电补助</t>
  </si>
  <si>
    <t>太阳能发电补助</t>
  </si>
  <si>
    <t>生物质能发电补助</t>
  </si>
  <si>
    <t>其他可再生能源电价附加收入安排的支出</t>
  </si>
  <si>
    <t>回收处理费用补贴</t>
  </si>
  <si>
    <t>信息系统建设</t>
  </si>
  <si>
    <t>基金征管经费</t>
  </si>
  <si>
    <t>其他废弃电器电子产品处理基金支出</t>
  </si>
  <si>
    <t>21198</t>
  </si>
  <si>
    <t>2119801</t>
  </si>
  <si>
    <t>水污染综合治理</t>
  </si>
  <si>
    <t>2119802</t>
  </si>
  <si>
    <t>应对气候变化</t>
  </si>
  <si>
    <t>2119803</t>
  </si>
  <si>
    <t>“三北”工程建设</t>
  </si>
  <si>
    <t>2119899</t>
  </si>
  <si>
    <t>征地和拆迁补偿支出</t>
  </si>
  <si>
    <t>土地开发支出</t>
  </si>
  <si>
    <t>城市建设支出</t>
  </si>
  <si>
    <t>农村基础设施建设支出</t>
  </si>
  <si>
    <t>补助被征地农民支出</t>
  </si>
  <si>
    <t>土地出让业务支出</t>
  </si>
  <si>
    <t>廉租住房支出</t>
  </si>
  <si>
    <t>支付破产或改制企业职工安置费</t>
  </si>
  <si>
    <t>棚户区改造支出</t>
  </si>
  <si>
    <t>公共租赁住房支出</t>
  </si>
  <si>
    <t>农业生产发展支出</t>
  </si>
  <si>
    <t>农村社会事业支出</t>
  </si>
  <si>
    <t>农业农村生态环境支出</t>
  </si>
  <si>
    <t>其他国有土地使用权出让收入安排的支出</t>
  </si>
  <si>
    <t>其他国有土地收益基金支出</t>
  </si>
  <si>
    <t>城市公共设施</t>
  </si>
  <si>
    <t>城市环境卫生</t>
  </si>
  <si>
    <t>公有房屋</t>
  </si>
  <si>
    <t>城市防洪</t>
  </si>
  <si>
    <t>其他城市基础设施配套费安排的支出</t>
  </si>
  <si>
    <t>污水处理设施建设和运营</t>
  </si>
  <si>
    <t>代征手续费</t>
  </si>
  <si>
    <t>其他污水处理费安排的支出</t>
  </si>
  <si>
    <t>其他土地储备专项债券收入安排的支出</t>
  </si>
  <si>
    <t>其他棚户区改造专项债券收入安排的支出</t>
  </si>
  <si>
    <t>其他城市基础设施配套费对应专项债务收入安排的支出</t>
  </si>
  <si>
    <t>其他污水处理费对应专项债务收入安排的支出</t>
  </si>
  <si>
    <t>其他国有土地使用权出让收入对应专项债务收入安排的支出</t>
  </si>
  <si>
    <t>21298</t>
  </si>
  <si>
    <t>2129801</t>
  </si>
  <si>
    <t>2129899</t>
  </si>
  <si>
    <t>解决移民遗留问题</t>
  </si>
  <si>
    <t>库区防护工程维护</t>
  </si>
  <si>
    <t>其他大中型水库库区基金支出</t>
  </si>
  <si>
    <t>库区维护和管理</t>
  </si>
  <si>
    <t>其他三峡水库库区基金支出</t>
  </si>
  <si>
    <t>三峡后续工作</t>
  </si>
  <si>
    <t>地方重大水利工程建设</t>
  </si>
  <si>
    <t>其他重大水利工程建设基金支出</t>
  </si>
  <si>
    <t>其他大中型水库库区基金对应专项债务收入支出</t>
  </si>
  <si>
    <t>三峡工程后续工作</t>
  </si>
  <si>
    <t>其他重大水利工程建设基金对应专项债务收入支出</t>
  </si>
  <si>
    <t>21398</t>
  </si>
  <si>
    <t>2139801</t>
  </si>
  <si>
    <t>农业农村支出</t>
  </si>
  <si>
    <t>2139802</t>
  </si>
  <si>
    <t>水利支出</t>
  </si>
  <si>
    <t>2139899</t>
  </si>
  <si>
    <t>公路还贷</t>
  </si>
  <si>
    <t>其他海南省高等级公路车辆通行附加费安排的支出</t>
  </si>
  <si>
    <t>政府还贷公路养护</t>
  </si>
  <si>
    <t>政府还贷公路管理</t>
  </si>
  <si>
    <t>其他车辆通行费安排的支出</t>
  </si>
  <si>
    <t>铁路建设投资</t>
  </si>
  <si>
    <t>购置铁路机车车辆</t>
  </si>
  <si>
    <t>铁路还贷</t>
  </si>
  <si>
    <t>建设项目铺底资金</t>
  </si>
  <si>
    <t>勘测设计</t>
  </si>
  <si>
    <t>注册资本金</t>
  </si>
  <si>
    <t>周转资金</t>
  </si>
  <si>
    <t>其他铁路建设基金支出</t>
  </si>
  <si>
    <t>应急处置费用</t>
  </si>
  <si>
    <t>控制清除污染</t>
  </si>
  <si>
    <t>损失补偿</t>
  </si>
  <si>
    <t>生态恢复</t>
  </si>
  <si>
    <t>监视监测</t>
  </si>
  <si>
    <t>其他船舶油污损害赔偿基金支出</t>
  </si>
  <si>
    <t>民航机场建设</t>
  </si>
  <si>
    <t>民航安全</t>
  </si>
  <si>
    <t>航线和机场补贴</t>
  </si>
  <si>
    <t>民航节能减排</t>
  </si>
  <si>
    <t>通用航空发展</t>
  </si>
  <si>
    <t>征管经费</t>
  </si>
  <si>
    <t>民航科教和信息建设</t>
  </si>
  <si>
    <t>其他民航发展基金支出</t>
  </si>
  <si>
    <t>其他海南省高等级公路车辆通行附加费对应专项债务收入安排的支出</t>
  </si>
  <si>
    <t>其他政府收费公路专项债券收入安排的支出</t>
  </si>
  <si>
    <t>21498</t>
  </si>
  <si>
    <t>2149801</t>
  </si>
  <si>
    <t>2149802</t>
  </si>
  <si>
    <t>2149803</t>
  </si>
  <si>
    <t>2149804</t>
  </si>
  <si>
    <t>2149899</t>
  </si>
  <si>
    <t>中央农网还贷资金支出</t>
  </si>
  <si>
    <t>地方农网还贷资金支出</t>
  </si>
  <si>
    <t>其他农网还贷资金支出</t>
  </si>
  <si>
    <t>21598</t>
  </si>
  <si>
    <t>2159801</t>
  </si>
  <si>
    <t>2159802</t>
  </si>
  <si>
    <t>2159803</t>
  </si>
  <si>
    <t>2159899</t>
  </si>
  <si>
    <t>中央特别国债经营基金支出</t>
  </si>
  <si>
    <t>中央特别国债经营基金财务支出</t>
  </si>
  <si>
    <t>22006</t>
  </si>
  <si>
    <t>耕地保护考核奖惩基金支出</t>
  </si>
  <si>
    <t>2200601</t>
  </si>
  <si>
    <t>耕地保护</t>
  </si>
  <si>
    <t>2200602</t>
  </si>
  <si>
    <t>补充耕地</t>
  </si>
  <si>
    <t>22198</t>
  </si>
  <si>
    <t>2219801</t>
  </si>
  <si>
    <t>2219899</t>
  </si>
  <si>
    <t>其他住房保障支出</t>
  </si>
  <si>
    <t>22298</t>
  </si>
  <si>
    <t>2229801</t>
  </si>
  <si>
    <t>2229899</t>
  </si>
  <si>
    <t>其他粮油物资储备支出</t>
  </si>
  <si>
    <t>22498</t>
  </si>
  <si>
    <t>2249801</t>
  </si>
  <si>
    <t>2249802</t>
  </si>
  <si>
    <t>自然灾害恢复重建支出</t>
  </si>
  <si>
    <t>2249899</t>
  </si>
  <si>
    <t>其他政府性基金安排的支出</t>
  </si>
  <si>
    <t>其他地方自行试点项目收益专项债券收入安排的支出</t>
  </si>
  <si>
    <t>其他政府性基金债务收入安排的支出</t>
  </si>
  <si>
    <t>福利彩票发行机构的业务费支出</t>
  </si>
  <si>
    <t>体育彩票发行机构的业务费支出</t>
  </si>
  <si>
    <t>福利彩票销售机构的业务费支出</t>
  </si>
  <si>
    <t>体育彩票销售机构的业务费支出</t>
  </si>
  <si>
    <t>彩票兑奖周转金支出</t>
  </si>
  <si>
    <t>彩票发行销售风险基金支出</t>
  </si>
  <si>
    <t>彩票市场调控资金支出</t>
  </si>
  <si>
    <t>其他彩票发行销售机构业务费安排的支出</t>
  </si>
  <si>
    <t>22910</t>
  </si>
  <si>
    <t>超长期特别国债财务基金支出</t>
  </si>
  <si>
    <t>2291001</t>
  </si>
  <si>
    <t>用于补充全国社会保障基金的彩票公益金支出</t>
  </si>
  <si>
    <t>用于社会福利的彩票公益金支出</t>
  </si>
  <si>
    <t>用于体育事业的彩票公益金支出</t>
  </si>
  <si>
    <t>用于教育事业的彩票公益金支出</t>
  </si>
  <si>
    <t>用于红十字事业的彩票公益金支出</t>
  </si>
  <si>
    <t>用于残疾人事业的彩票公益金支出</t>
  </si>
  <si>
    <t>用于文化事业的彩票公益金支出</t>
  </si>
  <si>
    <t>用于巩固脱贫攻坚成果衔接乡村振兴的彩票公益金支出</t>
  </si>
  <si>
    <t>用于法律援助的彩票公益金支出</t>
  </si>
  <si>
    <t>用于城乡医疗救助的彩票公益金支出</t>
  </si>
  <si>
    <t>用于其他社会公益事业的彩票公益金支出</t>
  </si>
  <si>
    <t>22998</t>
  </si>
  <si>
    <t>超长期特别国债安排的其他支出</t>
  </si>
  <si>
    <t>2299899</t>
  </si>
  <si>
    <t>海南省高等级公路车辆通行附加费债务付息支出</t>
  </si>
  <si>
    <t>国家电影事业发展专项资金债务付息支出</t>
  </si>
  <si>
    <t>国有土地使用权出让金债务付息支出</t>
  </si>
  <si>
    <t>农业土地开发资金债务付息支出</t>
  </si>
  <si>
    <t>大中型水库库区基金债务付息支出</t>
  </si>
  <si>
    <t>城市基础设施配套费债务付息支出</t>
  </si>
  <si>
    <t>小型水库移民扶助基金债务付息支出</t>
  </si>
  <si>
    <t>国家重大水利工程建设基金债务付息支出</t>
  </si>
  <si>
    <t>车辆通行费债务付息支出</t>
  </si>
  <si>
    <t>污水处理费债务付息支出</t>
  </si>
  <si>
    <t>土地储备专项债券付息支出</t>
  </si>
  <si>
    <t>政府收费公路专项债券付息支出</t>
  </si>
  <si>
    <t>棚户区改造专项债券付息支出</t>
  </si>
  <si>
    <t>其他地方自行试点项目收益专项债券付息支出</t>
  </si>
  <si>
    <t>其他政府性基金债务付息支出</t>
  </si>
  <si>
    <t>海南省高等级公路车辆通行附加费债务发行费用支出</t>
  </si>
  <si>
    <t>国家电影事业发展专项资金债务发行费用支出</t>
  </si>
  <si>
    <t>国有土地使用权出让金债务发行费用支出</t>
  </si>
  <si>
    <t>农业土地开发资金债务发行费用支出</t>
  </si>
  <si>
    <t>大中型水库库区基金债务发行费用支出</t>
  </si>
  <si>
    <t>城市基础设施配套费债务发行费用支出</t>
  </si>
  <si>
    <t>小型水库移民扶助基金债务发行费用支出</t>
  </si>
  <si>
    <t>国家重大水利工程建设基金债务发行费用支出</t>
  </si>
  <si>
    <t>车辆通行费债务发行费用支出</t>
  </si>
  <si>
    <t>污水处理费债务发行费用支出</t>
  </si>
  <si>
    <t>土地储备专项债券发行费用支出</t>
  </si>
  <si>
    <t>政府收费公路专项债券发行费用支出</t>
  </si>
  <si>
    <t>棚户区改造专项债券发行费用支出</t>
  </si>
  <si>
    <t>其他地方自行试点项目收益专项债券发行费用支出</t>
  </si>
  <si>
    <t>其他政府性基金债务发行费用支出</t>
  </si>
  <si>
    <t>公共卫生体系建设</t>
  </si>
  <si>
    <t>重大疫情防控救治体系建设</t>
  </si>
  <si>
    <t>粮食安全</t>
  </si>
  <si>
    <t>能源安全</t>
  </si>
  <si>
    <t>应急物资保障</t>
  </si>
  <si>
    <t>产业链改造升级</t>
  </si>
  <si>
    <t>城镇老旧小区改造</t>
  </si>
  <si>
    <t>生态环境治理</t>
  </si>
  <si>
    <t>交通基础设施建设</t>
  </si>
  <si>
    <t>市政设施建设</t>
  </si>
  <si>
    <t>重大区域规划基础设施建设</t>
  </si>
  <si>
    <t>其他基础设施建设</t>
  </si>
  <si>
    <t>创业担保贷款贴息</t>
  </si>
  <si>
    <t>援企稳岗补贴</t>
  </si>
  <si>
    <t>困难群众基本生活补助</t>
  </si>
  <si>
    <t>其他抗疫相关支出</t>
  </si>
  <si>
    <t>政府性基金转移支付收入</t>
    <phoneticPr fontId="65" type="noConversion"/>
  </si>
  <si>
    <t>政府性基金转移支付</t>
    <phoneticPr fontId="65" type="noConversion"/>
  </si>
  <si>
    <t>1100413</t>
    <phoneticPr fontId="65" type="noConversion"/>
  </si>
  <si>
    <t>其中：超长期特别国债转移支付收入</t>
    <phoneticPr fontId="65" type="noConversion"/>
  </si>
  <si>
    <t>2300413</t>
    <phoneticPr fontId="65" type="noConversion"/>
  </si>
  <si>
    <t>其中：超长期特别国债转移支付支出</t>
    <phoneticPr fontId="65" type="noConversion"/>
  </si>
  <si>
    <t>1100603</t>
    <phoneticPr fontId="65" type="noConversion"/>
  </si>
  <si>
    <t>政府性基金上解收入</t>
  </si>
  <si>
    <t>政府性基金上解支出</t>
    <phoneticPr fontId="65" type="noConversion"/>
  </si>
  <si>
    <t>110060301</t>
    <phoneticPr fontId="65" type="noConversion"/>
  </si>
  <si>
    <t>抗疫特别国债还本上解收入</t>
  </si>
  <si>
    <t>2300605</t>
  </si>
  <si>
    <t>抗疫特别国债还本上解支出</t>
  </si>
  <si>
    <t>110060302</t>
  </si>
  <si>
    <t>超长期特别国债还本上解收入</t>
  </si>
  <si>
    <t>2300606</t>
  </si>
  <si>
    <t>超长期特别国债还本上解支出</t>
  </si>
  <si>
    <t>110060399</t>
    <phoneticPr fontId="65" type="noConversion"/>
  </si>
  <si>
    <t>其他政府性基金上解收入</t>
  </si>
  <si>
    <t>调出资金</t>
    <phoneticPr fontId="65" type="noConversion"/>
  </si>
  <si>
    <t>政府性基金预算调出资金</t>
    <phoneticPr fontId="65" type="noConversion"/>
  </si>
  <si>
    <t>政府性基金预算上年结余收入</t>
  </si>
  <si>
    <t>年终结余</t>
    <phoneticPr fontId="65" type="noConversion"/>
  </si>
  <si>
    <t>政府性基金年终结余</t>
    <phoneticPr fontId="65" type="noConversion"/>
  </si>
  <si>
    <t>调入政府性基金预算资金</t>
  </si>
  <si>
    <t>债务转贷支出</t>
    <phoneticPr fontId="65" type="noConversion"/>
  </si>
  <si>
    <t>110090202</t>
  </si>
  <si>
    <t>从一般公共预算调入用于补充超长期特别国债偿债备付金的资金</t>
    <phoneticPr fontId="65" type="noConversion"/>
  </si>
  <si>
    <t>23022</t>
  </si>
  <si>
    <t>偿债备付金</t>
  </si>
  <si>
    <t>110090203</t>
  </si>
  <si>
    <t>从国有资本经营预算调入用于补充超长期特别国债偿债备付金的资金</t>
    <phoneticPr fontId="65" type="noConversion"/>
  </si>
  <si>
    <t>2302201</t>
  </si>
  <si>
    <t>安排超长期特别国债偿债备付金</t>
  </si>
  <si>
    <t>110090204</t>
  </si>
  <si>
    <t>从一般公共预算调入用于偿还超长期特别国债本金的资金</t>
    <phoneticPr fontId="65" type="noConversion"/>
  </si>
  <si>
    <t>110090205</t>
  </si>
  <si>
    <t>从国有资本经营预算调入用于偿还超长期特别国债本金的资金</t>
    <phoneticPr fontId="65" type="noConversion"/>
  </si>
  <si>
    <t>110090206</t>
  </si>
  <si>
    <t>从一般公共预算调入用于偿还抗疫特别国债本金的资金</t>
  </si>
  <si>
    <t>110090207</t>
  </si>
  <si>
    <t>从国有资本经营预算调入用于偿还抗疫特别国债本金的资金</t>
  </si>
  <si>
    <t>其他调入政府性基金预算资金</t>
  </si>
  <si>
    <t>地方政府专项债务转贷收入</t>
  </si>
  <si>
    <t>11022</t>
  </si>
  <si>
    <t>动用偿债备付金</t>
    <phoneticPr fontId="65" type="noConversion"/>
  </si>
  <si>
    <t>1102201</t>
  </si>
  <si>
    <t>动用超长期特别国债偿债备付金</t>
    <phoneticPr fontId="65" type="noConversion"/>
  </si>
  <si>
    <t>地方政府专项债务还本支出</t>
  </si>
  <si>
    <t>专项债务收入</t>
  </si>
  <si>
    <r>
      <t>2025</t>
    </r>
    <r>
      <rPr>
        <sz val="18"/>
        <rFont val="方正小标宋简体"/>
        <family val="3"/>
        <charset val="134"/>
      </rPr>
      <t>年政府性基金预算支出资金来源表</t>
    </r>
    <phoneticPr fontId="65" type="noConversion"/>
  </si>
  <si>
    <t>科目编码</t>
    <phoneticPr fontId="65" type="noConversion"/>
  </si>
  <si>
    <t>当年地方本级收入安排</t>
    <phoneticPr fontId="65" type="noConversion"/>
  </si>
  <si>
    <t>政府性基金转移支付收入安排</t>
    <phoneticPr fontId="65" type="noConversion"/>
  </si>
  <si>
    <r>
      <t>2025</t>
    </r>
    <r>
      <rPr>
        <sz val="18"/>
        <rFont val="方正小标宋简体"/>
        <family val="3"/>
        <charset val="134"/>
      </rPr>
      <t>年国有资本经营预算收支表</t>
    </r>
    <phoneticPr fontId="65" type="noConversion"/>
  </si>
  <si>
    <t>项目</t>
    <phoneticPr fontId="65" type="noConversion"/>
  </si>
  <si>
    <t>上年预计
执行数</t>
    <phoneticPr fontId="65" type="noConversion"/>
  </si>
  <si>
    <t>预算数</t>
    <phoneticPr fontId="65" type="noConversion"/>
  </si>
  <si>
    <t>金额</t>
    <phoneticPr fontId="65" type="noConversion"/>
  </si>
  <si>
    <t>资本性支出</t>
  </si>
  <si>
    <t xml:space="preserve">费用性支出 </t>
  </si>
  <si>
    <t>一、利润收入</t>
  </si>
  <si>
    <r>
      <rPr>
        <sz val="11"/>
        <color rgb="FF000000"/>
        <rFont val="仿宋_GB2312"/>
        <family val="3"/>
        <charset val="134"/>
      </rPr>
      <t>一</t>
    </r>
    <r>
      <rPr>
        <sz val="11"/>
        <color indexed="8"/>
        <rFont val="仿宋_GB2312"/>
        <family val="3"/>
        <charset val="134"/>
      </rPr>
      <t>、解决历史遗留问题及改革成本支出</t>
    </r>
    <phoneticPr fontId="65" type="noConversion"/>
  </si>
  <si>
    <t>二、股息红利收入</t>
    <phoneticPr fontId="65" type="noConversion"/>
  </si>
  <si>
    <t>二、国有企业资本金注入</t>
    <phoneticPr fontId="65" type="noConversion"/>
  </si>
  <si>
    <t>三、产权转让收入</t>
  </si>
  <si>
    <t>三、国有企业公益性补贴</t>
    <phoneticPr fontId="65" type="noConversion"/>
  </si>
  <si>
    <t>四、清算收入</t>
  </si>
  <si>
    <t>四、其他国有资本经营预算支出</t>
    <phoneticPr fontId="65" type="noConversion"/>
  </si>
  <si>
    <t>五、其他国有资本经营预算收入</t>
  </si>
  <si>
    <t>国有资本经营预算转移支付</t>
    <phoneticPr fontId="65" type="noConversion"/>
  </si>
  <si>
    <t>国有资本经营预算转移支付收入</t>
    <phoneticPr fontId="65" type="noConversion"/>
  </si>
  <si>
    <t>国有资本经营预算转移支付支出</t>
    <phoneticPr fontId="65" type="noConversion"/>
  </si>
  <si>
    <t>国有资本经营预算上解收入</t>
  </si>
  <si>
    <t>国有资本经营预算上解支出</t>
  </si>
  <si>
    <t>国有资本经营预算上年结余收入</t>
    <phoneticPr fontId="65" type="noConversion"/>
  </si>
  <si>
    <t>国有资本经营预算调出资金</t>
  </si>
  <si>
    <t>国有资本经营预算年终结余</t>
    <phoneticPr fontId="65" type="noConversion"/>
  </si>
  <si>
    <t>收 入 总 计</t>
  </si>
  <si>
    <t>支 出 总 计</t>
  </si>
  <si>
    <r>
      <t>2025</t>
    </r>
    <r>
      <rPr>
        <sz val="18"/>
        <rFont val="方正小标宋简体"/>
        <family val="3"/>
        <charset val="134"/>
      </rPr>
      <t>年国有资本经营预算收入表</t>
    </r>
    <phoneticPr fontId="65" type="noConversion"/>
  </si>
  <si>
    <r>
      <rPr>
        <sz val="11"/>
        <color rgb="FF000000"/>
        <rFont val="黑体"/>
        <family val="3"/>
        <charset val="134"/>
      </rPr>
      <t>上</t>
    </r>
    <r>
      <rPr>
        <sz val="11"/>
        <color indexed="8"/>
        <rFont val="黑体"/>
        <family val="3"/>
        <charset val="134"/>
      </rPr>
      <t>年</t>
    </r>
    <r>
      <rPr>
        <sz val="11"/>
        <color rgb="FF000000"/>
        <rFont val="黑体"/>
        <family val="3"/>
        <charset val="134"/>
      </rPr>
      <t>预计</t>
    </r>
    <r>
      <rPr>
        <sz val="11"/>
        <color indexed="8"/>
        <rFont val="黑体"/>
        <family val="3"/>
        <charset val="134"/>
      </rPr>
      <t>执行数</t>
    </r>
    <phoneticPr fontId="65" type="noConversion"/>
  </si>
  <si>
    <t>石油石化企业利润收入</t>
  </si>
  <si>
    <t>电力企业利润收入</t>
  </si>
  <si>
    <t>电信企业利润收入</t>
  </si>
  <si>
    <t>煤炭企业利润收入</t>
  </si>
  <si>
    <t>有色冶金采掘企业利润收入</t>
  </si>
  <si>
    <t>黑色冶金采掘企业利润收入</t>
  </si>
  <si>
    <t>化工企业利润收入</t>
  </si>
  <si>
    <t>运输企业利润收入</t>
  </si>
  <si>
    <t>电子企业利润收入</t>
  </si>
  <si>
    <t>机械企业利润收入</t>
  </si>
  <si>
    <t>投资服务企业利润收入</t>
  </si>
  <si>
    <t>纺织轻工企业利润收入</t>
  </si>
  <si>
    <t>贸易企业利润收入</t>
  </si>
  <si>
    <t>建筑施工企业利润收入</t>
  </si>
  <si>
    <t>房地产企业利润收入</t>
  </si>
  <si>
    <t>建材企业利润收入</t>
  </si>
  <si>
    <t>境外企业利润收入</t>
  </si>
  <si>
    <t>对外合作企业利润收入</t>
  </si>
  <si>
    <t>医药企业利润收入</t>
  </si>
  <si>
    <t>农林牧渔企业利润收入</t>
  </si>
  <si>
    <t>邮政企业利润收入</t>
  </si>
  <si>
    <t>军工企业利润收入</t>
  </si>
  <si>
    <t>转制科研院所利润收入</t>
  </si>
  <si>
    <t>地质勘查企业利润收入</t>
  </si>
  <si>
    <t>卫生体育福利企业利润收入</t>
  </si>
  <si>
    <t>教育文化广播企业利润收入</t>
  </si>
  <si>
    <t>科学研究企业利润收入</t>
  </si>
  <si>
    <t>机关社团所属企业利润收入</t>
  </si>
  <si>
    <t>金融企业利润收入（国资预算）</t>
  </si>
  <si>
    <t>其他国有资本经营预算企业利润收入</t>
  </si>
  <si>
    <t>国有控股公司股息红利收入</t>
  </si>
  <si>
    <t>国有参股公司股息红利收入</t>
  </si>
  <si>
    <t>金融企业股息红利收入（国资预算）</t>
  </si>
  <si>
    <t>其他国有资本经营预算企业股息红利收入</t>
  </si>
  <si>
    <t>国有股权、股份转让收入</t>
  </si>
  <si>
    <t>国有独资企业产权转让收入</t>
  </si>
  <si>
    <t>金融企业产权转让收入</t>
  </si>
  <si>
    <t>其他国有资本经营预算企业产权转让收入</t>
  </si>
  <si>
    <t>国有股权、股份清算收入</t>
  </si>
  <si>
    <t>国有独资企业清算收入</t>
  </si>
  <si>
    <t>其他国有资本经营预算企业清算收入</t>
  </si>
  <si>
    <t>其他国有资本经营预算收入</t>
  </si>
  <si>
    <t>1100501</t>
    <phoneticPr fontId="65" type="noConversion"/>
  </si>
  <si>
    <t>110050191</t>
    <phoneticPr fontId="65" type="noConversion"/>
  </si>
  <si>
    <t>国有资本经营预算省补助计划单列市收入</t>
    <phoneticPr fontId="65" type="noConversion"/>
  </si>
  <si>
    <t>1100604</t>
    <phoneticPr fontId="65" type="noConversion"/>
  </si>
  <si>
    <t>国有资本经营预算上解收入</t>
    <phoneticPr fontId="65" type="noConversion"/>
  </si>
  <si>
    <t>110060491</t>
    <phoneticPr fontId="65" type="noConversion"/>
  </si>
  <si>
    <t>国有资本经营预算计划单列市上解省收入</t>
    <phoneticPr fontId="65" type="noConversion"/>
  </si>
  <si>
    <t>国有资本经营预算上年结余收入</t>
  </si>
  <si>
    <r>
      <t>2025</t>
    </r>
    <r>
      <rPr>
        <sz val="18"/>
        <rFont val="方正小标宋简体"/>
        <family val="3"/>
        <charset val="134"/>
      </rPr>
      <t>年国有资本经营预算支出表</t>
    </r>
    <phoneticPr fontId="65" type="noConversion"/>
  </si>
  <si>
    <t>资本性支出</t>
    <phoneticPr fontId="65" type="noConversion"/>
  </si>
  <si>
    <t xml:space="preserve">费用性支出 </t>
    <phoneticPr fontId="65" type="noConversion"/>
  </si>
  <si>
    <t>厂办大集体改革支出</t>
  </si>
  <si>
    <t>“三供一业”移交补助支出</t>
  </si>
  <si>
    <t>国有企业办职教幼教补助支出</t>
  </si>
  <si>
    <t>国有企业办公共服务机构移交补助支出</t>
  </si>
  <si>
    <t>国有企业退休人员社会化管理补助支出</t>
  </si>
  <si>
    <t>国有企业棚户区改造支出</t>
  </si>
  <si>
    <t>国有企业改革成本支出</t>
  </si>
  <si>
    <t>离休干部医药费补助支出</t>
  </si>
  <si>
    <t>金融企业改革性支出</t>
  </si>
  <si>
    <t>其他解决历史遗留问题及改革成本支出</t>
  </si>
  <si>
    <t>国有经济结构调整支出</t>
  </si>
  <si>
    <t>公益性设施投资支出</t>
  </si>
  <si>
    <t>前瞻性战略性产业发展支出</t>
  </si>
  <si>
    <t>生态环境保护支出</t>
  </si>
  <si>
    <t>支持科技进步支出</t>
  </si>
  <si>
    <t>重点领域安全生产能力建设支出</t>
  </si>
  <si>
    <t>金融企业资本性支出</t>
  </si>
  <si>
    <t>其他国有企业资本金注入</t>
  </si>
  <si>
    <t>国有企业公益性补贴</t>
  </si>
  <si>
    <t>其他国有资本经营预算支出</t>
  </si>
  <si>
    <t>2300501</t>
    <phoneticPr fontId="65" type="noConversion"/>
  </si>
  <si>
    <t>230050191</t>
    <phoneticPr fontId="65" type="noConversion"/>
  </si>
  <si>
    <t>国有资本经营预算省补助计划单列市支出</t>
    <phoneticPr fontId="65" type="noConversion"/>
  </si>
  <si>
    <t>2300604</t>
    <phoneticPr fontId="65" type="noConversion"/>
  </si>
  <si>
    <t>国有资本经营预算上解支出</t>
    <phoneticPr fontId="65" type="noConversion"/>
  </si>
  <si>
    <t>230060491</t>
    <phoneticPr fontId="65" type="noConversion"/>
  </si>
  <si>
    <t>国有资本经营预算计划单列市上解省支出</t>
    <phoneticPr fontId="65" type="noConversion"/>
  </si>
  <si>
    <t>国有资本经营预算年终结余</t>
  </si>
  <si>
    <t>2025年社会保险基金收支预算表</t>
    <phoneticPr fontId="49" type="noConversion"/>
  </si>
  <si>
    <t>表十一</t>
    <phoneticPr fontId="65" type="noConversion"/>
  </si>
  <si>
    <t>表十</t>
    <phoneticPr fontId="65" type="noConversion"/>
  </si>
  <si>
    <t>表九</t>
    <phoneticPr fontId="49" type="noConversion"/>
  </si>
  <si>
    <t>表八之一</t>
    <phoneticPr fontId="49" type="noConversion"/>
  </si>
  <si>
    <t>表七</t>
    <phoneticPr fontId="65" type="noConversion"/>
  </si>
  <si>
    <t>表六</t>
    <phoneticPr fontId="49" type="noConversion"/>
  </si>
  <si>
    <t>表四之一</t>
    <phoneticPr fontId="49" type="noConversion"/>
  </si>
  <si>
    <r>
      <rPr>
        <sz val="11"/>
        <rFont val="黑体"/>
        <family val="3"/>
        <charset val="134"/>
      </rPr>
      <t>表二</t>
    </r>
    <r>
      <rPr>
        <sz val="11"/>
        <rFont val="宋体"/>
        <family val="3"/>
        <charset val="134"/>
      </rPr>
      <t>之一</t>
    </r>
    <phoneticPr fontId="49" type="noConversion"/>
  </si>
  <si>
    <t>固定数额补助（吉财预指[2017]15号）</t>
    <phoneticPr fontId="49" type="noConversion"/>
  </si>
  <si>
    <t>吉财建指[2011]0028号</t>
    <phoneticPr fontId="49" type="noConversion"/>
  </si>
  <si>
    <t>吉财社指〔2024〕0866号</t>
  </si>
  <si>
    <t>关于提前下达2025年中央残疾人事业发展补助资金的通知</t>
  </si>
  <si>
    <t>吉财教指〔2024〕0997号</t>
  </si>
  <si>
    <t>提前下达2025年特殊教育补助资金</t>
  </si>
  <si>
    <t>吉财教指〔2024〕0996号</t>
  </si>
  <si>
    <t>提前下达2025年中央、省级支持学前教育发展资金</t>
  </si>
  <si>
    <t>吉财教指〔2024〕1008号</t>
  </si>
  <si>
    <t>提前下达2025年全省已辞退代课教师加发养老保险教龄补贴补助资金</t>
  </si>
  <si>
    <t>吉财教指〔2024〕1000号</t>
  </si>
  <si>
    <t>提前下达2025年中央改善普通高中办学条件补助资金</t>
  </si>
  <si>
    <t>吉财教指〔2024〕0995号</t>
  </si>
  <si>
    <t>提前下达2025年中央、省级学生资助补助经费</t>
  </si>
  <si>
    <t>吉财教指〔2024〕1005号</t>
  </si>
  <si>
    <t>提前下达2025年全省脱贫县（市）农村中小学教师生活补助资金</t>
  </si>
  <si>
    <t>吉财教指〔2024〕0999号</t>
  </si>
  <si>
    <t>提前下达2025年中央、省级城乡义务教育补助经费</t>
  </si>
  <si>
    <t>吉财教指〔2024〕1004号</t>
  </si>
  <si>
    <t>提前下达2025年中央义务教育薄弱环节改善与能力提升补助资金</t>
  </si>
  <si>
    <t>吉财教指〔2024〕1107号</t>
  </si>
  <si>
    <t>提前下达全省2025年支持职业教育发展补助资金（生均定额奖补）</t>
  </si>
  <si>
    <t>吉财教指〔2024〕0998号</t>
  </si>
  <si>
    <t>提前下达2025年省级普通高中生均补助资金</t>
  </si>
  <si>
    <t>吉财教指〔2024〕1009号</t>
  </si>
  <si>
    <t>提前下达2025年现代职业教育质量提升计划补助资金</t>
  </si>
  <si>
    <t>2300247-文化旅游体育与传媒共同财政事权转移支付支出</t>
    <phoneticPr fontId="52" type="noConversion"/>
  </si>
  <si>
    <t>吉财教指〔2024〕1026号</t>
  </si>
  <si>
    <t>关于提前下达2025年公共图书馆、美术馆、文化馆（站）免费开放补助资金的通知</t>
  </si>
  <si>
    <t>吉财教指〔2024〕1099号</t>
  </si>
  <si>
    <t>关于提前下达2025年中央支持地方公共 文化服务体系建设补助资金的通知</t>
  </si>
  <si>
    <t>吉财教指〔2024〕1042号</t>
  </si>
  <si>
    <t>提前下达2025年公共体育场馆向社会免费或低收费开放补助资金</t>
  </si>
  <si>
    <t>吉财教指〔2024〕1025号</t>
  </si>
  <si>
    <t>关于提前下达2025年乡镇（公社）老放映员工作年限补贴资金的通知</t>
  </si>
  <si>
    <t>2300248-社会保障和就业共同财政事权转移支付支出</t>
    <phoneticPr fontId="52" type="noConversion"/>
  </si>
  <si>
    <t>吉财社指〔2024〕0855号</t>
  </si>
  <si>
    <t>关于提前下达2025年中央和省级财政机关事业单位养老保险制度改革补助经费预算指标的通知</t>
  </si>
  <si>
    <t>吉财社指〔2024〕0849号</t>
  </si>
  <si>
    <t>关于提前下达2025年优抚安置事业单位补助资金的通知</t>
  </si>
  <si>
    <t>吉财社指〔2024〕867号</t>
  </si>
  <si>
    <t>关于提前下达2025年中央财政困难群众救助补助资金的通知</t>
  </si>
  <si>
    <t>吉财社指〔2024〕0814号</t>
  </si>
  <si>
    <t>关于提前下达2025年城乡居民基本养老保险中央和省级财政补助资金预算指标的通知</t>
  </si>
  <si>
    <t>吉财社指〔2024〕0847号</t>
  </si>
  <si>
    <t>关于提前下达2025年参军复员到企业的退休人员生活困难补助资金的通知</t>
  </si>
  <si>
    <t>吉财社指〔2024〕0846号</t>
  </si>
  <si>
    <t>关于提前下达2025年自主就业退役士兵经济补助金的通知</t>
  </si>
  <si>
    <t>吉财社指〔2024〕0883号</t>
  </si>
  <si>
    <t>关于提前下达2025年优抚对象补助资金预算（第二批）的通知</t>
  </si>
  <si>
    <t>吉财社指〔2024〕0845号</t>
  </si>
  <si>
    <t>关于提前下达2025年部分退役士兵基本医疗保险省级补助资金的通知</t>
  </si>
  <si>
    <t>吉财社指〔2024〕0868号</t>
  </si>
  <si>
    <t>关于提前下达2025年省级财政困难群众救助补助资金的通知</t>
  </si>
  <si>
    <t>吉财社指〔2024〕0928号</t>
  </si>
  <si>
    <t>提前下达2025年中央财政就业补助资金预算的通知</t>
  </si>
  <si>
    <t>吉财社指〔2024〕1103号</t>
  </si>
  <si>
    <t>关于提前下达2025年就业高质量发展专项资金（就业方向）预算的通知</t>
  </si>
  <si>
    <t>吉财社指〔2024〕1086号</t>
  </si>
  <si>
    <t>关于提前下达2025年就业高质量发展专项资金预算的通知（吉财社指〔2024〕1086号）</t>
  </si>
  <si>
    <t>吉财社指〔2024〕0881号</t>
  </si>
  <si>
    <t>关于提前下达2025年优抚对象补助资金预算（第一批）的通知</t>
  </si>
  <si>
    <t>吉财社指〔2024〕0923号</t>
  </si>
  <si>
    <t>关于提前下达2025年退役安置补助资金的通知</t>
  </si>
  <si>
    <t>2300249-医疗卫生共同财政事权转移支付支出</t>
    <phoneticPr fontId="52" type="noConversion"/>
  </si>
  <si>
    <t>吉财社指〔2024〕0863号</t>
  </si>
  <si>
    <t>关于提前下达2025年医疗服务与保障能力提升补助资金（农村卫生人才补助）预算的通知</t>
  </si>
  <si>
    <t>吉财社指〔2024〕1073号</t>
  </si>
  <si>
    <t>关于提前下达2025年基本公共卫生服务补助资金预算的通知</t>
  </si>
  <si>
    <t>吉财社指〔2024〕0940号</t>
  </si>
  <si>
    <t>关于提前下达2025年医疗救助补助资金预算的通知</t>
  </si>
  <si>
    <t>吉财社指〔2024〕1074号</t>
  </si>
  <si>
    <t>关于提前下达2025年基本药物制度补助资金预算的通知</t>
  </si>
  <si>
    <t>吉财社指〔2024〕1075号</t>
  </si>
  <si>
    <t>关于提前下达2025年计划生育转移支付资金预算的通知</t>
  </si>
  <si>
    <t>吉财社指〔2024〕1071号</t>
  </si>
  <si>
    <t>关于提前下达2025年医疗服务与保障能力提升（卫生健康人才培养）补助资金预算的通知</t>
  </si>
  <si>
    <t>吉财社指〔2024〕0882号</t>
  </si>
  <si>
    <t>关于提前下达2025年优抚对象医疗保障补助资金的通知</t>
  </si>
  <si>
    <t>吉财社指〔2024〕1070号</t>
  </si>
  <si>
    <t>关于提前下达2025年医疗服务与保障能力提升（医疗卫生机构能力建设）补助资金预算的通知</t>
  </si>
  <si>
    <t>吉财社指〔2024〕1072号</t>
  </si>
  <si>
    <t>关于提前下达2025年医疗服务与保障能力提升（公立医院综合改革）补助资金预算的通知</t>
  </si>
  <si>
    <t>吉财社指〔2024〕0864号</t>
  </si>
  <si>
    <t>关于提前下达2025年省级基本公共卫生（基本公共卫生项目）服务补助资金预算指标的通知</t>
  </si>
  <si>
    <t>吉财社指〔2024〕0981号</t>
  </si>
  <si>
    <t>关于提前下达2025年中央医疗服务与保障能力提升补助资金（医疗保障服务能力建设部分）预算的通知</t>
  </si>
  <si>
    <t>2300250-节能环保共同财政事权转移支付支出</t>
    <phoneticPr fontId="52" type="noConversion"/>
  </si>
  <si>
    <t>吉财资环指〔2025〕0026号</t>
  </si>
  <si>
    <t>关于下达2024年中央林业草原生态保护恢复资金预算（第三批）的通知</t>
  </si>
  <si>
    <t>吉财资环指〔2024〕0905号</t>
  </si>
  <si>
    <t>提前下达2025年中央林业草原生态保护恢复资金</t>
  </si>
  <si>
    <t>2300252-农林水共同财政事权转移支付支出</t>
    <phoneticPr fontId="52" type="noConversion"/>
  </si>
  <si>
    <t>吉财农指〔2024〕0943号</t>
  </si>
  <si>
    <t>关于提前下达2025年中央农业相关转移支付资金（农业部分）的通知</t>
  </si>
  <si>
    <t>吉财农指〔2024〕0952号</t>
  </si>
  <si>
    <t>提前下达2025年中央农业相关转移支付资金（畜牧部分）</t>
  </si>
  <si>
    <t>吉财农指〔2024〕0926号</t>
  </si>
  <si>
    <t>提前下达2025年中央水利发展资金预算</t>
  </si>
  <si>
    <t>吉财粮指〔2024〕0805号</t>
  </si>
  <si>
    <t>关于提前下达2025年目标价格补贴（玉米大豆和稻谷）资金的通知</t>
  </si>
  <si>
    <t>吉财农指〔2024〕0917号</t>
  </si>
  <si>
    <t>提前下达2025年大中型水库移民后期扶持资金预算</t>
  </si>
  <si>
    <t>吉财资环指〔2024〕0906号</t>
  </si>
  <si>
    <t>提前下达2025年中央林业草原改革发展资金</t>
  </si>
  <si>
    <t>2300253-交通运输共同财政事权转移支付支出</t>
    <phoneticPr fontId="52" type="noConversion"/>
  </si>
  <si>
    <t>吉财建指〔2024〕0829号</t>
  </si>
  <si>
    <t>提前下达2025年沿边开放旅游大通道项目省财政补助资金预算（一般债券贴息）</t>
  </si>
  <si>
    <t>吉财建指〔2024〕0833号</t>
  </si>
  <si>
    <t>提前下达2025年客运场站高质量转型发展补助资金</t>
  </si>
  <si>
    <t>吉财建指〔2024〕1034号</t>
  </si>
  <si>
    <t>提前下达2025年农村客运补贴资金和城市交通发展奖励资金</t>
  </si>
  <si>
    <t>吉财建指〔2024〕1032号</t>
  </si>
  <si>
    <t>提前下达2025年全省普通公路养护资金（第二批）</t>
  </si>
  <si>
    <t>2300258-住房保障共同财政事权转移支付支出</t>
    <phoneticPr fontId="52" type="noConversion"/>
  </si>
  <si>
    <t>吉财综指〔2024〕0877号</t>
  </si>
  <si>
    <t>关于提前下达2025年部分中央财政城镇保障性安居工程补助资金预算的通知</t>
  </si>
  <si>
    <t>吉财社指〔2024〕0874号</t>
  </si>
  <si>
    <t>关于提前下达2025年农村危房改造补助资金的通知</t>
  </si>
  <si>
    <t>2300299-其他一般性转移支付支出</t>
    <phoneticPr fontId="52" type="noConversion"/>
  </si>
  <si>
    <t>固定数额补助（吉财预指[2013]1313号其他一般性转移支付）</t>
  </si>
  <si>
    <t>2300310-卫生健康</t>
    <phoneticPr fontId="52" type="noConversion"/>
  </si>
  <si>
    <t>吉财社指〔2024〕1077号</t>
  </si>
  <si>
    <t>关于提前下达2025年重大公共卫生服务补助资金预算的通知</t>
  </si>
  <si>
    <t>2300311-节能环保</t>
    <phoneticPr fontId="52" type="noConversion"/>
  </si>
  <si>
    <t>吉财资环指〔2024〕0958号</t>
  </si>
  <si>
    <t>提前下达2025年中央大气污染防治专项资金（清洁取暖）</t>
  </si>
  <si>
    <t>吉财资环指〔2024〕0956号</t>
  </si>
  <si>
    <t>提前下达2025年中央农村环境整治资金</t>
  </si>
  <si>
    <t>吉财资环指〔2025〕0045号</t>
  </si>
  <si>
    <t>秸秆禁烧扣款和下达废弃秸秆无害化处置补助、禁烧激励资金</t>
  </si>
  <si>
    <t>2300313-农林水</t>
    <phoneticPr fontId="52" type="noConversion"/>
  </si>
  <si>
    <t>吉财金指〔2024〕1033号</t>
  </si>
  <si>
    <t>提前下达2025年中央财政普惠金融</t>
    <phoneticPr fontId="52" type="noConversion"/>
  </si>
  <si>
    <t>吉财村指〔2024〕890号</t>
  </si>
  <si>
    <t>关于提前下达2025年中央农村综合改革转移支付预算的通知</t>
  </si>
  <si>
    <t>吉财金指〔2024〕1038号</t>
  </si>
  <si>
    <t>提前下达2025年省级普惠金融</t>
    <phoneticPr fontId="52" type="noConversion"/>
  </si>
  <si>
    <t>2300320-自然资源海洋气象等</t>
    <phoneticPr fontId="52" type="noConversion"/>
  </si>
  <si>
    <t>吉财资环指〔2024〕0895号</t>
  </si>
  <si>
    <t>提前下达2025年重点生态保护修复治理（山水工程）资金预算</t>
  </si>
  <si>
    <t>2300314-交通运输</t>
    <phoneticPr fontId="52" type="noConversion"/>
  </si>
  <si>
    <t>吉财建指〔2024〕1027号</t>
  </si>
  <si>
    <t>提前下达2025年边境口岸汽车出入境运输管理保障经费</t>
  </si>
  <si>
    <t>秸秆禁烧扣款和下达废弃秸秆无害化处置补助、禁烧激励资金</t>
    <phoneticPr fontId="49" type="noConversion"/>
  </si>
  <si>
    <t>吉财预〔2005〕0998号</t>
    <phoneticPr fontId="49" type="noConversion"/>
  </si>
  <si>
    <t>所得税基数返还（吉财预[2005]998号-2）</t>
    <phoneticPr fontId="49" type="noConversion"/>
  </si>
  <si>
    <t>成品油价格和税费改革税收返还收入（吉财建指[2011]28号、[2012]211号、吉财建指[2010]43号）（历年执行）</t>
    <phoneticPr fontId="49" type="noConversion"/>
  </si>
  <si>
    <t>吉财预指〔2017〕0015号</t>
    <phoneticPr fontId="49" type="noConversion"/>
  </si>
  <si>
    <t>吉财预指〔2015〕1125号</t>
    <phoneticPr fontId="49" type="noConversion"/>
  </si>
  <si>
    <t>固定数额补助（吉财预指[2015]1125号）</t>
    <phoneticPr fontId="49" type="noConversion"/>
  </si>
  <si>
    <t>吉财预指〔2024〕898号</t>
    <phoneticPr fontId="49" type="noConversion"/>
  </si>
  <si>
    <t>关于提前下达2025年省对市县均衡性转移支付预算的通知</t>
    <phoneticPr fontId="49" type="noConversion"/>
  </si>
  <si>
    <t>吉财预指〔2015〕0513号</t>
    <phoneticPr fontId="49" type="noConversion"/>
  </si>
  <si>
    <t>2015年均衡性转移支付（历年执行）</t>
    <phoneticPr fontId="49" type="noConversion"/>
  </si>
  <si>
    <t>吉财预指〔2024〕0899号</t>
    <phoneticPr fontId="49" type="noConversion"/>
  </si>
  <si>
    <t>关于提前下达2025年省对市县农业转移人口市民化奖励资金预算的通知</t>
    <phoneticPr fontId="49" type="noConversion"/>
  </si>
  <si>
    <t>吉财预指〔2024〕0785号</t>
    <phoneticPr fontId="49" type="noConversion"/>
  </si>
  <si>
    <t>吉林省财政厅关于提前下达2025年县级基本财力保障机制奖补资金预算的通知</t>
    <phoneticPr fontId="49" type="noConversion"/>
  </si>
  <si>
    <t>吉财预指〔2017〕1289号</t>
    <phoneticPr fontId="49" type="noConversion"/>
  </si>
  <si>
    <t>省共享收入下放政策调整后省对县（市）财力补助基数</t>
    <phoneticPr fontId="49" type="noConversion"/>
  </si>
  <si>
    <t>吉财社指〔2024〕1043号</t>
    <phoneticPr fontId="49" type="noConversion"/>
  </si>
  <si>
    <t>关于提前下达2025年离休干部集中管理帮扶补助资金的通知</t>
    <phoneticPr fontId="49" type="noConversion"/>
  </si>
  <si>
    <t>吉财产业指〔2024〕0811号</t>
    <phoneticPr fontId="49" type="noConversion"/>
  </si>
  <si>
    <t>关于提前下达2025年BHFJCSS维护费预算的通知</t>
    <phoneticPr fontId="49" type="noConversion"/>
  </si>
  <si>
    <t>吉财教指〔2024〕1007号</t>
    <phoneticPr fontId="49" type="noConversion"/>
  </si>
  <si>
    <t>关于提前下达2025年新疆西藏等地区教育特殊补助资金的通知</t>
    <phoneticPr fontId="49" type="noConversion"/>
  </si>
  <si>
    <t>吉财社指〔2024〕0927号</t>
    <phoneticPr fontId="49" type="noConversion"/>
  </si>
  <si>
    <t>提前下达2025年“三支一扶”计划财政补助资金分配表</t>
    <phoneticPr fontId="49" type="noConversion"/>
  </si>
  <si>
    <t>吉财党政指〔2024〕0837号</t>
    <phoneticPr fontId="49" type="noConversion"/>
  </si>
  <si>
    <t>关于提前下达2025年度下派选调生到村工作中央 财政补助资金指标的通知</t>
    <phoneticPr fontId="49" type="noConversion"/>
  </si>
  <si>
    <t>关于提前下大2025年高校毕业生“三支一扶”计划补助资金预算的通知</t>
    <phoneticPr fontId="49" type="noConversion"/>
  </si>
  <si>
    <t>吉财教指〔2024〕994号</t>
    <phoneticPr fontId="49" type="noConversion"/>
  </si>
  <si>
    <t>关于提前下达2025年中央财政“基层科普行动计划”补助资金的通知</t>
    <phoneticPr fontId="49" type="noConversion"/>
  </si>
  <si>
    <t>吉财预指〔2024〕1019号</t>
    <phoneticPr fontId="49" type="noConversion"/>
  </si>
  <si>
    <t>关于下达财政事权和支出责任动态调整机制补助基数的通知</t>
    <phoneticPr fontId="49" type="noConversion"/>
  </si>
  <si>
    <t>吉财党政指〔2024〕0880号</t>
    <phoneticPr fontId="49" type="noConversion"/>
  </si>
  <si>
    <t>关于提前下达2025年审计专项经费的通知</t>
    <phoneticPr fontId="49" type="noConversion"/>
  </si>
  <si>
    <t>吉财产业指〔2024〕1063号</t>
    <phoneticPr fontId="49" type="noConversion"/>
  </si>
  <si>
    <t>关于提前下达2025年省属国有企业退休人员社会化管理补助资金的通知</t>
    <phoneticPr fontId="49" type="noConversion"/>
  </si>
  <si>
    <t>吉财产业指〔2024〕0810号</t>
    <phoneticPr fontId="49" type="noConversion"/>
  </si>
  <si>
    <t>关于提前下达2025年中央企业及原中央下放企业退休人员社会化管理补助资金的通知</t>
    <phoneticPr fontId="49" type="noConversion"/>
  </si>
  <si>
    <t>吉财党政指〔2024〕0865号</t>
    <phoneticPr fontId="49" type="noConversion"/>
  </si>
  <si>
    <t>关于提前下达2025年度全省非公有制企业和社会组织党建工作经费指标的通知</t>
    <phoneticPr fontId="49" type="noConversion"/>
  </si>
  <si>
    <t>吉财政法指〔2024〕0801号</t>
    <phoneticPr fontId="49" type="noConversion"/>
  </si>
  <si>
    <t>关于提前下达2025年mb补助经费预算的通知</t>
    <phoneticPr fontId="49" type="noConversion"/>
  </si>
  <si>
    <t>吉财党政指〔2024〕0851号</t>
    <phoneticPr fontId="49" type="noConversion"/>
  </si>
  <si>
    <t>关于提前下达2025年度补助基层行政单位工作经费指标的通知</t>
    <phoneticPr fontId="49" type="noConversion"/>
  </si>
  <si>
    <t>吉财党政指〔2024〕0838号</t>
    <phoneticPr fontId="49" type="noConversion"/>
  </si>
  <si>
    <t>关于提前下达2025年第一书记工作经费指标的通知</t>
    <phoneticPr fontId="49" type="noConversion"/>
  </si>
  <si>
    <t>吉财预指〔2024〕0902号</t>
    <phoneticPr fontId="49" type="noConversion"/>
  </si>
  <si>
    <t>关于提前下达2025年重点生态功能区转移支付预算的通知</t>
    <phoneticPr fontId="49" type="noConversion"/>
  </si>
  <si>
    <t>吉财社指〔2015〕0108号</t>
    <phoneticPr fontId="49" type="noConversion"/>
  </si>
  <si>
    <t>关于下达农村五保城乡孤儿等补助资金</t>
    <phoneticPr fontId="49" type="noConversion"/>
  </si>
  <si>
    <t>吉财建指〔2015〕1912号</t>
    <phoneticPr fontId="49" type="noConversion"/>
  </si>
  <si>
    <t>市县公路管理机构基本支出划转基数（历年执行）</t>
    <phoneticPr fontId="49" type="noConversion"/>
  </si>
  <si>
    <t>吉财建指〔2023〕1077号</t>
    <phoneticPr fontId="49" type="noConversion"/>
  </si>
  <si>
    <t>调整成品油转移支付资金（市县公路和运输管理）（历年执行）</t>
    <phoneticPr fontId="49" type="noConversion"/>
  </si>
  <si>
    <t>吉财建指〔2016〕0433号</t>
    <phoneticPr fontId="49" type="noConversion"/>
  </si>
  <si>
    <t>市县运输管理机构经费划转基数（历年执行）</t>
    <phoneticPr fontId="49" type="noConversion"/>
  </si>
  <si>
    <t>吉财政法指〔2016〕0184号</t>
    <phoneticPr fontId="49" type="noConversion"/>
  </si>
  <si>
    <t>关于补充上划省以下法院检察院财力基数的通知</t>
    <phoneticPr fontId="49" type="noConversion"/>
  </si>
  <si>
    <t>吉财综指〔2018〕235号</t>
    <phoneticPr fontId="49" type="noConversion"/>
  </si>
  <si>
    <t>关于下达调整艰苦边远地区津贴标准新增补助资金的通知</t>
    <phoneticPr fontId="49" type="noConversion"/>
  </si>
  <si>
    <t>吉财综指〔2016〕430号</t>
    <phoneticPr fontId="49" type="noConversion"/>
  </si>
  <si>
    <t>吉财预指〔2013〕1313号</t>
    <phoneticPr fontId="49" type="noConversion"/>
  </si>
  <si>
    <t>固定数额补助（吉财预指[2013]1313号企事业单位划转补助）</t>
    <phoneticPr fontId="49" type="noConversion"/>
  </si>
  <si>
    <t>吉财党政指〔2020〕0766号</t>
    <phoneticPr fontId="49" type="noConversion"/>
  </si>
  <si>
    <t>上划省药监局检查分局经费</t>
    <phoneticPr fontId="49" type="noConversion"/>
  </si>
  <si>
    <t>吉财行指〔2015〕0161号</t>
    <phoneticPr fontId="49" type="noConversion"/>
  </si>
  <si>
    <t>省级以下工商质监追加人员、抚恤金、津补贴等经费</t>
    <phoneticPr fontId="49" type="noConversion"/>
  </si>
  <si>
    <t>吉财行指〔2015〕1131号</t>
    <phoneticPr fontId="49" type="noConversion"/>
  </si>
  <si>
    <t>补充下达省级以下工商质监部门划转经费</t>
    <phoneticPr fontId="49" type="noConversion"/>
  </si>
  <si>
    <t>吉财社〔2014〕1000号</t>
    <phoneticPr fontId="49" type="noConversion"/>
  </si>
  <si>
    <t>省以下食品药品监督管理机构经费管理体制及下划经费</t>
    <phoneticPr fontId="49" type="noConversion"/>
  </si>
  <si>
    <t>固定数额补助（吉财预指[2013]1313号）</t>
    <phoneticPr fontId="49" type="noConversion"/>
  </si>
  <si>
    <t>固定数额补助（吉财预指[2013]1313号降低育林基金后减收补助）</t>
    <phoneticPr fontId="49" type="noConversion"/>
  </si>
  <si>
    <t>吉财预指〔2017〕1291号</t>
    <phoneticPr fontId="49" type="noConversion"/>
  </si>
  <si>
    <t>固定数额补助（吉财预指[2017]1291号）</t>
    <phoneticPr fontId="49" type="noConversion"/>
  </si>
  <si>
    <t>吉财预指〔2010〕1161号</t>
    <phoneticPr fontId="49" type="noConversion"/>
  </si>
  <si>
    <t>固定数额补助（吉财预指[2010]1161号）</t>
    <phoneticPr fontId="49" type="noConversion"/>
  </si>
  <si>
    <t>吉财预指〔2023〕1204号</t>
    <phoneticPr fontId="49" type="noConversion"/>
  </si>
  <si>
    <t>省以下财政体制改革后车船税、资源税调整分享比例</t>
    <phoneticPr fontId="49" type="noConversion"/>
  </si>
  <si>
    <t>吉财政法指〔2015〕2034号</t>
    <phoneticPr fontId="49" type="noConversion"/>
  </si>
  <si>
    <t>关于上划省以下法院检察院财力基数的通知</t>
    <phoneticPr fontId="49" type="noConversion"/>
  </si>
  <si>
    <t>吉财税指〔2019〕611号</t>
    <phoneticPr fontId="49" type="noConversion"/>
  </si>
  <si>
    <t>关于核定税务部门经费划账基数的通知</t>
    <phoneticPr fontId="49" type="noConversion"/>
  </si>
  <si>
    <t>吉财行〔2014〕0792号</t>
    <phoneticPr fontId="49" type="noConversion"/>
  </si>
  <si>
    <t>省级以下工商行政管理机构经费及资产划转</t>
    <phoneticPr fontId="49" type="noConversion"/>
  </si>
  <si>
    <t>吉财党政指〔2020〕1105号</t>
    <phoneticPr fontId="49" type="noConversion"/>
  </si>
  <si>
    <t>农村固定观察点系统补助资金</t>
    <phoneticPr fontId="49" type="noConversion"/>
  </si>
  <si>
    <t>吉财党政指〔2019〕0925号</t>
    <phoneticPr fontId="49" type="noConversion"/>
  </si>
  <si>
    <t>城市基层党建工作经费</t>
    <phoneticPr fontId="49" type="noConversion"/>
  </si>
  <si>
    <t>固定数额补助（吉财预指[2013]1313号固定数额补助支出）</t>
    <phoneticPr fontId="49" type="noConversion"/>
  </si>
  <si>
    <t>吉财行〔2014〕0757号</t>
    <phoneticPr fontId="49" type="noConversion"/>
  </si>
  <si>
    <t>省级以下质监部门经费及资产划转</t>
    <phoneticPr fontId="49" type="noConversion"/>
  </si>
  <si>
    <t>吉财政法指〔2019〕1179号</t>
    <phoneticPr fontId="49" type="noConversion"/>
  </si>
  <si>
    <t>关于划转全省检察系统转隶人员经费基数的通知</t>
    <phoneticPr fontId="49" type="noConversion"/>
  </si>
  <si>
    <t>吉财综指〔2023〕277号</t>
    <phoneticPr fontId="49" type="noConversion"/>
  </si>
  <si>
    <t xml:space="preserve"> 归并省与市县财政固定结算事项（历年执行）</t>
    <phoneticPr fontId="49" type="noConversion"/>
  </si>
  <si>
    <t>吉财综指〔2014〕177号</t>
    <phoneticPr fontId="49" type="noConversion"/>
  </si>
  <si>
    <t>关于下达艰苦边远地区津贴补助资金的通知</t>
    <phoneticPr fontId="49" type="noConversion"/>
  </si>
  <si>
    <t>关于进一步归并省与市县财政固定结算事项的通知</t>
    <phoneticPr fontId="49" type="noConversion"/>
  </si>
  <si>
    <t>吉财预指〔2011〕1731号</t>
    <phoneticPr fontId="49" type="noConversion"/>
  </si>
  <si>
    <t>固定数额补助（吉财预指[2011]1731号）</t>
    <phoneticPr fontId="49" type="noConversion"/>
  </si>
  <si>
    <t>吉财预指〔2017〕1292号</t>
    <phoneticPr fontId="49" type="noConversion"/>
  </si>
  <si>
    <t>省以下金融保险业改征增值税省与市县共享后市县上解基数</t>
    <phoneticPr fontId="49" type="noConversion"/>
  </si>
  <si>
    <t>吉财预指〔2016〕1471号</t>
    <phoneticPr fontId="49" type="noConversion"/>
  </si>
  <si>
    <t>固定数额补助（吉财预指[2016]1471号）</t>
    <phoneticPr fontId="49" type="noConversion"/>
  </si>
  <si>
    <t>固定数额补助（吉财预指[2013]1313号农村税费改革）</t>
    <phoneticPr fontId="49" type="noConversion"/>
  </si>
  <si>
    <t>固定基数补助（吉财预[2005]998号-1）</t>
    <phoneticPr fontId="49" type="noConversion"/>
  </si>
  <si>
    <t>吉财社指〔2017〕1483号</t>
    <phoneticPr fontId="49" type="noConversion"/>
  </si>
  <si>
    <t>提前下达2018年中央和省级困难群众救助补助资金</t>
    <phoneticPr fontId="49" type="noConversion"/>
  </si>
  <si>
    <t>吉财预指〔2024〕0897号</t>
    <phoneticPr fontId="49" type="noConversion"/>
  </si>
  <si>
    <t>关于提前下达2025年革命老区转移支付预算的通知</t>
    <phoneticPr fontId="49" type="noConversion"/>
  </si>
  <si>
    <t>吉财预指〔2016〕0232号</t>
    <phoneticPr fontId="49" type="noConversion"/>
  </si>
  <si>
    <t>固定数额补助（吉财预指[2016]232号）</t>
    <phoneticPr fontId="49" type="noConversion"/>
  </si>
  <si>
    <t>吉财预指〔2024〕0901号</t>
    <phoneticPr fontId="49" type="noConversion"/>
  </si>
  <si>
    <t>关于提前下达2025年民族地区转移支付预算的通知</t>
    <phoneticPr fontId="49" type="noConversion"/>
  </si>
  <si>
    <t>吉财预指〔2024〕0930号</t>
    <phoneticPr fontId="49" type="noConversion"/>
  </si>
  <si>
    <t>关于提前下达2025年边境地区转移支付预算的通知</t>
    <phoneticPr fontId="49" type="noConversion"/>
  </si>
  <si>
    <t>吉财预指〔2024〕0903号</t>
    <phoneticPr fontId="49" type="noConversion"/>
  </si>
  <si>
    <t>关于提前下达2025年边境地区转移支付（边境村建设专项）预算的通知</t>
    <phoneticPr fontId="49" type="noConversion"/>
  </si>
  <si>
    <t>吉财村指〔2024〕0913号</t>
    <phoneticPr fontId="49" type="noConversion"/>
  </si>
  <si>
    <t>关于提前下达2025年中央财政衔接推进乡村振兴补助资金预算的通知</t>
    <phoneticPr fontId="49" type="noConversion"/>
  </si>
  <si>
    <t>吉财村指〔2024〕0841号</t>
    <phoneticPr fontId="49" type="noConversion"/>
  </si>
  <si>
    <t>关于提前下达2025年省级财政衔接推进乡村振兴补助资金预算的通知</t>
    <phoneticPr fontId="49" type="noConversion"/>
  </si>
  <si>
    <t>吉财政法指〔2024〕0858号</t>
    <phoneticPr fontId="49" type="noConversion"/>
  </si>
  <si>
    <t>关于提前下达2025年ZFJJJC转移支付资金指标的通知</t>
    <phoneticPr fontId="49" type="noConversion"/>
  </si>
  <si>
    <t>吉财党政指〔2024〕0835号</t>
    <phoneticPr fontId="49" type="noConversion"/>
  </si>
  <si>
    <t>关于提前下达2025年中央纪检监察转移支付资金预算的通知</t>
    <phoneticPr fontId="49" type="noConversion"/>
  </si>
  <si>
    <t>长白县2025年一般公共预算税收返还和转移支付表</t>
    <phoneticPr fontId="52" type="noConversion"/>
  </si>
  <si>
    <t>表八之二</t>
    <phoneticPr fontId="49" type="noConversion"/>
  </si>
  <si>
    <t>长白县2024年政府性基金预算转移支付</t>
    <phoneticPr fontId="52" type="noConversion"/>
  </si>
  <si>
    <t>指标文号</t>
    <phoneticPr fontId="49" type="noConversion"/>
  </si>
  <si>
    <t>2300405-文化旅游体育与传媒</t>
    <phoneticPr fontId="49" type="noConversion"/>
  </si>
  <si>
    <t>吉财教指〔2024〕1023号</t>
    <phoneticPr fontId="49" type="noConversion"/>
  </si>
  <si>
    <t>关于提前下达2025年中央补助地方 国家电影事业发展专项资金的通知</t>
    <phoneticPr fontId="49" type="noConversion"/>
  </si>
  <si>
    <t>吉财农指〔2024〕0925号</t>
    <phoneticPr fontId="49" type="noConversion"/>
  </si>
  <si>
    <t>关于提前下达2025年中央水库移民扶持基金预算的通知</t>
    <phoneticPr fontId="49" type="noConversion"/>
  </si>
  <si>
    <t>吉财教指〔2024〕1026号</t>
    <phoneticPr fontId="49" type="noConversion"/>
  </si>
  <si>
    <t>关于提前下达2025年公共图书馆、美术馆、文化馆（站）免费开放补助资金的通知</t>
    <phoneticPr fontId="49" type="noConversion"/>
  </si>
  <si>
    <t>吉财社指〔2024〕0869号</t>
    <phoneticPr fontId="49" type="noConversion"/>
  </si>
  <si>
    <t>关于提前下达2025年中央集中彩票公益金支持社会福利事业资金预算的通知</t>
    <phoneticPr fontId="49" type="noConversion"/>
  </si>
  <si>
    <t>吉财综指〔2024〕0922号</t>
    <phoneticPr fontId="49" type="noConversion"/>
  </si>
  <si>
    <t>关于提前下达2025年中央专项彩票公益金支持社会公益事业发展资金预算的通知</t>
    <phoneticPr fontId="49" type="noConversion"/>
  </si>
  <si>
    <t>吉财教指〔2024〕1018号</t>
    <phoneticPr fontId="49" type="noConversion"/>
  </si>
  <si>
    <t>关于提前下达2025年度中央集中彩票公益金支持体育事业专项资金的通知</t>
    <phoneticPr fontId="49" type="noConversion"/>
  </si>
  <si>
    <t>吉财社指〔2024〕0866号</t>
    <phoneticPr fontId="49" type="noConversion"/>
  </si>
  <si>
    <t>关于提前下达2025年中央残疾人事业发展补助资金的通知</t>
    <phoneticPr fontId="49" type="noConversion"/>
  </si>
  <si>
    <t>吉财综指〔2024〕0921号</t>
    <phoneticPr fontId="49" type="noConversion"/>
  </si>
  <si>
    <t>关于提前下达2025年市县分成彩票公益金预算的通知</t>
    <phoneticPr fontId="49" type="noConversion"/>
  </si>
</sst>
</file>

<file path=xl/styles.xml><?xml version="1.0" encoding="utf-8"?>
<styleSheet xmlns="http://schemas.openxmlformats.org/spreadsheetml/2006/main">
  <numFmts count="13">
    <numFmt numFmtId="176" formatCode="0_ ;[Red]\-0\ ;"/>
    <numFmt numFmtId="177" formatCode="0.00_ "/>
    <numFmt numFmtId="178" formatCode="\ @"/>
    <numFmt numFmtId="179" formatCode="0.0%_ ;[Red]\-0.0%\ ;"/>
    <numFmt numFmtId="180" formatCode="0_ "/>
    <numFmt numFmtId="181" formatCode="0.00_);[Red]\(0.00\)"/>
    <numFmt numFmtId="182" formatCode="0.0%_ ;[Red]\-0.0%\ ;\ "/>
    <numFmt numFmtId="183" formatCode="0.0_ "/>
    <numFmt numFmtId="184" formatCode="0%_ ;[Red]\-0%\ ;"/>
    <numFmt numFmtId="185" formatCode="#,##0_);[Red]\(#,##0\)"/>
    <numFmt numFmtId="186" formatCode="#,##0.00_ "/>
    <numFmt numFmtId="187" formatCode="_ * #,##0_ ;_ * \-#,##0_ ;_ * &quot;-&quot;??_ ;_ @_ "/>
    <numFmt numFmtId="188" formatCode="#,##0.00_ ;\-#,##0.00;;"/>
  </numFmts>
  <fonts count="72">
    <font>
      <sz val="11"/>
      <color theme="1"/>
      <name val="等线"/>
      <charset val="134"/>
      <scheme val="minor"/>
    </font>
    <font>
      <sz val="11"/>
      <name val="等线"/>
      <charset val="134"/>
      <scheme val="minor"/>
    </font>
    <font>
      <sz val="11"/>
      <color rgb="FFFF0000"/>
      <name val="等线"/>
      <charset val="134"/>
      <scheme val="minor"/>
    </font>
    <font>
      <b/>
      <sz val="11"/>
      <name val="Times New Roman"/>
      <family val="1"/>
    </font>
    <font>
      <b/>
      <sz val="11"/>
      <name val="等线"/>
      <charset val="134"/>
      <scheme val="minor"/>
    </font>
    <font>
      <sz val="11"/>
      <name val="Times New Roman"/>
      <family val="1"/>
    </font>
    <font>
      <sz val="11"/>
      <color theme="1"/>
      <name val="等线"/>
      <charset val="134"/>
      <scheme val="minor"/>
    </font>
    <font>
      <sz val="11"/>
      <color theme="0" tint="-0.14996795556505021"/>
      <name val="等线"/>
      <charset val="134"/>
      <scheme val="minor"/>
    </font>
    <font>
      <sz val="11"/>
      <name val="黑体"/>
      <family val="3"/>
      <charset val="134"/>
    </font>
    <font>
      <sz val="11"/>
      <color theme="1"/>
      <name val="Times New Roman"/>
      <family val="1"/>
    </font>
    <font>
      <sz val="11"/>
      <color theme="1"/>
      <name val="仿宋_GB2312"/>
      <family val="3"/>
      <charset val="134"/>
    </font>
    <font>
      <sz val="11"/>
      <name val="仿宋_GB2312"/>
      <family val="3"/>
      <charset val="134"/>
    </font>
    <font>
      <sz val="11"/>
      <color indexed="8"/>
      <name val="Times New Roman"/>
      <family val="1"/>
    </font>
    <font>
      <sz val="11"/>
      <color theme="1"/>
      <name val="黑体"/>
      <family val="3"/>
      <charset val="134"/>
    </font>
    <font>
      <sz val="11"/>
      <name val="Microsoft YaHei UI"/>
      <family val="1"/>
    </font>
    <font>
      <sz val="11"/>
      <color rgb="FFFF0000"/>
      <name val="方正小标宋简体"/>
      <family val="3"/>
      <charset val="134"/>
    </font>
    <font>
      <sz val="11"/>
      <color indexed="8"/>
      <name val="仿宋_GB2312"/>
      <family val="3"/>
      <charset val="134"/>
    </font>
    <font>
      <sz val="11"/>
      <color rgb="FFFF0000"/>
      <name val="仿宋_GB2312"/>
      <family val="3"/>
      <charset val="134"/>
    </font>
    <font>
      <b/>
      <sz val="16"/>
      <name val="黑体"/>
      <family val="3"/>
      <charset val="134"/>
    </font>
    <font>
      <sz val="18"/>
      <name val="Times New Roman"/>
      <family val="1"/>
    </font>
    <font>
      <sz val="11"/>
      <color indexed="8"/>
      <name val="黑体"/>
      <family val="3"/>
      <charset val="134"/>
    </font>
    <font>
      <sz val="11"/>
      <color rgb="FF000000"/>
      <name val="黑体"/>
      <family val="3"/>
      <charset val="134"/>
    </font>
    <font>
      <sz val="12"/>
      <name val="Times New Roman"/>
      <family val="1"/>
    </font>
    <font>
      <sz val="11"/>
      <color rgb="FFFF0000"/>
      <name val="黑体"/>
      <family val="3"/>
      <charset val="134"/>
    </font>
    <font>
      <sz val="12"/>
      <name val="黑体"/>
      <family val="3"/>
      <charset val="134"/>
    </font>
    <font>
      <sz val="9"/>
      <name val="Times New Roman"/>
      <family val="1"/>
    </font>
    <font>
      <b/>
      <sz val="11"/>
      <name val="仿宋_GB2312"/>
      <family val="3"/>
      <charset val="134"/>
    </font>
    <font>
      <sz val="11"/>
      <name val="Times New Roman"/>
      <family val="1"/>
    </font>
    <font>
      <sz val="11"/>
      <color indexed="0"/>
      <name val="Times New Roman"/>
      <family val="1"/>
    </font>
    <font>
      <sz val="11"/>
      <name val="宋体"/>
      <family val="3"/>
      <charset val="134"/>
    </font>
    <font>
      <sz val="12"/>
      <name val="宋体"/>
      <family val="3"/>
      <charset val="134"/>
    </font>
    <font>
      <sz val="11"/>
      <name val="宋体"/>
      <family val="3"/>
      <charset val="134"/>
    </font>
    <font>
      <b/>
      <sz val="11"/>
      <name val="宋体"/>
      <family val="3"/>
      <charset val="134"/>
    </font>
    <font>
      <sz val="18"/>
      <name val="方正小标宋简体"/>
      <family val="3"/>
      <charset val="134"/>
    </font>
    <font>
      <sz val="12"/>
      <color rgb="FFFF0000"/>
      <name val="Times New Roman"/>
      <family val="1"/>
    </font>
    <font>
      <b/>
      <sz val="12"/>
      <name val="Times New Roman"/>
      <family val="1"/>
    </font>
    <font>
      <sz val="16"/>
      <name val="Times New Roman"/>
      <family val="1"/>
    </font>
    <font>
      <sz val="48"/>
      <name val="Times New Roman"/>
      <family val="1"/>
    </font>
    <font>
      <sz val="12"/>
      <color indexed="17"/>
      <name val="宋体"/>
      <family val="3"/>
      <charset val="134"/>
    </font>
    <font>
      <sz val="9"/>
      <name val="宋体"/>
      <family val="3"/>
      <charset val="134"/>
    </font>
    <font>
      <sz val="11"/>
      <color indexed="8"/>
      <name val="宋体"/>
      <family val="3"/>
      <charset val="134"/>
    </font>
    <font>
      <sz val="12"/>
      <color indexed="20"/>
      <name val="宋体"/>
      <family val="3"/>
      <charset val="134"/>
    </font>
    <font>
      <sz val="11"/>
      <color indexed="20"/>
      <name val="宋体"/>
      <family val="3"/>
      <charset val="134"/>
    </font>
    <font>
      <sz val="11"/>
      <color indexed="17"/>
      <name val="宋体"/>
      <family val="3"/>
      <charset val="134"/>
    </font>
    <font>
      <b/>
      <sz val="11"/>
      <color rgb="FF000000"/>
      <name val="仿宋_GB2312"/>
      <family val="3"/>
      <charset val="134"/>
    </font>
    <font>
      <sz val="11"/>
      <color rgb="FF000000"/>
      <name val="仿宋_GB2312"/>
      <family val="3"/>
      <charset val="134"/>
    </font>
    <font>
      <sz val="11"/>
      <color indexed="0"/>
      <name val="仿宋_GB2312"/>
      <family val="3"/>
      <charset val="134"/>
    </font>
    <font>
      <sz val="12"/>
      <name val="仿宋_GB2312"/>
      <family val="3"/>
      <charset val="134"/>
    </font>
    <font>
      <sz val="48"/>
      <name val="方正小标宋简体"/>
      <family val="3"/>
      <charset val="134"/>
    </font>
    <font>
      <sz val="9"/>
      <name val="等线"/>
      <charset val="134"/>
      <scheme val="minor"/>
    </font>
    <font>
      <sz val="9"/>
      <name val="SimSun"/>
      <family val="3"/>
      <charset val="134"/>
    </font>
    <font>
      <sz val="16"/>
      <color indexed="8"/>
      <name val="华文细黑"/>
      <family val="3"/>
      <charset val="134"/>
    </font>
    <font>
      <sz val="9"/>
      <name val="等线"/>
      <family val="2"/>
      <charset val="134"/>
      <scheme val="minor"/>
    </font>
    <font>
      <sz val="12"/>
      <name val="Verdana"/>
      <family val="2"/>
    </font>
    <font>
      <sz val="11"/>
      <color indexed="8"/>
      <name val="华文细黑"/>
      <family val="3"/>
      <charset val="134"/>
    </font>
    <font>
      <sz val="11"/>
      <name val="SimSun"/>
      <family val="3"/>
      <charset val="134"/>
    </font>
    <font>
      <sz val="9"/>
      <name val="SimSun"/>
      <charset val="134"/>
    </font>
    <font>
      <b/>
      <sz val="12"/>
      <name val="宋体"/>
      <family val="3"/>
      <charset val="134"/>
    </font>
    <font>
      <sz val="11"/>
      <color theme="1"/>
      <name val="等线"/>
      <family val="3"/>
      <charset val="134"/>
      <scheme val="minor"/>
    </font>
    <font>
      <b/>
      <sz val="20"/>
      <color indexed="8"/>
      <name val="宋体"/>
      <family val="3"/>
      <charset val="134"/>
    </font>
    <font>
      <b/>
      <sz val="20"/>
      <name val="宋体"/>
      <family val="3"/>
      <charset val="134"/>
    </font>
    <font>
      <sz val="12"/>
      <color indexed="8"/>
      <name val="宋体"/>
      <family val="3"/>
      <charset val="134"/>
    </font>
    <font>
      <sz val="10"/>
      <name val="宋体"/>
      <family val="3"/>
      <charset val="134"/>
    </font>
    <font>
      <b/>
      <sz val="11"/>
      <color indexed="8"/>
      <name val="宋体"/>
      <family val="3"/>
      <charset val="134"/>
    </font>
    <font>
      <b/>
      <sz val="9"/>
      <name val="SimSun"/>
      <charset val="134"/>
    </font>
    <font>
      <sz val="9"/>
      <name val="等线"/>
      <family val="3"/>
      <charset val="134"/>
      <scheme val="minor"/>
    </font>
    <font>
      <sz val="14"/>
      <color rgb="FFFF0000"/>
      <name val="方正小标宋简体"/>
      <family val="3"/>
      <charset val="134"/>
    </font>
    <font>
      <sz val="11"/>
      <name val="等线"/>
      <family val="3"/>
      <charset val="134"/>
      <scheme val="minor"/>
    </font>
    <font>
      <sz val="11"/>
      <color rgb="FFFF0000"/>
      <name val="等线"/>
      <family val="3"/>
      <charset val="134"/>
      <scheme val="minor"/>
    </font>
    <font>
      <sz val="18"/>
      <name val="仿宋_GB2312"/>
      <family val="1"/>
      <charset val="134"/>
    </font>
    <font>
      <sz val="11"/>
      <name val="Times New Roman"/>
      <family val="3"/>
      <charset val="134"/>
    </font>
    <font>
      <sz val="11"/>
      <color rgb="FF606266"/>
      <name val="宋体"/>
      <family val="3"/>
      <charset val="134"/>
    </font>
  </fonts>
  <fills count="20">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79995117038483843"/>
        <bgColor indexed="64"/>
      </patternFill>
    </fill>
    <fill>
      <patternFill patternType="solid">
        <fgColor theme="8" tint="0.79995117038483843"/>
        <bgColor indexed="64"/>
      </patternFill>
    </fill>
    <fill>
      <patternFill patternType="solid">
        <fgColor theme="9" tint="0.39994506668294322"/>
        <bgColor indexed="64"/>
      </patternFill>
    </fill>
    <fill>
      <patternFill patternType="solid">
        <fgColor theme="9" tint="0.79995117038483843"/>
        <bgColor indexed="64"/>
      </patternFill>
    </fill>
    <fill>
      <patternFill patternType="solid">
        <fgColor indexed="9"/>
        <bgColor indexed="64"/>
      </patternFill>
    </fill>
    <fill>
      <patternFill patternType="solid">
        <fgColor indexed="42"/>
        <bgColor indexed="64"/>
      </patternFill>
    </fill>
    <fill>
      <patternFill patternType="solid">
        <fgColor indexed="45"/>
        <bgColor indexed="64"/>
      </patternFill>
    </fill>
    <fill>
      <patternFill patternType="gray0625">
        <bgColor theme="0" tint="-4.9989318521683403E-2"/>
      </patternFill>
    </fill>
    <fill>
      <patternFill patternType="solid">
        <fgColor theme="0" tint="-0.14999847407452621"/>
        <bgColor indexed="64"/>
      </patternFill>
    </fill>
    <fill>
      <patternFill patternType="solid">
        <fgColor rgb="FFFFFFCC"/>
        <bgColor indexed="64"/>
      </patternFill>
    </fill>
    <fill>
      <patternFill patternType="gray0625">
        <bgColor theme="0" tint="-0.14996795556505021"/>
      </patternFill>
    </fill>
    <fill>
      <patternFill patternType="solid">
        <fgColor rgb="FFFFC000"/>
        <bgColor indexed="64"/>
      </patternFill>
    </fill>
    <fill>
      <patternFill patternType="solid">
        <fgColor theme="0" tint="-0.14993743705557422"/>
        <bgColor indexed="64"/>
      </patternFill>
    </fill>
  </fills>
  <borders count="40">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style="thin">
        <color indexed="8"/>
      </right>
      <top style="thin">
        <color auto="1"/>
      </top>
      <bottom style="thin">
        <color indexed="8"/>
      </bottom>
      <diagonal/>
    </border>
    <border>
      <left style="thin">
        <color indexed="8"/>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E8EAEC"/>
      </left>
      <right style="thin">
        <color rgb="FFE8EAEC"/>
      </right>
      <top style="thin">
        <color rgb="FFE8EAEC"/>
      </top>
      <bottom style="thin">
        <color rgb="FFE8EAEC"/>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auto="1"/>
      </bottom>
      <diagonal/>
    </border>
    <border>
      <left style="thin">
        <color rgb="FF000000"/>
      </left>
      <right/>
      <top/>
      <bottom style="thin">
        <color rgb="FF000000"/>
      </bottom>
      <diagonal/>
    </border>
    <border>
      <left style="thin">
        <color rgb="FF000000"/>
      </left>
      <right/>
      <top style="thin">
        <color rgb="FF000000"/>
      </top>
      <bottom/>
      <diagonal/>
    </border>
  </borders>
  <cellStyleXfs count="38">
    <xf numFmtId="0" fontId="0" fillId="0" borderId="0">
      <alignment vertical="center"/>
    </xf>
    <xf numFmtId="9" fontId="30" fillId="0" borderId="0" applyFont="0" applyFill="0" applyBorder="0" applyAlignment="0" applyProtection="0">
      <alignment vertical="center"/>
    </xf>
    <xf numFmtId="0" fontId="39" fillId="0" borderId="0">
      <protection locked="0"/>
    </xf>
    <xf numFmtId="0" fontId="40" fillId="0" borderId="0">
      <alignment vertical="center"/>
    </xf>
    <xf numFmtId="0" fontId="30" fillId="0" borderId="0">
      <alignment vertical="center"/>
    </xf>
    <xf numFmtId="0" fontId="41" fillId="13"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9" fillId="0" borderId="0"/>
    <xf numFmtId="0" fontId="30" fillId="0" borderId="0">
      <alignment vertical="center"/>
    </xf>
    <xf numFmtId="0" fontId="30" fillId="0" borderId="0">
      <alignment vertical="center"/>
    </xf>
    <xf numFmtId="0" fontId="42" fillId="13" borderId="0" applyNumberFormat="0" applyBorder="0" applyAlignment="0" applyProtection="0">
      <alignment vertical="center"/>
    </xf>
    <xf numFmtId="0" fontId="30" fillId="0" borderId="0"/>
    <xf numFmtId="0" fontId="30" fillId="0" borderId="0">
      <alignment vertical="center"/>
    </xf>
    <xf numFmtId="0" fontId="30" fillId="0" borderId="0">
      <alignment vertical="center"/>
    </xf>
    <xf numFmtId="0" fontId="30" fillId="0" borderId="0"/>
    <xf numFmtId="0" fontId="30" fillId="0" borderId="0"/>
    <xf numFmtId="0" fontId="30" fillId="0" borderId="0">
      <alignment vertical="center"/>
    </xf>
    <xf numFmtId="0" fontId="30" fillId="0" borderId="0"/>
    <xf numFmtId="0" fontId="30" fillId="0" borderId="0"/>
    <xf numFmtId="0" fontId="30" fillId="0" borderId="0">
      <alignment vertical="center"/>
    </xf>
    <xf numFmtId="0" fontId="30" fillId="0" borderId="0"/>
    <xf numFmtId="0" fontId="30" fillId="0" borderId="0">
      <protection locked="0"/>
    </xf>
    <xf numFmtId="0" fontId="30" fillId="0" borderId="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3" fillId="12" borderId="0" applyNumberFormat="0" applyBorder="0" applyAlignment="0" applyProtection="0">
      <alignment vertical="center"/>
    </xf>
    <xf numFmtId="0" fontId="38" fillId="12" borderId="0" applyNumberFormat="0" applyBorder="0" applyAlignment="0" applyProtection="0">
      <alignment vertical="center"/>
    </xf>
    <xf numFmtId="0" fontId="58" fillId="0" borderId="0"/>
    <xf numFmtId="0" fontId="58" fillId="0" borderId="0">
      <alignment vertical="center"/>
    </xf>
  </cellStyleXfs>
  <cellXfs count="466">
    <xf numFmtId="0" fontId="0" fillId="0" borderId="0" xfId="0">
      <alignment vertical="center"/>
    </xf>
    <xf numFmtId="0" fontId="3" fillId="2" borderId="2" xfId="22" applyFont="1" applyFill="1" applyBorder="1" applyAlignment="1">
      <alignment vertical="center"/>
    </xf>
    <xf numFmtId="0" fontId="4" fillId="2" borderId="2" xfId="22" applyFont="1" applyFill="1" applyBorder="1" applyAlignment="1">
      <alignment vertical="center"/>
    </xf>
    <xf numFmtId="176" fontId="5" fillId="3" borderId="2" xfId="22" applyNumberFormat="1" applyFont="1" applyFill="1" applyBorder="1" applyAlignment="1">
      <alignment vertical="center" shrinkToFit="1"/>
    </xf>
    <xf numFmtId="0" fontId="6" fillId="0" borderId="0" xfId="0" applyFont="1">
      <alignment vertical="center"/>
    </xf>
    <xf numFmtId="0" fontId="7" fillId="3" borderId="0" xfId="0" applyFont="1" applyFill="1" applyAlignment="1">
      <alignment horizontal="right" vertical="center"/>
    </xf>
    <xf numFmtId="0" fontId="0" fillId="0" borderId="0" xfId="0" applyProtection="1">
      <alignment vertical="center"/>
      <protection locked="0"/>
    </xf>
    <xf numFmtId="0" fontId="8" fillId="2" borderId="2" xfId="16" applyFont="1" applyFill="1" applyBorder="1" applyAlignment="1">
      <alignment horizontal="center" vertical="center" wrapText="1"/>
    </xf>
    <xf numFmtId="0" fontId="5" fillId="2" borderId="2" xfId="16" applyFont="1" applyFill="1" applyBorder="1" applyAlignment="1">
      <alignment horizontal="center" vertical="center" wrapText="1"/>
    </xf>
    <xf numFmtId="0" fontId="5" fillId="2" borderId="1" xfId="16" applyFont="1" applyFill="1" applyBorder="1" applyAlignment="1">
      <alignment horizontal="center" vertical="center"/>
    </xf>
    <xf numFmtId="176" fontId="9" fillId="4" borderId="6" xfId="22" applyNumberFormat="1" applyFont="1" applyFill="1" applyBorder="1" applyAlignment="1">
      <alignment vertical="center" shrinkToFit="1"/>
    </xf>
    <xf numFmtId="176" fontId="9" fillId="0" borderId="2" xfId="0" applyNumberFormat="1" applyFont="1" applyBorder="1" applyAlignment="1">
      <alignment vertical="center" shrinkToFit="1"/>
    </xf>
    <xf numFmtId="176" fontId="9" fillId="5" borderId="2" xfId="0" applyNumberFormat="1" applyFont="1" applyFill="1" applyBorder="1" applyAlignment="1">
      <alignment vertical="center" shrinkToFit="1"/>
    </xf>
    <xf numFmtId="0" fontId="10" fillId="0" borderId="0" xfId="0" applyFont="1">
      <alignment vertical="center"/>
    </xf>
    <xf numFmtId="49" fontId="5" fillId="6" borderId="6" xfId="22" applyNumberFormat="1" applyFont="1" applyFill="1" applyBorder="1" applyAlignment="1">
      <alignment horizontal="left" vertical="center"/>
    </xf>
    <xf numFmtId="176" fontId="9" fillId="0" borderId="0" xfId="0" applyNumberFormat="1" applyFont="1" applyAlignment="1">
      <alignment vertical="center" shrinkToFit="1"/>
    </xf>
    <xf numFmtId="0" fontId="11" fillId="6" borderId="6" xfId="22" applyFont="1" applyFill="1" applyBorder="1" applyAlignment="1">
      <alignment vertical="center"/>
    </xf>
    <xf numFmtId="176" fontId="9" fillId="6" borderId="6" xfId="22" applyNumberFormat="1" applyFont="1" applyFill="1" applyBorder="1" applyAlignment="1">
      <alignment vertical="center" shrinkToFit="1"/>
    </xf>
    <xf numFmtId="176" fontId="9" fillId="3" borderId="6" xfId="22" applyNumberFormat="1" applyFont="1" applyFill="1" applyBorder="1" applyAlignment="1">
      <alignment vertical="center" shrinkToFit="1"/>
    </xf>
    <xf numFmtId="176" fontId="9" fillId="7" borderId="6" xfId="22" applyNumberFormat="1" applyFont="1" applyFill="1" applyBorder="1" applyAlignment="1">
      <alignment vertical="center" shrinkToFit="1"/>
    </xf>
    <xf numFmtId="176" fontId="9" fillId="8" borderId="6" xfId="22" applyNumberFormat="1" applyFont="1" applyFill="1" applyBorder="1" applyAlignment="1">
      <alignment vertical="center" shrinkToFit="1"/>
    </xf>
    <xf numFmtId="49" fontId="5" fillId="6" borderId="2" xfId="22" applyNumberFormat="1" applyFont="1" applyFill="1" applyBorder="1" applyAlignment="1">
      <alignment horizontal="left" vertical="center"/>
    </xf>
    <xf numFmtId="0" fontId="11" fillId="6" borderId="2" xfId="22" applyFont="1" applyFill="1" applyBorder="1" applyAlignment="1">
      <alignment vertical="center"/>
    </xf>
    <xf numFmtId="176" fontId="9" fillId="8" borderId="2" xfId="22" applyNumberFormat="1" applyFont="1" applyFill="1" applyBorder="1" applyAlignment="1">
      <alignment vertical="center" shrinkToFit="1"/>
    </xf>
    <xf numFmtId="49" fontId="5" fillId="6" borderId="2" xfId="22" applyNumberFormat="1" applyFont="1" applyFill="1" applyBorder="1"/>
    <xf numFmtId="49" fontId="12" fillId="6" borderId="2" xfId="33" applyNumberFormat="1" applyFont="1" applyFill="1" applyBorder="1" applyAlignment="1">
      <alignment horizontal="left" vertical="center" wrapText="1"/>
    </xf>
    <xf numFmtId="0" fontId="11" fillId="6" borderId="2" xfId="33" applyFont="1" applyFill="1" applyBorder="1" applyAlignment="1">
      <alignment vertical="center"/>
    </xf>
    <xf numFmtId="49" fontId="5" fillId="6" borderId="2" xfId="22" applyNumberFormat="1" applyFont="1" applyFill="1" applyBorder="1" applyAlignment="1">
      <alignment horizontal="left"/>
    </xf>
    <xf numFmtId="176" fontId="9" fillId="3" borderId="2" xfId="0" applyNumberFormat="1" applyFont="1" applyFill="1" applyBorder="1" applyAlignment="1">
      <alignment vertical="center" shrinkToFit="1"/>
    </xf>
    <xf numFmtId="176" fontId="9" fillId="3" borderId="2" xfId="22" applyNumberFormat="1" applyFont="1" applyFill="1" applyBorder="1" applyAlignment="1">
      <alignment vertical="center" shrinkToFit="1"/>
    </xf>
    <xf numFmtId="176" fontId="9" fillId="7" borderId="2" xfId="22" applyNumberFormat="1" applyFont="1" applyFill="1" applyBorder="1" applyAlignment="1">
      <alignment vertical="center" shrinkToFit="1"/>
    </xf>
    <xf numFmtId="176" fontId="5" fillId="8" borderId="2" xfId="22" applyNumberFormat="1" applyFont="1" applyFill="1" applyBorder="1" applyAlignment="1">
      <alignment vertical="center" shrinkToFit="1"/>
    </xf>
    <xf numFmtId="0" fontId="12" fillId="2" borderId="2" xfId="16" applyFont="1" applyFill="1" applyBorder="1" applyAlignment="1">
      <alignment horizontal="center" vertical="center" wrapText="1"/>
    </xf>
    <xf numFmtId="0" fontId="7" fillId="3" borderId="0" xfId="0" applyFont="1" applyFill="1" applyAlignment="1" applyProtection="1">
      <alignment horizontal="right" vertical="center"/>
      <protection locked="0"/>
    </xf>
    <xf numFmtId="0" fontId="15" fillId="0" borderId="0" xfId="0" applyFont="1">
      <alignment vertical="center"/>
    </xf>
    <xf numFmtId="176" fontId="0" fillId="9" borderId="0" xfId="0" applyNumberFormat="1" applyFill="1" applyAlignment="1">
      <alignment vertical="center" shrinkToFit="1"/>
    </xf>
    <xf numFmtId="176" fontId="0" fillId="10" borderId="0" xfId="0" applyNumberFormat="1" applyFill="1" applyAlignment="1">
      <alignment vertical="center" shrinkToFit="1"/>
    </xf>
    <xf numFmtId="176" fontId="5" fillId="8" borderId="6" xfId="22" applyNumberFormat="1" applyFont="1" applyFill="1" applyBorder="1" applyAlignment="1">
      <alignment vertical="center" shrinkToFit="1"/>
    </xf>
    <xf numFmtId="49" fontId="5" fillId="0" borderId="2" xfId="22" applyNumberFormat="1" applyFont="1" applyBorder="1" applyAlignment="1" applyProtection="1">
      <alignment horizontal="left" vertical="center"/>
      <protection locked="0"/>
    </xf>
    <xf numFmtId="49" fontId="11" fillId="0" borderId="2" xfId="22" applyNumberFormat="1" applyFont="1" applyBorder="1" applyAlignment="1" applyProtection="1">
      <alignment vertical="center"/>
      <protection locked="0"/>
    </xf>
    <xf numFmtId="176" fontId="9" fillId="0" borderId="2" xfId="22" applyNumberFormat="1" applyFont="1" applyBorder="1" applyAlignment="1" applyProtection="1">
      <alignment vertical="center" shrinkToFit="1"/>
      <protection locked="0"/>
    </xf>
    <xf numFmtId="176" fontId="9" fillId="0" borderId="6" xfId="22" applyNumberFormat="1" applyFont="1" applyBorder="1" applyAlignment="1" applyProtection="1">
      <alignment vertical="center" shrinkToFit="1"/>
      <protection locked="0"/>
    </xf>
    <xf numFmtId="176" fontId="9" fillId="0" borderId="0" xfId="0" applyNumberFormat="1" applyFont="1" applyAlignment="1" applyProtection="1">
      <alignment vertical="center" shrinkToFit="1"/>
      <protection locked="0"/>
    </xf>
    <xf numFmtId="49" fontId="5" fillId="0" borderId="2" xfId="22" applyNumberFormat="1" applyFont="1" applyBorder="1" applyAlignment="1" applyProtection="1">
      <alignment horizontal="left"/>
      <protection locked="0"/>
    </xf>
    <xf numFmtId="49" fontId="12" fillId="0" borderId="2" xfId="29" applyNumberFormat="1" applyFont="1" applyBorder="1" applyAlignment="1" applyProtection="1">
      <alignment horizontal="left" vertical="center" wrapText="1"/>
      <protection locked="0"/>
    </xf>
    <xf numFmtId="49" fontId="11" fillId="0" borderId="2" xfId="29" applyNumberFormat="1" applyFont="1" applyBorder="1" applyAlignment="1" applyProtection="1">
      <alignment vertical="center"/>
      <protection locked="0"/>
    </xf>
    <xf numFmtId="49" fontId="16" fillId="0" borderId="2" xfId="29" applyNumberFormat="1" applyFont="1" applyBorder="1" applyAlignment="1" applyProtection="1">
      <alignment vertical="center"/>
      <protection locked="0"/>
    </xf>
    <xf numFmtId="49" fontId="5" fillId="0" borderId="2" xfId="26" applyNumberFormat="1" applyFont="1" applyBorder="1" applyAlignment="1" applyProtection="1">
      <alignment horizontal="left" vertical="center"/>
      <protection locked="0"/>
    </xf>
    <xf numFmtId="49" fontId="11" fillId="0" borderId="2" xfId="26" applyNumberFormat="1" applyFont="1" applyBorder="1" applyAlignment="1" applyProtection="1">
      <alignment vertical="center"/>
      <protection locked="0"/>
    </xf>
    <xf numFmtId="49" fontId="12" fillId="0" borderId="2" xfId="32" applyNumberFormat="1" applyFont="1" applyBorder="1" applyAlignment="1" applyProtection="1">
      <alignment horizontal="left" vertical="center" wrapText="1"/>
      <protection locked="0"/>
    </xf>
    <xf numFmtId="49" fontId="11" fillId="0" borderId="2" xfId="32" applyNumberFormat="1" applyFont="1" applyBorder="1" applyAlignment="1" applyProtection="1">
      <alignment vertical="center"/>
      <protection locked="0"/>
    </xf>
    <xf numFmtId="49" fontId="16" fillId="0" borderId="2" xfId="32" applyNumberFormat="1" applyFont="1" applyBorder="1" applyAlignment="1" applyProtection="1">
      <alignment vertical="center"/>
      <protection locked="0"/>
    </xf>
    <xf numFmtId="49" fontId="12" fillId="0" borderId="2" xfId="0" applyNumberFormat="1" applyFont="1" applyBorder="1" applyAlignment="1" applyProtection="1">
      <alignment horizontal="left" vertical="center" wrapText="1"/>
      <protection locked="0"/>
    </xf>
    <xf numFmtId="49" fontId="11" fillId="0" borderId="2" xfId="0" applyNumberFormat="1" applyFont="1" applyBorder="1" applyProtection="1">
      <alignment vertical="center"/>
      <protection locked="0"/>
    </xf>
    <xf numFmtId="49" fontId="16" fillId="0" borderId="2" xfId="0" applyNumberFormat="1" applyFont="1" applyBorder="1" applyProtection="1">
      <alignment vertical="center"/>
      <protection locked="0"/>
    </xf>
    <xf numFmtId="49" fontId="12" fillId="0" borderId="2" xfId="31" applyNumberFormat="1" applyFont="1" applyBorder="1" applyAlignment="1" applyProtection="1">
      <alignment horizontal="left" vertical="center" wrapText="1"/>
      <protection locked="0"/>
    </xf>
    <xf numFmtId="49" fontId="11" fillId="0" borderId="2" xfId="31" applyNumberFormat="1" applyFont="1" applyBorder="1" applyAlignment="1" applyProtection="1">
      <alignment vertical="center"/>
      <protection locked="0"/>
    </xf>
    <xf numFmtId="49" fontId="16" fillId="0" borderId="2" xfId="31" applyNumberFormat="1" applyFont="1" applyBorder="1" applyAlignment="1" applyProtection="1">
      <alignment vertical="center"/>
      <protection locked="0"/>
    </xf>
    <xf numFmtId="49" fontId="12" fillId="0" borderId="2" xfId="30" applyNumberFormat="1" applyFont="1" applyBorder="1" applyAlignment="1" applyProtection="1">
      <alignment horizontal="left" vertical="center" wrapText="1"/>
      <protection locked="0"/>
    </xf>
    <xf numFmtId="49" fontId="11" fillId="0" borderId="2" xfId="30" applyNumberFormat="1" applyFont="1" applyBorder="1" applyAlignment="1" applyProtection="1">
      <alignment vertical="center"/>
      <protection locked="0"/>
    </xf>
    <xf numFmtId="49" fontId="16" fillId="0" borderId="2" xfId="30" applyNumberFormat="1" applyFont="1" applyBorder="1" applyAlignment="1" applyProtection="1">
      <alignment vertical="center"/>
      <protection locked="0"/>
    </xf>
    <xf numFmtId="49" fontId="12" fillId="0" borderId="2" xfId="28" applyNumberFormat="1" applyFont="1" applyBorder="1" applyAlignment="1" applyProtection="1">
      <alignment horizontal="left" vertical="center" wrapText="1"/>
      <protection locked="0"/>
    </xf>
    <xf numFmtId="49" fontId="11" fillId="0" borderId="2" xfId="28" applyNumberFormat="1" applyFont="1" applyBorder="1" applyAlignment="1" applyProtection="1">
      <alignment vertical="center"/>
      <protection locked="0"/>
    </xf>
    <xf numFmtId="49" fontId="16" fillId="0" borderId="2" xfId="28" applyNumberFormat="1" applyFont="1" applyBorder="1" applyAlignment="1" applyProtection="1">
      <alignment vertical="center"/>
      <protection locked="0"/>
    </xf>
    <xf numFmtId="49" fontId="5" fillId="0" borderId="2" xfId="27" applyNumberFormat="1" applyFont="1" applyBorder="1" applyAlignment="1" applyProtection="1">
      <alignment horizontal="left" vertical="center"/>
      <protection locked="0"/>
    </xf>
    <xf numFmtId="49" fontId="11" fillId="0" borderId="2" xfId="27" applyNumberFormat="1" applyFont="1" applyBorder="1" applyAlignment="1" applyProtection="1">
      <alignment vertical="center"/>
      <protection locked="0"/>
    </xf>
    <xf numFmtId="176" fontId="9" fillId="0" borderId="2" xfId="19" applyNumberFormat="1" applyFont="1" applyBorder="1" applyAlignment="1" applyProtection="1">
      <alignment vertical="center" shrinkToFit="1"/>
      <protection locked="0"/>
    </xf>
    <xf numFmtId="176" fontId="9" fillId="0" borderId="6" xfId="19" applyNumberFormat="1" applyFont="1" applyBorder="1" applyAlignment="1" applyProtection="1">
      <alignment vertical="center" shrinkToFit="1"/>
      <protection locked="0"/>
    </xf>
    <xf numFmtId="49" fontId="5" fillId="0" borderId="2" xfId="25" applyNumberFormat="1" applyFont="1" applyBorder="1" applyAlignment="1" applyProtection="1">
      <alignment horizontal="left" vertical="center"/>
      <protection locked="0"/>
    </xf>
    <xf numFmtId="49" fontId="11" fillId="0" borderId="2" xfId="25" applyNumberFormat="1" applyFont="1" applyBorder="1" applyAlignment="1" applyProtection="1">
      <alignment vertical="center"/>
      <protection locked="0"/>
    </xf>
    <xf numFmtId="176" fontId="9" fillId="0" borderId="2" xfId="25" applyNumberFormat="1" applyFont="1" applyBorder="1" applyAlignment="1" applyProtection="1">
      <alignment vertical="center" shrinkToFit="1"/>
      <protection locked="0"/>
    </xf>
    <xf numFmtId="49" fontId="5" fillId="0" borderId="2" xfId="0" applyNumberFormat="1" applyFont="1" applyBorder="1" applyAlignment="1" applyProtection="1">
      <alignment horizontal="left" vertical="center"/>
      <protection locked="0"/>
    </xf>
    <xf numFmtId="176" fontId="9" fillId="0" borderId="2" xfId="0" applyNumberFormat="1" applyFont="1" applyBorder="1" applyAlignment="1" applyProtection="1">
      <alignment vertical="center" shrinkToFit="1"/>
      <protection locked="0"/>
    </xf>
    <xf numFmtId="176" fontId="9" fillId="0" borderId="6" xfId="0" applyNumberFormat="1" applyFont="1" applyBorder="1" applyAlignment="1" applyProtection="1">
      <alignment vertical="center" shrinkToFit="1"/>
      <protection locked="0"/>
    </xf>
    <xf numFmtId="49" fontId="5" fillId="0" borderId="2" xfId="22" applyNumberFormat="1" applyFont="1" applyBorder="1" applyProtection="1">
      <protection locked="0"/>
    </xf>
    <xf numFmtId="176" fontId="5" fillId="0" borderId="2" xfId="22" applyNumberFormat="1" applyFont="1" applyBorder="1" applyAlignment="1" applyProtection="1">
      <alignment vertical="center" shrinkToFit="1"/>
      <protection locked="0"/>
    </xf>
    <xf numFmtId="176" fontId="5" fillId="0" borderId="6" xfId="22" applyNumberFormat="1" applyFont="1" applyBorder="1" applyAlignment="1" applyProtection="1">
      <alignment vertical="center" shrinkToFit="1"/>
      <protection locked="0"/>
    </xf>
    <xf numFmtId="176" fontId="9" fillId="4" borderId="2" xfId="22" applyNumberFormat="1" applyFont="1" applyFill="1" applyBorder="1" applyAlignment="1">
      <alignment vertical="center" shrinkToFit="1"/>
    </xf>
    <xf numFmtId="176" fontId="5" fillId="4" borderId="2" xfId="22" applyNumberFormat="1" applyFont="1" applyFill="1" applyBorder="1" applyAlignment="1">
      <alignment vertical="center" shrinkToFit="1"/>
    </xf>
    <xf numFmtId="176" fontId="5" fillId="7" borderId="2" xfId="22" applyNumberFormat="1" applyFont="1" applyFill="1" applyBorder="1" applyAlignment="1">
      <alignment vertical="center" shrinkToFit="1"/>
    </xf>
    <xf numFmtId="0" fontId="5" fillId="2" borderId="2" xfId="16" applyFont="1" applyFill="1" applyBorder="1" applyAlignment="1">
      <alignment horizontal="center" vertical="center"/>
    </xf>
    <xf numFmtId="176" fontId="5" fillId="7" borderId="6" xfId="22" applyNumberFormat="1" applyFont="1" applyFill="1" applyBorder="1" applyAlignment="1">
      <alignment vertical="center" shrinkToFit="1"/>
    </xf>
    <xf numFmtId="176" fontId="9" fillId="5" borderId="6" xfId="22" applyNumberFormat="1" applyFont="1" applyFill="1" applyBorder="1" applyAlignment="1">
      <alignment vertical="center" shrinkToFit="1"/>
    </xf>
    <xf numFmtId="176" fontId="9" fillId="5" borderId="2" xfId="22" applyNumberFormat="1" applyFont="1" applyFill="1" applyBorder="1" applyAlignment="1">
      <alignment vertical="center" shrinkToFit="1"/>
    </xf>
    <xf numFmtId="176" fontId="5" fillId="5" borderId="2" xfId="22" applyNumberFormat="1" applyFont="1" applyFill="1" applyBorder="1" applyAlignment="1">
      <alignment vertical="center" shrinkToFit="1"/>
    </xf>
    <xf numFmtId="0" fontId="5" fillId="2" borderId="1" xfId="16" applyFont="1" applyFill="1" applyBorder="1" applyAlignment="1">
      <alignment vertical="center"/>
    </xf>
    <xf numFmtId="0" fontId="17" fillId="0" borderId="0" xfId="0" applyFont="1">
      <alignment vertical="center"/>
    </xf>
    <xf numFmtId="0" fontId="18" fillId="2" borderId="0" xfId="16" applyFont="1" applyFill="1"/>
    <xf numFmtId="0" fontId="1" fillId="2" borderId="0" xfId="16" applyFont="1" applyFill="1"/>
    <xf numFmtId="177" fontId="8" fillId="2" borderId="0" xfId="16" applyNumberFormat="1" applyFont="1" applyFill="1"/>
    <xf numFmtId="177" fontId="5" fillId="2" borderId="0" xfId="16" applyNumberFormat="1" applyFont="1" applyFill="1"/>
    <xf numFmtId="177" fontId="5" fillId="2" borderId="0" xfId="16" applyNumberFormat="1" applyFont="1" applyFill="1" applyAlignment="1">
      <alignment vertical="center"/>
    </xf>
    <xf numFmtId="0" fontId="8" fillId="2" borderId="0" xfId="16" applyFont="1" applyFill="1"/>
    <xf numFmtId="0" fontId="5" fillId="2" borderId="0" xfId="16" applyFont="1" applyFill="1"/>
    <xf numFmtId="0" fontId="5" fillId="2" borderId="0" xfId="16" applyFont="1" applyFill="1" applyAlignment="1">
      <alignment vertical="center"/>
    </xf>
    <xf numFmtId="0" fontId="5" fillId="2" borderId="2" xfId="16" applyFont="1" applyFill="1" applyBorder="1" applyAlignment="1">
      <alignment vertical="center"/>
    </xf>
    <xf numFmtId="176" fontId="9" fillId="2" borderId="2" xfId="0" applyNumberFormat="1" applyFont="1" applyFill="1" applyBorder="1" applyAlignment="1" applyProtection="1">
      <alignment vertical="center" shrinkToFit="1"/>
      <protection locked="0"/>
    </xf>
    <xf numFmtId="0" fontId="11" fillId="2" borderId="0" xfId="16" applyFont="1" applyFill="1" applyAlignment="1">
      <alignment horizontal="right" vertical="center"/>
    </xf>
    <xf numFmtId="0" fontId="20" fillId="2" borderId="2" xfId="16" applyFont="1" applyFill="1" applyBorder="1" applyAlignment="1">
      <alignment horizontal="center" vertical="center"/>
    </xf>
    <xf numFmtId="176" fontId="5" fillId="5" borderId="2" xfId="16" applyNumberFormat="1" applyFont="1" applyFill="1" applyBorder="1" applyAlignment="1">
      <alignment vertical="center" shrinkToFit="1"/>
    </xf>
    <xf numFmtId="176" fontId="5" fillId="3" borderId="2" xfId="16" applyNumberFormat="1" applyFont="1" applyFill="1" applyBorder="1" applyAlignment="1">
      <alignment vertical="center" shrinkToFit="1"/>
    </xf>
    <xf numFmtId="176" fontId="5" fillId="2" borderId="2" xfId="16" applyNumberFormat="1" applyFont="1" applyFill="1" applyBorder="1" applyAlignment="1">
      <alignment vertical="center" shrinkToFit="1"/>
    </xf>
    <xf numFmtId="0" fontId="23" fillId="2" borderId="0" xfId="16" applyFont="1" applyFill="1" applyAlignment="1">
      <alignment vertical="center" wrapText="1"/>
    </xf>
    <xf numFmtId="0" fontId="18" fillId="2" borderId="0" xfId="16" applyFont="1" applyFill="1" applyAlignment="1">
      <alignment vertical="center"/>
    </xf>
    <xf numFmtId="0" fontId="4" fillId="2" borderId="0" xfId="16" applyFont="1" applyFill="1" applyAlignment="1">
      <alignment vertical="center"/>
    </xf>
    <xf numFmtId="0" fontId="1" fillId="2" borderId="0" xfId="16" applyFont="1" applyFill="1" applyAlignment="1">
      <alignment vertical="center"/>
    </xf>
    <xf numFmtId="0" fontId="1" fillId="2" borderId="0" xfId="16" applyFont="1" applyFill="1" applyAlignment="1">
      <alignment vertical="center" wrapText="1"/>
    </xf>
    <xf numFmtId="0" fontId="8" fillId="2" borderId="0" xfId="16" applyFont="1" applyFill="1" applyAlignment="1">
      <alignment vertical="center"/>
    </xf>
    <xf numFmtId="0" fontId="24" fillId="2" borderId="0" xfId="16" applyFont="1" applyFill="1" applyAlignment="1">
      <alignment vertical="center"/>
    </xf>
    <xf numFmtId="3" fontId="5" fillId="2" borderId="2" xfId="16" applyNumberFormat="1" applyFont="1" applyFill="1" applyBorder="1" applyAlignment="1">
      <alignment horizontal="left" vertical="center"/>
    </xf>
    <xf numFmtId="0" fontId="11" fillId="2" borderId="2" xfId="16" applyFont="1" applyFill="1" applyBorder="1" applyAlignment="1">
      <alignment vertical="center"/>
    </xf>
    <xf numFmtId="176" fontId="5" fillId="2" borderId="2" xfId="16" applyNumberFormat="1" applyFont="1" applyFill="1" applyBorder="1" applyAlignment="1" applyProtection="1">
      <alignment vertical="center" shrinkToFit="1"/>
      <protection locked="0"/>
    </xf>
    <xf numFmtId="176" fontId="5" fillId="2" borderId="6" xfId="16" applyNumberFormat="1" applyFont="1" applyFill="1" applyBorder="1" applyAlignment="1" applyProtection="1">
      <alignment vertical="center" shrinkToFit="1"/>
      <protection locked="0"/>
    </xf>
    <xf numFmtId="3" fontId="5" fillId="2" borderId="2" xfId="16" applyNumberFormat="1" applyFont="1" applyFill="1" applyBorder="1" applyAlignment="1">
      <alignment vertical="center"/>
    </xf>
    <xf numFmtId="0" fontId="5" fillId="2" borderId="2" xfId="16" applyFont="1" applyFill="1" applyBorder="1" applyAlignment="1">
      <alignment horizontal="left" vertical="center"/>
    </xf>
    <xf numFmtId="0" fontId="5" fillId="2" borderId="2" xfId="6" applyFont="1" applyFill="1" applyBorder="1" applyAlignment="1">
      <alignment vertical="center" wrapText="1"/>
    </xf>
    <xf numFmtId="0" fontId="11" fillId="2" borderId="2" xfId="6" applyFont="1" applyFill="1" applyBorder="1">
      <alignment vertical="center"/>
    </xf>
    <xf numFmtId="0" fontId="25" fillId="2" borderId="2" xfId="16" applyFont="1" applyFill="1" applyBorder="1" applyAlignment="1">
      <alignment vertical="center"/>
    </xf>
    <xf numFmtId="0" fontId="26" fillId="2" borderId="2" xfId="16" applyFont="1" applyFill="1" applyBorder="1" applyAlignment="1">
      <alignment horizontal="distributed" vertical="center" indent="4"/>
    </xf>
    <xf numFmtId="0" fontId="11" fillId="2" borderId="0" xfId="16" applyFont="1" applyFill="1" applyAlignment="1">
      <alignment horizontal="right" vertical="center" wrapText="1"/>
    </xf>
    <xf numFmtId="10" fontId="1" fillId="2" borderId="0" xfId="16" applyNumberFormat="1" applyFont="1" applyFill="1" applyAlignment="1">
      <alignment vertical="center"/>
    </xf>
    <xf numFmtId="0" fontId="24" fillId="2" borderId="0" xfId="16" applyFont="1" applyFill="1"/>
    <xf numFmtId="10" fontId="24" fillId="2" borderId="0" xfId="16" applyNumberFormat="1" applyFont="1" applyFill="1"/>
    <xf numFmtId="10" fontId="11" fillId="2" borderId="0" xfId="16" applyNumberFormat="1" applyFont="1" applyFill="1" applyAlignment="1">
      <alignment horizontal="right" vertical="center"/>
    </xf>
    <xf numFmtId="0" fontId="5" fillId="0" borderId="2" xfId="16" applyFont="1" applyBorder="1" applyAlignment="1">
      <alignment vertical="center"/>
    </xf>
    <xf numFmtId="0" fontId="11" fillId="0" borderId="2" xfId="16" applyFont="1" applyBorder="1" applyAlignment="1">
      <alignment vertical="center"/>
    </xf>
    <xf numFmtId="176" fontId="5" fillId="2" borderId="2" xfId="15" applyNumberFormat="1" applyFont="1" applyFill="1" applyBorder="1" applyAlignment="1">
      <alignment vertical="center" shrinkToFit="1"/>
    </xf>
    <xf numFmtId="176" fontId="5" fillId="3" borderId="2" xfId="15" applyNumberFormat="1" applyFont="1" applyFill="1" applyBorder="1" applyAlignment="1">
      <alignment vertical="center" shrinkToFit="1"/>
    </xf>
    <xf numFmtId="0" fontId="2" fillId="2" borderId="0" xfId="16" applyFont="1" applyFill="1" applyAlignment="1">
      <alignment vertical="center"/>
    </xf>
    <xf numFmtId="10" fontId="5" fillId="2" borderId="2" xfId="6" applyNumberFormat="1" applyFont="1" applyFill="1" applyBorder="1" applyAlignment="1">
      <alignment horizontal="center" vertical="center" wrapText="1"/>
    </xf>
    <xf numFmtId="179" fontId="5" fillId="3" borderId="2" xfId="16" applyNumberFormat="1" applyFont="1" applyFill="1" applyBorder="1" applyAlignment="1">
      <alignment vertical="center" shrinkToFit="1"/>
    </xf>
    <xf numFmtId="176" fontId="5" fillId="5" borderId="2" xfId="15" applyNumberFormat="1" applyFont="1" applyFill="1" applyBorder="1" applyAlignment="1">
      <alignment vertical="center" shrinkToFit="1"/>
    </xf>
    <xf numFmtId="179" fontId="5" fillId="2" borderId="2" xfId="16" applyNumberFormat="1" applyFont="1" applyFill="1" applyBorder="1" applyAlignment="1">
      <alignment horizontal="right" vertical="center"/>
    </xf>
    <xf numFmtId="176" fontId="5" fillId="2" borderId="0" xfId="16" applyNumberFormat="1" applyFont="1" applyFill="1" applyAlignment="1">
      <alignment vertical="center" shrinkToFit="1"/>
    </xf>
    <xf numFmtId="182" fontId="5" fillId="2" borderId="2" xfId="16" applyNumberFormat="1" applyFont="1" applyFill="1" applyBorder="1" applyAlignment="1">
      <alignment horizontal="right" vertical="center"/>
    </xf>
    <xf numFmtId="0" fontId="30" fillId="2" borderId="0" xfId="6" applyFill="1">
      <alignment vertical="center"/>
    </xf>
    <xf numFmtId="0" fontId="24" fillId="2" borderId="0" xfId="6" applyFont="1" applyFill="1">
      <alignment vertical="center"/>
    </xf>
    <xf numFmtId="0" fontId="31" fillId="2" borderId="0" xfId="6" applyFont="1" applyFill="1">
      <alignment vertical="center"/>
    </xf>
    <xf numFmtId="0" fontId="32" fillId="2" borderId="0" xfId="11" applyFont="1" applyFill="1" applyAlignment="1"/>
    <xf numFmtId="0" fontId="30" fillId="2" borderId="0" xfId="11" applyFill="1" applyAlignment="1">
      <alignment horizontal="center"/>
    </xf>
    <xf numFmtId="0" fontId="30" fillId="2" borderId="0" xfId="11" applyFill="1" applyAlignment="1"/>
    <xf numFmtId="10" fontId="30" fillId="2" borderId="0" xfId="11" applyNumberFormat="1" applyFill="1" applyAlignment="1">
      <alignment wrapText="1"/>
    </xf>
    <xf numFmtId="10" fontId="30" fillId="2" borderId="0" xfId="6" applyNumberFormat="1" applyFill="1" applyAlignment="1">
      <alignment vertical="center" wrapText="1"/>
    </xf>
    <xf numFmtId="0" fontId="5" fillId="2" borderId="2" xfId="6" applyFont="1" applyFill="1" applyBorder="1" applyAlignment="1">
      <alignment horizontal="center" vertical="center"/>
    </xf>
    <xf numFmtId="176" fontId="12" fillId="11" borderId="12" xfId="10" applyNumberFormat="1" applyFont="1" applyFill="1" applyBorder="1" applyAlignment="1" applyProtection="1">
      <alignment vertical="center" shrinkToFit="1"/>
      <protection locked="0"/>
    </xf>
    <xf numFmtId="176" fontId="5" fillId="2" borderId="12" xfId="6" applyNumberFormat="1" applyFont="1" applyFill="1" applyBorder="1" applyAlignment="1" applyProtection="1">
      <alignment vertical="center" shrinkToFit="1"/>
      <protection locked="0"/>
    </xf>
    <xf numFmtId="176" fontId="5" fillId="2" borderId="2" xfId="6" applyNumberFormat="1" applyFont="1" applyFill="1" applyBorder="1" applyAlignment="1" applyProtection="1">
      <alignment vertical="center" shrinkToFit="1"/>
      <protection locked="0"/>
    </xf>
    <xf numFmtId="49" fontId="16" fillId="2" borderId="2" xfId="16" applyNumberFormat="1" applyFont="1" applyFill="1" applyBorder="1" applyAlignment="1">
      <alignment horizontal="left" vertical="center" wrapText="1" shrinkToFit="1"/>
    </xf>
    <xf numFmtId="180" fontId="30" fillId="2" borderId="0" xfId="11" applyNumberFormat="1" applyFill="1" applyAlignment="1"/>
    <xf numFmtId="0" fontId="5" fillId="2" borderId="2" xfId="0" applyFont="1" applyFill="1" applyBorder="1" applyAlignment="1">
      <alignment horizontal="center" vertical="center"/>
    </xf>
    <xf numFmtId="0" fontId="5" fillId="2" borderId="2" xfId="0" applyFont="1" applyFill="1" applyBorder="1" applyAlignment="1">
      <alignment horizontal="left" vertical="center"/>
    </xf>
    <xf numFmtId="176" fontId="28" fillId="2" borderId="2" xfId="16" applyNumberFormat="1" applyFont="1" applyFill="1" applyBorder="1" applyAlignment="1" applyProtection="1">
      <alignment vertical="center" shrinkToFit="1"/>
      <protection locked="0"/>
    </xf>
    <xf numFmtId="176" fontId="5" fillId="2" borderId="0" xfId="16" applyNumberFormat="1" applyFont="1" applyFill="1" applyAlignment="1" applyProtection="1">
      <alignment vertical="center" shrinkToFit="1"/>
      <protection locked="0"/>
    </xf>
    <xf numFmtId="176" fontId="28" fillId="5" borderId="2" xfId="16" applyNumberFormat="1" applyFont="1" applyFill="1" applyBorder="1" applyAlignment="1">
      <alignment vertical="center" shrinkToFit="1"/>
    </xf>
    <xf numFmtId="0" fontId="1" fillId="2" borderId="0" xfId="16" applyFont="1" applyFill="1" applyAlignment="1">
      <alignment horizontal="center" vertical="center" wrapText="1"/>
    </xf>
    <xf numFmtId="0" fontId="8" fillId="2" borderId="2" xfId="16" applyFont="1" applyFill="1" applyBorder="1" applyAlignment="1">
      <alignment horizontal="center" vertical="center"/>
    </xf>
    <xf numFmtId="180" fontId="5" fillId="2" borderId="2" xfId="0" applyNumberFormat="1" applyFont="1" applyFill="1" applyBorder="1" applyAlignment="1">
      <alignment horizontal="left" vertical="center"/>
    </xf>
    <xf numFmtId="180" fontId="11" fillId="2" borderId="2" xfId="16" applyNumberFormat="1" applyFont="1" applyFill="1" applyBorder="1" applyAlignment="1">
      <alignment horizontal="left" vertical="center"/>
    </xf>
    <xf numFmtId="183" fontId="11" fillId="2" borderId="2" xfId="16" applyNumberFormat="1" applyFont="1" applyFill="1" applyBorder="1" applyAlignment="1">
      <alignment horizontal="left" vertical="center"/>
    </xf>
    <xf numFmtId="0" fontId="11" fillId="2" borderId="2" xfId="16" applyFont="1" applyFill="1" applyBorder="1" applyAlignment="1">
      <alignment horizontal="left" vertical="center"/>
    </xf>
    <xf numFmtId="0" fontId="26" fillId="2" borderId="2" xfId="16" applyFont="1" applyFill="1" applyBorder="1" applyAlignment="1">
      <alignment horizontal="distributed" vertical="center"/>
    </xf>
    <xf numFmtId="10" fontId="1" fillId="2" borderId="0" xfId="16" applyNumberFormat="1" applyFont="1" applyFill="1" applyAlignment="1">
      <alignment horizontal="right" vertical="center"/>
    </xf>
    <xf numFmtId="176" fontId="5" fillId="2" borderId="2" xfId="0" applyNumberFormat="1" applyFont="1" applyFill="1" applyBorder="1" applyAlignment="1" applyProtection="1">
      <alignment vertical="center" shrinkToFit="1"/>
      <protection locked="0"/>
    </xf>
    <xf numFmtId="176" fontId="5" fillId="2" borderId="2" xfId="0" applyNumberFormat="1" applyFont="1" applyFill="1" applyBorder="1" applyAlignment="1">
      <alignment vertical="center" shrinkToFit="1"/>
    </xf>
    <xf numFmtId="0" fontId="22" fillId="2" borderId="0" xfId="16" applyFont="1" applyFill="1" applyAlignment="1">
      <alignment vertical="center"/>
    </xf>
    <xf numFmtId="0" fontId="0" fillId="2" borderId="0" xfId="16" applyFont="1" applyFill="1" applyAlignment="1">
      <alignment vertical="center"/>
    </xf>
    <xf numFmtId="0" fontId="34" fillId="2" borderId="0" xfId="16" applyFont="1" applyFill="1" applyAlignment="1">
      <alignment vertical="center"/>
    </xf>
    <xf numFmtId="0" fontId="8" fillId="2" borderId="2" xfId="6" applyFont="1" applyFill="1" applyBorder="1" applyAlignment="1">
      <alignment horizontal="center" vertical="center" wrapText="1"/>
    </xf>
    <xf numFmtId="178" fontId="5" fillId="2" borderId="2" xfId="16" applyNumberFormat="1" applyFont="1" applyFill="1" applyBorder="1" applyAlignment="1">
      <alignment vertical="center"/>
    </xf>
    <xf numFmtId="182" fontId="5" fillId="2" borderId="2" xfId="16" applyNumberFormat="1" applyFont="1" applyFill="1" applyBorder="1" applyAlignment="1">
      <alignment vertical="center" shrinkToFit="1"/>
    </xf>
    <xf numFmtId="181" fontId="4" fillId="2" borderId="0" xfId="16" applyNumberFormat="1" applyFont="1" applyFill="1" applyAlignment="1">
      <alignment horizontal="right" vertical="center"/>
    </xf>
    <xf numFmtId="0" fontId="35" fillId="2" borderId="0" xfId="16" applyFont="1" applyFill="1" applyAlignment="1">
      <alignment vertical="center"/>
    </xf>
    <xf numFmtId="0" fontId="1" fillId="2" borderId="0" xfId="16" applyFont="1" applyFill="1" applyAlignment="1">
      <alignment horizontal="left" vertical="center"/>
    </xf>
    <xf numFmtId="0" fontId="27" fillId="2" borderId="0" xfId="16" applyFont="1" applyFill="1" applyAlignment="1">
      <alignment horizontal="left" vertical="center"/>
    </xf>
    <xf numFmtId="0" fontId="5" fillId="2" borderId="0" xfId="16" applyFont="1" applyFill="1" applyAlignment="1">
      <alignment horizontal="right" vertical="center"/>
    </xf>
    <xf numFmtId="0" fontId="5" fillId="2" borderId="0" xfId="16" applyFont="1" applyFill="1" applyAlignment="1">
      <alignment horizontal="left" vertical="center"/>
    </xf>
    <xf numFmtId="0" fontId="27" fillId="2" borderId="2" xfId="6" applyFont="1" applyFill="1" applyBorder="1" applyAlignment="1">
      <alignment horizontal="center" vertical="center" wrapText="1"/>
    </xf>
    <xf numFmtId="49" fontId="5" fillId="2" borderId="2" xfId="0" applyNumberFormat="1" applyFont="1" applyFill="1" applyBorder="1" applyAlignment="1">
      <alignment horizontal="left" vertical="center"/>
    </xf>
    <xf numFmtId="180" fontId="11" fillId="2" borderId="5" xfId="16" applyNumberFormat="1" applyFont="1" applyFill="1" applyBorder="1" applyAlignment="1">
      <alignment horizontal="left" vertical="center"/>
    </xf>
    <xf numFmtId="176" fontId="9" fillId="2" borderId="2" xfId="16" applyNumberFormat="1" applyFont="1" applyFill="1" applyBorder="1" applyAlignment="1" applyProtection="1">
      <alignment vertical="center" shrinkToFit="1"/>
      <protection locked="0"/>
    </xf>
    <xf numFmtId="176" fontId="9" fillId="2" borderId="1" xfId="16" applyNumberFormat="1" applyFont="1" applyFill="1" applyBorder="1" applyAlignment="1" applyProtection="1">
      <alignment vertical="center" shrinkToFit="1"/>
      <protection locked="0"/>
    </xf>
    <xf numFmtId="183" fontId="11" fillId="2" borderId="5" xfId="16" applyNumberFormat="1" applyFont="1" applyFill="1" applyBorder="1" applyAlignment="1">
      <alignment horizontal="left" vertical="center"/>
    </xf>
    <xf numFmtId="0" fontId="11" fillId="2" borderId="5" xfId="16" applyFont="1" applyFill="1" applyBorder="1" applyAlignment="1">
      <alignment vertical="center"/>
    </xf>
    <xf numFmtId="180" fontId="11" fillId="2" borderId="10" xfId="16" applyNumberFormat="1" applyFont="1" applyFill="1" applyBorder="1" applyAlignment="1">
      <alignment horizontal="left" vertical="center"/>
    </xf>
    <xf numFmtId="183" fontId="11" fillId="2" borderId="10" xfId="16" applyNumberFormat="1" applyFont="1" applyFill="1" applyBorder="1" applyAlignment="1">
      <alignment horizontal="left" vertical="center"/>
    </xf>
    <xf numFmtId="49" fontId="5" fillId="0" borderId="2" xfId="0" applyNumberFormat="1" applyFont="1" applyBorder="1" applyAlignment="1">
      <alignment horizontal="left" vertical="center"/>
    </xf>
    <xf numFmtId="0" fontId="11" fillId="2" borderId="4" xfId="16" applyFont="1" applyFill="1" applyBorder="1" applyAlignment="1">
      <alignment vertical="center"/>
    </xf>
    <xf numFmtId="0" fontId="11" fillId="2" borderId="0" xfId="16" applyFont="1" applyFill="1" applyAlignment="1">
      <alignment vertical="center"/>
    </xf>
    <xf numFmtId="49" fontId="11" fillId="2" borderId="4" xfId="16" applyNumberFormat="1" applyFont="1" applyFill="1" applyBorder="1" applyAlignment="1">
      <alignment vertical="center"/>
    </xf>
    <xf numFmtId="181" fontId="1" fillId="2" borderId="13" xfId="16" applyNumberFormat="1" applyFont="1" applyFill="1" applyBorder="1" applyAlignment="1">
      <alignment vertical="center"/>
    </xf>
    <xf numFmtId="0" fontId="5" fillId="2" borderId="0" xfId="16" applyFont="1" applyFill="1" applyAlignment="1">
      <alignment vertical="center" wrapText="1"/>
    </xf>
    <xf numFmtId="0" fontId="3" fillId="2" borderId="2" xfId="16" applyFont="1" applyFill="1" applyBorder="1" applyAlignment="1">
      <alignment horizontal="left" vertical="center"/>
    </xf>
    <xf numFmtId="0" fontId="26" fillId="2" borderId="2" xfId="16" applyFont="1" applyFill="1" applyBorder="1" applyAlignment="1">
      <alignment vertical="center"/>
    </xf>
    <xf numFmtId="176" fontId="3" fillId="3" borderId="2" xfId="16" applyNumberFormat="1" applyFont="1" applyFill="1" applyBorder="1" applyAlignment="1">
      <alignment vertical="center" shrinkToFit="1"/>
    </xf>
    <xf numFmtId="179" fontId="3" fillId="3" borderId="2" xfId="16" applyNumberFormat="1" applyFont="1" applyFill="1" applyBorder="1" applyAlignment="1">
      <alignment vertical="center" shrinkToFit="1"/>
    </xf>
    <xf numFmtId="176" fontId="9" fillId="2" borderId="2" xfId="16" applyNumberFormat="1" applyFont="1" applyFill="1" applyBorder="1" applyAlignment="1">
      <alignment vertical="center" shrinkToFit="1"/>
    </xf>
    <xf numFmtId="178" fontId="0" fillId="0" borderId="0" xfId="0" applyNumberFormat="1">
      <alignment vertical="center"/>
    </xf>
    <xf numFmtId="178" fontId="6" fillId="0" borderId="0" xfId="0" applyNumberFormat="1" applyFont="1">
      <alignment vertical="center"/>
    </xf>
    <xf numFmtId="0" fontId="13" fillId="0" borderId="0" xfId="0" applyFont="1">
      <alignment vertical="center"/>
    </xf>
    <xf numFmtId="49" fontId="9" fillId="0" borderId="0" xfId="0" applyNumberFormat="1" applyFont="1">
      <alignment vertical="center"/>
    </xf>
    <xf numFmtId="0" fontId="22" fillId="2" borderId="0" xfId="13" applyFont="1" applyFill="1" applyAlignment="1">
      <alignment vertical="center"/>
    </xf>
    <xf numFmtId="0" fontId="11" fillId="2" borderId="0" xfId="13" applyFont="1" applyFill="1" applyAlignment="1">
      <alignment vertical="center"/>
    </xf>
    <xf numFmtId="0" fontId="11" fillId="2" borderId="0" xfId="17" applyFont="1" applyFill="1" applyAlignment="1">
      <alignment vertical="center"/>
    </xf>
    <xf numFmtId="0" fontId="35" fillId="2" borderId="0" xfId="17" applyFont="1" applyFill="1" applyAlignment="1" applyProtection="1">
      <alignment vertical="center"/>
      <protection hidden="1"/>
    </xf>
    <xf numFmtId="0" fontId="36" fillId="2" borderId="0" xfId="13" applyFont="1" applyFill="1" applyAlignment="1">
      <alignment vertical="center"/>
    </xf>
    <xf numFmtId="0" fontId="6" fillId="0" borderId="0" xfId="0" quotePrefix="1" applyFont="1">
      <alignment vertical="center"/>
    </xf>
    <xf numFmtId="49" fontId="5" fillId="2" borderId="2" xfId="0" quotePrefix="1" applyNumberFormat="1" applyFont="1" applyFill="1" applyBorder="1" applyAlignment="1">
      <alignment horizontal="left" vertical="center"/>
    </xf>
    <xf numFmtId="0" fontId="5" fillId="2" borderId="2" xfId="16" quotePrefix="1" applyFont="1" applyFill="1" applyBorder="1" applyAlignment="1">
      <alignment vertical="center"/>
    </xf>
    <xf numFmtId="180" fontId="5" fillId="2" borderId="2" xfId="0" quotePrefix="1" applyNumberFormat="1" applyFont="1" applyFill="1" applyBorder="1" applyAlignment="1">
      <alignment horizontal="left" vertical="center"/>
    </xf>
    <xf numFmtId="49" fontId="5" fillId="6" borderId="2" xfId="22" quotePrefix="1" applyNumberFormat="1" applyFont="1" applyFill="1" applyBorder="1"/>
    <xf numFmtId="0" fontId="5" fillId="2" borderId="2" xfId="16" quotePrefix="1" applyFont="1" applyFill="1" applyBorder="1" applyAlignment="1">
      <alignment horizontal="left" vertical="center"/>
    </xf>
    <xf numFmtId="0" fontId="5" fillId="2" borderId="1" xfId="16" quotePrefix="1" applyFont="1" applyFill="1" applyBorder="1" applyAlignment="1">
      <alignment horizontal="center" vertical="center"/>
    </xf>
    <xf numFmtId="0" fontId="8" fillId="2" borderId="2" xfId="16" applyFont="1" applyFill="1" applyBorder="1" applyAlignment="1">
      <alignment horizontal="center" vertical="center"/>
    </xf>
    <xf numFmtId="0" fontId="8" fillId="2" borderId="2" xfId="16" applyFont="1" applyFill="1" applyBorder="1" applyAlignment="1">
      <alignment horizontal="center" vertical="center" wrapText="1"/>
    </xf>
    <xf numFmtId="0" fontId="5" fillId="2" borderId="2" xfId="16" applyFont="1" applyFill="1" applyBorder="1" applyAlignment="1">
      <alignment horizontal="center" vertical="center" wrapText="1"/>
    </xf>
    <xf numFmtId="0" fontId="12" fillId="2" borderId="2" xfId="16" applyFont="1" applyFill="1" applyBorder="1" applyAlignment="1">
      <alignment vertical="center"/>
    </xf>
    <xf numFmtId="0" fontId="50" fillId="0" borderId="14" xfId="0" applyFont="1" applyBorder="1" applyAlignment="1">
      <alignment horizontal="center" vertical="center" wrapText="1"/>
    </xf>
    <xf numFmtId="0" fontId="53" fillId="0" borderId="0" xfId="0" applyFont="1" applyFill="1" applyAlignment="1">
      <alignment vertical="center"/>
    </xf>
    <xf numFmtId="0" fontId="50" fillId="0" borderId="14" xfId="0" applyFont="1" applyFill="1" applyBorder="1" applyAlignment="1">
      <alignment horizontal="center" vertical="center" wrapText="1"/>
    </xf>
    <xf numFmtId="0" fontId="50" fillId="0" borderId="14" xfId="0" applyFont="1" applyFill="1" applyBorder="1" applyAlignment="1">
      <alignment vertical="center" wrapText="1"/>
    </xf>
    <xf numFmtId="0" fontId="0" fillId="0" borderId="0" xfId="0" applyFill="1">
      <alignment vertical="center"/>
    </xf>
    <xf numFmtId="0" fontId="50" fillId="0" borderId="15" xfId="0" applyFont="1" applyFill="1" applyBorder="1" applyAlignment="1">
      <alignment vertical="center" wrapText="1"/>
    </xf>
    <xf numFmtId="0" fontId="50" fillId="0" borderId="2" xfId="0" applyFont="1" applyFill="1" applyBorder="1" applyAlignment="1">
      <alignment horizontal="center" vertical="center" wrapText="1"/>
    </xf>
    <xf numFmtId="0" fontId="50" fillId="0" borderId="2" xfId="0" applyFont="1" applyFill="1" applyBorder="1" applyAlignment="1">
      <alignment vertical="center" wrapText="1"/>
    </xf>
    <xf numFmtId="0" fontId="54" fillId="0" borderId="2" xfId="0" applyFont="1" applyFill="1" applyBorder="1" applyAlignment="1">
      <alignment horizontal="center" vertical="center"/>
    </xf>
    <xf numFmtId="0" fontId="55" fillId="0" borderId="2" xfId="0" applyFont="1" applyFill="1" applyBorder="1" applyAlignment="1">
      <alignment horizontal="center" vertical="center" wrapText="1"/>
    </xf>
    <xf numFmtId="0" fontId="55" fillId="0" borderId="2" xfId="0" applyFont="1" applyFill="1" applyBorder="1" applyAlignment="1">
      <alignment vertical="center" wrapText="1"/>
    </xf>
    <xf numFmtId="0" fontId="56" fillId="0" borderId="2" xfId="0" applyFont="1" applyFill="1" applyBorder="1" applyAlignment="1">
      <alignment horizontal="center" vertical="center" wrapText="1"/>
    </xf>
    <xf numFmtId="0" fontId="56" fillId="0" borderId="2" xfId="0" applyFont="1" applyFill="1" applyBorder="1" applyAlignment="1">
      <alignment vertical="center" wrapText="1"/>
    </xf>
    <xf numFmtId="0" fontId="57" fillId="0" borderId="0" xfId="0" applyFont="1" applyAlignment="1">
      <alignment vertical="center"/>
    </xf>
    <xf numFmtId="185" fontId="0" fillId="0" borderId="0" xfId="0" applyNumberFormat="1" applyAlignment="1">
      <alignment vertical="center"/>
    </xf>
    <xf numFmtId="186" fontId="0" fillId="0" borderId="0" xfId="0" applyNumberFormat="1" applyAlignment="1">
      <alignment vertical="center"/>
    </xf>
    <xf numFmtId="0" fontId="30" fillId="0" borderId="0" xfId="0" applyFont="1" applyAlignment="1">
      <alignment vertical="center"/>
    </xf>
    <xf numFmtId="0" fontId="0" fillId="0" borderId="0" xfId="0" applyAlignment="1">
      <alignment horizontal="right" vertical="center"/>
    </xf>
    <xf numFmtId="0" fontId="0" fillId="0" borderId="0" xfId="0" applyAlignment="1">
      <alignment vertical="center"/>
    </xf>
    <xf numFmtId="0" fontId="64" fillId="0" borderId="14" xfId="0" applyFont="1" applyBorder="1" applyAlignment="1">
      <alignment horizontal="center" vertical="center" wrapText="1"/>
    </xf>
    <xf numFmtId="0" fontId="8" fillId="2" borderId="2" xfId="16" applyFont="1" applyFill="1" applyBorder="1" applyAlignment="1">
      <alignment horizontal="center" vertical="center"/>
    </xf>
    <xf numFmtId="0" fontId="8" fillId="2" borderId="2" xfId="16" applyFont="1" applyFill="1" applyBorder="1" applyAlignment="1">
      <alignment horizontal="center" vertical="center" wrapText="1"/>
    </xf>
    <xf numFmtId="0" fontId="5" fillId="2" borderId="2" xfId="16" applyFont="1" applyFill="1" applyBorder="1" applyAlignment="1">
      <alignment horizontal="center" vertical="center"/>
    </xf>
    <xf numFmtId="0" fontId="5" fillId="2" borderId="2" xfId="16" applyFont="1" applyFill="1" applyBorder="1" applyAlignment="1">
      <alignment horizontal="center" vertical="center" wrapText="1"/>
    </xf>
    <xf numFmtId="0" fontId="50" fillId="0" borderId="14" xfId="0" applyFont="1" applyFill="1" applyBorder="1" applyAlignment="1">
      <alignment vertical="center" wrapText="1"/>
    </xf>
    <xf numFmtId="0" fontId="50" fillId="0" borderId="14" xfId="0" applyFont="1" applyBorder="1" applyAlignment="1">
      <alignment vertical="center" wrapText="1"/>
    </xf>
    <xf numFmtId="176" fontId="5" fillId="2" borderId="2" xfId="16" quotePrefix="1" applyNumberFormat="1" applyFont="1" applyFill="1" applyBorder="1" applyAlignment="1" applyProtection="1">
      <alignment vertical="center" shrinkToFit="1"/>
      <protection locked="0"/>
    </xf>
    <xf numFmtId="176" fontId="9" fillId="14" borderId="2" xfId="16" applyNumberFormat="1" applyFont="1" applyFill="1" applyBorder="1" applyAlignment="1">
      <alignment vertical="center" shrinkToFit="1"/>
    </xf>
    <xf numFmtId="179" fontId="5" fillId="15" borderId="2" xfId="16" applyNumberFormat="1" applyFont="1" applyFill="1" applyBorder="1" applyAlignment="1">
      <alignment vertical="center" shrinkToFit="1"/>
    </xf>
    <xf numFmtId="176" fontId="9" fillId="14" borderId="1" xfId="16" applyNumberFormat="1" applyFont="1" applyFill="1" applyBorder="1" applyAlignment="1">
      <alignment vertical="center" shrinkToFit="1"/>
    </xf>
    <xf numFmtId="176" fontId="9" fillId="2" borderId="2" xfId="16" quotePrefix="1" applyNumberFormat="1" applyFont="1" applyFill="1" applyBorder="1" applyAlignment="1" applyProtection="1">
      <alignment vertical="center" shrinkToFit="1"/>
      <protection locked="0"/>
    </xf>
    <xf numFmtId="0" fontId="11" fillId="2" borderId="10" xfId="16" applyFont="1" applyFill="1" applyBorder="1" applyAlignment="1">
      <alignment vertical="center"/>
    </xf>
    <xf numFmtId="176" fontId="5" fillId="2" borderId="2" xfId="0" quotePrefix="1" applyNumberFormat="1" applyFont="1" applyFill="1" applyBorder="1" applyAlignment="1" applyProtection="1">
      <alignment vertical="center" shrinkToFit="1"/>
      <protection locked="0"/>
    </xf>
    <xf numFmtId="176" fontId="5" fillId="15" borderId="2" xfId="16" applyNumberFormat="1" applyFont="1" applyFill="1" applyBorder="1" applyAlignment="1">
      <alignment vertical="center" shrinkToFit="1"/>
    </xf>
    <xf numFmtId="184" fontId="5" fillId="15" borderId="2" xfId="16" applyNumberFormat="1" applyFont="1" applyFill="1" applyBorder="1" applyAlignment="1">
      <alignment vertical="center" shrinkToFit="1"/>
    </xf>
    <xf numFmtId="176" fontId="5" fillId="15" borderId="2" xfId="15" applyNumberFormat="1" applyFont="1" applyFill="1" applyBorder="1" applyAlignment="1">
      <alignment vertical="center" shrinkToFit="1"/>
    </xf>
    <xf numFmtId="176" fontId="5" fillId="15" borderId="2" xfId="0" applyNumberFormat="1" applyFont="1" applyFill="1" applyBorder="1" applyAlignment="1">
      <alignment vertical="center" shrinkToFit="1"/>
    </xf>
    <xf numFmtId="49" fontId="5" fillId="2" borderId="2" xfId="16" applyNumberFormat="1" applyFont="1" applyFill="1" applyBorder="1" applyAlignment="1">
      <alignment vertical="center"/>
    </xf>
    <xf numFmtId="176" fontId="11" fillId="2" borderId="2" xfId="16" applyNumberFormat="1" applyFont="1" applyFill="1" applyBorder="1" applyAlignment="1">
      <alignment vertical="center" shrinkToFit="1"/>
    </xf>
    <xf numFmtId="0" fontId="66" fillId="16" borderId="0" xfId="16" applyFont="1" applyFill="1" applyAlignment="1">
      <alignment vertical="center"/>
    </xf>
    <xf numFmtId="10" fontId="67" fillId="2" borderId="0" xfId="16" applyNumberFormat="1" applyFont="1" applyFill="1" applyAlignment="1">
      <alignment horizontal="right" vertical="center"/>
    </xf>
    <xf numFmtId="10" fontId="67" fillId="2" borderId="0" xfId="16" applyNumberFormat="1" applyFont="1" applyFill="1" applyAlignment="1">
      <alignment vertical="center"/>
    </xf>
    <xf numFmtId="0" fontId="67" fillId="2" borderId="0" xfId="16" applyFont="1" applyFill="1" applyAlignment="1">
      <alignment vertical="center"/>
    </xf>
    <xf numFmtId="182" fontId="5" fillId="15" borderId="2" xfId="16" applyNumberFormat="1" applyFont="1" applyFill="1" applyBorder="1" applyAlignment="1">
      <alignment vertical="center" shrinkToFit="1"/>
    </xf>
    <xf numFmtId="49" fontId="5" fillId="2" borderId="2" xfId="16" quotePrefix="1" applyNumberFormat="1" applyFont="1" applyFill="1" applyBorder="1" applyAlignment="1">
      <alignment vertical="center"/>
    </xf>
    <xf numFmtId="0" fontId="67" fillId="2" borderId="0" xfId="16" applyFont="1" applyFill="1" applyAlignment="1">
      <alignment horizontal="center" vertical="center" wrapText="1"/>
    </xf>
    <xf numFmtId="0" fontId="67" fillId="2" borderId="0" xfId="16" applyFont="1" applyFill="1" applyAlignment="1">
      <alignment vertical="center" wrapText="1"/>
    </xf>
    <xf numFmtId="0" fontId="68" fillId="16" borderId="0" xfId="16" applyFont="1" applyFill="1" applyAlignment="1">
      <alignment horizontal="right" vertical="center"/>
    </xf>
    <xf numFmtId="176" fontId="9" fillId="17" borderId="2" xfId="0" applyNumberFormat="1" applyFont="1" applyFill="1" applyBorder="1" applyAlignment="1">
      <alignment vertical="center" shrinkToFit="1"/>
    </xf>
    <xf numFmtId="176" fontId="28" fillId="15" borderId="2" xfId="16" applyNumberFormat="1" applyFont="1" applyFill="1" applyBorder="1" applyAlignment="1">
      <alignment vertical="center" shrinkToFit="1"/>
    </xf>
    <xf numFmtId="180" fontId="11" fillId="2" borderId="2" xfId="16" applyNumberFormat="1" applyFont="1" applyFill="1" applyBorder="1" applyAlignment="1">
      <alignment vertical="center"/>
    </xf>
    <xf numFmtId="176" fontId="28" fillId="2" borderId="2" xfId="16" quotePrefix="1" applyNumberFormat="1" applyFont="1" applyFill="1" applyBorder="1" applyAlignment="1" applyProtection="1">
      <alignment vertical="center" shrinkToFit="1"/>
      <protection locked="0"/>
    </xf>
    <xf numFmtId="0" fontId="5" fillId="0" borderId="2" xfId="0" applyFont="1" applyBorder="1" applyAlignment="1">
      <alignment horizontal="left" vertical="center"/>
    </xf>
    <xf numFmtId="180" fontId="11" fillId="0" borderId="2" xfId="16" applyNumberFormat="1" applyFont="1" applyBorder="1" applyAlignment="1">
      <alignment vertical="center"/>
    </xf>
    <xf numFmtId="176" fontId="5" fillId="0" borderId="2" xfId="16" applyNumberFormat="1" applyFont="1" applyBorder="1" applyAlignment="1">
      <alignment vertical="center" shrinkToFit="1"/>
    </xf>
    <xf numFmtId="176" fontId="28" fillId="0" borderId="2" xfId="16" applyNumberFormat="1" applyFont="1" applyBorder="1" applyAlignment="1">
      <alignment vertical="center" shrinkToFit="1"/>
    </xf>
    <xf numFmtId="0" fontId="29" fillId="2" borderId="0" xfId="6" applyFont="1" applyFill="1" applyAlignment="1">
      <alignment horizontal="center" vertical="center"/>
    </xf>
    <xf numFmtId="0" fontId="29" fillId="2" borderId="0" xfId="6" applyFont="1" applyFill="1">
      <alignment vertical="center"/>
    </xf>
    <xf numFmtId="179" fontId="3" fillId="15" borderId="2" xfId="16" applyNumberFormat="1" applyFont="1" applyFill="1" applyBorder="1" applyAlignment="1">
      <alignment vertical="center" shrinkToFit="1"/>
    </xf>
    <xf numFmtId="176" fontId="12" fillId="15" borderId="12" xfId="10" applyNumberFormat="1" applyFont="1" applyFill="1" applyBorder="1" applyAlignment="1">
      <alignment vertical="center" shrinkToFit="1"/>
    </xf>
    <xf numFmtId="176" fontId="12" fillId="11" borderId="12" xfId="10" quotePrefix="1" applyNumberFormat="1" applyFont="1" applyFill="1" applyBorder="1" applyAlignment="1" applyProtection="1">
      <alignment vertical="center" shrinkToFit="1"/>
      <protection locked="0"/>
    </xf>
    <xf numFmtId="176" fontId="5" fillId="15" borderId="5" xfId="11" applyNumberFormat="1" applyFont="1" applyFill="1" applyBorder="1" applyAlignment="1">
      <alignment vertical="center" shrinkToFit="1"/>
    </xf>
    <xf numFmtId="0" fontId="68" fillId="2" borderId="0" xfId="16" applyFont="1" applyFill="1" applyAlignment="1">
      <alignment vertical="center"/>
    </xf>
    <xf numFmtId="10" fontId="70" fillId="2" borderId="2" xfId="6" applyNumberFormat="1" applyFont="1" applyFill="1" applyBorder="1" applyAlignment="1">
      <alignment horizontal="center" vertical="center" wrapText="1"/>
    </xf>
    <xf numFmtId="0" fontId="46" fillId="0" borderId="0" xfId="0" applyFont="1">
      <alignment vertical="center"/>
    </xf>
    <xf numFmtId="176" fontId="5" fillId="3" borderId="0" xfId="16" applyNumberFormat="1" applyFont="1" applyFill="1" applyAlignment="1">
      <alignment vertical="center" shrinkToFit="1"/>
    </xf>
    <xf numFmtId="176" fontId="5" fillId="18" borderId="2" xfId="15" applyNumberFormat="1" applyFont="1" applyFill="1" applyBorder="1" applyAlignment="1">
      <alignment vertical="center" shrinkToFit="1"/>
    </xf>
    <xf numFmtId="49" fontId="5" fillId="16" borderId="2" xfId="16" quotePrefix="1" applyNumberFormat="1" applyFont="1" applyFill="1" applyBorder="1" applyAlignment="1">
      <alignment horizontal="left" vertical="center" indent="1"/>
    </xf>
    <xf numFmtId="0" fontId="11" fillId="16" borderId="2" xfId="16" applyFont="1" applyFill="1" applyBorder="1" applyAlignment="1">
      <alignment horizontal="left" vertical="center" indent="1"/>
    </xf>
    <xf numFmtId="0" fontId="5" fillId="16" borderId="2" xfId="16" quotePrefix="1" applyFont="1" applyFill="1" applyBorder="1" applyAlignment="1">
      <alignment horizontal="left" vertical="center" indent="1"/>
    </xf>
    <xf numFmtId="0" fontId="68" fillId="2" borderId="0" xfId="16" applyFont="1" applyFill="1"/>
    <xf numFmtId="0" fontId="67" fillId="2" borderId="0" xfId="16" applyFont="1" applyFill="1"/>
    <xf numFmtId="0" fontId="21" fillId="2" borderId="2" xfId="16" applyFont="1" applyFill="1" applyBorder="1" applyAlignment="1">
      <alignment horizontal="center" vertical="center" wrapText="1"/>
    </xf>
    <xf numFmtId="0" fontId="20" fillId="2" borderId="2" xfId="16" applyFont="1" applyFill="1" applyBorder="1" applyAlignment="1">
      <alignment horizontal="center" vertical="center" wrapText="1"/>
    </xf>
    <xf numFmtId="0" fontId="16" fillId="2" borderId="2" xfId="16" applyFont="1" applyFill="1" applyBorder="1" applyAlignment="1">
      <alignment vertical="center"/>
    </xf>
    <xf numFmtId="176" fontId="12" fillId="2" borderId="2" xfId="16" applyNumberFormat="1" applyFont="1" applyFill="1" applyBorder="1" applyAlignment="1">
      <alignment vertical="center" shrinkToFit="1"/>
    </xf>
    <xf numFmtId="0" fontId="44" fillId="2" borderId="2" xfId="16" applyFont="1" applyFill="1" applyBorder="1" applyAlignment="1">
      <alignment horizontal="distributed" vertical="center" indent="2"/>
    </xf>
    <xf numFmtId="0" fontId="45" fillId="2" borderId="2" xfId="16" applyFont="1" applyFill="1" applyBorder="1" applyAlignment="1">
      <alignment vertical="center"/>
    </xf>
    <xf numFmtId="0" fontId="26" fillId="2" borderId="2" xfId="16" applyFont="1" applyFill="1" applyBorder="1" applyAlignment="1">
      <alignment horizontal="distributed" vertical="center" indent="2"/>
    </xf>
    <xf numFmtId="176" fontId="9" fillId="2" borderId="2" xfId="0" quotePrefix="1" applyNumberFormat="1" applyFont="1" applyFill="1" applyBorder="1" applyAlignment="1" applyProtection="1">
      <alignment vertical="center" shrinkToFit="1"/>
      <protection locked="0"/>
    </xf>
    <xf numFmtId="0" fontId="9" fillId="0" borderId="2" xfId="0" applyFont="1" applyBorder="1">
      <alignment vertical="center"/>
    </xf>
    <xf numFmtId="0" fontId="10" fillId="0" borderId="2" xfId="0" applyFont="1" applyBorder="1">
      <alignment vertical="center"/>
    </xf>
    <xf numFmtId="0" fontId="5" fillId="0" borderId="2" xfId="16" quotePrefix="1" applyFont="1" applyBorder="1" applyAlignment="1">
      <alignment vertical="center"/>
    </xf>
    <xf numFmtId="0" fontId="11" fillId="0" borderId="2" xfId="16" applyFont="1" applyBorder="1" applyAlignment="1">
      <alignment horizontal="left" vertical="center"/>
    </xf>
    <xf numFmtId="0" fontId="5" fillId="16" borderId="2" xfId="16" quotePrefix="1" applyFont="1" applyFill="1" applyBorder="1" applyAlignment="1">
      <alignment vertical="center"/>
    </xf>
    <xf numFmtId="0" fontId="11" fillId="16" borderId="2" xfId="16" applyFont="1" applyFill="1" applyBorder="1" applyAlignment="1">
      <alignment horizontal="left" vertical="center"/>
    </xf>
    <xf numFmtId="176" fontId="9" fillId="19" borderId="2" xfId="0" applyNumberFormat="1" applyFont="1" applyFill="1" applyBorder="1" applyAlignment="1">
      <alignment vertical="center" shrinkToFit="1"/>
    </xf>
    <xf numFmtId="0" fontId="20" fillId="2" borderId="7" xfId="16" applyFont="1" applyFill="1" applyBorder="1" applyAlignment="1">
      <alignment horizontal="center" vertical="center"/>
    </xf>
    <xf numFmtId="176" fontId="9" fillId="15" borderId="2" xfId="0" applyNumberFormat="1" applyFont="1" applyFill="1" applyBorder="1" applyAlignment="1">
      <alignment vertical="center" shrinkToFit="1"/>
    </xf>
    <xf numFmtId="0" fontId="0" fillId="0" borderId="2" xfId="0" applyBorder="1">
      <alignment vertical="center"/>
    </xf>
    <xf numFmtId="1" fontId="11" fillId="0" borderId="2" xfId="16" applyNumberFormat="1" applyFont="1" applyBorder="1" applyAlignment="1">
      <alignment horizontal="left" vertical="center"/>
    </xf>
    <xf numFmtId="1" fontId="11" fillId="16" borderId="2" xfId="16" applyNumberFormat="1" applyFont="1" applyFill="1" applyBorder="1" applyAlignment="1">
      <alignment horizontal="left" vertical="center"/>
    </xf>
    <xf numFmtId="49" fontId="61" fillId="0" borderId="18" xfId="36" applyNumberFormat="1" applyFont="1" applyFill="1" applyBorder="1" applyAlignment="1">
      <alignment vertical="center"/>
    </xf>
    <xf numFmtId="49" fontId="61" fillId="0" borderId="8" xfId="36" applyNumberFormat="1" applyFont="1" applyFill="1" applyBorder="1" applyAlignment="1">
      <alignment vertical="center"/>
    </xf>
    <xf numFmtId="49" fontId="62" fillId="0" borderId="8" xfId="36" applyNumberFormat="1" applyFont="1" applyFill="1" applyBorder="1"/>
    <xf numFmtId="49" fontId="63" fillId="0" borderId="19" xfId="36" applyNumberFormat="1" applyFont="1" applyFill="1" applyBorder="1" applyAlignment="1">
      <alignment horizontal="center" vertical="center"/>
    </xf>
    <xf numFmtId="49" fontId="63" fillId="0" borderId="21" xfId="36" applyNumberFormat="1" applyFont="1" applyFill="1" applyBorder="1" applyAlignment="1">
      <alignment horizontal="center" vertical="center" wrapText="1"/>
    </xf>
    <xf numFmtId="49" fontId="63" fillId="0" borderId="2" xfId="36" applyNumberFormat="1" applyFont="1" applyFill="1" applyBorder="1" applyAlignment="1">
      <alignment horizontal="center" vertical="center" wrapText="1"/>
    </xf>
    <xf numFmtId="49" fontId="63" fillId="0" borderId="22" xfId="36" applyNumberFormat="1" applyFont="1" applyFill="1" applyBorder="1" applyAlignment="1">
      <alignment horizontal="center" vertical="center" wrapText="1"/>
    </xf>
    <xf numFmtId="49" fontId="63" fillId="0" borderId="19" xfId="36" applyNumberFormat="1" applyFont="1" applyFill="1" applyBorder="1" applyAlignment="1">
      <alignment horizontal="center" vertical="center" wrapText="1"/>
    </xf>
    <xf numFmtId="49" fontId="40" fillId="0" borderId="20" xfId="36" applyNumberFormat="1" applyFont="1" applyFill="1" applyBorder="1" applyAlignment="1">
      <alignment horizontal="left" vertical="center"/>
    </xf>
    <xf numFmtId="188" fontId="40" fillId="0" borderId="19" xfId="36" applyNumberFormat="1" applyFont="1" applyFill="1" applyBorder="1" applyAlignment="1">
      <alignment horizontal="right" vertical="center"/>
    </xf>
    <xf numFmtId="188" fontId="40" fillId="0" borderId="23" xfId="36" applyNumberFormat="1" applyFont="1" applyFill="1" applyBorder="1" applyAlignment="1">
      <alignment horizontal="right" vertical="center"/>
    </xf>
    <xf numFmtId="49" fontId="40" fillId="0" borderId="19" xfId="36" applyNumberFormat="1" applyFont="1" applyFill="1" applyBorder="1" applyAlignment="1">
      <alignment horizontal="left" vertical="center"/>
    </xf>
    <xf numFmtId="39" fontId="71" fillId="0" borderId="24" xfId="37" applyNumberFormat="1" applyFont="1" applyFill="1" applyBorder="1" applyAlignment="1" applyProtection="1">
      <alignment horizontal="right" vertical="center"/>
      <protection locked="0"/>
    </xf>
    <xf numFmtId="39" fontId="71" fillId="0" borderId="25" xfId="37" applyNumberFormat="1" applyFont="1" applyFill="1" applyBorder="1" applyAlignment="1" applyProtection="1">
      <alignment horizontal="right" vertical="center"/>
      <protection locked="0"/>
    </xf>
    <xf numFmtId="39" fontId="71" fillId="0" borderId="26" xfId="37" applyNumberFormat="1" applyFont="1" applyFill="1" applyBorder="1" applyAlignment="1" applyProtection="1">
      <alignment horizontal="right" vertical="center"/>
      <protection locked="0"/>
    </xf>
    <xf numFmtId="39" fontId="71" fillId="0" borderId="27" xfId="37" applyNumberFormat="1" applyFont="1" applyFill="1" applyBorder="1" applyAlignment="1" applyProtection="1">
      <alignment horizontal="right" vertical="center"/>
      <protection locked="0"/>
    </xf>
    <xf numFmtId="49" fontId="40" fillId="0" borderId="19" xfId="36" applyNumberFormat="1" applyFont="1" applyFill="1" applyBorder="1" applyAlignment="1">
      <alignment vertical="center"/>
    </xf>
    <xf numFmtId="39" fontId="71" fillId="0" borderId="28" xfId="37" applyNumberFormat="1" applyFont="1" applyFill="1" applyBorder="1" applyAlignment="1" applyProtection="1">
      <alignment horizontal="right" vertical="center"/>
      <protection locked="0"/>
    </xf>
    <xf numFmtId="49" fontId="40" fillId="0" borderId="29" xfId="36" applyNumberFormat="1" applyFont="1" applyFill="1" applyBorder="1" applyAlignment="1">
      <alignment horizontal="center" vertical="center"/>
    </xf>
    <xf numFmtId="39" fontId="71" fillId="0" borderId="30" xfId="37" applyNumberFormat="1" applyFont="1" applyFill="1" applyBorder="1" applyAlignment="1" applyProtection="1">
      <alignment horizontal="right" vertical="center"/>
      <protection locked="0"/>
    </xf>
    <xf numFmtId="187" fontId="29" fillId="0" borderId="0" xfId="37" applyNumberFormat="1" applyFont="1" applyAlignment="1"/>
    <xf numFmtId="188" fontId="40" fillId="0" borderId="21" xfId="36" applyNumberFormat="1" applyFont="1" applyFill="1" applyBorder="1" applyAlignment="1">
      <alignment horizontal="right" vertical="center"/>
    </xf>
    <xf numFmtId="0" fontId="37" fillId="2" borderId="0" xfId="13" applyFont="1" applyFill="1" applyAlignment="1">
      <alignment horizontal="center" vertical="center" wrapText="1"/>
    </xf>
    <xf numFmtId="0" fontId="37" fillId="2" borderId="0" xfId="13" applyFont="1" applyFill="1" applyAlignment="1">
      <alignment horizontal="center" vertical="center"/>
    </xf>
    <xf numFmtId="0" fontId="19" fillId="2" borderId="0" xfId="16" applyFont="1" applyFill="1" applyAlignment="1">
      <alignment horizontal="center" vertical="center"/>
    </xf>
    <xf numFmtId="0" fontId="19" fillId="2" borderId="0" xfId="16" applyFont="1" applyFill="1" applyAlignment="1">
      <alignment horizontal="center" vertical="center" wrapText="1"/>
    </xf>
    <xf numFmtId="0" fontId="11" fillId="2" borderId="8" xfId="16" applyFont="1" applyFill="1" applyBorder="1" applyAlignment="1">
      <alignment horizontal="right" vertical="center" wrapText="1"/>
    </xf>
    <xf numFmtId="0" fontId="5" fillId="2" borderId="3" xfId="16" applyFont="1" applyFill="1" applyBorder="1" applyAlignment="1">
      <alignment horizontal="center" vertical="center"/>
    </xf>
    <xf numFmtId="0" fontId="5" fillId="2" borderId="5" xfId="16" applyFont="1" applyFill="1" applyBorder="1" applyAlignment="1">
      <alignment horizontal="center" vertical="center"/>
    </xf>
    <xf numFmtId="0" fontId="5" fillId="2" borderId="3" xfId="16" applyFont="1" applyFill="1" applyBorder="1" applyAlignment="1">
      <alignment horizontal="center" vertical="center" wrapText="1"/>
    </xf>
    <xf numFmtId="0" fontId="5" fillId="2" borderId="4" xfId="16" applyFont="1" applyFill="1" applyBorder="1" applyAlignment="1">
      <alignment horizontal="center" vertical="center" wrapText="1"/>
    </xf>
    <xf numFmtId="0" fontId="5" fillId="2" borderId="5" xfId="16" applyFont="1" applyFill="1" applyBorder="1" applyAlignment="1">
      <alignment horizontal="center" vertical="center" wrapText="1"/>
    </xf>
    <xf numFmtId="0" fontId="26" fillId="2" borderId="3" xfId="16" applyFont="1" applyFill="1" applyBorder="1" applyAlignment="1">
      <alignment horizontal="distributed" vertical="center"/>
    </xf>
    <xf numFmtId="0" fontId="26" fillId="2" borderId="5" xfId="16" applyFont="1" applyFill="1" applyBorder="1" applyAlignment="1">
      <alignment horizontal="distributed" vertical="center"/>
    </xf>
    <xf numFmtId="0" fontId="8" fillId="2" borderId="1" xfId="16" applyFont="1" applyFill="1" applyBorder="1" applyAlignment="1">
      <alignment horizontal="center" vertical="center" wrapText="1"/>
    </xf>
    <xf numFmtId="0" fontId="5" fillId="2" borderId="6" xfId="16" applyFont="1" applyFill="1" applyBorder="1" applyAlignment="1">
      <alignment horizontal="center" vertical="center" wrapText="1"/>
    </xf>
    <xf numFmtId="0" fontId="27" fillId="2" borderId="1" xfId="16" applyFont="1" applyFill="1" applyBorder="1" applyAlignment="1">
      <alignment horizontal="center" vertical="center" wrapText="1"/>
    </xf>
    <xf numFmtId="0" fontId="5" fillId="2" borderId="8" xfId="16" applyFont="1" applyFill="1" applyBorder="1" applyAlignment="1">
      <alignment horizontal="right" vertical="center"/>
    </xf>
    <xf numFmtId="0" fontId="8" fillId="2" borderId="3" xfId="16" applyFont="1" applyFill="1" applyBorder="1" applyAlignment="1">
      <alignment horizontal="center" vertical="center"/>
    </xf>
    <xf numFmtId="0" fontId="8" fillId="2" borderId="5" xfId="16" applyFont="1" applyFill="1" applyBorder="1" applyAlignment="1">
      <alignment horizontal="center" vertical="center"/>
    </xf>
    <xf numFmtId="0" fontId="22" fillId="2" borderId="8" xfId="16" applyFont="1" applyFill="1" applyBorder="1" applyAlignment="1">
      <alignment horizontal="right" vertical="center"/>
    </xf>
    <xf numFmtId="0" fontId="8" fillId="2" borderId="2" xfId="16" applyFont="1" applyFill="1" applyBorder="1" applyAlignment="1">
      <alignment horizontal="distributed" vertical="center" indent="16"/>
    </xf>
    <xf numFmtId="0" fontId="8" fillId="2" borderId="3" xfId="16" applyFont="1" applyFill="1" applyBorder="1" applyAlignment="1">
      <alignment horizontal="center" vertical="center" wrapText="1"/>
    </xf>
    <xf numFmtId="0" fontId="8" fillId="2" borderId="4" xfId="16" applyFont="1" applyFill="1" applyBorder="1" applyAlignment="1">
      <alignment horizontal="center" vertical="center" wrapText="1"/>
    </xf>
    <xf numFmtId="0" fontId="8" fillId="2" borderId="5" xfId="16" applyFont="1" applyFill="1" applyBorder="1" applyAlignment="1">
      <alignment horizontal="center" vertical="center" wrapText="1"/>
    </xf>
    <xf numFmtId="0" fontId="8" fillId="2" borderId="2" xfId="16" applyFont="1" applyFill="1" applyBorder="1" applyAlignment="1">
      <alignment horizontal="center" vertical="center"/>
    </xf>
    <xf numFmtId="0" fontId="8" fillId="2" borderId="2" xfId="16" applyFont="1" applyFill="1" applyBorder="1" applyAlignment="1">
      <alignment horizontal="distributed" vertical="center" indent="6"/>
    </xf>
    <xf numFmtId="0" fontId="8" fillId="2" borderId="6" xfId="16" applyFont="1" applyFill="1" applyBorder="1" applyAlignment="1">
      <alignment horizontal="center" vertical="center" wrapText="1"/>
    </xf>
    <xf numFmtId="0" fontId="8" fillId="2" borderId="2" xfId="16" applyFont="1" applyFill="1" applyBorder="1" applyAlignment="1">
      <alignment horizontal="center" vertical="center" wrapText="1"/>
    </xf>
    <xf numFmtId="0" fontId="51" fillId="0" borderId="0" xfId="0" applyFont="1" applyFill="1" applyBorder="1" applyAlignment="1">
      <alignment horizontal="center" vertical="center"/>
    </xf>
    <xf numFmtId="0" fontId="50" fillId="0" borderId="14" xfId="0" applyFont="1" applyFill="1" applyBorder="1" applyAlignment="1">
      <alignment vertical="center" wrapText="1"/>
    </xf>
    <xf numFmtId="0" fontId="56" fillId="0" borderId="2" xfId="0" applyFont="1" applyFill="1" applyBorder="1" applyAlignment="1">
      <alignment vertical="center" wrapText="1"/>
    </xf>
    <xf numFmtId="0" fontId="5" fillId="2" borderId="2" xfId="16" applyFont="1" applyFill="1" applyBorder="1" applyAlignment="1">
      <alignment horizontal="center" vertical="center"/>
    </xf>
    <xf numFmtId="0" fontId="26" fillId="2" borderId="2" xfId="16" applyFont="1" applyFill="1" applyBorder="1" applyAlignment="1">
      <alignment horizontal="distributed" vertical="center"/>
    </xf>
    <xf numFmtId="0" fontId="11" fillId="2" borderId="3" xfId="11" applyFont="1" applyFill="1" applyBorder="1" applyAlignment="1">
      <alignment horizontal="center" vertical="center"/>
    </xf>
    <xf numFmtId="0" fontId="11" fillId="2" borderId="5" xfId="11" applyFont="1" applyFill="1" applyBorder="1" applyAlignment="1">
      <alignment horizontal="center" vertical="center"/>
    </xf>
    <xf numFmtId="0" fontId="19" fillId="2" borderId="0" xfId="6" applyFont="1" applyFill="1" applyAlignment="1">
      <alignment horizontal="center" vertical="center"/>
    </xf>
    <xf numFmtId="10" fontId="11" fillId="2" borderId="8" xfId="6" applyNumberFormat="1" applyFont="1" applyFill="1" applyBorder="1" applyAlignment="1">
      <alignment horizontal="right" vertical="center" wrapText="1"/>
    </xf>
    <xf numFmtId="0" fontId="5" fillId="2" borderId="3" xfId="6" applyFont="1" applyFill="1" applyBorder="1" applyAlignment="1">
      <alignment horizontal="center" vertical="center"/>
    </xf>
    <xf numFmtId="0" fontId="5" fillId="2" borderId="4" xfId="6" applyFont="1" applyFill="1" applyBorder="1" applyAlignment="1">
      <alignment horizontal="center" vertical="center"/>
    </xf>
    <xf numFmtId="0" fontId="5" fillId="2" borderId="5" xfId="6" applyFont="1" applyFill="1" applyBorder="1" applyAlignment="1">
      <alignment horizontal="center" vertical="center"/>
    </xf>
    <xf numFmtId="49" fontId="16" fillId="2" borderId="2" xfId="16" applyNumberFormat="1" applyFont="1" applyFill="1" applyBorder="1" applyAlignment="1">
      <alignment horizontal="left" vertical="center"/>
    </xf>
    <xf numFmtId="0" fontId="16" fillId="2" borderId="2" xfId="16" applyFont="1" applyFill="1" applyBorder="1" applyAlignment="1">
      <alignment horizontal="left" vertical="center"/>
    </xf>
    <xf numFmtId="49" fontId="16" fillId="2" borderId="2" xfId="16" applyNumberFormat="1" applyFont="1" applyFill="1" applyBorder="1" applyAlignment="1">
      <alignment horizontal="center" vertical="center" wrapText="1"/>
    </xf>
    <xf numFmtId="49" fontId="12" fillId="2" borderId="1" xfId="16" applyNumberFormat="1" applyFont="1" applyFill="1" applyBorder="1" applyAlignment="1">
      <alignment horizontal="center" vertical="center"/>
    </xf>
    <xf numFmtId="49" fontId="12" fillId="2" borderId="6" xfId="16" applyNumberFormat="1" applyFont="1" applyFill="1" applyBorder="1" applyAlignment="1">
      <alignment horizontal="center" vertical="center"/>
    </xf>
    <xf numFmtId="0" fontId="5" fillId="2" borderId="1" xfId="6" applyFont="1" applyFill="1" applyBorder="1" applyAlignment="1">
      <alignment horizontal="center" vertical="center" wrapText="1"/>
    </xf>
    <xf numFmtId="0" fontId="5" fillId="2" borderId="6" xfId="6" applyFont="1" applyFill="1" applyBorder="1" applyAlignment="1">
      <alignment horizontal="center" vertical="center" wrapText="1"/>
    </xf>
    <xf numFmtId="49" fontId="12" fillId="2" borderId="11" xfId="16" applyNumberFormat="1" applyFont="1" applyFill="1" applyBorder="1" applyAlignment="1">
      <alignment horizontal="center" vertical="center"/>
    </xf>
    <xf numFmtId="49" fontId="12" fillId="2" borderId="9" xfId="16" applyNumberFormat="1" applyFont="1" applyFill="1" applyBorder="1" applyAlignment="1">
      <alignment horizontal="center" vertical="center"/>
    </xf>
    <xf numFmtId="49" fontId="12" fillId="2" borderId="12" xfId="16" applyNumberFormat="1" applyFont="1" applyFill="1" applyBorder="1" applyAlignment="1">
      <alignment horizontal="center" vertical="center"/>
    </xf>
    <xf numFmtId="49" fontId="12" fillId="2" borderId="10" xfId="16" applyNumberFormat="1" applyFont="1" applyFill="1" applyBorder="1" applyAlignment="1">
      <alignment horizontal="center" vertical="center"/>
    </xf>
    <xf numFmtId="10" fontId="19" fillId="2" borderId="0" xfId="16" applyNumberFormat="1" applyFont="1" applyFill="1" applyAlignment="1">
      <alignment horizontal="center" vertical="center"/>
    </xf>
    <xf numFmtId="0" fontId="5" fillId="2" borderId="2" xfId="16" applyFont="1" applyFill="1" applyBorder="1" applyAlignment="1">
      <alignment horizontal="center" vertical="center" wrapText="1"/>
    </xf>
    <xf numFmtId="0" fontId="8" fillId="2" borderId="6" xfId="16" applyFont="1" applyFill="1" applyBorder="1" applyAlignment="1">
      <alignment horizontal="center" vertical="center"/>
    </xf>
    <xf numFmtId="0" fontId="8" fillId="2" borderId="9" xfId="16" applyFont="1" applyFill="1" applyBorder="1" applyAlignment="1">
      <alignment horizontal="center" vertical="center" wrapText="1"/>
    </xf>
    <xf numFmtId="0" fontId="8" fillId="2" borderId="10" xfId="16" applyFont="1" applyFill="1" applyBorder="1" applyAlignment="1">
      <alignment horizontal="center" vertical="center" wrapText="1"/>
    </xf>
    <xf numFmtId="0" fontId="50" fillId="0" borderId="14" xfId="0" applyFont="1" applyBorder="1" applyAlignment="1">
      <alignment vertical="center" wrapText="1"/>
    </xf>
    <xf numFmtId="177" fontId="19" fillId="2" borderId="0" xfId="16" applyNumberFormat="1" applyFont="1" applyFill="1" applyAlignment="1">
      <alignment horizontal="center" vertical="center"/>
    </xf>
    <xf numFmtId="177" fontId="11" fillId="2" borderId="8" xfId="16" applyNumberFormat="1" applyFont="1" applyFill="1" applyBorder="1" applyAlignment="1">
      <alignment horizontal="right" vertical="center"/>
    </xf>
    <xf numFmtId="0" fontId="12" fillId="2" borderId="3" xfId="16" applyFont="1" applyFill="1" applyBorder="1" applyAlignment="1">
      <alignment horizontal="distributed" vertical="center" indent="10"/>
    </xf>
    <xf numFmtId="0" fontId="12" fillId="2" borderId="4" xfId="16" applyFont="1" applyFill="1" applyBorder="1" applyAlignment="1">
      <alignment horizontal="distributed" vertical="center" indent="10"/>
    </xf>
    <xf numFmtId="0" fontId="12" fillId="2" borderId="5" xfId="16" applyFont="1" applyFill="1" applyBorder="1" applyAlignment="1">
      <alignment horizontal="distributed" vertical="center" indent="10"/>
    </xf>
    <xf numFmtId="0" fontId="12" fillId="2" borderId="2" xfId="16" applyFont="1" applyFill="1" applyBorder="1" applyAlignment="1">
      <alignment horizontal="distributed" vertical="center" indent="21"/>
    </xf>
    <xf numFmtId="0" fontId="21" fillId="2" borderId="1" xfId="16" applyFont="1" applyFill="1" applyBorder="1" applyAlignment="1">
      <alignment horizontal="center" vertical="center" wrapText="1"/>
    </xf>
    <xf numFmtId="0" fontId="21" fillId="2" borderId="6" xfId="16" applyFont="1" applyFill="1" applyBorder="1" applyAlignment="1">
      <alignment horizontal="center" vertical="center" wrapText="1"/>
    </xf>
    <xf numFmtId="0" fontId="21" fillId="2" borderId="1" xfId="16" applyFont="1" applyFill="1" applyBorder="1" applyAlignment="1">
      <alignment horizontal="distributed" vertical="center" indent="4"/>
    </xf>
    <xf numFmtId="0" fontId="21" fillId="2" borderId="6" xfId="16" applyFont="1" applyFill="1" applyBorder="1" applyAlignment="1">
      <alignment horizontal="distributed" vertical="center" indent="4"/>
    </xf>
    <xf numFmtId="0" fontId="21" fillId="2" borderId="2" xfId="16" applyFont="1" applyFill="1" applyBorder="1" applyAlignment="1">
      <alignment horizontal="center" vertical="center" wrapText="1"/>
    </xf>
    <xf numFmtId="0" fontId="20" fillId="2" borderId="2" xfId="16" applyFont="1" applyFill="1" applyBorder="1" applyAlignment="1">
      <alignment horizontal="center" vertical="center" wrapText="1"/>
    </xf>
    <xf numFmtId="0" fontId="8" fillId="2" borderId="4" xfId="16" applyFont="1" applyFill="1" applyBorder="1" applyAlignment="1">
      <alignment horizontal="center" vertical="center"/>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center" vertical="center"/>
    </xf>
    <xf numFmtId="0" fontId="8" fillId="2" borderId="3" xfId="16" applyFont="1" applyFill="1" applyBorder="1" applyAlignment="1">
      <alignment horizontal="distributed" vertical="center" wrapText="1" indent="4"/>
    </xf>
    <xf numFmtId="0" fontId="8" fillId="2" borderId="4" xfId="16" applyFont="1" applyFill="1" applyBorder="1" applyAlignment="1">
      <alignment horizontal="distributed" vertical="center" wrapText="1" indent="4"/>
    </xf>
    <xf numFmtId="0" fontId="8" fillId="2" borderId="5" xfId="16" applyFont="1" applyFill="1" applyBorder="1" applyAlignment="1">
      <alignment horizontal="distributed" vertical="center" wrapText="1" indent="4"/>
    </xf>
    <xf numFmtId="0" fontId="13" fillId="0" borderId="2" xfId="0" applyFont="1" applyBorder="1" applyAlignment="1">
      <alignment horizontal="distributed" vertical="center" indent="1"/>
    </xf>
    <xf numFmtId="0" fontId="14" fillId="2" borderId="2" xfId="16" applyFont="1" applyFill="1" applyBorder="1" applyAlignment="1">
      <alignment horizontal="center" vertical="center" wrapText="1"/>
    </xf>
    <xf numFmtId="0" fontId="8" fillId="2" borderId="3" xfId="16" applyFont="1" applyFill="1" applyBorder="1" applyAlignment="1">
      <alignment horizontal="distributed" vertical="center" wrapText="1" indent="6"/>
    </xf>
    <xf numFmtId="0" fontId="8" fillId="2" borderId="4" xfId="16" applyFont="1" applyFill="1" applyBorder="1" applyAlignment="1">
      <alignment horizontal="distributed" vertical="center" wrapText="1" indent="6"/>
    </xf>
    <xf numFmtId="0" fontId="8" fillId="2" borderId="5" xfId="16" applyFont="1" applyFill="1" applyBorder="1" applyAlignment="1">
      <alignment horizontal="distributed" vertical="center" wrapText="1" indent="6"/>
    </xf>
    <xf numFmtId="0" fontId="20" fillId="2" borderId="1" xfId="16" applyFont="1" applyFill="1" applyBorder="1" applyAlignment="1">
      <alignment horizontal="center" vertical="center"/>
    </xf>
    <xf numFmtId="0" fontId="20" fillId="2" borderId="7" xfId="16" applyFont="1" applyFill="1" applyBorder="1" applyAlignment="1">
      <alignment horizontal="center" vertical="center"/>
    </xf>
    <xf numFmtId="0" fontId="21" fillId="2" borderId="2" xfId="16" applyFont="1" applyFill="1" applyBorder="1" applyAlignment="1">
      <alignment horizontal="center" vertical="center"/>
    </xf>
    <xf numFmtId="0" fontId="20" fillId="2" borderId="2" xfId="16" applyFont="1" applyFill="1" applyBorder="1" applyAlignment="1">
      <alignment horizontal="center" vertical="center"/>
    </xf>
    <xf numFmtId="49" fontId="59" fillId="0" borderId="0" xfId="36" applyNumberFormat="1" applyFont="1" applyFill="1" applyBorder="1" applyAlignment="1">
      <alignment horizontal="center" vertical="center"/>
    </xf>
    <xf numFmtId="0" fontId="59" fillId="0" borderId="0" xfId="36" applyFont="1" applyFill="1" applyBorder="1" applyAlignment="1">
      <alignment horizontal="center" vertical="center"/>
    </xf>
    <xf numFmtId="0" fontId="60" fillId="0" borderId="0" xfId="36" applyFont="1" applyFill="1" applyBorder="1"/>
    <xf numFmtId="0" fontId="50" fillId="0" borderId="32" xfId="0" applyFont="1" applyFill="1" applyBorder="1" applyAlignment="1">
      <alignment vertical="center" wrapText="1"/>
    </xf>
    <xf numFmtId="0" fontId="50" fillId="0" borderId="31" xfId="0" applyFont="1" applyFill="1" applyBorder="1" applyAlignment="1">
      <alignment vertical="center" wrapText="1"/>
    </xf>
    <xf numFmtId="0" fontId="50" fillId="0" borderId="32" xfId="0" applyFont="1" applyFill="1" applyBorder="1" applyAlignment="1">
      <alignment vertical="center" wrapText="1"/>
    </xf>
    <xf numFmtId="0" fontId="50" fillId="0" borderId="33" xfId="0" applyFont="1" applyFill="1" applyBorder="1" applyAlignment="1">
      <alignment horizontal="center" vertical="center" wrapText="1"/>
    </xf>
    <xf numFmtId="0" fontId="50" fillId="0" borderId="34" xfId="0" applyFont="1" applyFill="1" applyBorder="1" applyAlignment="1">
      <alignment vertical="center" wrapText="1"/>
    </xf>
    <xf numFmtId="0" fontId="50" fillId="0" borderId="15" xfId="0" applyFont="1" applyFill="1" applyBorder="1" applyAlignment="1">
      <alignment horizontal="center" vertical="center" wrapText="1"/>
    </xf>
    <xf numFmtId="0" fontId="50" fillId="0" borderId="34" xfId="0" applyFont="1" applyFill="1" applyBorder="1" applyAlignment="1">
      <alignment horizontal="center" vertical="center" wrapText="1"/>
    </xf>
    <xf numFmtId="0" fontId="50" fillId="0" borderId="36" xfId="0" applyFont="1" applyFill="1" applyBorder="1" applyAlignment="1">
      <alignment horizontal="center" vertical="center" wrapText="1"/>
    </xf>
    <xf numFmtId="0" fontId="0" fillId="0" borderId="0" xfId="0" applyFill="1" applyAlignment="1">
      <alignment horizontal="center" vertical="center"/>
    </xf>
    <xf numFmtId="0" fontId="56" fillId="0" borderId="2" xfId="0" applyFont="1" applyFill="1" applyBorder="1" applyAlignment="1">
      <alignment horizontal="center" vertical="center" wrapText="1"/>
    </xf>
    <xf numFmtId="0" fontId="50" fillId="0" borderId="16" xfId="0" applyFont="1" applyFill="1" applyBorder="1" applyAlignment="1">
      <alignment horizontal="center" vertical="center" wrapText="1"/>
    </xf>
    <xf numFmtId="0" fontId="50" fillId="0" borderId="17" xfId="0" applyFont="1" applyFill="1" applyBorder="1" applyAlignment="1">
      <alignment horizontal="center" vertical="center" wrapText="1"/>
    </xf>
    <xf numFmtId="0" fontId="50" fillId="0" borderId="16" xfId="0" applyFont="1" applyFill="1" applyBorder="1" applyAlignment="1">
      <alignment horizontal="center" vertical="center" wrapText="1"/>
    </xf>
    <xf numFmtId="0" fontId="50" fillId="0" borderId="17" xfId="0" applyFont="1" applyFill="1" applyBorder="1" applyAlignment="1">
      <alignment horizontal="center" vertical="center" wrapText="1"/>
    </xf>
    <xf numFmtId="0" fontId="54" fillId="0" borderId="37" xfId="0" applyFont="1" applyFill="1" applyBorder="1" applyAlignment="1">
      <alignment horizontal="center" vertical="center"/>
    </xf>
    <xf numFmtId="4" fontId="56" fillId="0" borderId="37" xfId="0" applyNumberFormat="1" applyFont="1" applyFill="1" applyBorder="1" applyAlignment="1">
      <alignment horizontal="right" vertical="center" wrapText="1"/>
    </xf>
    <xf numFmtId="4" fontId="55" fillId="0" borderId="37" xfId="0" applyNumberFormat="1" applyFont="1" applyFill="1" applyBorder="1" applyAlignment="1">
      <alignment horizontal="right" vertical="center" wrapText="1"/>
    </xf>
    <xf numFmtId="4" fontId="50" fillId="0" borderId="38" xfId="0" applyNumberFormat="1" applyFont="1" applyFill="1" applyBorder="1" applyAlignment="1">
      <alignment horizontal="right" vertical="center" wrapText="1"/>
    </xf>
    <xf numFmtId="4" fontId="50" fillId="0" borderId="31" xfId="0" applyNumberFormat="1" applyFont="1" applyFill="1" applyBorder="1" applyAlignment="1">
      <alignment horizontal="right" vertical="center" wrapText="1"/>
    </xf>
    <xf numFmtId="0" fontId="54" fillId="0" borderId="34" xfId="0" applyFont="1" applyFill="1" applyBorder="1" applyAlignment="1">
      <alignment horizontal="center" vertical="center"/>
    </xf>
    <xf numFmtId="0" fontId="54" fillId="0" borderId="34" xfId="0" applyFont="1" applyFill="1" applyBorder="1" applyAlignment="1">
      <alignment horizontal="center"/>
    </xf>
    <xf numFmtId="0" fontId="56" fillId="0" borderId="34" xfId="0" applyFont="1" applyFill="1" applyBorder="1" applyAlignment="1">
      <alignment vertical="center" wrapText="1"/>
    </xf>
    <xf numFmtId="0" fontId="50" fillId="0" borderId="34" xfId="0" applyFont="1" applyFill="1" applyBorder="1" applyAlignment="1">
      <alignment vertical="center" wrapText="1"/>
    </xf>
    <xf numFmtId="0" fontId="50" fillId="0" borderId="31" xfId="0" applyFont="1" applyBorder="1" applyAlignment="1">
      <alignment vertical="center" wrapText="1"/>
    </xf>
    <xf numFmtId="0" fontId="50" fillId="0" borderId="31" xfId="0" applyFont="1" applyBorder="1" applyAlignment="1">
      <alignment vertical="center" wrapText="1"/>
    </xf>
    <xf numFmtId="0" fontId="50" fillId="0" borderId="16" xfId="0" applyFont="1" applyBorder="1" applyAlignment="1">
      <alignment horizontal="center" vertical="center" wrapText="1"/>
    </xf>
    <xf numFmtId="4" fontId="50" fillId="0" borderId="34" xfId="0" applyNumberFormat="1" applyFont="1" applyBorder="1" applyAlignment="1">
      <alignment horizontal="right" vertical="center" wrapText="1"/>
    </xf>
    <xf numFmtId="0" fontId="0" fillId="0" borderId="0" xfId="0" applyBorder="1">
      <alignment vertical="center"/>
    </xf>
    <xf numFmtId="0" fontId="50" fillId="0" borderId="34" xfId="0" applyFont="1" applyBorder="1" applyAlignment="1">
      <alignment vertical="center" wrapText="1"/>
    </xf>
    <xf numFmtId="0" fontId="56" fillId="0" borderId="34" xfId="0" applyFont="1" applyFill="1" applyBorder="1" applyAlignment="1">
      <alignment horizontal="center" vertical="center" wrapText="1"/>
    </xf>
    <xf numFmtId="0" fontId="50" fillId="0" borderId="15" xfId="0" applyFont="1" applyFill="1" applyBorder="1" applyAlignment="1">
      <alignment horizontal="center" vertical="center" wrapText="1"/>
    </xf>
    <xf numFmtId="4" fontId="50" fillId="0" borderId="34" xfId="0" applyNumberFormat="1" applyFont="1" applyFill="1" applyBorder="1" applyAlignment="1">
      <alignment horizontal="right" vertical="center" wrapText="1"/>
    </xf>
    <xf numFmtId="0" fontId="50" fillId="0" borderId="35" xfId="0" applyFont="1" applyFill="1" applyBorder="1" applyAlignment="1">
      <alignment horizontal="center" vertical="center" wrapText="1"/>
    </xf>
    <xf numFmtId="0" fontId="50" fillId="0" borderId="7" xfId="0" applyFont="1" applyFill="1" applyBorder="1" applyAlignment="1">
      <alignment horizontal="center" vertical="center" wrapText="1"/>
    </xf>
    <xf numFmtId="0" fontId="50" fillId="0" borderId="6" xfId="0" applyFont="1" applyFill="1" applyBorder="1" applyAlignment="1">
      <alignment horizontal="center" vertical="center" wrapText="1"/>
    </xf>
    <xf numFmtId="4" fontId="50" fillId="0" borderId="37" xfId="0" applyNumberFormat="1" applyFont="1" applyFill="1" applyBorder="1" applyAlignment="1">
      <alignment horizontal="right" vertical="center" wrapText="1"/>
    </xf>
    <xf numFmtId="0" fontId="50" fillId="0" borderId="37" xfId="0" applyFont="1" applyFill="1" applyBorder="1" applyAlignment="1">
      <alignment vertical="center" wrapText="1"/>
    </xf>
    <xf numFmtId="0" fontId="0" fillId="0" borderId="0" xfId="0" applyFill="1" applyBorder="1">
      <alignment vertical="center"/>
    </xf>
    <xf numFmtId="0" fontId="50" fillId="0" borderId="36" xfId="0" applyFont="1" applyFill="1" applyBorder="1" applyAlignment="1">
      <alignment horizontal="center" vertical="center" wrapText="1"/>
    </xf>
    <xf numFmtId="0" fontId="50" fillId="0" borderId="33" xfId="0" applyFont="1" applyFill="1" applyBorder="1" applyAlignment="1">
      <alignment horizontal="center" vertical="center" wrapText="1"/>
    </xf>
    <xf numFmtId="0" fontId="50" fillId="0" borderId="10" xfId="0" applyFont="1" applyFill="1" applyBorder="1" applyAlignment="1">
      <alignment horizontal="center" vertical="center" wrapText="1"/>
    </xf>
    <xf numFmtId="0" fontId="50" fillId="0" borderId="34" xfId="0" applyFont="1" applyBorder="1" applyAlignment="1">
      <alignment horizontal="center" vertical="center" wrapText="1"/>
    </xf>
    <xf numFmtId="0" fontId="50" fillId="0" borderId="39" xfId="0" applyFont="1" applyBorder="1" applyAlignment="1">
      <alignment vertical="center" wrapText="1"/>
    </xf>
    <xf numFmtId="0" fontId="50" fillId="0" borderId="37" xfId="0" applyFont="1" applyBorder="1" applyAlignment="1">
      <alignment horizontal="center" vertical="center" wrapText="1"/>
    </xf>
    <xf numFmtId="0" fontId="64" fillId="0" borderId="16" xfId="0" applyFont="1" applyBorder="1" applyAlignment="1">
      <alignment horizontal="center" vertical="center" wrapText="1"/>
    </xf>
  </cellXfs>
  <cellStyles count="38">
    <cellStyle name="Normal" xfId="36"/>
    <cellStyle name="百分比 2" xfId="1"/>
    <cellStyle name="差_保定市2015年预算表格（八张全表不含定州）" xfId="12"/>
    <cellStyle name="差_部门基本支出预算统计表2016发海娟" xfId="5"/>
    <cellStyle name="常规" xfId="0" builtinId="0"/>
    <cellStyle name="常规 10" xfId="9"/>
    <cellStyle name="常规 11" xfId="14"/>
    <cellStyle name="常规 11 7" xfId="15"/>
    <cellStyle name="常规 12" xfId="2"/>
    <cellStyle name="常规 16" xfId="3"/>
    <cellStyle name="常规 2" xfId="16"/>
    <cellStyle name="常规 2 10" xfId="10"/>
    <cellStyle name="常规 2 2" xfId="6"/>
    <cellStyle name="常规 2 2 2" xfId="4"/>
    <cellStyle name="常规 2 3" xfId="8"/>
    <cellStyle name="常规 2 4" xfId="13"/>
    <cellStyle name="常规 2 4 2" xfId="17"/>
    <cellStyle name="常规 2_保定市2015年预算表格（八张全表不含定州）" xfId="7"/>
    <cellStyle name="常规 3" xfId="18"/>
    <cellStyle name="常规 3 2" xfId="19"/>
    <cellStyle name="常规 3 2 2" xfId="20"/>
    <cellStyle name="常规 3_保定市2015年预算表格（八张全表不含定州）" xfId="21"/>
    <cellStyle name="常规 4" xfId="22"/>
    <cellStyle name="常规 4 2" xfId="23"/>
    <cellStyle name="常规 4 3" xfId="24"/>
    <cellStyle name="常规 4_☆广阳区(3月2日)" xfId="25"/>
    <cellStyle name="常规 4_康保" xfId="26"/>
    <cellStyle name="常规 4_阳原" xfId="27"/>
    <cellStyle name="常规 5" xfId="11"/>
    <cellStyle name="常规 6" xfId="37"/>
    <cellStyle name="常规_赤城" xfId="28"/>
    <cellStyle name="常规_沽源" xfId="30"/>
    <cellStyle name="常规_怀来" xfId="31"/>
    <cellStyle name="常规_下花园" xfId="29"/>
    <cellStyle name="常规_张北" xfId="32"/>
    <cellStyle name="常规_涿鹿" xfId="33"/>
    <cellStyle name="好_保定市2015年预算表格（八张全表不含定州）" xfId="34"/>
    <cellStyle name="好_部门基本支出预算统计表2016发海娟" xfId="35"/>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7620</xdr:rowOff>
    </xdr:from>
    <xdr:ext cx="4511428" cy="292452"/>
    <xdr:sp macro="" textlink="">
      <xdr:nvSpPr>
        <xdr:cNvPr id="2" name="文本框 1"/>
        <xdr:cNvSpPr txBox="1"/>
      </xdr:nvSpPr>
      <xdr:spPr>
        <a:xfrm>
          <a:off x="0" y="188595"/>
          <a:ext cx="451104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本表用于全省汇总，将各地区第</a:t>
          </a:r>
          <a:r>
            <a:rPr lang="en-US" altLang="zh-CN" sz="1200" b="1">
              <a:solidFill>
                <a:srgbClr val="FF0000"/>
              </a:solidFill>
              <a:latin typeface="仿宋_GB2312" panose="02010609030101010101" pitchFamily="49" charset="-122"/>
              <a:ea typeface="仿宋_GB2312" panose="02010609030101010101" pitchFamily="49" charset="-122"/>
            </a:rPr>
            <a:t>6</a:t>
          </a:r>
          <a:r>
            <a:rPr lang="zh-CN" altLang="en-US" sz="1200" b="1">
              <a:solidFill>
                <a:srgbClr val="FF0000"/>
              </a:solidFill>
              <a:latin typeface="仿宋_GB2312" panose="02010609030101010101" pitchFamily="49" charset="-122"/>
              <a:ea typeface="仿宋_GB2312" panose="02010609030101010101" pitchFamily="49" charset="-122"/>
            </a:rPr>
            <a:t>行复制粘贴到第</a:t>
          </a:r>
          <a:r>
            <a:rPr lang="en-US" altLang="zh-CN" sz="1200" b="1">
              <a:solidFill>
                <a:srgbClr val="FF0000"/>
              </a:solidFill>
              <a:latin typeface="仿宋_GB2312" panose="02010609030101010101" pitchFamily="49" charset="-122"/>
              <a:ea typeface="仿宋_GB2312" panose="02010609030101010101" pitchFamily="49" charset="-122"/>
            </a:rPr>
            <a:t>374</a:t>
          </a:r>
          <a:r>
            <a:rPr lang="zh-CN" altLang="en-US" sz="1200" b="1">
              <a:solidFill>
                <a:srgbClr val="FF0000"/>
              </a:solidFill>
              <a:latin typeface="仿宋_GB2312" panose="02010609030101010101" pitchFamily="49" charset="-122"/>
              <a:ea typeface="仿宋_GB2312" panose="02010609030101010101" pitchFamily="49" charset="-122"/>
            </a:rPr>
            <a:t>行以后。</a:t>
          </a:r>
        </a:p>
      </xdr:txBody>
    </xdr:sp>
    <xdr:clientData fPrintsWithSheet="0"/>
  </xdr:oneCellAnchor>
  <xdr:oneCellAnchor>
    <xdr:from>
      <xdr:col>60</xdr:col>
      <xdr:colOff>160655</xdr:colOff>
      <xdr:row>1</xdr:row>
      <xdr:rowOff>72390</xdr:rowOff>
    </xdr:from>
    <xdr:ext cx="2419350" cy="1600002"/>
    <xdr:sp macro="" textlink="">
      <xdr:nvSpPr>
        <xdr:cNvPr id="3" name="文本框 2"/>
        <xdr:cNvSpPr txBox="1"/>
      </xdr:nvSpPr>
      <xdr:spPr>
        <a:xfrm>
          <a:off x="40436165" y="253365"/>
          <a:ext cx="2419350" cy="159956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100">
              <a:solidFill>
                <a:srgbClr val="FF0000"/>
              </a:solidFill>
            </a:rPr>
            <a:t>    各级次录入数据应与人大批复一致，默认冲抵规则为：</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冲抵合计小于</a:t>
          </a:r>
          <a:r>
            <a:rPr lang="en-US" altLang="zh-CN" sz="1100">
              <a:solidFill>
                <a:srgbClr val="FF0000"/>
              </a:solidFill>
            </a:rPr>
            <a:t>0</a:t>
          </a:r>
          <a:r>
            <a:rPr lang="zh-CN" altLang="en-US" sz="1100">
              <a:solidFill>
                <a:srgbClr val="FF0000"/>
              </a:solidFill>
            </a:rPr>
            <a:t>，按“年终结余”、“安排预算稳定调节基金”及线上支出的顺序依次调减；</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冲抵合计大于</a:t>
          </a:r>
          <a:r>
            <a:rPr lang="en-US" altLang="zh-CN" sz="1100">
              <a:solidFill>
                <a:srgbClr val="FF0000"/>
              </a:solidFill>
            </a:rPr>
            <a:t>0</a:t>
          </a:r>
          <a:r>
            <a:rPr lang="zh-CN" altLang="en-US" sz="1100">
              <a:solidFill>
                <a:srgbClr val="FF0000"/>
              </a:solidFill>
            </a:rPr>
            <a:t>，调增</a:t>
          </a:r>
          <a:r>
            <a:rPr lang="zh-CN" altLang="zh-CN" sz="1100">
              <a:solidFill>
                <a:srgbClr val="FF0000"/>
              </a:solidFill>
              <a:effectLst/>
              <a:latin typeface="+mn-lt"/>
              <a:ea typeface="+mn-ea"/>
              <a:cs typeface="+mn-cs"/>
            </a:rPr>
            <a:t>“</a:t>
          </a:r>
          <a:r>
            <a:rPr lang="zh-CN" altLang="en-US" sz="1100">
              <a:solidFill>
                <a:srgbClr val="FF0000"/>
              </a:solidFill>
              <a:effectLst/>
              <a:latin typeface="+mn-lt"/>
              <a:ea typeface="+mn-ea"/>
              <a:cs typeface="+mn-cs"/>
            </a:rPr>
            <a:t>安排预算稳定调节基金</a:t>
          </a:r>
          <a:r>
            <a:rPr lang="zh-CN" altLang="zh-CN" sz="1100">
              <a:solidFill>
                <a:srgbClr val="FF0000"/>
              </a:solidFill>
              <a:effectLst/>
              <a:latin typeface="+mn-lt"/>
              <a:ea typeface="+mn-ea"/>
              <a:cs typeface="+mn-cs"/>
            </a:rPr>
            <a:t>”</a:t>
          </a:r>
          <a:r>
            <a:rPr lang="zh-CN" altLang="en-US" sz="1100">
              <a:solidFill>
                <a:srgbClr val="FF0000"/>
              </a:solidFill>
            </a:rPr>
            <a:t>。</a:t>
          </a:r>
          <a:endParaRPr lang="en-US" altLang="zh-CN" sz="1100">
            <a:solidFill>
              <a:srgbClr val="FF0000"/>
            </a:solidFill>
          </a:endParaRPr>
        </a:p>
        <a:p>
          <a:r>
            <a:rPr lang="zh-CN" altLang="en-US" sz="1100">
              <a:solidFill>
                <a:srgbClr val="FF0000"/>
              </a:solidFill>
            </a:rPr>
            <a:t>（若有其他冲抵意见可联系修改公式）</a:t>
          </a:r>
        </a:p>
      </xdr:txBody>
    </xdr:sp>
    <xdr:clientData fPrintsWithSheet="0"/>
  </xdr:oneCellAnchor>
  <xdr:oneCellAnchor>
    <xdr:from>
      <xdr:col>0</xdr:col>
      <xdr:colOff>0</xdr:colOff>
      <xdr:row>1</xdr:row>
      <xdr:rowOff>228600</xdr:rowOff>
    </xdr:from>
    <xdr:ext cx="4511428" cy="292452"/>
    <xdr:sp macro="" textlink="">
      <xdr:nvSpPr>
        <xdr:cNvPr id="5" name="文本框 4"/>
        <xdr:cNvSpPr txBox="1"/>
      </xdr:nvSpPr>
      <xdr:spPr>
        <a:xfrm>
          <a:off x="0" y="409575"/>
          <a:ext cx="451104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p>
      </xdr:txBody>
    </xdr:sp>
    <xdr:clientData fPrint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0</xdr:rowOff>
    </xdr:from>
    <xdr:ext cx="4252061" cy="292452"/>
    <xdr:sp macro="" textlink="">
      <xdr:nvSpPr>
        <xdr:cNvPr id="2" name="文本框 1"/>
        <xdr:cNvSpPr txBox="1"/>
      </xdr:nvSpPr>
      <xdr:spPr>
        <a:xfrm>
          <a:off x="0" y="180975"/>
          <a:ext cx="425196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本表用于全省汇总</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，将各地区第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6</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行复制粘贴到</a:t>
          </a:r>
          <a:r>
            <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374</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行以后。</a:t>
          </a:r>
          <a:endParaRPr lang="zh-CN" altLang="en-US" sz="1200" b="1">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xdr:txBody>
    </xdr:sp>
    <xdr:clientData fPrintsWithSheet="0"/>
  </xdr:oneCellAnchor>
  <xdr:oneCellAnchor>
    <xdr:from>
      <xdr:col>40</xdr:col>
      <xdr:colOff>160655</xdr:colOff>
      <xdr:row>0</xdr:row>
      <xdr:rowOff>167640</xdr:rowOff>
    </xdr:from>
    <xdr:ext cx="2419350" cy="1210226"/>
    <xdr:sp macro="" textlink="">
      <xdr:nvSpPr>
        <xdr:cNvPr id="4" name="文本框 3"/>
        <xdr:cNvSpPr txBox="1"/>
      </xdr:nvSpPr>
      <xdr:spPr>
        <a:xfrm>
          <a:off x="26720165" y="167640"/>
          <a:ext cx="2419350" cy="12096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100">
              <a:solidFill>
                <a:srgbClr val="FF0000"/>
              </a:solidFill>
            </a:rPr>
            <a:t>    各级次录入数据应与人大批复一致，默认冲抵规则为：</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冲抵合计小于</a:t>
          </a:r>
          <a:r>
            <a:rPr lang="en-US" altLang="zh-CN" sz="1100">
              <a:solidFill>
                <a:srgbClr val="FF0000"/>
              </a:solidFill>
            </a:rPr>
            <a:t>0</a:t>
          </a:r>
          <a:r>
            <a:rPr lang="zh-CN" altLang="en-US" sz="1100">
              <a:solidFill>
                <a:srgbClr val="FF0000"/>
              </a:solidFill>
            </a:rPr>
            <a:t>，按“年终结余”、线上支出的顺序依次调减；</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冲抵合计大于</a:t>
          </a:r>
          <a:r>
            <a:rPr lang="en-US" altLang="zh-CN" sz="1100">
              <a:solidFill>
                <a:srgbClr val="FF0000"/>
              </a:solidFill>
            </a:rPr>
            <a:t>0</a:t>
          </a:r>
          <a:r>
            <a:rPr lang="zh-CN" altLang="en-US" sz="1100">
              <a:solidFill>
                <a:srgbClr val="FF0000"/>
              </a:solidFill>
            </a:rPr>
            <a:t>，调增“年终结余”。</a:t>
          </a:r>
          <a:endParaRPr lang="en-US" altLang="zh-CN" sz="1100">
            <a:solidFill>
              <a:srgbClr val="FF0000"/>
            </a:solidFill>
          </a:endParaRPr>
        </a:p>
        <a:p>
          <a:r>
            <a:rPr lang="zh-CN" altLang="en-US" sz="1100">
              <a:solidFill>
                <a:srgbClr val="FF0000"/>
              </a:solidFill>
            </a:rPr>
            <a:t>（若有其他冲抵意见可联系修改公式）</a:t>
          </a:r>
        </a:p>
      </xdr:txBody>
    </xdr:sp>
    <xdr:clientData fPrintsWithSheet="0"/>
  </xdr:oneCellAnchor>
  <xdr:oneCellAnchor>
    <xdr:from>
      <xdr:col>0</xdr:col>
      <xdr:colOff>0</xdr:colOff>
      <xdr:row>1</xdr:row>
      <xdr:rowOff>217170</xdr:rowOff>
    </xdr:from>
    <xdr:ext cx="4511428" cy="292452"/>
    <xdr:sp macro="" textlink="">
      <xdr:nvSpPr>
        <xdr:cNvPr id="5" name="文本框 4"/>
        <xdr:cNvSpPr txBox="1"/>
      </xdr:nvSpPr>
      <xdr:spPr>
        <a:xfrm>
          <a:off x="0" y="398145"/>
          <a:ext cx="451104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0</xdr:rowOff>
    </xdr:from>
    <xdr:ext cx="4252061" cy="292452"/>
    <xdr:sp macro="" textlink="">
      <xdr:nvSpPr>
        <xdr:cNvPr id="2" name="文本框 1"/>
        <xdr:cNvSpPr txBox="1"/>
      </xdr:nvSpPr>
      <xdr:spPr>
        <a:xfrm>
          <a:off x="0" y="180975"/>
          <a:ext cx="425196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本表用于全省汇总</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，将各地区第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6</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行复制粘贴到</a:t>
          </a:r>
          <a:r>
            <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374</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行以后。</a:t>
          </a:r>
          <a:endParaRPr lang="zh-CN" altLang="en-US" sz="1200" b="1">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xdr:txBody>
    </xdr:sp>
    <xdr:clientData fPrintsWithSheet="0"/>
  </xdr:oneCellAnchor>
  <xdr:oneCellAnchor>
    <xdr:from>
      <xdr:col>31</xdr:col>
      <xdr:colOff>160655</xdr:colOff>
      <xdr:row>1</xdr:row>
      <xdr:rowOff>0</xdr:rowOff>
    </xdr:from>
    <xdr:ext cx="2419350" cy="1238801"/>
    <xdr:sp macro="" textlink="">
      <xdr:nvSpPr>
        <xdr:cNvPr id="3" name="文本框 2"/>
        <xdr:cNvSpPr txBox="1"/>
      </xdr:nvSpPr>
      <xdr:spPr>
        <a:xfrm>
          <a:off x="20547965" y="180975"/>
          <a:ext cx="2419350" cy="12382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100">
              <a:solidFill>
                <a:srgbClr val="FF0000"/>
              </a:solidFill>
            </a:rPr>
            <a:t>    各级次录入数据应与人大批复一致，默认冲抵规则为：</a:t>
          </a:r>
        </a:p>
        <a:p>
          <a:r>
            <a:rPr lang="zh-CN" altLang="en-US" sz="1100">
              <a:solidFill>
                <a:srgbClr val="FF0000"/>
              </a:solidFill>
            </a:rPr>
            <a:t>     冲抵合计小于</a:t>
          </a:r>
          <a:r>
            <a:rPr lang="en-US" altLang="zh-CN" sz="1100">
              <a:solidFill>
                <a:srgbClr val="FF0000"/>
              </a:solidFill>
            </a:rPr>
            <a:t>0</a:t>
          </a:r>
          <a:r>
            <a:rPr lang="zh-CN" altLang="en-US" sz="1100">
              <a:solidFill>
                <a:srgbClr val="FF0000"/>
              </a:solidFill>
            </a:rPr>
            <a:t>，按“年终结余”、线上支出的顺序依次调减；</a:t>
          </a:r>
        </a:p>
        <a:p>
          <a:r>
            <a:rPr lang="zh-CN" altLang="en-US" sz="1100">
              <a:solidFill>
                <a:srgbClr val="FF0000"/>
              </a:solidFill>
            </a:rPr>
            <a:t>     冲抵合计大于</a:t>
          </a:r>
          <a:r>
            <a:rPr lang="en-US" altLang="zh-CN" sz="1100">
              <a:solidFill>
                <a:srgbClr val="FF0000"/>
              </a:solidFill>
            </a:rPr>
            <a:t>0</a:t>
          </a:r>
          <a:r>
            <a:rPr lang="zh-CN" altLang="en-US" sz="1100">
              <a:solidFill>
                <a:srgbClr val="FF0000"/>
              </a:solidFill>
            </a:rPr>
            <a:t>，调增“年终结余”。</a:t>
          </a:r>
        </a:p>
        <a:p>
          <a:r>
            <a:rPr lang="zh-CN" altLang="en-US" sz="1100">
              <a:solidFill>
                <a:srgbClr val="FF0000"/>
              </a:solidFill>
            </a:rPr>
            <a:t>（若有其他冲抵意见可联系修改公式）</a:t>
          </a:r>
        </a:p>
      </xdr:txBody>
    </xdr:sp>
    <xdr:clientData fPrintsWithSheet="0"/>
  </xdr:oneCellAnchor>
  <xdr:oneCellAnchor>
    <xdr:from>
      <xdr:col>0</xdr:col>
      <xdr:colOff>0</xdr:colOff>
      <xdr:row>1</xdr:row>
      <xdr:rowOff>209550</xdr:rowOff>
    </xdr:from>
    <xdr:ext cx="4511428" cy="292452"/>
    <xdr:sp macro="" textlink="">
      <xdr:nvSpPr>
        <xdr:cNvPr id="4" name="文本框 3"/>
        <xdr:cNvSpPr txBox="1"/>
      </xdr:nvSpPr>
      <xdr:spPr>
        <a:xfrm>
          <a:off x="0" y="390525"/>
          <a:ext cx="451104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20623_&#38271;&#30333;&#26397;&#40092;&#26063;&#33258;&#27835;&#21439;_2025&#24180;&#22320;&#26041;&#36130;&#25919;&#39044;&#31639;&#34920;&#65288;&#20154;&#22823;&#25209;&#22797;&#21475;&#24452;&#65289;_20250327%201644&#65288;&#19977;&#27425;&#19978;&#25253;&#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简介"/>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row r="33">
          <cell r="C33">
            <v>12100</v>
          </cell>
          <cell r="D33">
            <v>12355</v>
          </cell>
          <cell r="E33">
            <v>12986.2</v>
          </cell>
        </row>
      </sheetData>
      <sheetData sheetId="6">
        <row r="6">
          <cell r="A6" t="str">
            <v>201</v>
          </cell>
          <cell r="B6" t="str">
            <v>一般公共服务支出</v>
          </cell>
          <cell r="C6">
            <v>21874</v>
          </cell>
          <cell r="D6">
            <v>21681</v>
          </cell>
          <cell r="E6">
            <v>25369</v>
          </cell>
        </row>
        <row r="7">
          <cell r="A7" t="str">
            <v>20101</v>
          </cell>
          <cell r="B7" t="str">
            <v>人大事务</v>
          </cell>
          <cell r="C7">
            <v>259</v>
          </cell>
          <cell r="D7">
            <v>257</v>
          </cell>
          <cell r="E7">
            <v>309</v>
          </cell>
        </row>
        <row r="8">
          <cell r="A8" t="str">
            <v>20102</v>
          </cell>
          <cell r="B8" t="str">
            <v>政协事务</v>
          </cell>
          <cell r="C8">
            <v>288</v>
          </cell>
          <cell r="D8">
            <v>291</v>
          </cell>
          <cell r="E8">
            <v>321</v>
          </cell>
        </row>
        <row r="9">
          <cell r="A9" t="str">
            <v>20103</v>
          </cell>
          <cell r="B9" t="str">
            <v>政府办公厅（室）及相关机构事务</v>
          </cell>
          <cell r="C9">
            <v>9763</v>
          </cell>
          <cell r="D9">
            <v>10626</v>
          </cell>
          <cell r="E9">
            <v>11505</v>
          </cell>
        </row>
        <row r="10">
          <cell r="A10" t="str">
            <v>20104</v>
          </cell>
          <cell r="B10" t="str">
            <v>发展与改革事务</v>
          </cell>
          <cell r="C10">
            <v>751</v>
          </cell>
          <cell r="D10">
            <v>724</v>
          </cell>
          <cell r="E10">
            <v>613</v>
          </cell>
        </row>
        <row r="11">
          <cell r="A11" t="str">
            <v>20105</v>
          </cell>
          <cell r="B11" t="str">
            <v>统计信息事务</v>
          </cell>
          <cell r="C11">
            <v>20</v>
          </cell>
          <cell r="D11">
            <v>32</v>
          </cell>
          <cell r="E11">
            <v>33</v>
          </cell>
        </row>
        <row r="12">
          <cell r="A12" t="str">
            <v>20106</v>
          </cell>
          <cell r="B12" t="str">
            <v>财政事务</v>
          </cell>
          <cell r="C12">
            <v>1050</v>
          </cell>
          <cell r="D12">
            <v>941</v>
          </cell>
          <cell r="E12">
            <v>2411</v>
          </cell>
        </row>
        <row r="13">
          <cell r="A13" t="str">
            <v>20107</v>
          </cell>
          <cell r="B13" t="str">
            <v>税收事务</v>
          </cell>
          <cell r="C13">
            <v>855</v>
          </cell>
          <cell r="D13">
            <v>630</v>
          </cell>
          <cell r="E13">
            <v>855</v>
          </cell>
        </row>
        <row r="14">
          <cell r="A14" t="str">
            <v>20108</v>
          </cell>
          <cell r="B14" t="str">
            <v>审计事务</v>
          </cell>
          <cell r="C14">
            <v>233</v>
          </cell>
          <cell r="D14">
            <v>228</v>
          </cell>
          <cell r="E14">
            <v>217</v>
          </cell>
        </row>
        <row r="15">
          <cell r="A15" t="str">
            <v>20109</v>
          </cell>
          <cell r="B15" t="str">
            <v>海关事务</v>
          </cell>
          <cell r="C15">
            <v>0</v>
          </cell>
          <cell r="D15">
            <v>0</v>
          </cell>
          <cell r="E15">
            <v>0</v>
          </cell>
        </row>
        <row r="16">
          <cell r="A16" t="str">
            <v>20111</v>
          </cell>
          <cell r="B16" t="str">
            <v>纪检监察事务</v>
          </cell>
          <cell r="C16">
            <v>1462</v>
          </cell>
          <cell r="D16">
            <v>1649</v>
          </cell>
          <cell r="E16">
            <v>1402</v>
          </cell>
        </row>
        <row r="17">
          <cell r="A17" t="str">
            <v>20113</v>
          </cell>
          <cell r="B17" t="str">
            <v>商贸事务</v>
          </cell>
          <cell r="C17">
            <v>902</v>
          </cell>
          <cell r="D17">
            <v>1035</v>
          </cell>
          <cell r="E17">
            <v>1104</v>
          </cell>
        </row>
        <row r="18">
          <cell r="A18" t="str">
            <v>20114</v>
          </cell>
          <cell r="B18" t="str">
            <v>知识产权事务</v>
          </cell>
          <cell r="C18">
            <v>0</v>
          </cell>
          <cell r="D18">
            <v>0</v>
          </cell>
          <cell r="E18">
            <v>0</v>
          </cell>
        </row>
        <row r="19">
          <cell r="A19" t="str">
            <v>20123</v>
          </cell>
          <cell r="B19" t="str">
            <v>民族事务</v>
          </cell>
          <cell r="C19">
            <v>146</v>
          </cell>
          <cell r="D19">
            <v>86</v>
          </cell>
          <cell r="E19">
            <v>52</v>
          </cell>
        </row>
        <row r="20">
          <cell r="A20" t="str">
            <v>20125</v>
          </cell>
          <cell r="B20" t="str">
            <v>港澳台事务</v>
          </cell>
          <cell r="C20">
            <v>0</v>
          </cell>
          <cell r="D20">
            <v>0</v>
          </cell>
          <cell r="E20">
            <v>0</v>
          </cell>
        </row>
        <row r="21">
          <cell r="A21" t="str">
            <v>20126</v>
          </cell>
          <cell r="B21" t="str">
            <v>档案事务</v>
          </cell>
          <cell r="C21">
            <v>184</v>
          </cell>
          <cell r="D21">
            <v>127</v>
          </cell>
          <cell r="E21">
            <v>156</v>
          </cell>
        </row>
        <row r="22">
          <cell r="A22" t="str">
            <v>20128</v>
          </cell>
          <cell r="B22" t="str">
            <v>民主党派及工商联事务</v>
          </cell>
          <cell r="C22">
            <v>41</v>
          </cell>
          <cell r="D22">
            <v>39</v>
          </cell>
          <cell r="E22">
            <v>42</v>
          </cell>
        </row>
        <row r="23">
          <cell r="A23" t="str">
            <v>20129</v>
          </cell>
          <cell r="B23" t="str">
            <v>群众团体事务</v>
          </cell>
          <cell r="C23">
            <v>314</v>
          </cell>
          <cell r="D23">
            <v>433</v>
          </cell>
          <cell r="E23">
            <v>608</v>
          </cell>
        </row>
        <row r="24">
          <cell r="A24" t="str">
            <v>20131</v>
          </cell>
          <cell r="B24" t="str">
            <v>党委办公厅（室）及相关机构事务</v>
          </cell>
          <cell r="C24">
            <v>696</v>
          </cell>
          <cell r="D24">
            <v>619</v>
          </cell>
          <cell r="E24">
            <v>528</v>
          </cell>
        </row>
        <row r="25">
          <cell r="A25" t="str">
            <v>20132</v>
          </cell>
          <cell r="B25" t="str">
            <v>组织事务</v>
          </cell>
          <cell r="C25">
            <v>2603</v>
          </cell>
          <cell r="D25">
            <v>1947</v>
          </cell>
          <cell r="E25">
            <v>3475</v>
          </cell>
        </row>
        <row r="26">
          <cell r="A26" t="str">
            <v>20133</v>
          </cell>
          <cell r="B26" t="str">
            <v>宣传事务</v>
          </cell>
          <cell r="C26">
            <v>458</v>
          </cell>
          <cell r="D26">
            <v>291</v>
          </cell>
          <cell r="E26">
            <v>507</v>
          </cell>
        </row>
        <row r="27">
          <cell r="A27" t="str">
            <v>20134</v>
          </cell>
          <cell r="B27" t="str">
            <v>统战事务</v>
          </cell>
          <cell r="C27">
            <v>298</v>
          </cell>
          <cell r="D27">
            <v>295</v>
          </cell>
          <cell r="E27">
            <v>331</v>
          </cell>
        </row>
        <row r="28">
          <cell r="A28" t="str">
            <v>20135</v>
          </cell>
          <cell r="B28" t="str">
            <v>对外联络事务</v>
          </cell>
          <cell r="C28">
            <v>105</v>
          </cell>
          <cell r="D28">
            <v>102</v>
          </cell>
          <cell r="E28">
            <v>0</v>
          </cell>
        </row>
        <row r="29">
          <cell r="A29" t="str">
            <v>20136</v>
          </cell>
          <cell r="B29" t="str">
            <v>其他共产党事务支出</v>
          </cell>
          <cell r="C29">
            <v>0</v>
          </cell>
          <cell r="D29">
            <v>0</v>
          </cell>
          <cell r="E29">
            <v>0</v>
          </cell>
        </row>
        <row r="30">
          <cell r="A30" t="str">
            <v>20137</v>
          </cell>
          <cell r="B30" t="str">
            <v>网信事务</v>
          </cell>
          <cell r="C30">
            <v>0</v>
          </cell>
          <cell r="D30">
            <v>0</v>
          </cell>
          <cell r="E30">
            <v>0</v>
          </cell>
        </row>
        <row r="31">
          <cell r="A31" t="str">
            <v>20138</v>
          </cell>
          <cell r="B31" t="str">
            <v>市场监督管理事务</v>
          </cell>
          <cell r="C31">
            <v>648</v>
          </cell>
          <cell r="D31">
            <v>721</v>
          </cell>
          <cell r="E31">
            <v>693</v>
          </cell>
        </row>
        <row r="32">
          <cell r="A32" t="str">
            <v>20139</v>
          </cell>
          <cell r="B32" t="str">
            <v>社会工作事务</v>
          </cell>
          <cell r="C32">
            <v>642</v>
          </cell>
          <cell r="D32">
            <v>436</v>
          </cell>
          <cell r="E32">
            <v>20</v>
          </cell>
        </row>
        <row r="33">
          <cell r="A33" t="str">
            <v>20140</v>
          </cell>
          <cell r="B33" t="str">
            <v>信访事务</v>
          </cell>
          <cell r="C33">
            <v>141</v>
          </cell>
          <cell r="D33">
            <v>155</v>
          </cell>
          <cell r="E33">
            <v>61</v>
          </cell>
        </row>
        <row r="34">
          <cell r="A34" t="str">
            <v>20141</v>
          </cell>
          <cell r="B34" t="str">
            <v>数据事务</v>
          </cell>
          <cell r="C34">
            <v>0</v>
          </cell>
          <cell r="D34">
            <v>0</v>
          </cell>
          <cell r="E34">
            <v>0</v>
          </cell>
        </row>
        <row r="35">
          <cell r="A35" t="str">
            <v>20199</v>
          </cell>
          <cell r="B35" t="str">
            <v>其他一般公共服务支出</v>
          </cell>
          <cell r="C35">
            <v>15</v>
          </cell>
          <cell r="D35">
            <v>17</v>
          </cell>
          <cell r="E35">
            <v>126</v>
          </cell>
        </row>
        <row r="36">
          <cell r="A36" t="str">
            <v>202</v>
          </cell>
          <cell r="B36" t="str">
            <v>外交支出</v>
          </cell>
          <cell r="C36">
            <v>0</v>
          </cell>
          <cell r="D36">
            <v>0</v>
          </cell>
          <cell r="E36">
            <v>0</v>
          </cell>
        </row>
        <row r="37">
          <cell r="A37" t="str">
            <v>20201</v>
          </cell>
          <cell r="B37" t="str">
            <v>外交管理事务</v>
          </cell>
          <cell r="C37">
            <v>0</v>
          </cell>
          <cell r="D37">
            <v>0</v>
          </cell>
          <cell r="E37">
            <v>0</v>
          </cell>
        </row>
        <row r="38">
          <cell r="A38" t="str">
            <v>20202</v>
          </cell>
          <cell r="B38" t="str">
            <v>驻外机构</v>
          </cell>
          <cell r="C38">
            <v>0</v>
          </cell>
          <cell r="D38">
            <v>0</v>
          </cell>
          <cell r="E38">
            <v>0</v>
          </cell>
        </row>
        <row r="39">
          <cell r="A39" t="str">
            <v>20203</v>
          </cell>
          <cell r="B39" t="str">
            <v>对外援助</v>
          </cell>
          <cell r="C39">
            <v>0</v>
          </cell>
          <cell r="D39">
            <v>0</v>
          </cell>
          <cell r="E39">
            <v>0</v>
          </cell>
        </row>
        <row r="40">
          <cell r="A40" t="str">
            <v>20204</v>
          </cell>
          <cell r="B40" t="str">
            <v>国际组织</v>
          </cell>
          <cell r="C40">
            <v>0</v>
          </cell>
          <cell r="D40">
            <v>0</v>
          </cell>
          <cell r="E40">
            <v>0</v>
          </cell>
        </row>
        <row r="41">
          <cell r="A41" t="str">
            <v>20205</v>
          </cell>
          <cell r="B41" t="str">
            <v>对外合作与交流</v>
          </cell>
          <cell r="C41">
            <v>0</v>
          </cell>
          <cell r="D41">
            <v>0</v>
          </cell>
          <cell r="E41">
            <v>0</v>
          </cell>
        </row>
        <row r="42">
          <cell r="A42" t="str">
            <v>20206</v>
          </cell>
          <cell r="B42" t="str">
            <v>对外宣传</v>
          </cell>
          <cell r="C42">
            <v>0</v>
          </cell>
          <cell r="D42">
            <v>0</v>
          </cell>
          <cell r="E42">
            <v>0</v>
          </cell>
        </row>
        <row r="43">
          <cell r="A43" t="str">
            <v>20207</v>
          </cell>
          <cell r="B43" t="str">
            <v>边界勘界联检</v>
          </cell>
          <cell r="C43">
            <v>0</v>
          </cell>
          <cell r="D43">
            <v>0</v>
          </cell>
          <cell r="E43">
            <v>0</v>
          </cell>
        </row>
        <row r="44">
          <cell r="A44" t="str">
            <v>20208</v>
          </cell>
          <cell r="B44" t="str">
            <v>国际发展合作</v>
          </cell>
          <cell r="C44">
            <v>0</v>
          </cell>
          <cell r="D44">
            <v>0</v>
          </cell>
          <cell r="E44">
            <v>0</v>
          </cell>
        </row>
        <row r="45">
          <cell r="A45" t="str">
            <v>20299</v>
          </cell>
          <cell r="B45" t="str">
            <v>其他外交支出</v>
          </cell>
          <cell r="C45">
            <v>0</v>
          </cell>
          <cell r="D45">
            <v>0</v>
          </cell>
          <cell r="E45">
            <v>0</v>
          </cell>
        </row>
        <row r="46">
          <cell r="A46" t="str">
            <v>203</v>
          </cell>
          <cell r="B46" t="str">
            <v>国防支出</v>
          </cell>
          <cell r="C46">
            <v>495</v>
          </cell>
          <cell r="D46">
            <v>718</v>
          </cell>
          <cell r="E46">
            <v>403</v>
          </cell>
        </row>
        <row r="47">
          <cell r="A47" t="str">
            <v>20301</v>
          </cell>
          <cell r="B47" t="str">
            <v>军费</v>
          </cell>
          <cell r="C47">
            <v>0</v>
          </cell>
          <cell r="D47">
            <v>0</v>
          </cell>
          <cell r="E47">
            <v>0</v>
          </cell>
        </row>
        <row r="48">
          <cell r="A48" t="str">
            <v>20304</v>
          </cell>
          <cell r="B48" t="str">
            <v>国防科研事业</v>
          </cell>
          <cell r="C48">
            <v>0</v>
          </cell>
          <cell r="D48">
            <v>0</v>
          </cell>
          <cell r="E48">
            <v>0</v>
          </cell>
        </row>
        <row r="49">
          <cell r="A49" t="str">
            <v>20305</v>
          </cell>
          <cell r="B49" t="str">
            <v>专项工程</v>
          </cell>
          <cell r="C49">
            <v>0</v>
          </cell>
          <cell r="D49">
            <v>0</v>
          </cell>
          <cell r="E49">
            <v>0</v>
          </cell>
        </row>
        <row r="50">
          <cell r="A50" t="str">
            <v>20306</v>
          </cell>
          <cell r="B50" t="str">
            <v>国防动员</v>
          </cell>
          <cell r="C50">
            <v>366</v>
          </cell>
          <cell r="D50">
            <v>618</v>
          </cell>
          <cell r="E50">
            <v>251</v>
          </cell>
        </row>
        <row r="51">
          <cell r="A51" t="str">
            <v>20399</v>
          </cell>
          <cell r="B51" t="str">
            <v>其他国防支出</v>
          </cell>
          <cell r="C51">
            <v>129</v>
          </cell>
          <cell r="D51">
            <v>100</v>
          </cell>
          <cell r="E51">
            <v>152</v>
          </cell>
        </row>
        <row r="52">
          <cell r="A52" t="str">
            <v>204</v>
          </cell>
          <cell r="B52" t="str">
            <v>公共安全支出</v>
          </cell>
          <cell r="C52">
            <v>10123</v>
          </cell>
          <cell r="D52">
            <v>7203</v>
          </cell>
          <cell r="E52">
            <v>12232</v>
          </cell>
        </row>
        <row r="53">
          <cell r="A53" t="str">
            <v>20401</v>
          </cell>
          <cell r="B53" t="str">
            <v>武装警察部队</v>
          </cell>
          <cell r="C53">
            <v>0</v>
          </cell>
          <cell r="D53">
            <v>0</v>
          </cell>
          <cell r="E53">
            <v>0</v>
          </cell>
        </row>
        <row r="54">
          <cell r="A54" t="str">
            <v>20402</v>
          </cell>
          <cell r="B54" t="str">
            <v>公安</v>
          </cell>
          <cell r="C54">
            <v>9063</v>
          </cell>
          <cell r="D54">
            <v>6464</v>
          </cell>
          <cell r="E54">
            <v>11088</v>
          </cell>
        </row>
        <row r="55">
          <cell r="A55" t="str">
            <v>20403</v>
          </cell>
          <cell r="B55" t="str">
            <v>国家安全</v>
          </cell>
          <cell r="C55">
            <v>19</v>
          </cell>
          <cell r="D55">
            <v>29</v>
          </cell>
          <cell r="E55">
            <v>24</v>
          </cell>
        </row>
        <row r="56">
          <cell r="A56" t="str">
            <v>20404</v>
          </cell>
          <cell r="B56" t="str">
            <v>检察</v>
          </cell>
          <cell r="C56">
            <v>0</v>
          </cell>
          <cell r="D56">
            <v>0</v>
          </cell>
          <cell r="E56">
            <v>0</v>
          </cell>
        </row>
        <row r="57">
          <cell r="A57" t="str">
            <v>20405</v>
          </cell>
          <cell r="B57" t="str">
            <v>法院</v>
          </cell>
          <cell r="C57">
            <v>0</v>
          </cell>
          <cell r="D57">
            <v>0</v>
          </cell>
          <cell r="E57">
            <v>0</v>
          </cell>
        </row>
        <row r="58">
          <cell r="A58" t="str">
            <v>20406</v>
          </cell>
          <cell r="B58" t="str">
            <v>司法</v>
          </cell>
          <cell r="C58">
            <v>1041</v>
          </cell>
          <cell r="D58">
            <v>710</v>
          </cell>
          <cell r="E58">
            <v>1117</v>
          </cell>
        </row>
        <row r="59">
          <cell r="A59" t="str">
            <v>20407</v>
          </cell>
          <cell r="B59" t="str">
            <v>监狱</v>
          </cell>
          <cell r="C59">
            <v>0</v>
          </cell>
          <cell r="D59">
            <v>0</v>
          </cell>
          <cell r="E59">
            <v>0</v>
          </cell>
        </row>
        <row r="60">
          <cell r="A60" t="str">
            <v>20408</v>
          </cell>
          <cell r="B60" t="str">
            <v>强制隔离戒毒</v>
          </cell>
          <cell r="C60">
            <v>0</v>
          </cell>
          <cell r="D60">
            <v>0</v>
          </cell>
          <cell r="E60">
            <v>0</v>
          </cell>
        </row>
        <row r="61">
          <cell r="A61" t="str">
            <v>20409</v>
          </cell>
          <cell r="B61" t="str">
            <v>国家保密</v>
          </cell>
          <cell r="C61">
            <v>0</v>
          </cell>
          <cell r="D61">
            <v>0</v>
          </cell>
          <cell r="E61">
            <v>0</v>
          </cell>
        </row>
        <row r="62">
          <cell r="A62" t="str">
            <v>20410</v>
          </cell>
          <cell r="B62" t="str">
            <v>缉私警察</v>
          </cell>
          <cell r="C62">
            <v>0</v>
          </cell>
          <cell r="D62">
            <v>0</v>
          </cell>
          <cell r="E62">
            <v>0</v>
          </cell>
        </row>
        <row r="63">
          <cell r="A63" t="str">
            <v>20499</v>
          </cell>
          <cell r="B63" t="str">
            <v>其他公共安全支出</v>
          </cell>
          <cell r="C63">
            <v>0</v>
          </cell>
          <cell r="D63">
            <v>0</v>
          </cell>
          <cell r="E63">
            <v>3</v>
          </cell>
        </row>
        <row r="64">
          <cell r="A64" t="str">
            <v>205</v>
          </cell>
          <cell r="B64" t="str">
            <v>教育支出</v>
          </cell>
          <cell r="C64">
            <v>22425</v>
          </cell>
          <cell r="D64">
            <v>21375</v>
          </cell>
          <cell r="E64">
            <v>20803</v>
          </cell>
        </row>
        <row r="65">
          <cell r="A65" t="str">
            <v>20501</v>
          </cell>
          <cell r="B65" t="str">
            <v>教育管理事务</v>
          </cell>
          <cell r="C65">
            <v>137</v>
          </cell>
          <cell r="D65">
            <v>140</v>
          </cell>
          <cell r="E65">
            <v>153</v>
          </cell>
        </row>
        <row r="66">
          <cell r="A66" t="str">
            <v>20502</v>
          </cell>
          <cell r="B66" t="str">
            <v>普通教育</v>
          </cell>
          <cell r="C66">
            <v>18884</v>
          </cell>
          <cell r="D66">
            <v>18131</v>
          </cell>
          <cell r="E66">
            <v>17420</v>
          </cell>
        </row>
        <row r="67">
          <cell r="A67" t="str">
            <v>20503</v>
          </cell>
          <cell r="B67" t="str">
            <v>职业教育</v>
          </cell>
          <cell r="C67">
            <v>1007</v>
          </cell>
          <cell r="D67">
            <v>1100</v>
          </cell>
          <cell r="E67">
            <v>992</v>
          </cell>
        </row>
        <row r="68">
          <cell r="A68" t="str">
            <v>20504</v>
          </cell>
          <cell r="B68" t="str">
            <v>成人教育</v>
          </cell>
          <cell r="C68">
            <v>0</v>
          </cell>
          <cell r="D68">
            <v>0</v>
          </cell>
          <cell r="E68">
            <v>0</v>
          </cell>
        </row>
        <row r="69">
          <cell r="A69" t="str">
            <v>20505</v>
          </cell>
          <cell r="B69" t="str">
            <v>广播电视教育</v>
          </cell>
          <cell r="C69">
            <v>0</v>
          </cell>
          <cell r="D69">
            <v>0</v>
          </cell>
          <cell r="E69">
            <v>0</v>
          </cell>
        </row>
        <row r="70">
          <cell r="A70" t="str">
            <v>20506</v>
          </cell>
          <cell r="B70" t="str">
            <v>留学教育</v>
          </cell>
          <cell r="C70">
            <v>0</v>
          </cell>
          <cell r="D70">
            <v>0</v>
          </cell>
          <cell r="E70">
            <v>0</v>
          </cell>
        </row>
        <row r="71">
          <cell r="A71" t="str">
            <v>20507</v>
          </cell>
          <cell r="B71" t="str">
            <v>特殊教育</v>
          </cell>
          <cell r="C71">
            <v>22</v>
          </cell>
          <cell r="D71">
            <v>21</v>
          </cell>
          <cell r="E71">
            <v>19</v>
          </cell>
        </row>
        <row r="72">
          <cell r="A72" t="str">
            <v>20508</v>
          </cell>
          <cell r="B72" t="str">
            <v>进修及培训</v>
          </cell>
          <cell r="C72">
            <v>1063</v>
          </cell>
          <cell r="D72">
            <v>933</v>
          </cell>
          <cell r="E72">
            <v>846</v>
          </cell>
        </row>
        <row r="73">
          <cell r="A73" t="str">
            <v>20509</v>
          </cell>
          <cell r="B73" t="str">
            <v>教育费附加安排的支出</v>
          </cell>
          <cell r="C73">
            <v>100</v>
          </cell>
          <cell r="D73">
            <v>27</v>
          </cell>
          <cell r="E73">
            <v>60</v>
          </cell>
        </row>
        <row r="74">
          <cell r="A74" t="str">
            <v>20599</v>
          </cell>
          <cell r="B74" t="str">
            <v>其他教育支出</v>
          </cell>
          <cell r="C74">
            <v>1212</v>
          </cell>
          <cell r="D74">
            <v>1023</v>
          </cell>
          <cell r="E74">
            <v>1313</v>
          </cell>
        </row>
        <row r="75">
          <cell r="A75" t="str">
            <v>206</v>
          </cell>
          <cell r="B75" t="str">
            <v>科学技术支出</v>
          </cell>
          <cell r="C75">
            <v>585</v>
          </cell>
          <cell r="D75">
            <v>537</v>
          </cell>
          <cell r="E75">
            <v>267</v>
          </cell>
        </row>
        <row r="76">
          <cell r="A76" t="str">
            <v>20601</v>
          </cell>
          <cell r="B76" t="str">
            <v>科学技术管理事务</v>
          </cell>
          <cell r="C76">
            <v>193</v>
          </cell>
          <cell r="D76">
            <v>204</v>
          </cell>
          <cell r="E76">
            <v>5</v>
          </cell>
        </row>
        <row r="77">
          <cell r="A77" t="str">
            <v>20602</v>
          </cell>
          <cell r="B77" t="str">
            <v>基础研究</v>
          </cell>
          <cell r="C77">
            <v>0</v>
          </cell>
          <cell r="D77">
            <v>0</v>
          </cell>
          <cell r="E77">
            <v>0</v>
          </cell>
        </row>
        <row r="78">
          <cell r="A78" t="str">
            <v>20603</v>
          </cell>
          <cell r="B78" t="str">
            <v>应用研究</v>
          </cell>
          <cell r="C78">
            <v>31</v>
          </cell>
          <cell r="D78">
            <v>31</v>
          </cell>
          <cell r="E78">
            <v>0</v>
          </cell>
        </row>
        <row r="79">
          <cell r="A79" t="str">
            <v>20604</v>
          </cell>
          <cell r="B79" t="str">
            <v>技术研究与开发</v>
          </cell>
          <cell r="C79">
            <v>0</v>
          </cell>
          <cell r="D79">
            <v>0</v>
          </cell>
          <cell r="E79">
            <v>0</v>
          </cell>
        </row>
        <row r="80">
          <cell r="A80" t="str">
            <v>20605</v>
          </cell>
          <cell r="B80" t="str">
            <v>科技条件与服务</v>
          </cell>
          <cell r="C80">
            <v>68</v>
          </cell>
          <cell r="D80">
            <v>67</v>
          </cell>
          <cell r="E80">
            <v>2</v>
          </cell>
        </row>
        <row r="81">
          <cell r="A81" t="str">
            <v>20606</v>
          </cell>
          <cell r="B81" t="str">
            <v>社会科学</v>
          </cell>
          <cell r="C81">
            <v>102</v>
          </cell>
          <cell r="D81">
            <v>112</v>
          </cell>
          <cell r="E81">
            <v>109</v>
          </cell>
        </row>
        <row r="82">
          <cell r="A82" t="str">
            <v>20607</v>
          </cell>
          <cell r="B82" t="str">
            <v>科学技术普及</v>
          </cell>
          <cell r="C82">
            <v>186</v>
          </cell>
          <cell r="D82">
            <v>118</v>
          </cell>
          <cell r="E82">
            <v>151</v>
          </cell>
        </row>
        <row r="83">
          <cell r="A83" t="str">
            <v>20608</v>
          </cell>
          <cell r="B83" t="str">
            <v>科技交流与合作</v>
          </cell>
          <cell r="C83">
            <v>0</v>
          </cell>
          <cell r="D83">
            <v>0</v>
          </cell>
          <cell r="E83">
            <v>0</v>
          </cell>
        </row>
        <row r="84">
          <cell r="A84" t="str">
            <v>20609</v>
          </cell>
          <cell r="B84" t="str">
            <v>科技重大项目</v>
          </cell>
          <cell r="C84">
            <v>0</v>
          </cell>
          <cell r="D84">
            <v>0</v>
          </cell>
          <cell r="E84">
            <v>0</v>
          </cell>
        </row>
        <row r="85">
          <cell r="A85" t="str">
            <v>20699</v>
          </cell>
          <cell r="B85" t="str">
            <v>其他科学技术支出</v>
          </cell>
          <cell r="C85">
            <v>5</v>
          </cell>
          <cell r="D85">
            <v>5</v>
          </cell>
          <cell r="E85">
            <v>0</v>
          </cell>
        </row>
        <row r="86">
          <cell r="A86" t="str">
            <v>207</v>
          </cell>
          <cell r="B86" t="str">
            <v>文化旅游体育与传媒支出</v>
          </cell>
          <cell r="C86">
            <v>6880</v>
          </cell>
          <cell r="D86">
            <v>4114</v>
          </cell>
          <cell r="E86">
            <v>5606</v>
          </cell>
        </row>
        <row r="87">
          <cell r="A87" t="str">
            <v>20701</v>
          </cell>
          <cell r="B87" t="str">
            <v>文化和旅游</v>
          </cell>
          <cell r="C87">
            <v>2893</v>
          </cell>
          <cell r="D87">
            <v>2400</v>
          </cell>
          <cell r="E87">
            <v>4119</v>
          </cell>
        </row>
        <row r="88">
          <cell r="A88" t="str">
            <v>20702</v>
          </cell>
          <cell r="B88" t="str">
            <v>文物</v>
          </cell>
          <cell r="C88">
            <v>1516</v>
          </cell>
          <cell r="D88">
            <v>118</v>
          </cell>
          <cell r="E88">
            <v>333</v>
          </cell>
        </row>
        <row r="89">
          <cell r="A89" t="str">
            <v>20703</v>
          </cell>
          <cell r="B89" t="str">
            <v>体育</v>
          </cell>
          <cell r="C89">
            <v>1376</v>
          </cell>
          <cell r="D89">
            <v>626</v>
          </cell>
          <cell r="E89">
            <v>196</v>
          </cell>
        </row>
        <row r="90">
          <cell r="A90" t="str">
            <v>20706</v>
          </cell>
          <cell r="B90" t="str">
            <v>新闻出版电影</v>
          </cell>
          <cell r="C90">
            <v>0</v>
          </cell>
          <cell r="D90">
            <v>0</v>
          </cell>
          <cell r="E90">
            <v>0</v>
          </cell>
        </row>
        <row r="91">
          <cell r="A91" t="str">
            <v>20708</v>
          </cell>
          <cell r="B91" t="str">
            <v>广播电视</v>
          </cell>
          <cell r="C91">
            <v>1095</v>
          </cell>
          <cell r="D91">
            <v>970</v>
          </cell>
          <cell r="E91">
            <v>958</v>
          </cell>
        </row>
        <row r="92">
          <cell r="A92" t="str">
            <v>20799</v>
          </cell>
          <cell r="B92" t="str">
            <v>其他文化旅游体育与传媒支出</v>
          </cell>
          <cell r="C92">
            <v>0</v>
          </cell>
          <cell r="D92">
            <v>0</v>
          </cell>
          <cell r="E92">
            <v>0</v>
          </cell>
        </row>
        <row r="93">
          <cell r="A93" t="str">
            <v>208</v>
          </cell>
          <cell r="B93" t="str">
            <v>社会保障和就业支出</v>
          </cell>
          <cell r="C93">
            <v>36004</v>
          </cell>
          <cell r="D93">
            <v>35008</v>
          </cell>
          <cell r="E93">
            <v>39369</v>
          </cell>
        </row>
        <row r="94">
          <cell r="A94" t="str">
            <v>20801</v>
          </cell>
          <cell r="B94" t="str">
            <v>人力资源和社会保障管理事务</v>
          </cell>
          <cell r="C94">
            <v>3419</v>
          </cell>
          <cell r="D94">
            <v>3107</v>
          </cell>
          <cell r="E94">
            <v>6644</v>
          </cell>
        </row>
        <row r="95">
          <cell r="A95" t="str">
            <v>20802</v>
          </cell>
          <cell r="B95" t="str">
            <v>民政管理事务</v>
          </cell>
          <cell r="C95">
            <v>451</v>
          </cell>
          <cell r="D95">
            <v>465</v>
          </cell>
          <cell r="E95">
            <v>593</v>
          </cell>
        </row>
        <row r="96">
          <cell r="A96" t="str">
            <v>20805</v>
          </cell>
          <cell r="B96" t="str">
            <v>行政事业单位养老支出</v>
          </cell>
          <cell r="C96">
            <v>18340</v>
          </cell>
          <cell r="D96">
            <v>15827</v>
          </cell>
          <cell r="E96">
            <v>16713</v>
          </cell>
        </row>
        <row r="97">
          <cell r="A97" t="str">
            <v>20806</v>
          </cell>
          <cell r="B97" t="str">
            <v>企业改革补助</v>
          </cell>
          <cell r="C97">
            <v>194</v>
          </cell>
          <cell r="D97">
            <v>183</v>
          </cell>
          <cell r="E97">
            <v>207</v>
          </cell>
        </row>
        <row r="98">
          <cell r="A98" t="str">
            <v>20807</v>
          </cell>
          <cell r="B98" t="str">
            <v>就业补助</v>
          </cell>
          <cell r="C98">
            <v>2243</v>
          </cell>
          <cell r="D98">
            <v>3413</v>
          </cell>
          <cell r="E98">
            <v>1931</v>
          </cell>
        </row>
        <row r="99">
          <cell r="A99" t="str">
            <v>20808</v>
          </cell>
          <cell r="B99" t="str">
            <v>抚恤</v>
          </cell>
          <cell r="C99">
            <v>1520</v>
          </cell>
          <cell r="D99">
            <v>1253</v>
          </cell>
          <cell r="E99">
            <v>1268</v>
          </cell>
        </row>
        <row r="100">
          <cell r="A100" t="str">
            <v>20809</v>
          </cell>
          <cell r="B100" t="str">
            <v>退役安置</v>
          </cell>
          <cell r="C100">
            <v>633</v>
          </cell>
          <cell r="D100">
            <v>550</v>
          </cell>
          <cell r="E100">
            <v>637</v>
          </cell>
        </row>
        <row r="101">
          <cell r="A101" t="str">
            <v>20810</v>
          </cell>
          <cell r="B101" t="str">
            <v>社会福利</v>
          </cell>
          <cell r="C101">
            <v>1931</v>
          </cell>
          <cell r="D101">
            <v>1404</v>
          </cell>
          <cell r="E101">
            <v>2854</v>
          </cell>
        </row>
        <row r="102">
          <cell r="A102" t="str">
            <v>20811</v>
          </cell>
          <cell r="B102" t="str">
            <v>残疾人事业</v>
          </cell>
          <cell r="C102">
            <v>638</v>
          </cell>
          <cell r="D102">
            <v>575</v>
          </cell>
          <cell r="E102">
            <v>597</v>
          </cell>
        </row>
        <row r="103">
          <cell r="A103" t="str">
            <v>20816</v>
          </cell>
          <cell r="B103" t="str">
            <v>红十字事业</v>
          </cell>
          <cell r="C103">
            <v>0</v>
          </cell>
          <cell r="D103">
            <v>0</v>
          </cell>
          <cell r="E103">
            <v>0</v>
          </cell>
        </row>
        <row r="104">
          <cell r="A104" t="str">
            <v>20819</v>
          </cell>
          <cell r="B104" t="str">
            <v>最低生活保障</v>
          </cell>
          <cell r="C104">
            <v>2802</v>
          </cell>
          <cell r="D104">
            <v>3157</v>
          </cell>
          <cell r="E104">
            <v>3507</v>
          </cell>
        </row>
        <row r="105">
          <cell r="A105" t="str">
            <v>20820</v>
          </cell>
          <cell r="B105" t="str">
            <v>临时救助</v>
          </cell>
          <cell r="C105">
            <v>150</v>
          </cell>
          <cell r="D105">
            <v>101</v>
          </cell>
          <cell r="E105">
            <v>412</v>
          </cell>
        </row>
        <row r="106">
          <cell r="A106" t="str">
            <v>20821</v>
          </cell>
          <cell r="B106" t="str">
            <v>特困人员救助供养</v>
          </cell>
          <cell r="C106">
            <v>240</v>
          </cell>
          <cell r="D106">
            <v>297</v>
          </cell>
          <cell r="E106">
            <v>457</v>
          </cell>
        </row>
        <row r="107">
          <cell r="A107" t="str">
            <v>20824</v>
          </cell>
          <cell r="B107" t="str">
            <v>补充道路交通事故社会救助基金</v>
          </cell>
          <cell r="C107">
            <v>0</v>
          </cell>
          <cell r="D107">
            <v>0</v>
          </cell>
          <cell r="E107">
            <v>0</v>
          </cell>
        </row>
        <row r="108">
          <cell r="A108" t="str">
            <v>20825</v>
          </cell>
          <cell r="B108" t="str">
            <v>其他生活救助</v>
          </cell>
          <cell r="C108">
            <v>191</v>
          </cell>
          <cell r="D108">
            <v>314</v>
          </cell>
          <cell r="E108">
            <v>196</v>
          </cell>
        </row>
        <row r="109">
          <cell r="A109" t="str">
            <v>20826</v>
          </cell>
          <cell r="B109" t="str">
            <v>财政对基本养老保险基金的补助</v>
          </cell>
          <cell r="C109">
            <v>2835</v>
          </cell>
          <cell r="D109">
            <v>3544</v>
          </cell>
          <cell r="E109">
            <v>3053</v>
          </cell>
        </row>
        <row r="110">
          <cell r="A110" t="str">
            <v>20827</v>
          </cell>
          <cell r="B110" t="str">
            <v>财政对其他社会保险基金的补助</v>
          </cell>
          <cell r="C110">
            <v>0</v>
          </cell>
          <cell r="D110">
            <v>0</v>
          </cell>
          <cell r="E110">
            <v>0</v>
          </cell>
        </row>
        <row r="111">
          <cell r="A111" t="str">
            <v>20828</v>
          </cell>
          <cell r="B111" t="str">
            <v>退役军人管理事务</v>
          </cell>
          <cell r="C111">
            <v>316</v>
          </cell>
          <cell r="D111">
            <v>281</v>
          </cell>
          <cell r="E111">
            <v>230</v>
          </cell>
        </row>
        <row r="112">
          <cell r="A112" t="str">
            <v>20830</v>
          </cell>
          <cell r="B112" t="str">
            <v>财政代缴社会保险费支出</v>
          </cell>
          <cell r="C112">
            <v>0</v>
          </cell>
          <cell r="D112">
            <v>0</v>
          </cell>
          <cell r="E112">
            <v>0</v>
          </cell>
        </row>
        <row r="113">
          <cell r="A113" t="str">
            <v>20899</v>
          </cell>
          <cell r="B113" t="str">
            <v>其他社会保障和就业支出</v>
          </cell>
          <cell r="C113">
            <v>101</v>
          </cell>
          <cell r="D113">
            <v>537</v>
          </cell>
          <cell r="E113">
            <v>70</v>
          </cell>
        </row>
        <row r="114">
          <cell r="A114" t="str">
            <v>210</v>
          </cell>
          <cell r="B114" t="str">
            <v>卫生健康支出</v>
          </cell>
          <cell r="C114">
            <v>10344</v>
          </cell>
          <cell r="D114">
            <v>10269</v>
          </cell>
          <cell r="E114">
            <v>11064</v>
          </cell>
        </row>
        <row r="115">
          <cell r="A115" t="str">
            <v>21001</v>
          </cell>
          <cell r="B115" t="str">
            <v>卫生健康管理事务</v>
          </cell>
          <cell r="C115">
            <v>305</v>
          </cell>
          <cell r="D115">
            <v>281</v>
          </cell>
          <cell r="E115">
            <v>389</v>
          </cell>
        </row>
        <row r="116">
          <cell r="A116" t="str">
            <v>21002</v>
          </cell>
          <cell r="B116" t="str">
            <v>公立医院</v>
          </cell>
          <cell r="C116">
            <v>1279</v>
          </cell>
          <cell r="D116">
            <v>1217</v>
          </cell>
          <cell r="E116">
            <v>1740</v>
          </cell>
        </row>
        <row r="117">
          <cell r="A117" t="str">
            <v>21003</v>
          </cell>
          <cell r="B117" t="str">
            <v>基层医疗卫生机构</v>
          </cell>
          <cell r="C117">
            <v>2942</v>
          </cell>
          <cell r="D117">
            <v>2965</v>
          </cell>
          <cell r="E117">
            <v>3077</v>
          </cell>
        </row>
        <row r="118">
          <cell r="A118" t="str">
            <v>21004</v>
          </cell>
          <cell r="B118" t="str">
            <v>公共卫生</v>
          </cell>
          <cell r="C118">
            <v>1427</v>
          </cell>
          <cell r="D118">
            <v>1585</v>
          </cell>
          <cell r="E118">
            <v>1405</v>
          </cell>
        </row>
        <row r="119">
          <cell r="A119" t="str">
            <v>21007</v>
          </cell>
          <cell r="B119" t="str">
            <v>计划生育事务</v>
          </cell>
          <cell r="C119">
            <v>715</v>
          </cell>
          <cell r="D119">
            <v>754</v>
          </cell>
          <cell r="E119">
            <v>900</v>
          </cell>
        </row>
        <row r="120">
          <cell r="A120" t="str">
            <v>21011</v>
          </cell>
          <cell r="B120" t="str">
            <v>行政事业单位医疗</v>
          </cell>
          <cell r="C120">
            <v>2371</v>
          </cell>
          <cell r="D120">
            <v>2100</v>
          </cell>
          <cell r="E120">
            <v>2330</v>
          </cell>
        </row>
        <row r="121">
          <cell r="A121" t="str">
            <v>21012</v>
          </cell>
          <cell r="B121" t="str">
            <v>财政对基本医疗保险基金的补助</v>
          </cell>
          <cell r="C121">
            <v>318</v>
          </cell>
          <cell r="D121">
            <v>241</v>
          </cell>
          <cell r="E121">
            <v>315</v>
          </cell>
        </row>
        <row r="122">
          <cell r="A122" t="str">
            <v>21013</v>
          </cell>
          <cell r="B122" t="str">
            <v>医疗救助</v>
          </cell>
          <cell r="C122">
            <v>112</v>
          </cell>
          <cell r="D122">
            <v>201</v>
          </cell>
          <cell r="E122">
            <v>181</v>
          </cell>
        </row>
        <row r="123">
          <cell r="A123" t="str">
            <v>21014</v>
          </cell>
          <cell r="B123" t="str">
            <v>优抚对象医疗</v>
          </cell>
          <cell r="C123">
            <v>200</v>
          </cell>
          <cell r="D123">
            <v>186</v>
          </cell>
          <cell r="E123">
            <v>201</v>
          </cell>
        </row>
        <row r="124">
          <cell r="A124" t="str">
            <v>21015</v>
          </cell>
          <cell r="B124" t="str">
            <v>医疗保障管理事务</v>
          </cell>
          <cell r="C124">
            <v>338</v>
          </cell>
          <cell r="D124">
            <v>447</v>
          </cell>
          <cell r="E124">
            <v>256</v>
          </cell>
        </row>
        <row r="125">
          <cell r="A125" t="str">
            <v>21017</v>
          </cell>
          <cell r="B125" t="str">
            <v>中医药事务</v>
          </cell>
          <cell r="C125">
            <v>170</v>
          </cell>
          <cell r="D125">
            <v>287</v>
          </cell>
          <cell r="E125">
            <v>174</v>
          </cell>
        </row>
        <row r="126">
          <cell r="A126" t="str">
            <v>21018</v>
          </cell>
          <cell r="B126" t="str">
            <v>疾病预防控制事务</v>
          </cell>
          <cell r="C126">
            <v>0</v>
          </cell>
          <cell r="D126">
            <v>0</v>
          </cell>
          <cell r="E126">
            <v>0</v>
          </cell>
        </row>
        <row r="127">
          <cell r="A127" t="str">
            <v>21019</v>
          </cell>
          <cell r="B127" t="str">
            <v>托育服务</v>
          </cell>
          <cell r="C127">
            <v>0</v>
          </cell>
          <cell r="D127">
            <v>0</v>
          </cell>
          <cell r="E127">
            <v>0</v>
          </cell>
        </row>
        <row r="128">
          <cell r="A128" t="str">
            <v>21099</v>
          </cell>
          <cell r="B128" t="str">
            <v>其他卫生健康支出</v>
          </cell>
          <cell r="C128">
            <v>167</v>
          </cell>
          <cell r="D128">
            <v>5</v>
          </cell>
          <cell r="E128">
            <v>96</v>
          </cell>
        </row>
        <row r="129">
          <cell r="A129" t="str">
            <v>211</v>
          </cell>
          <cell r="B129" t="str">
            <v>节能环保支出</v>
          </cell>
          <cell r="C129">
            <v>5511</v>
          </cell>
          <cell r="D129">
            <v>5714</v>
          </cell>
          <cell r="E129">
            <v>7713</v>
          </cell>
        </row>
        <row r="130">
          <cell r="A130" t="str">
            <v>21101</v>
          </cell>
          <cell r="B130" t="str">
            <v>环境保护管理事务</v>
          </cell>
          <cell r="C130">
            <v>109</v>
          </cell>
          <cell r="D130">
            <v>60</v>
          </cell>
          <cell r="E130">
            <v>28</v>
          </cell>
        </row>
        <row r="131">
          <cell r="A131" t="str">
            <v>21102</v>
          </cell>
          <cell r="B131" t="str">
            <v>环境监测与监察</v>
          </cell>
          <cell r="C131">
            <v>100</v>
          </cell>
          <cell r="D131">
            <v>70</v>
          </cell>
          <cell r="E131">
            <v>100</v>
          </cell>
        </row>
        <row r="132">
          <cell r="A132" t="str">
            <v>21103</v>
          </cell>
          <cell r="B132" t="str">
            <v>污染防治</v>
          </cell>
          <cell r="C132">
            <v>811</v>
          </cell>
          <cell r="D132">
            <v>853</v>
          </cell>
          <cell r="E132">
            <v>3368</v>
          </cell>
        </row>
        <row r="133">
          <cell r="A133" t="str">
            <v>21104</v>
          </cell>
          <cell r="B133" t="str">
            <v>自然生态保护</v>
          </cell>
          <cell r="C133">
            <v>2154</v>
          </cell>
          <cell r="D133">
            <v>2444</v>
          </cell>
          <cell r="E133">
            <v>2329</v>
          </cell>
        </row>
        <row r="134">
          <cell r="A134" t="str">
            <v>21105</v>
          </cell>
          <cell r="B134" t="str">
            <v>森林保护修复</v>
          </cell>
          <cell r="C134">
            <v>2337</v>
          </cell>
          <cell r="D134">
            <v>2287</v>
          </cell>
          <cell r="E134">
            <v>1888</v>
          </cell>
        </row>
        <row r="135">
          <cell r="A135" t="str">
            <v>21107</v>
          </cell>
          <cell r="B135" t="str">
            <v>风沙荒漠治理</v>
          </cell>
          <cell r="C135">
            <v>0</v>
          </cell>
          <cell r="D135">
            <v>0</v>
          </cell>
          <cell r="E135">
            <v>0</v>
          </cell>
        </row>
        <row r="136">
          <cell r="A136" t="str">
            <v>21108</v>
          </cell>
          <cell r="B136" t="str">
            <v>退牧还草</v>
          </cell>
          <cell r="C136">
            <v>0</v>
          </cell>
          <cell r="D136">
            <v>0</v>
          </cell>
          <cell r="E136">
            <v>0</v>
          </cell>
        </row>
        <row r="137">
          <cell r="A137" t="str">
            <v>21109</v>
          </cell>
          <cell r="B137" t="str">
            <v>已垦草原退耕还草</v>
          </cell>
          <cell r="C137">
            <v>0</v>
          </cell>
          <cell r="D137">
            <v>0</v>
          </cell>
          <cell r="E137">
            <v>0</v>
          </cell>
        </row>
        <row r="138">
          <cell r="A138" t="str">
            <v>21110</v>
          </cell>
          <cell r="B138" t="str">
            <v>能源节约利用</v>
          </cell>
          <cell r="C138">
            <v>0</v>
          </cell>
          <cell r="D138">
            <v>0</v>
          </cell>
          <cell r="E138">
            <v>0</v>
          </cell>
        </row>
        <row r="139">
          <cell r="A139" t="str">
            <v>21111</v>
          </cell>
          <cell r="B139" t="str">
            <v>污染减排</v>
          </cell>
          <cell r="C139">
            <v>0</v>
          </cell>
          <cell r="D139">
            <v>0</v>
          </cell>
          <cell r="E139">
            <v>0</v>
          </cell>
        </row>
        <row r="140">
          <cell r="A140" t="str">
            <v>21112</v>
          </cell>
          <cell r="B140" t="str">
            <v>清洁能源</v>
          </cell>
          <cell r="C140">
            <v>0</v>
          </cell>
          <cell r="D140">
            <v>0</v>
          </cell>
          <cell r="E140">
            <v>0</v>
          </cell>
        </row>
        <row r="141">
          <cell r="A141" t="str">
            <v>21113</v>
          </cell>
          <cell r="B141" t="str">
            <v>循环经济</v>
          </cell>
          <cell r="C141">
            <v>0</v>
          </cell>
          <cell r="D141">
            <v>0</v>
          </cell>
          <cell r="E141">
            <v>0</v>
          </cell>
        </row>
        <row r="142">
          <cell r="A142" t="str">
            <v>21114</v>
          </cell>
          <cell r="B142" t="str">
            <v>能源管理事务</v>
          </cell>
          <cell r="C142">
            <v>0</v>
          </cell>
          <cell r="D142">
            <v>0</v>
          </cell>
          <cell r="E142">
            <v>0</v>
          </cell>
        </row>
        <row r="143">
          <cell r="A143" t="str">
            <v>21199</v>
          </cell>
          <cell r="B143" t="str">
            <v>其他节能环保支出</v>
          </cell>
          <cell r="C143">
            <v>0</v>
          </cell>
          <cell r="D143">
            <v>0</v>
          </cell>
          <cell r="E143">
            <v>0</v>
          </cell>
        </row>
        <row r="144">
          <cell r="A144" t="str">
            <v>212</v>
          </cell>
          <cell r="B144" t="str">
            <v>城乡社区支出</v>
          </cell>
          <cell r="C144">
            <v>8728</v>
          </cell>
          <cell r="D144">
            <v>6799</v>
          </cell>
          <cell r="E144">
            <v>14272</v>
          </cell>
        </row>
        <row r="145">
          <cell r="A145" t="str">
            <v>21201</v>
          </cell>
          <cell r="B145" t="str">
            <v>城乡社区管理事务</v>
          </cell>
          <cell r="C145">
            <v>784</v>
          </cell>
          <cell r="D145">
            <v>735</v>
          </cell>
          <cell r="E145">
            <v>1373</v>
          </cell>
        </row>
        <row r="146">
          <cell r="A146" t="str">
            <v>21202</v>
          </cell>
          <cell r="B146" t="str">
            <v>城乡社区规划与管理</v>
          </cell>
          <cell r="C146">
            <v>0</v>
          </cell>
          <cell r="D146">
            <v>0</v>
          </cell>
          <cell r="E146">
            <v>0</v>
          </cell>
        </row>
        <row r="147">
          <cell r="A147" t="str">
            <v>21203</v>
          </cell>
          <cell r="B147" t="str">
            <v>城乡社区公共设施</v>
          </cell>
          <cell r="C147">
            <v>5629</v>
          </cell>
          <cell r="D147">
            <v>2872</v>
          </cell>
          <cell r="E147">
            <v>10400</v>
          </cell>
        </row>
        <row r="148">
          <cell r="A148" t="str">
            <v>21205</v>
          </cell>
          <cell r="B148" t="str">
            <v>城乡社区环境卫生</v>
          </cell>
          <cell r="C148">
            <v>2211</v>
          </cell>
          <cell r="D148">
            <v>3083</v>
          </cell>
          <cell r="E148">
            <v>2399</v>
          </cell>
        </row>
        <row r="149">
          <cell r="A149" t="str">
            <v>21206</v>
          </cell>
          <cell r="B149" t="str">
            <v>建设市场管理与监督</v>
          </cell>
          <cell r="C149">
            <v>0</v>
          </cell>
          <cell r="D149">
            <v>5</v>
          </cell>
          <cell r="E149">
            <v>0</v>
          </cell>
        </row>
        <row r="150">
          <cell r="A150" t="str">
            <v>21299</v>
          </cell>
          <cell r="B150" t="str">
            <v>其他城乡社区支出</v>
          </cell>
          <cell r="C150">
            <v>104</v>
          </cell>
          <cell r="D150">
            <v>104</v>
          </cell>
          <cell r="E150">
            <v>100</v>
          </cell>
        </row>
        <row r="151">
          <cell r="A151" t="str">
            <v>213</v>
          </cell>
          <cell r="B151" t="str">
            <v>农林水支出</v>
          </cell>
          <cell r="C151">
            <v>29687</v>
          </cell>
          <cell r="D151">
            <v>34381</v>
          </cell>
          <cell r="E151">
            <v>41434</v>
          </cell>
        </row>
        <row r="152">
          <cell r="A152" t="str">
            <v>21301</v>
          </cell>
          <cell r="B152" t="str">
            <v>农业农村</v>
          </cell>
          <cell r="C152">
            <v>5390</v>
          </cell>
          <cell r="D152">
            <v>6481</v>
          </cell>
          <cell r="E152">
            <v>16799</v>
          </cell>
        </row>
        <row r="153">
          <cell r="A153" t="str">
            <v>21302</v>
          </cell>
          <cell r="B153" t="str">
            <v>林业和草原</v>
          </cell>
          <cell r="C153">
            <v>1586</v>
          </cell>
          <cell r="D153">
            <v>1540</v>
          </cell>
          <cell r="E153">
            <v>1778</v>
          </cell>
        </row>
        <row r="154">
          <cell r="A154" t="str">
            <v>21303</v>
          </cell>
          <cell r="B154" t="str">
            <v>水利</v>
          </cell>
          <cell r="C154">
            <v>11995</v>
          </cell>
          <cell r="D154">
            <v>10302</v>
          </cell>
          <cell r="E154">
            <v>11339</v>
          </cell>
        </row>
        <row r="155">
          <cell r="A155" t="str">
            <v>21305</v>
          </cell>
          <cell r="B155" t="str">
            <v>巩固脱贫攻坚成果衔接乡村振兴</v>
          </cell>
          <cell r="C155">
            <v>6840</v>
          </cell>
          <cell r="D155">
            <v>10158</v>
          </cell>
          <cell r="E155">
            <v>7260</v>
          </cell>
        </row>
        <row r="156">
          <cell r="A156" t="str">
            <v>21307</v>
          </cell>
          <cell r="B156" t="str">
            <v>农村综合改革</v>
          </cell>
          <cell r="C156">
            <v>2402</v>
          </cell>
          <cell r="D156">
            <v>2637</v>
          </cell>
          <cell r="E156">
            <v>2402</v>
          </cell>
        </row>
        <row r="157">
          <cell r="A157" t="str">
            <v>21308</v>
          </cell>
          <cell r="B157" t="str">
            <v>普惠金融发展支出</v>
          </cell>
          <cell r="C157">
            <v>505</v>
          </cell>
          <cell r="D157">
            <v>496</v>
          </cell>
          <cell r="E157">
            <v>739</v>
          </cell>
        </row>
        <row r="158">
          <cell r="A158" t="str">
            <v>21309</v>
          </cell>
          <cell r="B158" t="str">
            <v>目标价格补贴</v>
          </cell>
          <cell r="C158">
            <v>872</v>
          </cell>
          <cell r="D158">
            <v>1129</v>
          </cell>
          <cell r="E158">
            <v>1017</v>
          </cell>
        </row>
        <row r="159">
          <cell r="A159" t="str">
            <v>21399</v>
          </cell>
          <cell r="B159" t="str">
            <v>其他农林水支出</v>
          </cell>
          <cell r="C159">
            <v>97</v>
          </cell>
          <cell r="D159">
            <v>1638</v>
          </cell>
          <cell r="E159">
            <v>100</v>
          </cell>
        </row>
        <row r="160">
          <cell r="A160" t="str">
            <v>214</v>
          </cell>
          <cell r="B160" t="str">
            <v>交通运输支出</v>
          </cell>
          <cell r="C160">
            <v>10618</v>
          </cell>
          <cell r="D160">
            <v>63379</v>
          </cell>
          <cell r="E160">
            <v>58825</v>
          </cell>
        </row>
        <row r="161">
          <cell r="A161" t="str">
            <v>21401</v>
          </cell>
          <cell r="B161" t="str">
            <v>公路水路运输</v>
          </cell>
          <cell r="C161">
            <v>8014</v>
          </cell>
          <cell r="D161">
            <v>61508</v>
          </cell>
          <cell r="E161">
            <v>55900</v>
          </cell>
        </row>
        <row r="162">
          <cell r="A162" t="str">
            <v>21402</v>
          </cell>
          <cell r="B162" t="str">
            <v>铁路运输</v>
          </cell>
          <cell r="C162">
            <v>10</v>
          </cell>
          <cell r="D162">
            <v>10</v>
          </cell>
          <cell r="E162">
            <v>10</v>
          </cell>
        </row>
        <row r="163">
          <cell r="A163" t="str">
            <v>21403</v>
          </cell>
          <cell r="B163" t="str">
            <v>民用航空运输</v>
          </cell>
          <cell r="C163">
            <v>0</v>
          </cell>
          <cell r="D163">
            <v>0</v>
          </cell>
          <cell r="E163">
            <v>0</v>
          </cell>
        </row>
        <row r="164">
          <cell r="A164" t="str">
            <v>21405</v>
          </cell>
          <cell r="B164" t="str">
            <v>邮政业支出</v>
          </cell>
          <cell r="C164">
            <v>0</v>
          </cell>
          <cell r="D164">
            <v>0</v>
          </cell>
          <cell r="E164">
            <v>0</v>
          </cell>
        </row>
        <row r="165">
          <cell r="A165" t="str">
            <v>21499</v>
          </cell>
          <cell r="B165" t="str">
            <v>其他交通运输支出</v>
          </cell>
          <cell r="C165">
            <v>2594</v>
          </cell>
          <cell r="D165">
            <v>1861</v>
          </cell>
          <cell r="E165">
            <v>2915</v>
          </cell>
        </row>
        <row r="166">
          <cell r="A166" t="str">
            <v>215</v>
          </cell>
          <cell r="B166" t="str">
            <v>资源勘探工业信息等支出</v>
          </cell>
          <cell r="C166">
            <v>502</v>
          </cell>
          <cell r="D166">
            <v>2776</v>
          </cell>
          <cell r="E166">
            <v>2.4</v>
          </cell>
        </row>
        <row r="167">
          <cell r="A167" t="str">
            <v>21501</v>
          </cell>
          <cell r="B167" t="str">
            <v>资源勘探开发</v>
          </cell>
          <cell r="C167">
            <v>0</v>
          </cell>
          <cell r="D167">
            <v>0</v>
          </cell>
          <cell r="E167">
            <v>0</v>
          </cell>
        </row>
        <row r="168">
          <cell r="A168" t="str">
            <v>21502</v>
          </cell>
          <cell r="B168" t="str">
            <v>制造业</v>
          </cell>
          <cell r="C168">
            <v>0</v>
          </cell>
          <cell r="D168">
            <v>11</v>
          </cell>
          <cell r="E168">
            <v>0</v>
          </cell>
        </row>
        <row r="169">
          <cell r="A169" t="str">
            <v>21503</v>
          </cell>
          <cell r="B169" t="str">
            <v>建筑业</v>
          </cell>
          <cell r="C169">
            <v>0</v>
          </cell>
          <cell r="D169">
            <v>0</v>
          </cell>
          <cell r="E169">
            <v>0</v>
          </cell>
        </row>
        <row r="170">
          <cell r="A170" t="str">
            <v>21505</v>
          </cell>
          <cell r="B170" t="str">
            <v>工业和信息产业</v>
          </cell>
          <cell r="C170">
            <v>2</v>
          </cell>
          <cell r="D170">
            <v>2</v>
          </cell>
          <cell r="E170">
            <v>2.4</v>
          </cell>
        </row>
        <row r="171">
          <cell r="A171" t="str">
            <v>21507</v>
          </cell>
          <cell r="B171" t="str">
            <v>国有资产监管</v>
          </cell>
          <cell r="C171">
            <v>0</v>
          </cell>
          <cell r="D171">
            <v>0</v>
          </cell>
          <cell r="E171">
            <v>0</v>
          </cell>
        </row>
        <row r="172">
          <cell r="A172" t="str">
            <v>21508</v>
          </cell>
          <cell r="B172" t="str">
            <v>支持中小企业发展和管理支出</v>
          </cell>
          <cell r="C172">
            <v>500</v>
          </cell>
          <cell r="D172">
            <v>2758</v>
          </cell>
          <cell r="E172">
            <v>0</v>
          </cell>
        </row>
        <row r="173">
          <cell r="A173" t="str">
            <v>21599</v>
          </cell>
          <cell r="B173" t="str">
            <v>其他资源勘探工业信息等支出</v>
          </cell>
          <cell r="C173">
            <v>0</v>
          </cell>
          <cell r="D173">
            <v>5</v>
          </cell>
          <cell r="E173">
            <v>0</v>
          </cell>
        </row>
        <row r="174">
          <cell r="A174" t="str">
            <v>216</v>
          </cell>
          <cell r="B174" t="str">
            <v>商业服务业等支出</v>
          </cell>
          <cell r="C174">
            <v>789</v>
          </cell>
          <cell r="D174">
            <v>542</v>
          </cell>
          <cell r="E174">
            <v>240</v>
          </cell>
        </row>
        <row r="175">
          <cell r="A175" t="str">
            <v>21602</v>
          </cell>
          <cell r="B175" t="str">
            <v>商业流通事务</v>
          </cell>
          <cell r="C175">
            <v>701</v>
          </cell>
          <cell r="D175">
            <v>533</v>
          </cell>
          <cell r="E175">
            <v>166</v>
          </cell>
        </row>
        <row r="176">
          <cell r="A176" t="str">
            <v>21606</v>
          </cell>
          <cell r="B176" t="str">
            <v>涉外发展服务支出</v>
          </cell>
          <cell r="C176">
            <v>48</v>
          </cell>
          <cell r="D176">
            <v>3</v>
          </cell>
          <cell r="E176">
            <v>40</v>
          </cell>
        </row>
        <row r="177">
          <cell r="A177" t="str">
            <v>21699</v>
          </cell>
          <cell r="B177" t="str">
            <v>其他商业服务业等支出</v>
          </cell>
          <cell r="C177">
            <v>40</v>
          </cell>
          <cell r="D177">
            <v>6</v>
          </cell>
          <cell r="E177">
            <v>34</v>
          </cell>
        </row>
        <row r="178">
          <cell r="A178" t="str">
            <v>217</v>
          </cell>
          <cell r="B178" t="str">
            <v>金融支出</v>
          </cell>
          <cell r="C178">
            <v>0</v>
          </cell>
          <cell r="D178">
            <v>0</v>
          </cell>
          <cell r="E178">
            <v>0</v>
          </cell>
        </row>
        <row r="179">
          <cell r="A179" t="str">
            <v>21701</v>
          </cell>
          <cell r="B179" t="str">
            <v>金融部门行政支出</v>
          </cell>
          <cell r="C179">
            <v>0</v>
          </cell>
          <cell r="D179">
            <v>0</v>
          </cell>
          <cell r="E179">
            <v>0</v>
          </cell>
        </row>
        <row r="180">
          <cell r="A180" t="str">
            <v>21702</v>
          </cell>
          <cell r="B180" t="str">
            <v>金融部门监管支出</v>
          </cell>
          <cell r="C180">
            <v>0</v>
          </cell>
          <cell r="D180">
            <v>0</v>
          </cell>
          <cell r="E180">
            <v>0</v>
          </cell>
        </row>
        <row r="181">
          <cell r="A181" t="str">
            <v>21703</v>
          </cell>
          <cell r="B181" t="str">
            <v>金融发展支出</v>
          </cell>
          <cell r="C181">
            <v>0</v>
          </cell>
          <cell r="D181">
            <v>0</v>
          </cell>
          <cell r="E181">
            <v>0</v>
          </cell>
        </row>
        <row r="182">
          <cell r="A182" t="str">
            <v>21704</v>
          </cell>
          <cell r="B182" t="str">
            <v>金融调控支出</v>
          </cell>
          <cell r="C182">
            <v>0</v>
          </cell>
          <cell r="D182">
            <v>0</v>
          </cell>
          <cell r="E182">
            <v>0</v>
          </cell>
        </row>
        <row r="183">
          <cell r="A183" t="str">
            <v>21799</v>
          </cell>
          <cell r="B183" t="str">
            <v>其他金融支出</v>
          </cell>
          <cell r="C183">
            <v>0</v>
          </cell>
          <cell r="D183">
            <v>0</v>
          </cell>
          <cell r="E183">
            <v>0</v>
          </cell>
        </row>
        <row r="184">
          <cell r="A184" t="str">
            <v>219</v>
          </cell>
          <cell r="B184" t="str">
            <v>援助其他地区支出</v>
          </cell>
          <cell r="C184">
            <v>0</v>
          </cell>
          <cell r="D184">
            <v>0</v>
          </cell>
          <cell r="E184">
            <v>0</v>
          </cell>
        </row>
        <row r="185">
          <cell r="A185" t="str">
            <v>21901</v>
          </cell>
          <cell r="B185" t="str">
            <v>一般公共服务</v>
          </cell>
          <cell r="C185">
            <v>0</v>
          </cell>
          <cell r="D185">
            <v>0</v>
          </cell>
          <cell r="E185">
            <v>0</v>
          </cell>
        </row>
        <row r="186">
          <cell r="A186" t="str">
            <v>21902</v>
          </cell>
          <cell r="B186" t="str">
            <v>教育</v>
          </cell>
          <cell r="C186">
            <v>0</v>
          </cell>
          <cell r="D186">
            <v>0</v>
          </cell>
          <cell r="E186">
            <v>0</v>
          </cell>
        </row>
        <row r="187">
          <cell r="A187" t="str">
            <v>21903</v>
          </cell>
          <cell r="B187" t="str">
            <v>文化旅游体育与传媒</v>
          </cell>
          <cell r="C187">
            <v>0</v>
          </cell>
          <cell r="D187">
            <v>0</v>
          </cell>
          <cell r="E187">
            <v>0</v>
          </cell>
        </row>
        <row r="188">
          <cell r="A188" t="str">
            <v>21904</v>
          </cell>
          <cell r="B188" t="str">
            <v>卫生健康</v>
          </cell>
          <cell r="C188">
            <v>0</v>
          </cell>
          <cell r="D188">
            <v>0</v>
          </cell>
          <cell r="E188">
            <v>0</v>
          </cell>
        </row>
        <row r="189">
          <cell r="A189" t="str">
            <v>21905</v>
          </cell>
          <cell r="B189" t="str">
            <v>节能环保</v>
          </cell>
          <cell r="C189">
            <v>0</v>
          </cell>
          <cell r="D189">
            <v>0</v>
          </cell>
          <cell r="E189">
            <v>0</v>
          </cell>
        </row>
        <row r="190">
          <cell r="A190" t="str">
            <v>21906</v>
          </cell>
          <cell r="B190" t="str">
            <v>农业农村</v>
          </cell>
          <cell r="C190">
            <v>0</v>
          </cell>
          <cell r="D190">
            <v>0</v>
          </cell>
          <cell r="E190">
            <v>0</v>
          </cell>
        </row>
        <row r="191">
          <cell r="A191" t="str">
            <v>21907</v>
          </cell>
          <cell r="B191" t="str">
            <v>交通运输</v>
          </cell>
          <cell r="C191">
            <v>0</v>
          </cell>
          <cell r="D191">
            <v>0</v>
          </cell>
          <cell r="E191">
            <v>0</v>
          </cell>
        </row>
        <row r="192">
          <cell r="A192" t="str">
            <v>21908</v>
          </cell>
          <cell r="B192" t="str">
            <v>住房保障</v>
          </cell>
          <cell r="C192">
            <v>0</v>
          </cell>
          <cell r="D192">
            <v>0</v>
          </cell>
          <cell r="E192">
            <v>0</v>
          </cell>
        </row>
        <row r="193">
          <cell r="A193" t="str">
            <v>21999</v>
          </cell>
          <cell r="B193" t="str">
            <v>其他支出</v>
          </cell>
          <cell r="C193">
            <v>0</v>
          </cell>
          <cell r="D193">
            <v>0</v>
          </cell>
          <cell r="E193">
            <v>0</v>
          </cell>
        </row>
        <row r="194">
          <cell r="A194" t="str">
            <v>220</v>
          </cell>
          <cell r="B194" t="str">
            <v>自然资源海洋气象等支出</v>
          </cell>
          <cell r="C194">
            <v>5162</v>
          </cell>
          <cell r="D194">
            <v>5611</v>
          </cell>
          <cell r="E194">
            <v>2878</v>
          </cell>
        </row>
        <row r="195">
          <cell r="A195" t="str">
            <v>22001</v>
          </cell>
          <cell r="B195" t="str">
            <v>自然资源事务</v>
          </cell>
          <cell r="C195">
            <v>5122</v>
          </cell>
          <cell r="D195">
            <v>5557</v>
          </cell>
          <cell r="E195">
            <v>2844</v>
          </cell>
        </row>
        <row r="196">
          <cell r="A196" t="str">
            <v>22005</v>
          </cell>
          <cell r="B196" t="str">
            <v>气象事务</v>
          </cell>
          <cell r="C196">
            <v>40</v>
          </cell>
          <cell r="D196">
            <v>54</v>
          </cell>
          <cell r="E196">
            <v>0</v>
          </cell>
        </row>
        <row r="197">
          <cell r="A197" t="str">
            <v>22099</v>
          </cell>
          <cell r="B197" t="str">
            <v>其他自然资源海洋气象等支出</v>
          </cell>
          <cell r="C197">
            <v>0</v>
          </cell>
          <cell r="D197">
            <v>0</v>
          </cell>
          <cell r="E197">
            <v>34</v>
          </cell>
        </row>
        <row r="198">
          <cell r="A198" t="str">
            <v>221</v>
          </cell>
          <cell r="B198" t="str">
            <v>住房保障支出</v>
          </cell>
          <cell r="C198">
            <v>8192</v>
          </cell>
          <cell r="D198">
            <v>6011</v>
          </cell>
          <cell r="E198">
            <v>625</v>
          </cell>
        </row>
        <row r="199">
          <cell r="A199" t="str">
            <v>22101</v>
          </cell>
          <cell r="B199" t="str">
            <v>保障性安居工程支出</v>
          </cell>
          <cell r="C199">
            <v>8187</v>
          </cell>
          <cell r="D199">
            <v>5980</v>
          </cell>
          <cell r="E199">
            <v>620</v>
          </cell>
        </row>
        <row r="200">
          <cell r="A200" t="str">
            <v>22102</v>
          </cell>
          <cell r="B200" t="str">
            <v>住房改革支出</v>
          </cell>
          <cell r="C200">
            <v>0</v>
          </cell>
          <cell r="D200">
            <v>0</v>
          </cell>
          <cell r="E200">
            <v>0</v>
          </cell>
        </row>
        <row r="201">
          <cell r="A201" t="str">
            <v>22103</v>
          </cell>
          <cell r="B201" t="str">
            <v>城乡社区住宅</v>
          </cell>
          <cell r="C201">
            <v>5</v>
          </cell>
          <cell r="D201">
            <v>31</v>
          </cell>
          <cell r="E201">
            <v>5</v>
          </cell>
        </row>
        <row r="202">
          <cell r="A202" t="str">
            <v>222</v>
          </cell>
          <cell r="B202" t="str">
            <v>粮油物资储备支出</v>
          </cell>
          <cell r="C202">
            <v>49</v>
          </cell>
          <cell r="D202">
            <v>45</v>
          </cell>
          <cell r="E202">
            <v>98</v>
          </cell>
        </row>
        <row r="203">
          <cell r="A203" t="str">
            <v>22201</v>
          </cell>
          <cell r="B203" t="str">
            <v>粮油物资事务</v>
          </cell>
          <cell r="C203">
            <v>49</v>
          </cell>
          <cell r="D203">
            <v>45</v>
          </cell>
          <cell r="E203">
            <v>78</v>
          </cell>
        </row>
        <row r="204">
          <cell r="A204" t="str">
            <v>22203</v>
          </cell>
          <cell r="B204" t="str">
            <v>能源储备</v>
          </cell>
          <cell r="C204">
            <v>0</v>
          </cell>
          <cell r="D204">
            <v>0</v>
          </cell>
          <cell r="E204">
            <v>12</v>
          </cell>
        </row>
        <row r="205">
          <cell r="A205" t="str">
            <v>22204</v>
          </cell>
          <cell r="B205" t="str">
            <v>粮油储备</v>
          </cell>
          <cell r="C205">
            <v>0</v>
          </cell>
          <cell r="D205">
            <v>0</v>
          </cell>
          <cell r="E205">
            <v>8</v>
          </cell>
        </row>
        <row r="206">
          <cell r="A206" t="str">
            <v>22205</v>
          </cell>
          <cell r="B206" t="str">
            <v>重要商品储备</v>
          </cell>
          <cell r="C206">
            <v>0</v>
          </cell>
          <cell r="D206">
            <v>0</v>
          </cell>
          <cell r="E206">
            <v>0</v>
          </cell>
        </row>
        <row r="207">
          <cell r="A207" t="str">
            <v>224</v>
          </cell>
          <cell r="B207" t="str">
            <v>灾害防治及应急管理支出</v>
          </cell>
          <cell r="C207">
            <v>2072</v>
          </cell>
          <cell r="D207">
            <v>5389</v>
          </cell>
          <cell r="E207">
            <v>5404</v>
          </cell>
        </row>
        <row r="208">
          <cell r="A208" t="str">
            <v>22401</v>
          </cell>
          <cell r="B208" t="str">
            <v>应急管理事务</v>
          </cell>
          <cell r="C208">
            <v>430</v>
          </cell>
          <cell r="D208">
            <v>398</v>
          </cell>
          <cell r="E208">
            <v>380</v>
          </cell>
        </row>
        <row r="209">
          <cell r="A209" t="str">
            <v>22402</v>
          </cell>
          <cell r="B209" t="str">
            <v>消防救援事务</v>
          </cell>
          <cell r="C209">
            <v>804</v>
          </cell>
          <cell r="D209">
            <v>828</v>
          </cell>
          <cell r="E209">
            <v>762</v>
          </cell>
        </row>
        <row r="210">
          <cell r="A210" t="str">
            <v>22404</v>
          </cell>
          <cell r="B210" t="str">
            <v>矿山安全</v>
          </cell>
          <cell r="C210">
            <v>18</v>
          </cell>
          <cell r="D210">
            <v>18</v>
          </cell>
          <cell r="E210">
            <v>18</v>
          </cell>
        </row>
        <row r="211">
          <cell r="A211" t="str">
            <v>22405</v>
          </cell>
          <cell r="B211" t="str">
            <v>地震事务</v>
          </cell>
          <cell r="C211">
            <v>0</v>
          </cell>
          <cell r="D211">
            <v>0</v>
          </cell>
          <cell r="E211">
            <v>0</v>
          </cell>
        </row>
        <row r="212">
          <cell r="A212" t="str">
            <v>22406</v>
          </cell>
          <cell r="B212" t="str">
            <v>自然灾害防治</v>
          </cell>
          <cell r="C212">
            <v>0</v>
          </cell>
          <cell r="D212">
            <v>117</v>
          </cell>
          <cell r="E212">
            <v>268</v>
          </cell>
        </row>
        <row r="213">
          <cell r="A213" t="str">
            <v>22407</v>
          </cell>
          <cell r="B213" t="str">
            <v>自然灾害救灾及恢复重建支出</v>
          </cell>
          <cell r="C213">
            <v>0</v>
          </cell>
          <cell r="D213">
            <v>3241</v>
          </cell>
          <cell r="E213">
            <v>0</v>
          </cell>
        </row>
        <row r="214">
          <cell r="A214" t="str">
            <v>22499</v>
          </cell>
          <cell r="B214" t="str">
            <v>其他灾害防治及应急管理支出</v>
          </cell>
          <cell r="C214">
            <v>820</v>
          </cell>
          <cell r="D214">
            <v>787</v>
          </cell>
          <cell r="E214">
            <v>3976</v>
          </cell>
        </row>
        <row r="215">
          <cell r="A215" t="str">
            <v>227</v>
          </cell>
          <cell r="B215" t="str">
            <v>预备费</v>
          </cell>
          <cell r="C215">
            <v>2000</v>
          </cell>
          <cell r="D215">
            <v>0</v>
          </cell>
          <cell r="E215">
            <v>2058</v>
          </cell>
        </row>
        <row r="216">
          <cell r="A216" t="str">
            <v>229</v>
          </cell>
          <cell r="B216" t="str">
            <v>其他支出</v>
          </cell>
          <cell r="C216">
            <v>1935</v>
          </cell>
          <cell r="D216">
            <v>1659</v>
          </cell>
          <cell r="E216">
            <v>195</v>
          </cell>
        </row>
        <row r="217">
          <cell r="A217" t="str">
            <v>22902</v>
          </cell>
          <cell r="B217" t="str">
            <v>年初预留</v>
          </cell>
          <cell r="C217">
            <v>0</v>
          </cell>
          <cell r="D217">
            <v>0</v>
          </cell>
          <cell r="E217">
            <v>0</v>
          </cell>
        </row>
        <row r="218">
          <cell r="A218" t="str">
            <v>22999</v>
          </cell>
          <cell r="B218" t="str">
            <v>其他支出</v>
          </cell>
          <cell r="C218">
            <v>1935</v>
          </cell>
          <cell r="D218">
            <v>1659</v>
          </cell>
          <cell r="E218">
            <v>195</v>
          </cell>
        </row>
        <row r="219">
          <cell r="A219" t="str">
            <v>232</v>
          </cell>
          <cell r="B219" t="str">
            <v>债务付息支出</v>
          </cell>
          <cell r="C219">
            <v>7140</v>
          </cell>
          <cell r="D219">
            <v>8388</v>
          </cell>
          <cell r="E219">
            <v>9629</v>
          </cell>
        </row>
        <row r="220">
          <cell r="A220" t="str">
            <v>23203</v>
          </cell>
          <cell r="B220" t="str">
            <v>地方政府一般债务付息支出</v>
          </cell>
          <cell r="C220">
            <v>7140</v>
          </cell>
          <cell r="D220">
            <v>8388</v>
          </cell>
          <cell r="E220">
            <v>9629</v>
          </cell>
        </row>
        <row r="221">
          <cell r="A221" t="str">
            <v>233</v>
          </cell>
          <cell r="B221" t="str">
            <v>债务发行费用支出</v>
          </cell>
          <cell r="C221">
            <v>1</v>
          </cell>
          <cell r="D221">
            <v>115</v>
          </cell>
          <cell r="E221">
            <v>155</v>
          </cell>
        </row>
        <row r="222">
          <cell r="A222" t="str">
            <v>23303</v>
          </cell>
          <cell r="B222" t="str">
            <v>地方政府一般债务发行费用支出</v>
          </cell>
          <cell r="C222">
            <v>1</v>
          </cell>
          <cell r="D222">
            <v>115</v>
          </cell>
          <cell r="E222">
            <v>155</v>
          </cell>
        </row>
        <row r="224">
          <cell r="C224">
            <v>191116</v>
          </cell>
          <cell r="D224">
            <v>241714</v>
          </cell>
          <cell r="E224">
            <v>258641.4</v>
          </cell>
        </row>
      </sheetData>
      <sheetData sheetId="7"/>
      <sheetData sheetId="8">
        <row r="8">
          <cell r="L8">
            <v>5200</v>
          </cell>
        </row>
        <row r="82">
          <cell r="D82">
            <v>0</v>
          </cell>
          <cell r="E82">
            <v>48</v>
          </cell>
        </row>
        <row r="97">
          <cell r="L97">
            <v>2615</v>
          </cell>
        </row>
        <row r="105">
          <cell r="L105">
            <v>266456.40000000002</v>
          </cell>
        </row>
      </sheetData>
      <sheetData sheetId="9">
        <row r="7">
          <cell r="A7" t="str">
            <v>110090102</v>
          </cell>
          <cell r="C7">
            <v>0</v>
          </cell>
          <cell r="D7">
            <v>455</v>
          </cell>
          <cell r="E7">
            <v>0</v>
          </cell>
        </row>
        <row r="8">
          <cell r="A8" t="str">
            <v>23008</v>
          </cell>
          <cell r="C8">
            <v>0</v>
          </cell>
          <cell r="D8">
            <v>0</v>
          </cell>
          <cell r="E8">
            <v>2435</v>
          </cell>
        </row>
        <row r="9">
          <cell r="A9" t="str">
            <v>11008</v>
          </cell>
          <cell r="C9">
            <v>31680</v>
          </cell>
          <cell r="D9">
            <v>31680</v>
          </cell>
          <cell r="E9">
            <v>96328</v>
          </cell>
        </row>
        <row r="10">
          <cell r="A10" t="str">
            <v>110080002</v>
          </cell>
          <cell r="E10">
            <v>0</v>
          </cell>
        </row>
        <row r="11">
          <cell r="A11" t="str">
            <v>110080003</v>
          </cell>
          <cell r="E11">
            <v>0</v>
          </cell>
        </row>
        <row r="12">
          <cell r="A12" t="str">
            <v>1100102</v>
          </cell>
          <cell r="C12">
            <v>59</v>
          </cell>
          <cell r="D12">
            <v>59</v>
          </cell>
          <cell r="E12">
            <v>59</v>
          </cell>
        </row>
        <row r="13">
          <cell r="A13" t="str">
            <v>1100103</v>
          </cell>
          <cell r="C13">
            <v>91</v>
          </cell>
          <cell r="D13">
            <v>91</v>
          </cell>
          <cell r="E13">
            <v>91</v>
          </cell>
        </row>
        <row r="14">
          <cell r="A14" t="str">
            <v>1100104</v>
          </cell>
          <cell r="C14">
            <v>1469</v>
          </cell>
          <cell r="D14">
            <v>1469</v>
          </cell>
          <cell r="E14">
            <v>1469</v>
          </cell>
        </row>
        <row r="15">
          <cell r="A15" t="str">
            <v>1100105</v>
          </cell>
          <cell r="C15">
            <v>12</v>
          </cell>
          <cell r="D15">
            <v>12</v>
          </cell>
          <cell r="E15">
            <v>12</v>
          </cell>
        </row>
        <row r="16">
          <cell r="A16" t="str">
            <v>1100106</v>
          </cell>
          <cell r="C16">
            <v>-241</v>
          </cell>
          <cell r="D16">
            <v>-241</v>
          </cell>
          <cell r="E16">
            <v>-241</v>
          </cell>
        </row>
        <row r="17">
          <cell r="A17" t="str">
            <v>1100199</v>
          </cell>
        </row>
        <row r="18">
          <cell r="A18" t="str">
            <v>1100201</v>
          </cell>
        </row>
        <row r="19">
          <cell r="A19" t="str">
            <v>1100202</v>
          </cell>
          <cell r="C19">
            <v>32020</v>
          </cell>
          <cell r="D19">
            <v>33748</v>
          </cell>
          <cell r="E19">
            <v>34711</v>
          </cell>
        </row>
        <row r="20">
          <cell r="A20" t="str">
            <v>1100207</v>
          </cell>
          <cell r="C20">
            <v>9893</v>
          </cell>
          <cell r="D20">
            <v>10557</v>
          </cell>
          <cell r="E20">
            <v>10927</v>
          </cell>
        </row>
        <row r="21">
          <cell r="A21" t="str">
            <v>1100208</v>
          </cell>
          <cell r="C21">
            <v>461</v>
          </cell>
          <cell r="D21">
            <v>2064</v>
          </cell>
          <cell r="E21">
            <v>407</v>
          </cell>
        </row>
        <row r="22">
          <cell r="A22" t="str">
            <v>110020891</v>
          </cell>
        </row>
        <row r="23">
          <cell r="A23" t="str">
            <v>1100212</v>
          </cell>
        </row>
        <row r="24">
          <cell r="A24" t="str">
            <v>1100214</v>
          </cell>
        </row>
        <row r="25">
          <cell r="A25" t="str">
            <v>1100225</v>
          </cell>
        </row>
        <row r="26">
          <cell r="A26" t="str">
            <v>1100226</v>
          </cell>
          <cell r="C26">
            <v>5469</v>
          </cell>
          <cell r="D26">
            <v>6121</v>
          </cell>
          <cell r="E26">
            <v>5469</v>
          </cell>
        </row>
        <row r="27">
          <cell r="A27" t="str">
            <v>1100227</v>
          </cell>
          <cell r="C27">
            <v>14524</v>
          </cell>
          <cell r="D27">
            <v>14524</v>
          </cell>
          <cell r="E27">
            <v>14229</v>
          </cell>
        </row>
        <row r="28">
          <cell r="A28" t="str">
            <v>1100228</v>
          </cell>
          <cell r="C28">
            <v>1030</v>
          </cell>
          <cell r="D28">
            <v>1091</v>
          </cell>
          <cell r="E28">
            <v>982</v>
          </cell>
        </row>
        <row r="29">
          <cell r="A29" t="str">
            <v>1100229</v>
          </cell>
          <cell r="C29">
            <v>20093</v>
          </cell>
          <cell r="D29">
            <v>20093</v>
          </cell>
          <cell r="E29">
            <v>20314</v>
          </cell>
        </row>
        <row r="30">
          <cell r="A30" t="str">
            <v>1100230</v>
          </cell>
          <cell r="C30">
            <v>18289</v>
          </cell>
          <cell r="D30">
            <v>27435</v>
          </cell>
          <cell r="E30">
            <v>23517</v>
          </cell>
        </row>
        <row r="31">
          <cell r="A31" t="str">
            <v>1100231</v>
          </cell>
          <cell r="C31">
            <v>6335</v>
          </cell>
          <cell r="D31">
            <v>8103</v>
          </cell>
          <cell r="E31">
            <v>7070</v>
          </cell>
        </row>
        <row r="32">
          <cell r="A32" t="str">
            <v>1100241</v>
          </cell>
        </row>
        <row r="33">
          <cell r="A33" t="str">
            <v>1100242</v>
          </cell>
        </row>
        <row r="34">
          <cell r="A34" t="str">
            <v>1100243</v>
          </cell>
        </row>
        <row r="35">
          <cell r="A35" t="str">
            <v>1100244</v>
          </cell>
          <cell r="C35">
            <v>1545</v>
          </cell>
          <cell r="D35">
            <v>1658</v>
          </cell>
          <cell r="E35">
            <v>1490</v>
          </cell>
        </row>
        <row r="36">
          <cell r="A36" t="str">
            <v>1100245</v>
          </cell>
          <cell r="C36">
            <v>2067</v>
          </cell>
          <cell r="D36">
            <v>2701</v>
          </cell>
          <cell r="E36">
            <v>1448</v>
          </cell>
        </row>
        <row r="37">
          <cell r="A37" t="str">
            <v>1100246</v>
          </cell>
          <cell r="C37">
            <v>68</v>
          </cell>
          <cell r="D37">
            <v>68</v>
          </cell>
        </row>
        <row r="38">
          <cell r="A38" t="str">
            <v>1100247</v>
          </cell>
          <cell r="C38">
            <v>1519</v>
          </cell>
          <cell r="D38">
            <v>1389</v>
          </cell>
          <cell r="E38">
            <v>1209</v>
          </cell>
        </row>
        <row r="39">
          <cell r="A39" t="str">
            <v>1100248</v>
          </cell>
          <cell r="C39">
            <v>10069</v>
          </cell>
          <cell r="D39">
            <v>12571</v>
          </cell>
          <cell r="E39">
            <v>11088</v>
          </cell>
        </row>
        <row r="40">
          <cell r="A40" t="str">
            <v>1100249</v>
          </cell>
          <cell r="C40">
            <v>1397</v>
          </cell>
          <cell r="D40">
            <v>2333</v>
          </cell>
          <cell r="E40">
            <v>1516</v>
          </cell>
        </row>
        <row r="41">
          <cell r="A41" t="str">
            <v>1100250</v>
          </cell>
          <cell r="C41">
            <v>2312</v>
          </cell>
          <cell r="D41">
            <v>2705</v>
          </cell>
          <cell r="E41">
            <v>1838</v>
          </cell>
        </row>
        <row r="42">
          <cell r="A42" t="str">
            <v>1100251</v>
          </cell>
        </row>
        <row r="43">
          <cell r="A43" t="str">
            <v>1100252</v>
          </cell>
          <cell r="C43">
            <v>7016</v>
          </cell>
          <cell r="D43">
            <v>8384</v>
          </cell>
          <cell r="E43">
            <v>2761</v>
          </cell>
        </row>
        <row r="44">
          <cell r="A44" t="str">
            <v>1100253</v>
          </cell>
          <cell r="C44">
            <v>909</v>
          </cell>
          <cell r="D44">
            <v>4244</v>
          </cell>
          <cell r="E44">
            <v>1029</v>
          </cell>
        </row>
        <row r="45">
          <cell r="A45" t="str">
            <v>1100254</v>
          </cell>
        </row>
        <row r="46">
          <cell r="A46" t="str">
            <v>1100255</v>
          </cell>
        </row>
        <row r="47">
          <cell r="A47" t="str">
            <v>1100256</v>
          </cell>
        </row>
        <row r="48">
          <cell r="A48" t="str">
            <v>1100257</v>
          </cell>
        </row>
        <row r="49">
          <cell r="A49" t="str">
            <v>1100258</v>
          </cell>
          <cell r="C49">
            <v>46</v>
          </cell>
          <cell r="D49">
            <v>105</v>
          </cell>
          <cell r="E49">
            <v>71</v>
          </cell>
        </row>
        <row r="50">
          <cell r="A50" t="str">
            <v>1100259</v>
          </cell>
        </row>
        <row r="51">
          <cell r="A51" t="str">
            <v>1100260</v>
          </cell>
          <cell r="D51">
            <v>1624</v>
          </cell>
        </row>
        <row r="52">
          <cell r="A52" t="str">
            <v>1100269</v>
          </cell>
        </row>
        <row r="53">
          <cell r="A53" t="str">
            <v>1100299</v>
          </cell>
          <cell r="C53">
            <v>6</v>
          </cell>
          <cell r="D53">
            <v>-48</v>
          </cell>
          <cell r="E53">
            <v>6</v>
          </cell>
        </row>
        <row r="54">
          <cell r="A54" t="str">
            <v>1100301</v>
          </cell>
          <cell r="C54">
            <v>37</v>
          </cell>
          <cell r="D54">
            <v>146</v>
          </cell>
        </row>
        <row r="55">
          <cell r="A55" t="str">
            <v>1100302</v>
          </cell>
        </row>
        <row r="56">
          <cell r="A56" t="str">
            <v>1100303</v>
          </cell>
        </row>
        <row r="57">
          <cell r="A57" t="str">
            <v>1100304</v>
          </cell>
        </row>
        <row r="58">
          <cell r="A58" t="str">
            <v>1100305</v>
          </cell>
          <cell r="D58">
            <v>21</v>
          </cell>
        </row>
        <row r="59">
          <cell r="A59" t="str">
            <v>1100306</v>
          </cell>
        </row>
        <row r="60">
          <cell r="A60" t="str">
            <v>1100307</v>
          </cell>
        </row>
        <row r="61">
          <cell r="A61" t="str">
            <v>1100308</v>
          </cell>
          <cell r="D61">
            <v>2110</v>
          </cell>
        </row>
        <row r="62">
          <cell r="A62" t="str">
            <v>1100310</v>
          </cell>
          <cell r="C62">
            <v>49</v>
          </cell>
          <cell r="D62">
            <v>64</v>
          </cell>
          <cell r="E62">
            <v>49</v>
          </cell>
        </row>
        <row r="63">
          <cell r="A63" t="str">
            <v>1100311</v>
          </cell>
          <cell r="C63">
            <v>1314</v>
          </cell>
          <cell r="D63">
            <v>1388</v>
          </cell>
          <cell r="E63">
            <v>4335</v>
          </cell>
        </row>
        <row r="64">
          <cell r="A64" t="str">
            <v>1100312</v>
          </cell>
          <cell r="D64">
            <v>630</v>
          </cell>
        </row>
        <row r="65">
          <cell r="A65" t="str">
            <v>1100313</v>
          </cell>
          <cell r="C65">
            <v>1014</v>
          </cell>
          <cell r="D65">
            <v>2315</v>
          </cell>
          <cell r="E65">
            <v>664</v>
          </cell>
        </row>
        <row r="66">
          <cell r="A66" t="str">
            <v>1100314</v>
          </cell>
          <cell r="D66">
            <v>101</v>
          </cell>
          <cell r="E66">
            <v>60</v>
          </cell>
        </row>
        <row r="67">
          <cell r="A67" t="str">
            <v>1100315</v>
          </cell>
          <cell r="D67">
            <v>11</v>
          </cell>
        </row>
        <row r="68">
          <cell r="A68" t="str">
            <v>1100316</v>
          </cell>
          <cell r="C68">
            <v>401</v>
          </cell>
          <cell r="D68">
            <v>471</v>
          </cell>
        </row>
        <row r="69">
          <cell r="A69" t="str">
            <v>1100317</v>
          </cell>
        </row>
        <row r="70">
          <cell r="A70" t="str">
            <v>1100320</v>
          </cell>
          <cell r="C70">
            <v>3298</v>
          </cell>
          <cell r="D70">
            <v>5211</v>
          </cell>
          <cell r="E70">
            <v>1832</v>
          </cell>
        </row>
        <row r="71">
          <cell r="A71" t="str">
            <v>1100321</v>
          </cell>
        </row>
        <row r="72">
          <cell r="A72" t="str">
            <v>1100322</v>
          </cell>
          <cell r="D72">
            <v>12</v>
          </cell>
        </row>
        <row r="73">
          <cell r="A73" t="str">
            <v>1100324</v>
          </cell>
          <cell r="D73">
            <v>4399</v>
          </cell>
        </row>
        <row r="74">
          <cell r="A74" t="str">
            <v>1100399</v>
          </cell>
          <cell r="D74">
            <v>199</v>
          </cell>
        </row>
        <row r="75">
          <cell r="A75" t="str">
            <v>1100601</v>
          </cell>
        </row>
        <row r="76">
          <cell r="A76" t="str">
            <v>1100602</v>
          </cell>
        </row>
        <row r="77">
          <cell r="A77" t="str">
            <v>110060291</v>
          </cell>
        </row>
        <row r="78">
          <cell r="A78" t="str">
            <v>110090103</v>
          </cell>
          <cell r="E78">
            <v>48</v>
          </cell>
        </row>
        <row r="79">
          <cell r="A79" t="str">
            <v>110090199</v>
          </cell>
          <cell r="D79">
            <v>2756</v>
          </cell>
          <cell r="E79">
            <v>0</v>
          </cell>
        </row>
        <row r="80">
          <cell r="A80" t="str">
            <v>110110101</v>
          </cell>
          <cell r="D80">
            <v>129168</v>
          </cell>
          <cell r="E80">
            <v>0</v>
          </cell>
        </row>
        <row r="81">
          <cell r="A81" t="str">
            <v>110110102</v>
          </cell>
        </row>
        <row r="82">
          <cell r="A82" t="str">
            <v>110110103</v>
          </cell>
        </row>
        <row r="83">
          <cell r="A83" t="str">
            <v>110110104</v>
          </cell>
        </row>
        <row r="84">
          <cell r="A84" t="str">
            <v>11015</v>
          </cell>
          <cell r="C84">
            <v>8709</v>
          </cell>
          <cell r="D84">
            <v>13209</v>
          </cell>
          <cell r="E84">
            <v>8682</v>
          </cell>
        </row>
        <row r="85">
          <cell r="A85" t="str">
            <v>1102101</v>
          </cell>
        </row>
        <row r="86">
          <cell r="A86" t="str">
            <v>1102101</v>
          </cell>
        </row>
        <row r="87">
          <cell r="A87" t="str">
            <v>1102101</v>
          </cell>
        </row>
        <row r="88">
          <cell r="A88" t="str">
            <v>1102102</v>
          </cell>
        </row>
        <row r="89">
          <cell r="A89" t="str">
            <v>1102102</v>
          </cell>
        </row>
        <row r="90">
          <cell r="A90" t="str">
            <v>1102102</v>
          </cell>
        </row>
        <row r="91">
          <cell r="A91" t="str">
            <v>1102103</v>
          </cell>
        </row>
        <row r="92">
          <cell r="A92" t="str">
            <v>1102103</v>
          </cell>
        </row>
        <row r="93">
          <cell r="A93" t="str">
            <v>1102103</v>
          </cell>
        </row>
        <row r="94">
          <cell r="A94" t="str">
            <v>1102199</v>
          </cell>
        </row>
        <row r="95">
          <cell r="A95" t="str">
            <v>1102199</v>
          </cell>
        </row>
        <row r="96">
          <cell r="A96" t="str">
            <v>1102199</v>
          </cell>
        </row>
        <row r="97">
          <cell r="A97" t="str">
            <v>105040101</v>
          </cell>
        </row>
        <row r="98">
          <cell r="A98" t="str">
            <v>105040102</v>
          </cell>
        </row>
        <row r="99">
          <cell r="A99" t="str">
            <v>105040103</v>
          </cell>
        </row>
        <row r="100">
          <cell r="A100" t="str">
            <v>105040104</v>
          </cell>
        </row>
        <row r="101">
          <cell r="A101" t="str">
            <v>23001</v>
          </cell>
        </row>
        <row r="102">
          <cell r="A102" t="str">
            <v>23002</v>
          </cell>
        </row>
        <row r="103">
          <cell r="A103" t="str">
            <v>2300291</v>
          </cell>
        </row>
        <row r="104">
          <cell r="A104" t="str">
            <v>23003</v>
          </cell>
        </row>
        <row r="105">
          <cell r="A105" t="str">
            <v>2300601</v>
          </cell>
          <cell r="C105">
            <v>2431</v>
          </cell>
          <cell r="D105">
            <v>2431</v>
          </cell>
          <cell r="E105">
            <v>2431</v>
          </cell>
        </row>
        <row r="106">
          <cell r="A106" t="str">
            <v>2300602</v>
          </cell>
          <cell r="C106">
            <v>334</v>
          </cell>
          <cell r="D106">
            <v>335</v>
          </cell>
          <cell r="E106">
            <v>334</v>
          </cell>
        </row>
        <row r="107">
          <cell r="A107" t="str">
            <v>230060291</v>
          </cell>
        </row>
        <row r="108">
          <cell r="A108" t="str">
            <v>2300901</v>
          </cell>
          <cell r="C108">
            <v>0</v>
          </cell>
          <cell r="D108">
            <v>96328</v>
          </cell>
          <cell r="E108">
            <v>0</v>
          </cell>
        </row>
        <row r="109">
          <cell r="A109" t="str">
            <v>230090102</v>
          </cell>
        </row>
        <row r="110">
          <cell r="A110" t="str">
            <v>230090103</v>
          </cell>
        </row>
        <row r="111">
          <cell r="A111" t="str">
            <v>2301101</v>
          </cell>
        </row>
        <row r="112">
          <cell r="A112" t="str">
            <v>2301102</v>
          </cell>
        </row>
        <row r="113">
          <cell r="A113" t="str">
            <v>2301103</v>
          </cell>
        </row>
        <row r="114">
          <cell r="A114" t="str">
            <v>2301104</v>
          </cell>
        </row>
        <row r="115">
          <cell r="A115" t="str">
            <v>230110403</v>
          </cell>
        </row>
        <row r="116">
          <cell r="A116" t="str">
            <v>23015</v>
          </cell>
        </row>
        <row r="117">
          <cell r="A117" t="str">
            <v>23016</v>
          </cell>
          <cell r="D117">
            <v>17028</v>
          </cell>
        </row>
        <row r="118">
          <cell r="A118" t="str">
            <v>2302101</v>
          </cell>
        </row>
        <row r="119">
          <cell r="A119" t="str">
            <v>2302101</v>
          </cell>
        </row>
        <row r="120">
          <cell r="A120" t="str">
            <v>2302101</v>
          </cell>
        </row>
        <row r="121">
          <cell r="A121" t="str">
            <v>2302102</v>
          </cell>
        </row>
        <row r="122">
          <cell r="A122" t="str">
            <v>2302102</v>
          </cell>
        </row>
        <row r="123">
          <cell r="A123" t="str">
            <v>2302102</v>
          </cell>
        </row>
        <row r="124">
          <cell r="A124" t="str">
            <v>2302103</v>
          </cell>
        </row>
        <row r="125">
          <cell r="A125" t="str">
            <v>2302103</v>
          </cell>
        </row>
        <row r="126">
          <cell r="A126" t="str">
            <v>2302103</v>
          </cell>
        </row>
        <row r="127">
          <cell r="A127" t="str">
            <v>2302199</v>
          </cell>
        </row>
        <row r="128">
          <cell r="A128" t="str">
            <v>2302199</v>
          </cell>
        </row>
        <row r="129">
          <cell r="A129" t="str">
            <v>2302199</v>
          </cell>
        </row>
        <row r="130">
          <cell r="A130" t="str">
            <v>2310301</v>
          </cell>
          <cell r="C130">
            <v>1172</v>
          </cell>
          <cell r="D130">
            <v>11720</v>
          </cell>
          <cell r="E130">
            <v>2607</v>
          </cell>
        </row>
        <row r="131">
          <cell r="A131" t="str">
            <v>2310302</v>
          </cell>
        </row>
        <row r="132">
          <cell r="A132" t="str">
            <v>2310303</v>
          </cell>
          <cell r="C132">
            <v>7</v>
          </cell>
          <cell r="D132">
            <v>5</v>
          </cell>
          <cell r="E132">
            <v>8</v>
          </cell>
        </row>
        <row r="133">
          <cell r="A133" t="str">
            <v>2310399</v>
          </cell>
        </row>
      </sheetData>
      <sheetData sheetId="10"/>
      <sheetData sheetId="11"/>
      <sheetData sheetId="12"/>
      <sheetData sheetId="13"/>
      <sheetData sheetId="14"/>
      <sheetData sheetId="15"/>
      <sheetData sheetId="16"/>
      <sheetData sheetId="17">
        <row r="7">
          <cell r="H7" t="str">
            <v>205</v>
          </cell>
          <cell r="I7" t="str">
            <v>教育支出</v>
          </cell>
          <cell r="J7">
            <v>0</v>
          </cell>
          <cell r="K7">
            <v>0</v>
          </cell>
          <cell r="L7">
            <v>0</v>
          </cell>
        </row>
        <row r="8">
          <cell r="H8" t="str">
            <v>20598</v>
          </cell>
          <cell r="I8" t="str">
            <v>超长期特别国债安排的支出</v>
          </cell>
          <cell r="J8">
            <v>0</v>
          </cell>
          <cell r="K8">
            <v>0</v>
          </cell>
          <cell r="L8">
            <v>0</v>
          </cell>
        </row>
        <row r="9">
          <cell r="H9" t="str">
            <v>2059801</v>
          </cell>
          <cell r="I9" t="str">
            <v>基础教育</v>
          </cell>
          <cell r="J9">
            <v>0</v>
          </cell>
          <cell r="K9">
            <v>0</v>
          </cell>
          <cell r="L9">
            <v>0</v>
          </cell>
        </row>
        <row r="10">
          <cell r="H10" t="str">
            <v>2059802</v>
          </cell>
          <cell r="I10" t="str">
            <v>高等教育</v>
          </cell>
          <cell r="J10">
            <v>0</v>
          </cell>
          <cell r="K10">
            <v>0</v>
          </cell>
          <cell r="L10">
            <v>0</v>
          </cell>
        </row>
        <row r="11">
          <cell r="H11" t="str">
            <v>2059803</v>
          </cell>
          <cell r="I11" t="str">
            <v>职业教育</v>
          </cell>
          <cell r="J11">
            <v>0</v>
          </cell>
          <cell r="K11">
            <v>0</v>
          </cell>
          <cell r="L11">
            <v>0</v>
          </cell>
        </row>
        <row r="12">
          <cell r="H12" t="str">
            <v>2059804</v>
          </cell>
          <cell r="I12" t="str">
            <v>特殊教育</v>
          </cell>
          <cell r="J12">
            <v>0</v>
          </cell>
          <cell r="K12">
            <v>0</v>
          </cell>
          <cell r="L12">
            <v>0</v>
          </cell>
        </row>
        <row r="13">
          <cell r="H13" t="str">
            <v>2059899</v>
          </cell>
          <cell r="I13" t="str">
            <v>其他教育支出</v>
          </cell>
          <cell r="J13">
            <v>0</v>
          </cell>
          <cell r="K13">
            <v>0</v>
          </cell>
          <cell r="L13">
            <v>0</v>
          </cell>
        </row>
        <row r="14">
          <cell r="H14" t="str">
            <v>206</v>
          </cell>
          <cell r="I14" t="str">
            <v>科学技术支出</v>
          </cell>
          <cell r="J14">
            <v>0</v>
          </cell>
          <cell r="K14">
            <v>0</v>
          </cell>
          <cell r="L14">
            <v>0</v>
          </cell>
        </row>
        <row r="15">
          <cell r="H15" t="str">
            <v>20610</v>
          </cell>
          <cell r="I15" t="str">
            <v>核电站乏燃料处理处置基金支出</v>
          </cell>
          <cell r="J15">
            <v>0</v>
          </cell>
          <cell r="K15">
            <v>0</v>
          </cell>
          <cell r="L15">
            <v>0</v>
          </cell>
        </row>
        <row r="16">
          <cell r="H16" t="str">
            <v>2061001</v>
          </cell>
          <cell r="I16" t="str">
            <v>乏燃料运输</v>
          </cell>
          <cell r="J16">
            <v>0</v>
          </cell>
          <cell r="K16">
            <v>0</v>
          </cell>
          <cell r="L16">
            <v>0</v>
          </cell>
        </row>
        <row r="17">
          <cell r="H17" t="str">
            <v>2061002</v>
          </cell>
          <cell r="I17" t="str">
            <v>乏燃料离堆贮存</v>
          </cell>
          <cell r="J17">
            <v>0</v>
          </cell>
          <cell r="K17">
            <v>0</v>
          </cell>
          <cell r="L17">
            <v>0</v>
          </cell>
        </row>
        <row r="18">
          <cell r="H18" t="str">
            <v>2061003</v>
          </cell>
          <cell r="I18" t="str">
            <v>乏燃料后处理</v>
          </cell>
          <cell r="J18">
            <v>0</v>
          </cell>
          <cell r="K18">
            <v>0</v>
          </cell>
          <cell r="L18">
            <v>0</v>
          </cell>
        </row>
        <row r="19">
          <cell r="H19" t="str">
            <v>2061004</v>
          </cell>
          <cell r="I19" t="str">
            <v>高放废物的处理处置</v>
          </cell>
          <cell r="J19">
            <v>0</v>
          </cell>
          <cell r="K19">
            <v>0</v>
          </cell>
          <cell r="L19">
            <v>0</v>
          </cell>
        </row>
        <row r="20">
          <cell r="H20" t="str">
            <v>2061005</v>
          </cell>
          <cell r="I20" t="str">
            <v>乏燃料后处理厂的建设、运行、改造和退役</v>
          </cell>
          <cell r="J20">
            <v>0</v>
          </cell>
          <cell r="K20">
            <v>0</v>
          </cell>
          <cell r="L20">
            <v>0</v>
          </cell>
        </row>
        <row r="21">
          <cell r="H21" t="str">
            <v>2061099</v>
          </cell>
          <cell r="I21" t="str">
            <v>其他乏燃料处理处置基金支出</v>
          </cell>
          <cell r="J21">
            <v>0</v>
          </cell>
          <cell r="K21">
            <v>0</v>
          </cell>
          <cell r="L21">
            <v>0</v>
          </cell>
        </row>
        <row r="22">
          <cell r="H22" t="str">
            <v>20698</v>
          </cell>
          <cell r="I22" t="str">
            <v>超长期特别国债安排的支出</v>
          </cell>
          <cell r="J22">
            <v>0</v>
          </cell>
          <cell r="K22">
            <v>0</v>
          </cell>
          <cell r="L22">
            <v>0</v>
          </cell>
        </row>
        <row r="23">
          <cell r="H23" t="str">
            <v>2069801</v>
          </cell>
          <cell r="I23" t="str">
            <v>基础研究</v>
          </cell>
          <cell r="J23">
            <v>0</v>
          </cell>
          <cell r="K23">
            <v>0</v>
          </cell>
          <cell r="L23">
            <v>0</v>
          </cell>
        </row>
        <row r="24">
          <cell r="H24" t="str">
            <v>2069802</v>
          </cell>
          <cell r="I24" t="str">
            <v>应用研究</v>
          </cell>
          <cell r="J24">
            <v>0</v>
          </cell>
          <cell r="K24">
            <v>0</v>
          </cell>
          <cell r="L24">
            <v>0</v>
          </cell>
        </row>
        <row r="25">
          <cell r="H25" t="str">
            <v>2069803</v>
          </cell>
          <cell r="I25" t="str">
            <v>技术研究与开发</v>
          </cell>
          <cell r="J25">
            <v>0</v>
          </cell>
          <cell r="K25">
            <v>0</v>
          </cell>
          <cell r="L25">
            <v>0</v>
          </cell>
        </row>
        <row r="26">
          <cell r="H26" t="str">
            <v>2069804</v>
          </cell>
          <cell r="I26" t="str">
            <v>科技条件与服务</v>
          </cell>
          <cell r="J26">
            <v>0</v>
          </cell>
          <cell r="K26">
            <v>0</v>
          </cell>
          <cell r="L26">
            <v>0</v>
          </cell>
        </row>
        <row r="27">
          <cell r="H27" t="str">
            <v>2069805</v>
          </cell>
          <cell r="I27" t="str">
            <v>科技重大项目</v>
          </cell>
          <cell r="J27">
            <v>0</v>
          </cell>
          <cell r="K27">
            <v>0</v>
          </cell>
          <cell r="L27">
            <v>0</v>
          </cell>
        </row>
        <row r="28">
          <cell r="H28" t="str">
            <v>2069899</v>
          </cell>
          <cell r="I28" t="str">
            <v>其他科技支出</v>
          </cell>
          <cell r="J28">
            <v>0</v>
          </cell>
          <cell r="K28">
            <v>0</v>
          </cell>
          <cell r="L28">
            <v>0</v>
          </cell>
        </row>
        <row r="29">
          <cell r="H29" t="str">
            <v>207</v>
          </cell>
          <cell r="I29" t="str">
            <v>文化旅游体育与传媒支出</v>
          </cell>
          <cell r="J29">
            <v>0</v>
          </cell>
          <cell r="K29">
            <v>64</v>
          </cell>
          <cell r="L29">
            <v>37.409999999999997</v>
          </cell>
        </row>
        <row r="30">
          <cell r="H30" t="str">
            <v>20707</v>
          </cell>
          <cell r="I30" t="str">
            <v>国家电影事业发展专项资金安排的支出</v>
          </cell>
          <cell r="J30">
            <v>0</v>
          </cell>
          <cell r="K30">
            <v>64</v>
          </cell>
          <cell r="L30">
            <v>1</v>
          </cell>
        </row>
        <row r="31">
          <cell r="H31" t="str">
            <v>2070701</v>
          </cell>
          <cell r="I31" t="str">
            <v>资助国产影片放映</v>
          </cell>
          <cell r="J31">
            <v>0</v>
          </cell>
          <cell r="K31">
            <v>0</v>
          </cell>
          <cell r="L31">
            <v>0</v>
          </cell>
        </row>
        <row r="32">
          <cell r="H32" t="str">
            <v>2070702</v>
          </cell>
          <cell r="I32" t="str">
            <v>资助影院建设</v>
          </cell>
          <cell r="J32">
            <v>0</v>
          </cell>
          <cell r="K32">
            <v>0</v>
          </cell>
          <cell r="L32">
            <v>0</v>
          </cell>
        </row>
        <row r="33">
          <cell r="H33" t="str">
            <v>2070703</v>
          </cell>
          <cell r="I33" t="str">
            <v>资助少数民族语电影译制</v>
          </cell>
          <cell r="J33">
            <v>0</v>
          </cell>
          <cell r="K33">
            <v>0</v>
          </cell>
          <cell r="L33">
            <v>0</v>
          </cell>
        </row>
        <row r="34">
          <cell r="H34" t="str">
            <v>2070704</v>
          </cell>
          <cell r="I34" t="str">
            <v>购买农村电影公益性放映版权服务</v>
          </cell>
          <cell r="J34">
            <v>0</v>
          </cell>
          <cell r="K34">
            <v>64</v>
          </cell>
          <cell r="L34">
            <v>0</v>
          </cell>
        </row>
        <row r="35">
          <cell r="H35" t="str">
            <v>2070799</v>
          </cell>
          <cell r="I35" t="str">
            <v>其他国家电影事业发展专项资金支出</v>
          </cell>
          <cell r="J35">
            <v>0</v>
          </cell>
          <cell r="K35">
            <v>0</v>
          </cell>
          <cell r="L35">
            <v>1</v>
          </cell>
        </row>
        <row r="36">
          <cell r="H36" t="str">
            <v>20709</v>
          </cell>
          <cell r="I36" t="str">
            <v>旅游发展基金支出</v>
          </cell>
          <cell r="J36">
            <v>0</v>
          </cell>
          <cell r="K36">
            <v>0</v>
          </cell>
          <cell r="L36">
            <v>36.409999999999997</v>
          </cell>
        </row>
        <row r="37">
          <cell r="H37" t="str">
            <v>2070901</v>
          </cell>
          <cell r="I37" t="str">
            <v>宣传促销</v>
          </cell>
          <cell r="J37">
            <v>0</v>
          </cell>
          <cell r="K37">
            <v>0</v>
          </cell>
          <cell r="L37">
            <v>0</v>
          </cell>
        </row>
        <row r="38">
          <cell r="H38" t="str">
            <v>2070902</v>
          </cell>
          <cell r="I38" t="str">
            <v>行业规划</v>
          </cell>
          <cell r="J38">
            <v>0</v>
          </cell>
          <cell r="K38">
            <v>0</v>
          </cell>
          <cell r="L38">
            <v>0</v>
          </cell>
        </row>
        <row r="39">
          <cell r="H39" t="str">
            <v>2070903</v>
          </cell>
          <cell r="I39" t="str">
            <v>旅游事业补助</v>
          </cell>
          <cell r="J39">
            <v>0</v>
          </cell>
          <cell r="K39">
            <v>0</v>
          </cell>
          <cell r="L39">
            <v>0</v>
          </cell>
        </row>
        <row r="40">
          <cell r="H40" t="str">
            <v>2070904</v>
          </cell>
          <cell r="I40" t="str">
            <v>地方旅游开发项目补助</v>
          </cell>
          <cell r="J40">
            <v>0</v>
          </cell>
          <cell r="K40">
            <v>0</v>
          </cell>
          <cell r="L40">
            <v>36.409999999999997</v>
          </cell>
        </row>
        <row r="41">
          <cell r="H41" t="str">
            <v>2070999</v>
          </cell>
          <cell r="I41" t="str">
            <v>其他旅游发展基金支出</v>
          </cell>
          <cell r="J41">
            <v>0</v>
          </cell>
          <cell r="K41">
            <v>0</v>
          </cell>
          <cell r="L41">
            <v>0</v>
          </cell>
        </row>
        <row r="42">
          <cell r="H42" t="str">
            <v>20710</v>
          </cell>
          <cell r="I42" t="str">
            <v>国家电影事业发展专项资金对应专项债务收入安排的支出</v>
          </cell>
          <cell r="J42">
            <v>0</v>
          </cell>
          <cell r="K42">
            <v>0</v>
          </cell>
          <cell r="L42">
            <v>0</v>
          </cell>
        </row>
        <row r="43">
          <cell r="H43" t="str">
            <v>2071001</v>
          </cell>
          <cell r="I43" t="str">
            <v>资助城市影院</v>
          </cell>
          <cell r="J43">
            <v>0</v>
          </cell>
          <cell r="K43">
            <v>0</v>
          </cell>
          <cell r="L43">
            <v>0</v>
          </cell>
        </row>
        <row r="44">
          <cell r="H44" t="str">
            <v>2071099</v>
          </cell>
          <cell r="I44" t="str">
            <v>其他国家电影事业发展专项资金对应专项债务收入支出</v>
          </cell>
          <cell r="J44">
            <v>0</v>
          </cell>
          <cell r="K44">
            <v>0</v>
          </cell>
          <cell r="L44">
            <v>0</v>
          </cell>
        </row>
        <row r="45">
          <cell r="H45" t="str">
            <v>20798</v>
          </cell>
          <cell r="I45" t="str">
            <v>超长期特别国债安排的支出</v>
          </cell>
          <cell r="J45">
            <v>0</v>
          </cell>
          <cell r="K45">
            <v>0</v>
          </cell>
          <cell r="L45">
            <v>0</v>
          </cell>
        </row>
        <row r="46">
          <cell r="H46" t="str">
            <v>2079801</v>
          </cell>
          <cell r="I46" t="str">
            <v>文化和旅游</v>
          </cell>
          <cell r="J46">
            <v>0</v>
          </cell>
          <cell r="K46">
            <v>0</v>
          </cell>
          <cell r="L46">
            <v>0</v>
          </cell>
        </row>
        <row r="47">
          <cell r="H47" t="str">
            <v>2079802</v>
          </cell>
          <cell r="I47" t="str">
            <v>文物</v>
          </cell>
          <cell r="J47">
            <v>0</v>
          </cell>
          <cell r="K47">
            <v>0</v>
          </cell>
          <cell r="L47">
            <v>0</v>
          </cell>
        </row>
        <row r="48">
          <cell r="H48" t="str">
            <v>2079803</v>
          </cell>
          <cell r="I48" t="str">
            <v>体育</v>
          </cell>
          <cell r="J48">
            <v>0</v>
          </cell>
          <cell r="K48">
            <v>0</v>
          </cell>
          <cell r="L48">
            <v>0</v>
          </cell>
        </row>
        <row r="49">
          <cell r="H49" t="str">
            <v>2079804</v>
          </cell>
          <cell r="I49" t="str">
            <v>新闻出版电影</v>
          </cell>
          <cell r="J49">
            <v>0</v>
          </cell>
          <cell r="K49">
            <v>0</v>
          </cell>
          <cell r="L49">
            <v>0</v>
          </cell>
        </row>
        <row r="50">
          <cell r="H50" t="str">
            <v>2079805</v>
          </cell>
          <cell r="I50" t="str">
            <v>广播电视</v>
          </cell>
          <cell r="J50">
            <v>0</v>
          </cell>
          <cell r="K50">
            <v>0</v>
          </cell>
          <cell r="L50">
            <v>0</v>
          </cell>
        </row>
        <row r="51">
          <cell r="H51" t="str">
            <v>2079899</v>
          </cell>
          <cell r="I51" t="str">
            <v>其他文化旅游体育与传媒支出</v>
          </cell>
          <cell r="J51">
            <v>0</v>
          </cell>
          <cell r="K51">
            <v>0</v>
          </cell>
          <cell r="L51">
            <v>0</v>
          </cell>
        </row>
        <row r="52">
          <cell r="H52" t="str">
            <v>208</v>
          </cell>
          <cell r="I52" t="str">
            <v>社会保障和就业支出</v>
          </cell>
          <cell r="J52">
            <v>0</v>
          </cell>
          <cell r="K52">
            <v>0</v>
          </cell>
          <cell r="L52">
            <v>0</v>
          </cell>
        </row>
        <row r="53">
          <cell r="H53" t="str">
            <v>20898</v>
          </cell>
          <cell r="I53" t="str">
            <v>超长期特别国债安排的支出</v>
          </cell>
          <cell r="J53">
            <v>0</v>
          </cell>
          <cell r="K53">
            <v>0</v>
          </cell>
          <cell r="L53">
            <v>0</v>
          </cell>
        </row>
        <row r="54">
          <cell r="H54" t="str">
            <v>2089801</v>
          </cell>
          <cell r="I54" t="str">
            <v>养老机构及服务设施</v>
          </cell>
          <cell r="J54">
            <v>0</v>
          </cell>
          <cell r="K54">
            <v>0</v>
          </cell>
          <cell r="L54">
            <v>0</v>
          </cell>
        </row>
        <row r="55">
          <cell r="H55" t="str">
            <v>2089802</v>
          </cell>
          <cell r="I55" t="str">
            <v>公共就业服务设施</v>
          </cell>
          <cell r="J55">
            <v>0</v>
          </cell>
          <cell r="K55">
            <v>0</v>
          </cell>
          <cell r="L55">
            <v>0</v>
          </cell>
        </row>
        <row r="56">
          <cell r="H56" t="str">
            <v>2089899</v>
          </cell>
          <cell r="I56" t="str">
            <v>其他社会保障和就业支出</v>
          </cell>
          <cell r="J56">
            <v>0</v>
          </cell>
          <cell r="K56">
            <v>0</v>
          </cell>
          <cell r="L56">
            <v>0</v>
          </cell>
        </row>
        <row r="57">
          <cell r="H57" t="str">
            <v>210</v>
          </cell>
          <cell r="I57" t="str">
            <v>卫生健康支出</v>
          </cell>
          <cell r="J57">
            <v>0</v>
          </cell>
          <cell r="K57">
            <v>0</v>
          </cell>
          <cell r="L57">
            <v>0</v>
          </cell>
        </row>
        <row r="58">
          <cell r="H58" t="str">
            <v>21098</v>
          </cell>
          <cell r="I58" t="str">
            <v>超长期特别国债安排的支出</v>
          </cell>
          <cell r="J58">
            <v>0</v>
          </cell>
          <cell r="K58">
            <v>0</v>
          </cell>
          <cell r="L58">
            <v>0</v>
          </cell>
        </row>
        <row r="59">
          <cell r="H59" t="str">
            <v>2109801</v>
          </cell>
          <cell r="I59" t="str">
            <v>公立医院</v>
          </cell>
          <cell r="J59">
            <v>0</v>
          </cell>
          <cell r="K59">
            <v>0</v>
          </cell>
          <cell r="L59">
            <v>0</v>
          </cell>
        </row>
        <row r="60">
          <cell r="H60" t="str">
            <v>2109802</v>
          </cell>
          <cell r="I60" t="str">
            <v>基层医疗卫生机构</v>
          </cell>
          <cell r="J60">
            <v>0</v>
          </cell>
          <cell r="K60">
            <v>0</v>
          </cell>
          <cell r="L60">
            <v>0</v>
          </cell>
        </row>
        <row r="61">
          <cell r="H61" t="str">
            <v>2109803</v>
          </cell>
          <cell r="I61" t="str">
            <v>公共卫生机构</v>
          </cell>
          <cell r="J61">
            <v>0</v>
          </cell>
          <cell r="K61">
            <v>0</v>
          </cell>
          <cell r="L61">
            <v>0</v>
          </cell>
        </row>
        <row r="62">
          <cell r="H62" t="str">
            <v>2109804</v>
          </cell>
          <cell r="I62" t="str">
            <v>托育机构</v>
          </cell>
          <cell r="J62">
            <v>0</v>
          </cell>
          <cell r="K62">
            <v>0</v>
          </cell>
          <cell r="L62">
            <v>0</v>
          </cell>
        </row>
        <row r="63">
          <cell r="H63" t="str">
            <v>2109899</v>
          </cell>
          <cell r="I63" t="str">
            <v>其他卫生健康支出</v>
          </cell>
          <cell r="J63">
            <v>0</v>
          </cell>
          <cell r="K63">
            <v>0</v>
          </cell>
          <cell r="L63">
            <v>0</v>
          </cell>
        </row>
        <row r="64">
          <cell r="H64" t="str">
            <v>211</v>
          </cell>
          <cell r="I64" t="str">
            <v>节能环保支出</v>
          </cell>
          <cell r="J64">
            <v>0</v>
          </cell>
          <cell r="K64">
            <v>0</v>
          </cell>
          <cell r="L64">
            <v>0</v>
          </cell>
        </row>
        <row r="65">
          <cell r="H65" t="str">
            <v>21160</v>
          </cell>
          <cell r="I65" t="str">
            <v>可再生能源电价附加收入安排的支出</v>
          </cell>
          <cell r="J65">
            <v>0</v>
          </cell>
          <cell r="K65">
            <v>0</v>
          </cell>
          <cell r="L65">
            <v>0</v>
          </cell>
        </row>
        <row r="66">
          <cell r="H66" t="str">
            <v>2116001</v>
          </cell>
          <cell r="I66" t="str">
            <v>风力发电补助</v>
          </cell>
          <cell r="J66">
            <v>0</v>
          </cell>
          <cell r="K66">
            <v>0</v>
          </cell>
          <cell r="L66">
            <v>0</v>
          </cell>
        </row>
        <row r="67">
          <cell r="H67" t="str">
            <v>2116002</v>
          </cell>
          <cell r="I67" t="str">
            <v>太阳能发电补助</v>
          </cell>
          <cell r="J67">
            <v>0</v>
          </cell>
          <cell r="K67">
            <v>0</v>
          </cell>
          <cell r="L67">
            <v>0</v>
          </cell>
        </row>
        <row r="68">
          <cell r="H68" t="str">
            <v>2116003</v>
          </cell>
          <cell r="I68" t="str">
            <v>生物质能发电补助</v>
          </cell>
          <cell r="J68">
            <v>0</v>
          </cell>
          <cell r="K68">
            <v>0</v>
          </cell>
          <cell r="L68">
            <v>0</v>
          </cell>
        </row>
        <row r="69">
          <cell r="H69" t="str">
            <v>2116099</v>
          </cell>
          <cell r="I69" t="str">
            <v>其他可再生能源电价附加收入安排的支出</v>
          </cell>
          <cell r="J69">
            <v>0</v>
          </cell>
          <cell r="K69">
            <v>0</v>
          </cell>
          <cell r="L69">
            <v>0</v>
          </cell>
        </row>
        <row r="70">
          <cell r="H70" t="str">
            <v>21161</v>
          </cell>
          <cell r="I70" t="str">
            <v>废弃电器电子产品处理基金支出</v>
          </cell>
          <cell r="J70">
            <v>0</v>
          </cell>
          <cell r="K70">
            <v>0</v>
          </cell>
          <cell r="L70">
            <v>0</v>
          </cell>
        </row>
        <row r="71">
          <cell r="H71" t="str">
            <v>2116101</v>
          </cell>
          <cell r="I71" t="str">
            <v>回收处理费用补贴</v>
          </cell>
          <cell r="J71">
            <v>0</v>
          </cell>
          <cell r="K71">
            <v>0</v>
          </cell>
          <cell r="L71">
            <v>0</v>
          </cell>
        </row>
        <row r="72">
          <cell r="H72" t="str">
            <v>2116102</v>
          </cell>
          <cell r="I72" t="str">
            <v>信息系统建设</v>
          </cell>
          <cell r="J72">
            <v>0</v>
          </cell>
          <cell r="K72">
            <v>0</v>
          </cell>
          <cell r="L72">
            <v>0</v>
          </cell>
        </row>
        <row r="73">
          <cell r="H73" t="str">
            <v>2116103</v>
          </cell>
          <cell r="I73" t="str">
            <v>基金征管经费</v>
          </cell>
          <cell r="J73">
            <v>0</v>
          </cell>
          <cell r="K73">
            <v>0</v>
          </cell>
          <cell r="L73">
            <v>0</v>
          </cell>
        </row>
        <row r="74">
          <cell r="H74" t="str">
            <v>2116104</v>
          </cell>
          <cell r="I74" t="str">
            <v>其他废弃电器电子产品处理基金支出</v>
          </cell>
          <cell r="J74">
            <v>0</v>
          </cell>
          <cell r="K74">
            <v>0</v>
          </cell>
          <cell r="L74">
            <v>0</v>
          </cell>
        </row>
        <row r="75">
          <cell r="H75" t="str">
            <v>21198</v>
          </cell>
          <cell r="I75" t="str">
            <v>超长期特别国债安排的支出</v>
          </cell>
          <cell r="J75">
            <v>0</v>
          </cell>
          <cell r="K75">
            <v>0</v>
          </cell>
          <cell r="L75">
            <v>0</v>
          </cell>
        </row>
        <row r="76">
          <cell r="H76" t="str">
            <v>2119801</v>
          </cell>
          <cell r="I76" t="str">
            <v>水污染综合治理</v>
          </cell>
          <cell r="J76">
            <v>0</v>
          </cell>
          <cell r="K76">
            <v>0</v>
          </cell>
          <cell r="L76">
            <v>0</v>
          </cell>
        </row>
        <row r="77">
          <cell r="H77" t="str">
            <v>2119802</v>
          </cell>
          <cell r="I77" t="str">
            <v>应对气候变化</v>
          </cell>
          <cell r="J77">
            <v>0</v>
          </cell>
          <cell r="K77">
            <v>0</v>
          </cell>
          <cell r="L77">
            <v>0</v>
          </cell>
        </row>
        <row r="78">
          <cell r="H78" t="str">
            <v>2119803</v>
          </cell>
          <cell r="I78" t="str">
            <v>“三北”工程建设</v>
          </cell>
          <cell r="J78">
            <v>0</v>
          </cell>
          <cell r="K78">
            <v>0</v>
          </cell>
          <cell r="L78">
            <v>0</v>
          </cell>
        </row>
        <row r="79">
          <cell r="H79" t="str">
            <v>2119899</v>
          </cell>
          <cell r="I79" t="str">
            <v>其他节能环保支出</v>
          </cell>
          <cell r="J79">
            <v>0</v>
          </cell>
          <cell r="K79">
            <v>0</v>
          </cell>
          <cell r="L79">
            <v>0</v>
          </cell>
        </row>
        <row r="80">
          <cell r="H80" t="str">
            <v>212</v>
          </cell>
          <cell r="I80" t="str">
            <v>城乡社区支出</v>
          </cell>
          <cell r="J80">
            <v>3049</v>
          </cell>
          <cell r="K80">
            <v>3025</v>
          </cell>
          <cell r="L80">
            <v>2195</v>
          </cell>
        </row>
        <row r="81">
          <cell r="H81" t="str">
            <v>21208</v>
          </cell>
          <cell r="I81" t="str">
            <v>国有土地使用权出让收入安排的支出</v>
          </cell>
          <cell r="J81">
            <v>2826</v>
          </cell>
          <cell r="K81">
            <v>2359</v>
          </cell>
          <cell r="L81">
            <v>1947</v>
          </cell>
        </row>
        <row r="82">
          <cell r="H82" t="str">
            <v>2120801</v>
          </cell>
          <cell r="I82" t="str">
            <v>征地和拆迁补偿支出</v>
          </cell>
          <cell r="J82">
            <v>1858</v>
          </cell>
          <cell r="K82">
            <v>1354</v>
          </cell>
          <cell r="L82">
            <v>1385</v>
          </cell>
        </row>
        <row r="83">
          <cell r="H83" t="str">
            <v>2120802</v>
          </cell>
          <cell r="I83" t="str">
            <v>土地开发支出</v>
          </cell>
          <cell r="J83">
            <v>0</v>
          </cell>
          <cell r="K83">
            <v>0</v>
          </cell>
          <cell r="L83">
            <v>69</v>
          </cell>
        </row>
        <row r="84">
          <cell r="H84" t="str">
            <v>2120803</v>
          </cell>
          <cell r="I84" t="str">
            <v>城市建设支出</v>
          </cell>
          <cell r="J84">
            <v>0</v>
          </cell>
          <cell r="K84">
            <v>229</v>
          </cell>
          <cell r="L84">
            <v>232</v>
          </cell>
        </row>
        <row r="85">
          <cell r="H85" t="str">
            <v>2120804</v>
          </cell>
          <cell r="I85" t="str">
            <v>农村基础设施建设支出</v>
          </cell>
          <cell r="J85">
            <v>226</v>
          </cell>
          <cell r="K85">
            <v>340</v>
          </cell>
          <cell r="L85">
            <v>85</v>
          </cell>
        </row>
        <row r="86">
          <cell r="H86" t="str">
            <v>2120805</v>
          </cell>
          <cell r="I86" t="str">
            <v>补助被征地农民支出</v>
          </cell>
          <cell r="J86">
            <v>0</v>
          </cell>
          <cell r="K86">
            <v>0</v>
          </cell>
          <cell r="L86">
            <v>0</v>
          </cell>
        </row>
        <row r="87">
          <cell r="H87" t="str">
            <v>2120806</v>
          </cell>
          <cell r="I87" t="str">
            <v>土地出让业务支出</v>
          </cell>
          <cell r="J87">
            <v>6</v>
          </cell>
          <cell r="K87">
            <v>7</v>
          </cell>
          <cell r="L87">
            <v>0</v>
          </cell>
        </row>
        <row r="88">
          <cell r="H88" t="str">
            <v>2120807</v>
          </cell>
          <cell r="I88" t="str">
            <v>廉租住房支出</v>
          </cell>
          <cell r="J88">
            <v>0</v>
          </cell>
          <cell r="K88">
            <v>0</v>
          </cell>
          <cell r="L88">
            <v>0</v>
          </cell>
        </row>
        <row r="89">
          <cell r="H89" t="str">
            <v>2120809</v>
          </cell>
          <cell r="I89" t="str">
            <v>支付破产或改制企业职工安置费</v>
          </cell>
          <cell r="J89">
            <v>0</v>
          </cell>
          <cell r="K89">
            <v>0</v>
          </cell>
          <cell r="L89">
            <v>0</v>
          </cell>
        </row>
        <row r="90">
          <cell r="H90" t="str">
            <v>2120810</v>
          </cell>
          <cell r="I90" t="str">
            <v>棚户区改造支出</v>
          </cell>
          <cell r="J90">
            <v>0</v>
          </cell>
          <cell r="K90">
            <v>0</v>
          </cell>
          <cell r="L90">
            <v>0</v>
          </cell>
        </row>
        <row r="91">
          <cell r="H91" t="str">
            <v>2120811</v>
          </cell>
          <cell r="I91" t="str">
            <v>公共租赁住房支出</v>
          </cell>
          <cell r="J91">
            <v>0</v>
          </cell>
          <cell r="K91">
            <v>0</v>
          </cell>
          <cell r="L91">
            <v>0</v>
          </cell>
        </row>
        <row r="92">
          <cell r="H92" t="str">
            <v>2120813</v>
          </cell>
          <cell r="I92" t="str">
            <v>保障性住房租金补贴</v>
          </cell>
          <cell r="J92">
            <v>0</v>
          </cell>
          <cell r="K92">
            <v>0</v>
          </cell>
          <cell r="L92">
            <v>0</v>
          </cell>
        </row>
        <row r="93">
          <cell r="H93" t="str">
            <v>2120814</v>
          </cell>
          <cell r="I93" t="str">
            <v>农业生产发展支出</v>
          </cell>
          <cell r="J93">
            <v>249</v>
          </cell>
          <cell r="K93">
            <v>235</v>
          </cell>
          <cell r="L93">
            <v>14</v>
          </cell>
        </row>
        <row r="94">
          <cell r="H94" t="str">
            <v>2120815</v>
          </cell>
          <cell r="I94" t="str">
            <v>农村社会事业支出</v>
          </cell>
          <cell r="J94">
            <v>0</v>
          </cell>
          <cell r="K94">
            <v>74</v>
          </cell>
          <cell r="L94">
            <v>0</v>
          </cell>
        </row>
        <row r="95">
          <cell r="H95" t="str">
            <v>2120816</v>
          </cell>
          <cell r="I95" t="str">
            <v>农业农村生态环境支出</v>
          </cell>
          <cell r="J95">
            <v>455</v>
          </cell>
          <cell r="K95">
            <v>120</v>
          </cell>
          <cell r="L95">
            <v>130</v>
          </cell>
        </row>
        <row r="96">
          <cell r="H96" t="str">
            <v>2120899</v>
          </cell>
          <cell r="I96" t="str">
            <v>其他国有土地使用权出让收入安排的支出</v>
          </cell>
          <cell r="J96">
            <v>32</v>
          </cell>
          <cell r="K96">
            <v>0</v>
          </cell>
          <cell r="L96">
            <v>32</v>
          </cell>
        </row>
        <row r="97">
          <cell r="H97" t="str">
            <v>21210</v>
          </cell>
          <cell r="I97" t="str">
            <v>国有土地收益基金安排的支出</v>
          </cell>
          <cell r="J97">
            <v>0</v>
          </cell>
          <cell r="K97">
            <v>0</v>
          </cell>
          <cell r="L97">
            <v>0</v>
          </cell>
        </row>
        <row r="98">
          <cell r="H98" t="str">
            <v>2121001</v>
          </cell>
          <cell r="I98" t="str">
            <v>征地和拆迁补偿支出</v>
          </cell>
          <cell r="J98">
            <v>0</v>
          </cell>
          <cell r="K98">
            <v>0</v>
          </cell>
          <cell r="L98">
            <v>0</v>
          </cell>
        </row>
        <row r="99">
          <cell r="H99" t="str">
            <v>2121002</v>
          </cell>
          <cell r="I99" t="str">
            <v>土地开发支出</v>
          </cell>
          <cell r="J99">
            <v>0</v>
          </cell>
          <cell r="K99">
            <v>0</v>
          </cell>
          <cell r="L99">
            <v>0</v>
          </cell>
        </row>
        <row r="100">
          <cell r="H100" t="str">
            <v>2121099</v>
          </cell>
          <cell r="I100" t="str">
            <v>其他国有土地收益基金支出</v>
          </cell>
          <cell r="J100">
            <v>0</v>
          </cell>
          <cell r="K100">
            <v>0</v>
          </cell>
          <cell r="L100">
            <v>0</v>
          </cell>
        </row>
        <row r="101">
          <cell r="H101" t="str">
            <v>21211</v>
          </cell>
          <cell r="I101" t="str">
            <v>农业土地开发资金安排的支出</v>
          </cell>
          <cell r="J101">
            <v>38</v>
          </cell>
          <cell r="K101">
            <v>0</v>
          </cell>
          <cell r="L101">
            <v>38</v>
          </cell>
        </row>
        <row r="102">
          <cell r="H102" t="str">
            <v>21213</v>
          </cell>
          <cell r="I102" t="str">
            <v>城市基础设施配套费安排的支出</v>
          </cell>
          <cell r="J102">
            <v>35</v>
          </cell>
          <cell r="K102">
            <v>35</v>
          </cell>
          <cell r="L102">
            <v>100</v>
          </cell>
        </row>
        <row r="103">
          <cell r="H103" t="str">
            <v>2121301</v>
          </cell>
          <cell r="I103" t="str">
            <v>城市公共设施</v>
          </cell>
          <cell r="J103">
            <v>0</v>
          </cell>
          <cell r="K103">
            <v>35</v>
          </cell>
          <cell r="L103">
            <v>100</v>
          </cell>
        </row>
        <row r="104">
          <cell r="H104" t="str">
            <v>2121302</v>
          </cell>
          <cell r="I104" t="str">
            <v>城市环境卫生</v>
          </cell>
          <cell r="J104">
            <v>35</v>
          </cell>
          <cell r="K104">
            <v>0</v>
          </cell>
          <cell r="L104">
            <v>0</v>
          </cell>
        </row>
        <row r="105">
          <cell r="H105" t="str">
            <v>2121303</v>
          </cell>
          <cell r="I105" t="str">
            <v>公有房屋</v>
          </cell>
          <cell r="J105">
            <v>0</v>
          </cell>
          <cell r="K105">
            <v>0</v>
          </cell>
          <cell r="L105">
            <v>0</v>
          </cell>
        </row>
        <row r="106">
          <cell r="H106" t="str">
            <v>2121304</v>
          </cell>
          <cell r="I106" t="str">
            <v>城市防洪</v>
          </cell>
          <cell r="J106">
            <v>0</v>
          </cell>
          <cell r="K106">
            <v>0</v>
          </cell>
          <cell r="L106">
            <v>0</v>
          </cell>
        </row>
        <row r="107">
          <cell r="H107" t="str">
            <v>2121399</v>
          </cell>
          <cell r="I107" t="str">
            <v>其他城市基础设施配套费安排的支出</v>
          </cell>
          <cell r="J107">
            <v>0</v>
          </cell>
          <cell r="K107">
            <v>0</v>
          </cell>
          <cell r="L107">
            <v>0</v>
          </cell>
        </row>
        <row r="108">
          <cell r="H108" t="str">
            <v>21214</v>
          </cell>
          <cell r="I108" t="str">
            <v>污水处理费安排的支出</v>
          </cell>
          <cell r="J108">
            <v>150</v>
          </cell>
          <cell r="K108">
            <v>131</v>
          </cell>
          <cell r="L108">
            <v>110</v>
          </cell>
        </row>
        <row r="109">
          <cell r="H109" t="str">
            <v>2121401</v>
          </cell>
          <cell r="I109" t="str">
            <v>污水处理设施建设和运营</v>
          </cell>
          <cell r="J109">
            <v>0</v>
          </cell>
          <cell r="K109">
            <v>0</v>
          </cell>
          <cell r="L109">
            <v>110</v>
          </cell>
        </row>
        <row r="110">
          <cell r="H110" t="str">
            <v>2121402</v>
          </cell>
          <cell r="I110" t="str">
            <v>代征手续费</v>
          </cell>
          <cell r="J110">
            <v>0</v>
          </cell>
          <cell r="K110">
            <v>0</v>
          </cell>
          <cell r="L110">
            <v>0</v>
          </cell>
        </row>
        <row r="111">
          <cell r="H111" t="str">
            <v>2121499</v>
          </cell>
          <cell r="I111" t="str">
            <v>其他污水处理费安排的支出</v>
          </cell>
          <cell r="J111">
            <v>150</v>
          </cell>
          <cell r="K111">
            <v>131</v>
          </cell>
          <cell r="L111">
            <v>0</v>
          </cell>
        </row>
        <row r="112">
          <cell r="H112" t="str">
            <v>21215</v>
          </cell>
          <cell r="I112" t="str">
            <v>土地储备专项债券收入安排的支出</v>
          </cell>
          <cell r="J112">
            <v>0</v>
          </cell>
          <cell r="K112">
            <v>0</v>
          </cell>
          <cell r="L112">
            <v>0</v>
          </cell>
        </row>
        <row r="113">
          <cell r="H113" t="str">
            <v>2121501</v>
          </cell>
          <cell r="I113" t="str">
            <v>征地和拆迁补偿支出</v>
          </cell>
          <cell r="J113">
            <v>0</v>
          </cell>
          <cell r="K113">
            <v>0</v>
          </cell>
          <cell r="L113">
            <v>0</v>
          </cell>
        </row>
        <row r="114">
          <cell r="H114" t="str">
            <v>2121502</v>
          </cell>
          <cell r="I114" t="str">
            <v>土地开发支出</v>
          </cell>
          <cell r="J114">
            <v>0</v>
          </cell>
          <cell r="K114">
            <v>0</v>
          </cell>
          <cell r="L114">
            <v>0</v>
          </cell>
        </row>
        <row r="115">
          <cell r="H115" t="str">
            <v>2121599</v>
          </cell>
          <cell r="I115" t="str">
            <v>其他土地储备专项债券收入安排的支出</v>
          </cell>
          <cell r="J115">
            <v>0</v>
          </cell>
          <cell r="K115">
            <v>0</v>
          </cell>
          <cell r="L115">
            <v>0</v>
          </cell>
        </row>
        <row r="116">
          <cell r="H116" t="str">
            <v>21216</v>
          </cell>
          <cell r="I116" t="str">
            <v>棚户区改造专项债券收入安排的支出</v>
          </cell>
          <cell r="J116">
            <v>0</v>
          </cell>
          <cell r="K116">
            <v>500</v>
          </cell>
          <cell r="L116">
            <v>0</v>
          </cell>
        </row>
        <row r="117">
          <cell r="H117" t="str">
            <v>2121601</v>
          </cell>
          <cell r="I117" t="str">
            <v>征地和拆迁补偿支出</v>
          </cell>
          <cell r="J117">
            <v>0</v>
          </cell>
          <cell r="K117">
            <v>0</v>
          </cell>
          <cell r="L117">
            <v>0</v>
          </cell>
        </row>
        <row r="118">
          <cell r="H118" t="str">
            <v>2121602</v>
          </cell>
          <cell r="I118" t="str">
            <v>土地开发支出</v>
          </cell>
          <cell r="J118">
            <v>0</v>
          </cell>
          <cell r="K118">
            <v>0</v>
          </cell>
          <cell r="L118">
            <v>0</v>
          </cell>
        </row>
        <row r="119">
          <cell r="H119" t="str">
            <v>2121699</v>
          </cell>
          <cell r="I119" t="str">
            <v>其他棚户区改造专项债券收入安排的支出</v>
          </cell>
          <cell r="J119">
            <v>0</v>
          </cell>
          <cell r="K119">
            <v>500</v>
          </cell>
          <cell r="L119">
            <v>0</v>
          </cell>
        </row>
        <row r="120">
          <cell r="H120" t="str">
            <v>21217</v>
          </cell>
          <cell r="I120" t="str">
            <v>城市基础设施配套费对应专项债务收入安排的支出</v>
          </cell>
          <cell r="J120">
            <v>0</v>
          </cell>
          <cell r="K120">
            <v>0</v>
          </cell>
          <cell r="L120">
            <v>0</v>
          </cell>
        </row>
        <row r="121">
          <cell r="H121" t="str">
            <v>2121701</v>
          </cell>
          <cell r="I121" t="str">
            <v>城市公共设施</v>
          </cell>
          <cell r="J121">
            <v>0</v>
          </cell>
          <cell r="K121">
            <v>0</v>
          </cell>
          <cell r="L121">
            <v>0</v>
          </cell>
        </row>
        <row r="122">
          <cell r="H122" t="str">
            <v>2121702</v>
          </cell>
          <cell r="I122" t="str">
            <v>城市环境卫生</v>
          </cell>
          <cell r="J122">
            <v>0</v>
          </cell>
          <cell r="K122">
            <v>0</v>
          </cell>
          <cell r="L122">
            <v>0</v>
          </cell>
        </row>
        <row r="123">
          <cell r="H123" t="str">
            <v>2121703</v>
          </cell>
          <cell r="I123" t="str">
            <v>公有房屋</v>
          </cell>
          <cell r="J123">
            <v>0</v>
          </cell>
          <cell r="K123">
            <v>0</v>
          </cell>
          <cell r="L123">
            <v>0</v>
          </cell>
        </row>
        <row r="124">
          <cell r="H124" t="str">
            <v>2121704</v>
          </cell>
          <cell r="I124" t="str">
            <v>城市防洪</v>
          </cell>
          <cell r="J124">
            <v>0</v>
          </cell>
          <cell r="K124">
            <v>0</v>
          </cell>
          <cell r="L124">
            <v>0</v>
          </cell>
        </row>
        <row r="125">
          <cell r="H125" t="str">
            <v>2121799</v>
          </cell>
          <cell r="I125" t="str">
            <v>其他城市基础设施配套费对应专项债务收入安排的支出</v>
          </cell>
          <cell r="J125">
            <v>0</v>
          </cell>
          <cell r="K125">
            <v>0</v>
          </cell>
          <cell r="L125">
            <v>0</v>
          </cell>
        </row>
        <row r="126">
          <cell r="H126" t="str">
            <v>21218</v>
          </cell>
          <cell r="I126" t="str">
            <v>污水处理费对应专项债务收入安排的支出</v>
          </cell>
          <cell r="J126">
            <v>0</v>
          </cell>
          <cell r="K126">
            <v>0</v>
          </cell>
          <cell r="L126">
            <v>0</v>
          </cell>
        </row>
        <row r="127">
          <cell r="H127" t="str">
            <v>2121801</v>
          </cell>
          <cell r="I127" t="str">
            <v>污水处理设施建设和运营</v>
          </cell>
          <cell r="J127">
            <v>0</v>
          </cell>
          <cell r="K127">
            <v>0</v>
          </cell>
          <cell r="L127">
            <v>0</v>
          </cell>
        </row>
        <row r="128">
          <cell r="H128" t="str">
            <v>2121899</v>
          </cell>
          <cell r="I128" t="str">
            <v>其他污水处理费对应专项债务收入安排的支出</v>
          </cell>
          <cell r="J128">
            <v>0</v>
          </cell>
          <cell r="K128">
            <v>0</v>
          </cell>
          <cell r="L128">
            <v>0</v>
          </cell>
        </row>
        <row r="129">
          <cell r="H129" t="str">
            <v>21219</v>
          </cell>
          <cell r="I129" t="str">
            <v>国有土地使用权出让收入对应专项债务收入安排的支出</v>
          </cell>
          <cell r="J129">
            <v>0</v>
          </cell>
          <cell r="K129">
            <v>0</v>
          </cell>
          <cell r="L129">
            <v>0</v>
          </cell>
        </row>
        <row r="130">
          <cell r="H130" t="str">
            <v>2121901</v>
          </cell>
          <cell r="I130" t="str">
            <v>征地和拆迁补偿支出</v>
          </cell>
          <cell r="J130">
            <v>0</v>
          </cell>
          <cell r="K130">
            <v>0</v>
          </cell>
          <cell r="L130">
            <v>0</v>
          </cell>
        </row>
        <row r="131">
          <cell r="H131" t="str">
            <v>2121902</v>
          </cell>
          <cell r="I131" t="str">
            <v>土地开发支出</v>
          </cell>
          <cell r="J131">
            <v>0</v>
          </cell>
          <cell r="K131">
            <v>0</v>
          </cell>
          <cell r="L131">
            <v>0</v>
          </cell>
        </row>
        <row r="132">
          <cell r="H132" t="str">
            <v>2121903</v>
          </cell>
          <cell r="I132" t="str">
            <v>城市建设支出</v>
          </cell>
          <cell r="J132">
            <v>0</v>
          </cell>
          <cell r="K132">
            <v>0</v>
          </cell>
          <cell r="L132">
            <v>0</v>
          </cell>
        </row>
        <row r="133">
          <cell r="H133" t="str">
            <v>2121904</v>
          </cell>
          <cell r="I133" t="str">
            <v>农村基础设施建设支出</v>
          </cell>
          <cell r="J133">
            <v>0</v>
          </cell>
          <cell r="K133">
            <v>0</v>
          </cell>
          <cell r="L133">
            <v>0</v>
          </cell>
        </row>
        <row r="134">
          <cell r="H134" t="str">
            <v>2121905</v>
          </cell>
          <cell r="I134" t="str">
            <v>廉租住房支出</v>
          </cell>
          <cell r="J134">
            <v>0</v>
          </cell>
          <cell r="K134">
            <v>0</v>
          </cell>
          <cell r="L134">
            <v>0</v>
          </cell>
        </row>
        <row r="135">
          <cell r="H135" t="str">
            <v>2121906</v>
          </cell>
          <cell r="I135" t="str">
            <v>棚户区改造支出</v>
          </cell>
          <cell r="J135">
            <v>0</v>
          </cell>
          <cell r="K135">
            <v>0</v>
          </cell>
          <cell r="L135">
            <v>0</v>
          </cell>
        </row>
        <row r="136">
          <cell r="H136" t="str">
            <v>2121907</v>
          </cell>
          <cell r="I136" t="str">
            <v>公共租赁住房支出</v>
          </cell>
          <cell r="J136">
            <v>0</v>
          </cell>
          <cell r="K136">
            <v>0</v>
          </cell>
          <cell r="L136">
            <v>0</v>
          </cell>
        </row>
        <row r="137">
          <cell r="H137" t="str">
            <v>2121999</v>
          </cell>
          <cell r="I137" t="str">
            <v>其他国有土地使用权出让收入对应专项债务收入安排的支出</v>
          </cell>
          <cell r="J137">
            <v>0</v>
          </cell>
          <cell r="K137">
            <v>0</v>
          </cell>
          <cell r="L137">
            <v>0</v>
          </cell>
        </row>
        <row r="138">
          <cell r="H138" t="str">
            <v>21298</v>
          </cell>
          <cell r="I138" t="str">
            <v>超长期特别国债安排的支出</v>
          </cell>
          <cell r="J138">
            <v>0</v>
          </cell>
          <cell r="K138">
            <v>0</v>
          </cell>
          <cell r="L138">
            <v>0</v>
          </cell>
        </row>
        <row r="139">
          <cell r="H139" t="str">
            <v>2129801</v>
          </cell>
          <cell r="I139" t="str">
            <v>城乡社区公共设施</v>
          </cell>
          <cell r="J139">
            <v>0</v>
          </cell>
          <cell r="K139">
            <v>0</v>
          </cell>
          <cell r="L139">
            <v>0</v>
          </cell>
        </row>
        <row r="140">
          <cell r="H140" t="str">
            <v>2129899</v>
          </cell>
          <cell r="I140" t="str">
            <v>其他城乡社区支出</v>
          </cell>
          <cell r="J140">
            <v>0</v>
          </cell>
          <cell r="K140">
            <v>0</v>
          </cell>
          <cell r="L140">
            <v>0</v>
          </cell>
        </row>
        <row r="141">
          <cell r="H141" t="str">
            <v>213</v>
          </cell>
          <cell r="I141" t="str">
            <v>农林水支出</v>
          </cell>
          <cell r="J141">
            <v>612</v>
          </cell>
          <cell r="K141">
            <v>396</v>
          </cell>
          <cell r="L141">
            <v>794</v>
          </cell>
        </row>
        <row r="142">
          <cell r="H142" t="str">
            <v>21366</v>
          </cell>
          <cell r="I142" t="str">
            <v>大中型水库库区基金安排的支出</v>
          </cell>
          <cell r="J142">
            <v>66</v>
          </cell>
          <cell r="K142">
            <v>0</v>
          </cell>
          <cell r="L142">
            <v>66</v>
          </cell>
        </row>
        <row r="143">
          <cell r="H143" t="str">
            <v>2136601</v>
          </cell>
          <cell r="I143" t="str">
            <v>基础设施建设和经济发展</v>
          </cell>
          <cell r="J143">
            <v>0</v>
          </cell>
          <cell r="K143">
            <v>0</v>
          </cell>
          <cell r="L143">
            <v>0</v>
          </cell>
        </row>
        <row r="144">
          <cell r="H144" t="str">
            <v>2136602</v>
          </cell>
          <cell r="I144" t="str">
            <v>解决移民遗留问题</v>
          </cell>
          <cell r="J144">
            <v>0</v>
          </cell>
          <cell r="K144">
            <v>0</v>
          </cell>
          <cell r="L144">
            <v>0</v>
          </cell>
        </row>
        <row r="145">
          <cell r="H145" t="str">
            <v>2136603</v>
          </cell>
          <cell r="I145" t="str">
            <v>库区防护工程维护</v>
          </cell>
          <cell r="J145">
            <v>0</v>
          </cell>
          <cell r="K145">
            <v>0</v>
          </cell>
          <cell r="L145">
            <v>0</v>
          </cell>
        </row>
        <row r="146">
          <cell r="H146" t="str">
            <v>2136699</v>
          </cell>
          <cell r="I146" t="str">
            <v>其他大中型水库库区基金支出</v>
          </cell>
          <cell r="J146">
            <v>66</v>
          </cell>
          <cell r="K146">
            <v>0</v>
          </cell>
          <cell r="L146">
            <v>66</v>
          </cell>
        </row>
        <row r="147">
          <cell r="H147" t="str">
            <v>21367</v>
          </cell>
          <cell r="I147" t="str">
            <v>三峡水库库区基金支出</v>
          </cell>
          <cell r="J147">
            <v>0</v>
          </cell>
          <cell r="K147">
            <v>0</v>
          </cell>
          <cell r="L147">
            <v>0</v>
          </cell>
        </row>
        <row r="148">
          <cell r="H148" t="str">
            <v>2136701</v>
          </cell>
          <cell r="I148" t="str">
            <v>基础设施建设和经济发展</v>
          </cell>
          <cell r="J148">
            <v>0</v>
          </cell>
          <cell r="K148">
            <v>0</v>
          </cell>
          <cell r="L148">
            <v>0</v>
          </cell>
        </row>
        <row r="149">
          <cell r="H149" t="str">
            <v>2136702</v>
          </cell>
          <cell r="I149" t="str">
            <v>解决移民遗留问题</v>
          </cell>
          <cell r="J149">
            <v>0</v>
          </cell>
          <cell r="K149">
            <v>0</v>
          </cell>
          <cell r="L149">
            <v>0</v>
          </cell>
        </row>
        <row r="150">
          <cell r="H150" t="str">
            <v>2136703</v>
          </cell>
          <cell r="I150" t="str">
            <v>库区维护和管理</v>
          </cell>
          <cell r="J150">
            <v>0</v>
          </cell>
          <cell r="K150">
            <v>0</v>
          </cell>
          <cell r="L150">
            <v>0</v>
          </cell>
        </row>
        <row r="151">
          <cell r="H151" t="str">
            <v>2136799</v>
          </cell>
          <cell r="I151" t="str">
            <v>其他三峡水库库区基金支出</v>
          </cell>
          <cell r="J151">
            <v>0</v>
          </cell>
          <cell r="K151">
            <v>0</v>
          </cell>
          <cell r="L151">
            <v>0</v>
          </cell>
        </row>
        <row r="152">
          <cell r="H152" t="str">
            <v>21369</v>
          </cell>
          <cell r="I152" t="str">
            <v>国家重大水利工程建设基金安排的支出</v>
          </cell>
          <cell r="J152">
            <v>0</v>
          </cell>
          <cell r="K152">
            <v>0</v>
          </cell>
          <cell r="L152">
            <v>0</v>
          </cell>
        </row>
        <row r="153">
          <cell r="H153" t="str">
            <v>2136901</v>
          </cell>
          <cell r="I153" t="str">
            <v>南水北调工程建设</v>
          </cell>
          <cell r="J153">
            <v>0</v>
          </cell>
          <cell r="K153">
            <v>0</v>
          </cell>
          <cell r="L153">
            <v>0</v>
          </cell>
        </row>
        <row r="154">
          <cell r="H154" t="str">
            <v>2136902</v>
          </cell>
          <cell r="I154" t="str">
            <v>三峡后续工作</v>
          </cell>
          <cell r="J154">
            <v>0</v>
          </cell>
          <cell r="K154">
            <v>0</v>
          </cell>
          <cell r="L154">
            <v>0</v>
          </cell>
        </row>
        <row r="155">
          <cell r="H155" t="str">
            <v>2136903</v>
          </cell>
          <cell r="I155" t="str">
            <v>地方重大水利工程建设</v>
          </cell>
          <cell r="J155">
            <v>0</v>
          </cell>
          <cell r="K155">
            <v>0</v>
          </cell>
          <cell r="L155">
            <v>0</v>
          </cell>
        </row>
        <row r="156">
          <cell r="H156" t="str">
            <v>2136999</v>
          </cell>
          <cell r="I156" t="str">
            <v>其他重大水利工程建设基金支出</v>
          </cell>
          <cell r="J156">
            <v>0</v>
          </cell>
          <cell r="K156">
            <v>0</v>
          </cell>
          <cell r="L156">
            <v>0</v>
          </cell>
        </row>
        <row r="157">
          <cell r="H157" t="str">
            <v>21370</v>
          </cell>
          <cell r="I157" t="str">
            <v>大中型水库库区基金对应专项债务收入安排的支出</v>
          </cell>
          <cell r="J157">
            <v>0</v>
          </cell>
          <cell r="K157">
            <v>0</v>
          </cell>
          <cell r="L157">
            <v>0</v>
          </cell>
        </row>
        <row r="158">
          <cell r="H158" t="str">
            <v>2137001</v>
          </cell>
          <cell r="I158" t="str">
            <v>基础设施建设和经济发展</v>
          </cell>
          <cell r="J158">
            <v>0</v>
          </cell>
          <cell r="K158">
            <v>0</v>
          </cell>
          <cell r="L158">
            <v>0</v>
          </cell>
        </row>
        <row r="159">
          <cell r="H159" t="str">
            <v>2137099</v>
          </cell>
          <cell r="I159" t="str">
            <v>其他大中型水库库区基金对应专项债务收入支出</v>
          </cell>
          <cell r="J159">
            <v>0</v>
          </cell>
          <cell r="K159">
            <v>0</v>
          </cell>
          <cell r="L159">
            <v>0</v>
          </cell>
        </row>
        <row r="160">
          <cell r="H160" t="str">
            <v>21371</v>
          </cell>
          <cell r="I160" t="str">
            <v>国家重大水利工程建设基金对应专项债务收入安排的支出</v>
          </cell>
          <cell r="J160">
            <v>0</v>
          </cell>
          <cell r="K160">
            <v>0</v>
          </cell>
          <cell r="L160">
            <v>0</v>
          </cell>
        </row>
        <row r="161">
          <cell r="H161" t="str">
            <v>2137101</v>
          </cell>
          <cell r="I161" t="str">
            <v>南水北调工程建设</v>
          </cell>
          <cell r="J161">
            <v>0</v>
          </cell>
          <cell r="K161">
            <v>0</v>
          </cell>
          <cell r="L161">
            <v>0</v>
          </cell>
        </row>
        <row r="162">
          <cell r="H162" t="str">
            <v>2137102</v>
          </cell>
          <cell r="I162" t="str">
            <v>三峡工程后续工作</v>
          </cell>
          <cell r="J162">
            <v>0</v>
          </cell>
          <cell r="K162">
            <v>0</v>
          </cell>
          <cell r="L162">
            <v>0</v>
          </cell>
        </row>
        <row r="163">
          <cell r="H163" t="str">
            <v>2137103</v>
          </cell>
          <cell r="I163" t="str">
            <v>地方重大水利工程建设</v>
          </cell>
          <cell r="J163">
            <v>0</v>
          </cell>
          <cell r="K163">
            <v>0</v>
          </cell>
          <cell r="L163">
            <v>0</v>
          </cell>
        </row>
        <row r="164">
          <cell r="H164" t="str">
            <v>2137199</v>
          </cell>
          <cell r="I164" t="str">
            <v>其他重大水利工程建设基金对应专项债务收入支出</v>
          </cell>
          <cell r="J164">
            <v>0</v>
          </cell>
          <cell r="K164">
            <v>0</v>
          </cell>
          <cell r="L164">
            <v>0</v>
          </cell>
        </row>
        <row r="165">
          <cell r="H165" t="str">
            <v>21372</v>
          </cell>
          <cell r="I165" t="str">
            <v>大中型水库移民后期扶持基金支出</v>
          </cell>
          <cell r="J165">
            <v>546</v>
          </cell>
          <cell r="K165">
            <v>396</v>
          </cell>
          <cell r="L165">
            <v>728</v>
          </cell>
        </row>
        <row r="166">
          <cell r="H166" t="str">
            <v>2137201</v>
          </cell>
          <cell r="I166" t="str">
            <v>移民补助</v>
          </cell>
          <cell r="J166">
            <v>55</v>
          </cell>
          <cell r="K166">
            <v>25</v>
          </cell>
          <cell r="L166">
            <v>83</v>
          </cell>
        </row>
        <row r="167">
          <cell r="H167" t="str">
            <v>2137202</v>
          </cell>
          <cell r="I167" t="str">
            <v>基础设施建设和经济发展</v>
          </cell>
          <cell r="J167">
            <v>491</v>
          </cell>
          <cell r="K167">
            <v>300</v>
          </cell>
          <cell r="L167">
            <v>577</v>
          </cell>
        </row>
        <row r="168">
          <cell r="H168" t="str">
            <v>2137299</v>
          </cell>
          <cell r="I168" t="str">
            <v>其他大中型水库移民后期扶持基金支出</v>
          </cell>
          <cell r="J168">
            <v>0</v>
          </cell>
          <cell r="K168">
            <v>71</v>
          </cell>
          <cell r="L168">
            <v>68</v>
          </cell>
        </row>
        <row r="169">
          <cell r="H169" t="str">
            <v>21373</v>
          </cell>
          <cell r="I169" t="str">
            <v>小型水库移民扶助基金安排的支出</v>
          </cell>
          <cell r="J169">
            <v>0</v>
          </cell>
          <cell r="K169">
            <v>0</v>
          </cell>
          <cell r="L169">
            <v>0</v>
          </cell>
        </row>
        <row r="170">
          <cell r="H170" t="str">
            <v>2137301</v>
          </cell>
          <cell r="I170" t="str">
            <v>移民补助</v>
          </cell>
          <cell r="J170">
            <v>0</v>
          </cell>
          <cell r="K170">
            <v>0</v>
          </cell>
          <cell r="L170">
            <v>0</v>
          </cell>
        </row>
        <row r="171">
          <cell r="H171" t="str">
            <v>2137302</v>
          </cell>
          <cell r="I171" t="str">
            <v>基础设施建设和经济发展</v>
          </cell>
          <cell r="J171">
            <v>0</v>
          </cell>
          <cell r="K171">
            <v>0</v>
          </cell>
          <cell r="L171">
            <v>0</v>
          </cell>
        </row>
        <row r="172">
          <cell r="H172" t="str">
            <v>2137399</v>
          </cell>
          <cell r="I172" t="str">
            <v>其他小型水库移民扶助基金支出</v>
          </cell>
          <cell r="J172">
            <v>0</v>
          </cell>
          <cell r="K172">
            <v>0</v>
          </cell>
          <cell r="L172">
            <v>0</v>
          </cell>
        </row>
        <row r="173">
          <cell r="H173" t="str">
            <v>21374</v>
          </cell>
          <cell r="I173" t="str">
            <v>小型水库移民扶助基金对应专项债务收入安排的支出</v>
          </cell>
          <cell r="J173">
            <v>0</v>
          </cell>
          <cell r="K173">
            <v>0</v>
          </cell>
          <cell r="L173">
            <v>0</v>
          </cell>
        </row>
        <row r="174">
          <cell r="H174" t="str">
            <v>2137401</v>
          </cell>
          <cell r="I174" t="str">
            <v>基础设施建设和经济发展</v>
          </cell>
          <cell r="J174">
            <v>0</v>
          </cell>
          <cell r="K174">
            <v>0</v>
          </cell>
          <cell r="L174">
            <v>0</v>
          </cell>
        </row>
        <row r="175">
          <cell r="H175" t="str">
            <v>2137499</v>
          </cell>
          <cell r="I175" t="str">
            <v>其他小型水库移民扶助基金对应专项债务收入安排的支出</v>
          </cell>
          <cell r="J175">
            <v>0</v>
          </cell>
          <cell r="K175">
            <v>0</v>
          </cell>
          <cell r="L175">
            <v>0</v>
          </cell>
        </row>
        <row r="176">
          <cell r="H176" t="str">
            <v>21398</v>
          </cell>
          <cell r="I176" t="str">
            <v>超长期特别国债安排的支出</v>
          </cell>
          <cell r="J176">
            <v>0</v>
          </cell>
          <cell r="K176">
            <v>0</v>
          </cell>
          <cell r="L176">
            <v>0</v>
          </cell>
        </row>
        <row r="177">
          <cell r="H177" t="str">
            <v>2139801</v>
          </cell>
          <cell r="I177" t="str">
            <v>农业农村支出</v>
          </cell>
          <cell r="J177">
            <v>0</v>
          </cell>
          <cell r="K177">
            <v>0</v>
          </cell>
          <cell r="L177">
            <v>0</v>
          </cell>
        </row>
        <row r="178">
          <cell r="H178" t="str">
            <v>2139802</v>
          </cell>
          <cell r="I178" t="str">
            <v>水利支出</v>
          </cell>
          <cell r="J178">
            <v>0</v>
          </cell>
          <cell r="K178">
            <v>0</v>
          </cell>
          <cell r="L178">
            <v>0</v>
          </cell>
        </row>
        <row r="179">
          <cell r="H179" t="str">
            <v>2139899</v>
          </cell>
          <cell r="I179" t="str">
            <v>其他农林水支出</v>
          </cell>
          <cell r="J179">
            <v>0</v>
          </cell>
          <cell r="K179">
            <v>0</v>
          </cell>
          <cell r="L179">
            <v>0</v>
          </cell>
        </row>
        <row r="180">
          <cell r="H180" t="str">
            <v>214</v>
          </cell>
          <cell r="I180" t="str">
            <v>交通运输支出</v>
          </cell>
          <cell r="J180">
            <v>0</v>
          </cell>
          <cell r="K180">
            <v>0</v>
          </cell>
          <cell r="L180">
            <v>0</v>
          </cell>
        </row>
        <row r="181">
          <cell r="H181" t="str">
            <v>21460</v>
          </cell>
          <cell r="I181" t="str">
            <v>海南省高等级公路车辆通行附加费安排的支出</v>
          </cell>
          <cell r="J181">
            <v>0</v>
          </cell>
          <cell r="K181">
            <v>0</v>
          </cell>
          <cell r="L181">
            <v>0</v>
          </cell>
        </row>
        <row r="182">
          <cell r="H182" t="str">
            <v>2146001</v>
          </cell>
          <cell r="I182" t="str">
            <v>公路建设</v>
          </cell>
          <cell r="J182">
            <v>0</v>
          </cell>
          <cell r="K182">
            <v>0</v>
          </cell>
          <cell r="L182">
            <v>0</v>
          </cell>
        </row>
        <row r="183">
          <cell r="H183" t="str">
            <v>2146002</v>
          </cell>
          <cell r="I183" t="str">
            <v>公路养护</v>
          </cell>
          <cell r="J183">
            <v>0</v>
          </cell>
          <cell r="K183">
            <v>0</v>
          </cell>
          <cell r="L183">
            <v>0</v>
          </cell>
        </row>
        <row r="184">
          <cell r="H184" t="str">
            <v>2146003</v>
          </cell>
          <cell r="I184" t="str">
            <v>公路还贷</v>
          </cell>
          <cell r="J184">
            <v>0</v>
          </cell>
          <cell r="K184">
            <v>0</v>
          </cell>
          <cell r="L184">
            <v>0</v>
          </cell>
        </row>
        <row r="185">
          <cell r="H185" t="str">
            <v>2146099</v>
          </cell>
          <cell r="I185" t="str">
            <v>其他海南省高等级公路车辆通行附加费安排的支出</v>
          </cell>
          <cell r="J185">
            <v>0</v>
          </cell>
          <cell r="K185">
            <v>0</v>
          </cell>
          <cell r="L185">
            <v>0</v>
          </cell>
        </row>
        <row r="186">
          <cell r="H186" t="str">
            <v>21462</v>
          </cell>
          <cell r="I186" t="str">
            <v>车辆通行费安排的支出</v>
          </cell>
          <cell r="J186">
            <v>0</v>
          </cell>
          <cell r="K186">
            <v>0</v>
          </cell>
          <cell r="L186">
            <v>0</v>
          </cell>
        </row>
        <row r="187">
          <cell r="H187" t="str">
            <v>2146201</v>
          </cell>
          <cell r="I187" t="str">
            <v>公路还贷</v>
          </cell>
          <cell r="J187">
            <v>0</v>
          </cell>
          <cell r="K187">
            <v>0</v>
          </cell>
          <cell r="L187">
            <v>0</v>
          </cell>
        </row>
        <row r="188">
          <cell r="H188" t="str">
            <v>2146202</v>
          </cell>
          <cell r="I188" t="str">
            <v>政府还贷公路养护</v>
          </cell>
          <cell r="J188">
            <v>0</v>
          </cell>
          <cell r="K188">
            <v>0</v>
          </cell>
          <cell r="L188">
            <v>0</v>
          </cell>
        </row>
        <row r="189">
          <cell r="H189" t="str">
            <v>2146203</v>
          </cell>
          <cell r="I189" t="str">
            <v>政府还贷公路管理</v>
          </cell>
          <cell r="J189">
            <v>0</v>
          </cell>
          <cell r="K189">
            <v>0</v>
          </cell>
          <cell r="L189">
            <v>0</v>
          </cell>
        </row>
        <row r="190">
          <cell r="H190" t="str">
            <v>2146299</v>
          </cell>
          <cell r="I190" t="str">
            <v>其他车辆通行费安排的支出</v>
          </cell>
          <cell r="J190">
            <v>0</v>
          </cell>
          <cell r="K190">
            <v>0</v>
          </cell>
          <cell r="L190">
            <v>0</v>
          </cell>
        </row>
        <row r="191">
          <cell r="H191" t="str">
            <v>21464</v>
          </cell>
          <cell r="I191" t="str">
            <v>铁路建设基金支出</v>
          </cell>
          <cell r="J191">
            <v>0</v>
          </cell>
          <cell r="K191">
            <v>0</v>
          </cell>
          <cell r="L191">
            <v>0</v>
          </cell>
        </row>
        <row r="192">
          <cell r="H192" t="str">
            <v>2146401</v>
          </cell>
          <cell r="I192" t="str">
            <v>铁路建设投资</v>
          </cell>
          <cell r="J192">
            <v>0</v>
          </cell>
          <cell r="K192">
            <v>0</v>
          </cell>
          <cell r="L192">
            <v>0</v>
          </cell>
        </row>
        <row r="193">
          <cell r="H193" t="str">
            <v>2146402</v>
          </cell>
          <cell r="I193" t="str">
            <v>购置铁路机车车辆</v>
          </cell>
          <cell r="J193">
            <v>0</v>
          </cell>
          <cell r="K193">
            <v>0</v>
          </cell>
          <cell r="L193">
            <v>0</v>
          </cell>
        </row>
        <row r="194">
          <cell r="H194" t="str">
            <v>2146403</v>
          </cell>
          <cell r="I194" t="str">
            <v>铁路还贷</v>
          </cell>
          <cell r="J194">
            <v>0</v>
          </cell>
          <cell r="K194">
            <v>0</v>
          </cell>
          <cell r="L194">
            <v>0</v>
          </cell>
        </row>
        <row r="195">
          <cell r="H195" t="str">
            <v>2146404</v>
          </cell>
          <cell r="I195" t="str">
            <v>建设项目铺底资金</v>
          </cell>
          <cell r="J195">
            <v>0</v>
          </cell>
          <cell r="K195">
            <v>0</v>
          </cell>
          <cell r="L195">
            <v>0</v>
          </cell>
        </row>
        <row r="196">
          <cell r="H196" t="str">
            <v>2146405</v>
          </cell>
          <cell r="I196" t="str">
            <v>勘测设计</v>
          </cell>
          <cell r="J196">
            <v>0</v>
          </cell>
          <cell r="K196">
            <v>0</v>
          </cell>
          <cell r="L196">
            <v>0</v>
          </cell>
        </row>
        <row r="197">
          <cell r="H197" t="str">
            <v>2146406</v>
          </cell>
          <cell r="I197" t="str">
            <v>注册资本金</v>
          </cell>
          <cell r="J197">
            <v>0</v>
          </cell>
          <cell r="K197">
            <v>0</v>
          </cell>
          <cell r="L197">
            <v>0</v>
          </cell>
        </row>
        <row r="198">
          <cell r="H198" t="str">
            <v>2146407</v>
          </cell>
          <cell r="I198" t="str">
            <v>周转资金</v>
          </cell>
          <cell r="J198">
            <v>0</v>
          </cell>
          <cell r="K198">
            <v>0</v>
          </cell>
          <cell r="L198">
            <v>0</v>
          </cell>
        </row>
        <row r="199">
          <cell r="H199" t="str">
            <v>2146499</v>
          </cell>
          <cell r="I199" t="str">
            <v>其他铁路建设基金支出</v>
          </cell>
          <cell r="J199">
            <v>0</v>
          </cell>
          <cell r="K199">
            <v>0</v>
          </cell>
          <cell r="L199">
            <v>0</v>
          </cell>
        </row>
        <row r="200">
          <cell r="H200" t="str">
            <v>21468</v>
          </cell>
          <cell r="I200" t="str">
            <v>船舶油污损害赔偿基金支出</v>
          </cell>
          <cell r="J200">
            <v>0</v>
          </cell>
          <cell r="K200">
            <v>0</v>
          </cell>
          <cell r="L200">
            <v>0</v>
          </cell>
        </row>
        <row r="201">
          <cell r="H201" t="str">
            <v>2146801</v>
          </cell>
          <cell r="I201" t="str">
            <v>应急处置费用</v>
          </cell>
          <cell r="J201">
            <v>0</v>
          </cell>
          <cell r="K201">
            <v>0</v>
          </cell>
          <cell r="L201">
            <v>0</v>
          </cell>
        </row>
        <row r="202">
          <cell r="H202" t="str">
            <v>2146802</v>
          </cell>
          <cell r="I202" t="str">
            <v>控制清除污染</v>
          </cell>
          <cell r="J202">
            <v>0</v>
          </cell>
          <cell r="K202">
            <v>0</v>
          </cell>
          <cell r="L202">
            <v>0</v>
          </cell>
        </row>
        <row r="203">
          <cell r="H203" t="str">
            <v>2146803</v>
          </cell>
          <cell r="I203" t="str">
            <v>损失补偿</v>
          </cell>
          <cell r="J203">
            <v>0</v>
          </cell>
          <cell r="K203">
            <v>0</v>
          </cell>
          <cell r="L203">
            <v>0</v>
          </cell>
        </row>
        <row r="204">
          <cell r="H204" t="str">
            <v>2146804</v>
          </cell>
          <cell r="I204" t="str">
            <v>生态恢复</v>
          </cell>
          <cell r="J204">
            <v>0</v>
          </cell>
          <cell r="K204">
            <v>0</v>
          </cell>
          <cell r="L204">
            <v>0</v>
          </cell>
        </row>
        <row r="205">
          <cell r="H205" t="str">
            <v>2146805</v>
          </cell>
          <cell r="I205" t="str">
            <v>监视监测</v>
          </cell>
          <cell r="J205">
            <v>0</v>
          </cell>
          <cell r="K205">
            <v>0</v>
          </cell>
          <cell r="L205">
            <v>0</v>
          </cell>
        </row>
        <row r="206">
          <cell r="H206" t="str">
            <v>2146899</v>
          </cell>
          <cell r="I206" t="str">
            <v>其他船舶油污损害赔偿基金支出</v>
          </cell>
          <cell r="J206">
            <v>0</v>
          </cell>
          <cell r="K206">
            <v>0</v>
          </cell>
          <cell r="L206">
            <v>0</v>
          </cell>
        </row>
        <row r="207">
          <cell r="H207" t="str">
            <v>21469</v>
          </cell>
          <cell r="I207" t="str">
            <v>民航发展基金支出</v>
          </cell>
          <cell r="J207">
            <v>0</v>
          </cell>
          <cell r="K207">
            <v>0</v>
          </cell>
          <cell r="L207">
            <v>0</v>
          </cell>
        </row>
        <row r="208">
          <cell r="H208" t="str">
            <v>2146901</v>
          </cell>
          <cell r="I208" t="str">
            <v>民航机场建设</v>
          </cell>
          <cell r="J208">
            <v>0</v>
          </cell>
          <cell r="K208">
            <v>0</v>
          </cell>
          <cell r="L208">
            <v>0</v>
          </cell>
        </row>
        <row r="209">
          <cell r="H209" t="str">
            <v>2146902</v>
          </cell>
          <cell r="I209" t="str">
            <v>空管系统建设</v>
          </cell>
          <cell r="J209">
            <v>0</v>
          </cell>
          <cell r="K209">
            <v>0</v>
          </cell>
          <cell r="L209">
            <v>0</v>
          </cell>
        </row>
        <row r="210">
          <cell r="H210" t="str">
            <v>2146903</v>
          </cell>
          <cell r="I210" t="str">
            <v>民航安全</v>
          </cell>
          <cell r="J210">
            <v>0</v>
          </cell>
          <cell r="K210">
            <v>0</v>
          </cell>
          <cell r="L210">
            <v>0</v>
          </cell>
        </row>
        <row r="211">
          <cell r="H211" t="str">
            <v>2146904</v>
          </cell>
          <cell r="I211" t="str">
            <v>航线和机场补贴</v>
          </cell>
          <cell r="J211">
            <v>0</v>
          </cell>
          <cell r="K211">
            <v>0</v>
          </cell>
          <cell r="L211">
            <v>0</v>
          </cell>
        </row>
        <row r="212">
          <cell r="H212" t="str">
            <v>2146906</v>
          </cell>
          <cell r="I212" t="str">
            <v>民航节能减排</v>
          </cell>
          <cell r="J212">
            <v>0</v>
          </cell>
          <cell r="K212">
            <v>0</v>
          </cell>
          <cell r="L212">
            <v>0</v>
          </cell>
        </row>
        <row r="213">
          <cell r="H213" t="str">
            <v>2146907</v>
          </cell>
          <cell r="I213" t="str">
            <v>通用航空发展</v>
          </cell>
          <cell r="J213">
            <v>0</v>
          </cell>
          <cell r="K213">
            <v>0</v>
          </cell>
          <cell r="L213">
            <v>0</v>
          </cell>
        </row>
        <row r="214">
          <cell r="H214" t="str">
            <v>2146908</v>
          </cell>
          <cell r="I214" t="str">
            <v>征管经费</v>
          </cell>
          <cell r="J214">
            <v>0</v>
          </cell>
          <cell r="K214">
            <v>0</v>
          </cell>
          <cell r="L214">
            <v>0</v>
          </cell>
        </row>
        <row r="215">
          <cell r="H215" t="str">
            <v>2146909</v>
          </cell>
          <cell r="I215" t="str">
            <v>民航科教和信息建设</v>
          </cell>
          <cell r="J215">
            <v>0</v>
          </cell>
          <cell r="K215">
            <v>0</v>
          </cell>
          <cell r="L215">
            <v>0</v>
          </cell>
        </row>
        <row r="216">
          <cell r="H216" t="str">
            <v>2146999</v>
          </cell>
          <cell r="I216" t="str">
            <v>其他民航发展基金支出</v>
          </cell>
          <cell r="J216">
            <v>0</v>
          </cell>
          <cell r="K216">
            <v>0</v>
          </cell>
          <cell r="L216">
            <v>0</v>
          </cell>
        </row>
        <row r="217">
          <cell r="H217" t="str">
            <v>21470</v>
          </cell>
          <cell r="I217" t="str">
            <v>海南省高等级公路车辆通行附加费对应专项债务收入安排的支出</v>
          </cell>
          <cell r="J217">
            <v>0</v>
          </cell>
          <cell r="K217">
            <v>0</v>
          </cell>
          <cell r="L217">
            <v>0</v>
          </cell>
        </row>
        <row r="218">
          <cell r="H218" t="str">
            <v>2147001</v>
          </cell>
          <cell r="I218" t="str">
            <v>公路建设</v>
          </cell>
          <cell r="J218">
            <v>0</v>
          </cell>
          <cell r="K218">
            <v>0</v>
          </cell>
          <cell r="L218">
            <v>0</v>
          </cell>
        </row>
        <row r="219">
          <cell r="H219" t="str">
            <v>2147099</v>
          </cell>
          <cell r="I219" t="str">
            <v>其他海南省高等级公路车辆通行附加费对应专项债务收入安排的支出</v>
          </cell>
          <cell r="J219">
            <v>0</v>
          </cell>
          <cell r="K219">
            <v>0</v>
          </cell>
          <cell r="L219">
            <v>0</v>
          </cell>
        </row>
        <row r="220">
          <cell r="H220" t="str">
            <v>21471</v>
          </cell>
          <cell r="I220" t="str">
            <v>政府收费公路专项债券收入安排的支出</v>
          </cell>
          <cell r="J220">
            <v>0</v>
          </cell>
          <cell r="K220">
            <v>0</v>
          </cell>
          <cell r="L220">
            <v>0</v>
          </cell>
        </row>
        <row r="221">
          <cell r="H221" t="str">
            <v>2147101</v>
          </cell>
          <cell r="I221" t="str">
            <v>公路建设</v>
          </cell>
          <cell r="J221">
            <v>0</v>
          </cell>
          <cell r="K221">
            <v>0</v>
          </cell>
          <cell r="L221">
            <v>0</v>
          </cell>
        </row>
        <row r="222">
          <cell r="H222" t="str">
            <v>2147199</v>
          </cell>
          <cell r="I222" t="str">
            <v>其他政府收费公路专项债券收入安排的支出</v>
          </cell>
          <cell r="J222">
            <v>0</v>
          </cell>
          <cell r="K222">
            <v>0</v>
          </cell>
          <cell r="L222">
            <v>0</v>
          </cell>
        </row>
        <row r="223">
          <cell r="H223" t="str">
            <v>21472</v>
          </cell>
          <cell r="I223" t="str">
            <v>车辆通行费对应专项债务收入安排的支出</v>
          </cell>
          <cell r="J223">
            <v>0</v>
          </cell>
          <cell r="K223">
            <v>0</v>
          </cell>
          <cell r="L223">
            <v>0</v>
          </cell>
        </row>
        <row r="224">
          <cell r="H224" t="str">
            <v>21498</v>
          </cell>
          <cell r="I224" t="str">
            <v>超长期特别国债安排的支出</v>
          </cell>
          <cell r="J224">
            <v>0</v>
          </cell>
          <cell r="K224">
            <v>0</v>
          </cell>
          <cell r="L224">
            <v>0</v>
          </cell>
        </row>
        <row r="225">
          <cell r="H225" t="str">
            <v>2149801</v>
          </cell>
          <cell r="I225" t="str">
            <v>公路水路运输</v>
          </cell>
          <cell r="J225">
            <v>0</v>
          </cell>
          <cell r="K225">
            <v>0</v>
          </cell>
          <cell r="L225">
            <v>0</v>
          </cell>
        </row>
        <row r="226">
          <cell r="H226" t="str">
            <v>2149802</v>
          </cell>
          <cell r="I226" t="str">
            <v>铁路运输</v>
          </cell>
          <cell r="J226">
            <v>0</v>
          </cell>
          <cell r="K226">
            <v>0</v>
          </cell>
          <cell r="L226">
            <v>0</v>
          </cell>
        </row>
        <row r="227">
          <cell r="H227" t="str">
            <v>2149803</v>
          </cell>
          <cell r="I227" t="str">
            <v>民用航空运输</v>
          </cell>
          <cell r="J227">
            <v>0</v>
          </cell>
          <cell r="K227">
            <v>0</v>
          </cell>
          <cell r="L227">
            <v>0</v>
          </cell>
        </row>
        <row r="228">
          <cell r="H228" t="str">
            <v>2149804</v>
          </cell>
          <cell r="I228" t="str">
            <v>邮政业支出</v>
          </cell>
          <cell r="J228">
            <v>0</v>
          </cell>
          <cell r="K228">
            <v>0</v>
          </cell>
          <cell r="L228">
            <v>0</v>
          </cell>
        </row>
        <row r="229">
          <cell r="H229" t="str">
            <v>2149899</v>
          </cell>
          <cell r="I229" t="str">
            <v>其他交通运输支出</v>
          </cell>
          <cell r="J229">
            <v>0</v>
          </cell>
          <cell r="K229">
            <v>0</v>
          </cell>
          <cell r="L229">
            <v>0</v>
          </cell>
        </row>
        <row r="230">
          <cell r="H230" t="str">
            <v>215</v>
          </cell>
          <cell r="I230" t="str">
            <v>资源勘探工业信息等支出</v>
          </cell>
          <cell r="J230">
            <v>0</v>
          </cell>
          <cell r="K230">
            <v>434</v>
          </cell>
          <cell r="L230">
            <v>0</v>
          </cell>
        </row>
        <row r="231">
          <cell r="H231" t="str">
            <v>21562</v>
          </cell>
          <cell r="I231" t="str">
            <v>农网还贷资金支出</v>
          </cell>
          <cell r="J231">
            <v>0</v>
          </cell>
          <cell r="K231">
            <v>0</v>
          </cell>
          <cell r="L231">
            <v>0</v>
          </cell>
        </row>
        <row r="232">
          <cell r="H232" t="str">
            <v>2156201</v>
          </cell>
          <cell r="I232" t="str">
            <v>中央农网还贷资金支出</v>
          </cell>
          <cell r="J232">
            <v>0</v>
          </cell>
          <cell r="K232">
            <v>0</v>
          </cell>
          <cell r="L232">
            <v>0</v>
          </cell>
        </row>
        <row r="233">
          <cell r="H233" t="str">
            <v>2156202</v>
          </cell>
          <cell r="I233" t="str">
            <v>地方农网还贷资金支出</v>
          </cell>
          <cell r="J233">
            <v>0</v>
          </cell>
          <cell r="K233">
            <v>0</v>
          </cell>
          <cell r="L233">
            <v>0</v>
          </cell>
        </row>
        <row r="234">
          <cell r="H234" t="str">
            <v>2156299</v>
          </cell>
          <cell r="I234" t="str">
            <v>其他农网还贷资金支出</v>
          </cell>
          <cell r="J234">
            <v>0</v>
          </cell>
          <cell r="K234">
            <v>0</v>
          </cell>
          <cell r="L234">
            <v>0</v>
          </cell>
        </row>
        <row r="235">
          <cell r="H235" t="str">
            <v>21598</v>
          </cell>
          <cell r="I235" t="str">
            <v>超长期特别国债安排的支出</v>
          </cell>
          <cell r="J235">
            <v>0</v>
          </cell>
          <cell r="K235">
            <v>434</v>
          </cell>
          <cell r="L235">
            <v>0</v>
          </cell>
        </row>
        <row r="236">
          <cell r="H236" t="str">
            <v>2159801</v>
          </cell>
          <cell r="I236" t="str">
            <v>资源勘探开发</v>
          </cell>
          <cell r="J236">
            <v>0</v>
          </cell>
          <cell r="K236">
            <v>0</v>
          </cell>
          <cell r="L236">
            <v>0</v>
          </cell>
        </row>
        <row r="237">
          <cell r="H237" t="str">
            <v>2159802</v>
          </cell>
          <cell r="I237" t="str">
            <v>制造业</v>
          </cell>
          <cell r="J237">
            <v>0</v>
          </cell>
          <cell r="K237">
            <v>434</v>
          </cell>
          <cell r="L237">
            <v>0</v>
          </cell>
        </row>
        <row r="238">
          <cell r="H238" t="str">
            <v>2159803</v>
          </cell>
          <cell r="I238" t="str">
            <v>工业和信息产业</v>
          </cell>
          <cell r="J238">
            <v>0</v>
          </cell>
          <cell r="K238">
            <v>0</v>
          </cell>
          <cell r="L238">
            <v>0</v>
          </cell>
        </row>
        <row r="239">
          <cell r="H239" t="str">
            <v>2159899</v>
          </cell>
          <cell r="I239" t="str">
            <v>其他资源勘探工业信息等支出</v>
          </cell>
          <cell r="J239">
            <v>0</v>
          </cell>
          <cell r="K239">
            <v>0</v>
          </cell>
          <cell r="L239">
            <v>0</v>
          </cell>
        </row>
        <row r="240">
          <cell r="H240" t="str">
            <v>217</v>
          </cell>
          <cell r="I240" t="str">
            <v>金融支出</v>
          </cell>
          <cell r="J240">
            <v>0</v>
          </cell>
          <cell r="K240">
            <v>0</v>
          </cell>
          <cell r="L240">
            <v>0</v>
          </cell>
        </row>
        <row r="241">
          <cell r="H241" t="str">
            <v>21704</v>
          </cell>
          <cell r="I241" t="str">
            <v>金融调控支出</v>
          </cell>
          <cell r="J241">
            <v>0</v>
          </cell>
          <cell r="K241">
            <v>0</v>
          </cell>
          <cell r="L241">
            <v>0</v>
          </cell>
        </row>
        <row r="242">
          <cell r="H242" t="str">
            <v>2170402</v>
          </cell>
          <cell r="I242" t="str">
            <v>中央特别国债经营基金支出</v>
          </cell>
          <cell r="J242">
            <v>0</v>
          </cell>
          <cell r="K242">
            <v>0</v>
          </cell>
          <cell r="L242">
            <v>0</v>
          </cell>
        </row>
        <row r="243">
          <cell r="H243" t="str">
            <v>2170403</v>
          </cell>
          <cell r="I243" t="str">
            <v>中央特别国债经营基金财务支出</v>
          </cell>
          <cell r="J243">
            <v>0</v>
          </cell>
          <cell r="K243">
            <v>0</v>
          </cell>
          <cell r="L243">
            <v>0</v>
          </cell>
        </row>
        <row r="244">
          <cell r="H244" t="str">
            <v>220</v>
          </cell>
          <cell r="I244" t="str">
            <v>自然资源海洋气象等支出</v>
          </cell>
          <cell r="J244">
            <v>0</v>
          </cell>
          <cell r="K244">
            <v>0</v>
          </cell>
          <cell r="L244">
            <v>0</v>
          </cell>
        </row>
        <row r="245">
          <cell r="H245" t="str">
            <v>22006</v>
          </cell>
          <cell r="I245" t="str">
            <v>耕地保护考核奖惩基金支出</v>
          </cell>
          <cell r="J245">
            <v>0</v>
          </cell>
          <cell r="K245">
            <v>0</v>
          </cell>
          <cell r="L245">
            <v>0</v>
          </cell>
        </row>
        <row r="246">
          <cell r="H246" t="str">
            <v>2200601</v>
          </cell>
          <cell r="I246" t="str">
            <v>耕地保护</v>
          </cell>
          <cell r="J246">
            <v>0</v>
          </cell>
          <cell r="K246">
            <v>0</v>
          </cell>
          <cell r="L246">
            <v>0</v>
          </cell>
        </row>
        <row r="247">
          <cell r="H247" t="str">
            <v>2200602</v>
          </cell>
          <cell r="I247" t="str">
            <v>补充耕地</v>
          </cell>
          <cell r="J247">
            <v>0</v>
          </cell>
          <cell r="K247">
            <v>0</v>
          </cell>
          <cell r="L247">
            <v>0</v>
          </cell>
        </row>
        <row r="248">
          <cell r="H248" t="str">
            <v>221</v>
          </cell>
          <cell r="I248" t="str">
            <v>住房保障支出</v>
          </cell>
          <cell r="J248">
            <v>0</v>
          </cell>
          <cell r="K248">
            <v>0</v>
          </cell>
          <cell r="L248">
            <v>0</v>
          </cell>
        </row>
        <row r="249">
          <cell r="H249" t="str">
            <v>22198</v>
          </cell>
          <cell r="I249" t="str">
            <v>超长期特别国债安排的支出</v>
          </cell>
          <cell r="J249">
            <v>0</v>
          </cell>
          <cell r="K249">
            <v>0</v>
          </cell>
          <cell r="L249">
            <v>0</v>
          </cell>
        </row>
        <row r="250">
          <cell r="H250" t="str">
            <v>2219801</v>
          </cell>
          <cell r="I250" t="str">
            <v>保障性租赁住房</v>
          </cell>
          <cell r="J250">
            <v>0</v>
          </cell>
          <cell r="K250">
            <v>0</v>
          </cell>
          <cell r="L250">
            <v>0</v>
          </cell>
        </row>
        <row r="251">
          <cell r="H251" t="str">
            <v>2219899</v>
          </cell>
          <cell r="I251" t="str">
            <v>其他住房保障支出</v>
          </cell>
          <cell r="J251">
            <v>0</v>
          </cell>
          <cell r="K251">
            <v>0</v>
          </cell>
          <cell r="L251">
            <v>0</v>
          </cell>
        </row>
        <row r="252">
          <cell r="H252" t="str">
            <v>222</v>
          </cell>
          <cell r="I252" t="str">
            <v>粮油物资储备支出</v>
          </cell>
          <cell r="J252">
            <v>0</v>
          </cell>
          <cell r="K252">
            <v>0</v>
          </cell>
          <cell r="L252">
            <v>0</v>
          </cell>
        </row>
        <row r="253">
          <cell r="H253" t="str">
            <v>22298</v>
          </cell>
          <cell r="I253" t="str">
            <v>超长期特别国债安排的支出</v>
          </cell>
          <cell r="J253">
            <v>0</v>
          </cell>
          <cell r="K253">
            <v>0</v>
          </cell>
          <cell r="L253">
            <v>0</v>
          </cell>
        </row>
        <row r="254">
          <cell r="H254" t="str">
            <v>2229801</v>
          </cell>
          <cell r="I254" t="str">
            <v>设施建设</v>
          </cell>
          <cell r="J254">
            <v>0</v>
          </cell>
          <cell r="K254">
            <v>0</v>
          </cell>
          <cell r="L254">
            <v>0</v>
          </cell>
        </row>
        <row r="255">
          <cell r="H255" t="str">
            <v>2229899</v>
          </cell>
          <cell r="I255" t="str">
            <v>其他粮油物资储备支出</v>
          </cell>
          <cell r="J255">
            <v>0</v>
          </cell>
          <cell r="K255">
            <v>0</v>
          </cell>
          <cell r="L255">
            <v>0</v>
          </cell>
        </row>
        <row r="256">
          <cell r="H256" t="str">
            <v>224</v>
          </cell>
          <cell r="I256" t="str">
            <v>灾害防治及应急管理支出</v>
          </cell>
          <cell r="J256">
            <v>0</v>
          </cell>
          <cell r="K256">
            <v>0</v>
          </cell>
          <cell r="L256">
            <v>0</v>
          </cell>
        </row>
        <row r="257">
          <cell r="H257" t="str">
            <v>22498</v>
          </cell>
          <cell r="I257" t="str">
            <v>超长期特别国债安排的支出</v>
          </cell>
          <cell r="J257">
            <v>0</v>
          </cell>
          <cell r="K257">
            <v>0</v>
          </cell>
          <cell r="L257">
            <v>0</v>
          </cell>
        </row>
        <row r="258">
          <cell r="H258" t="str">
            <v>2249801</v>
          </cell>
          <cell r="I258" t="str">
            <v>自然灾害防治</v>
          </cell>
          <cell r="J258">
            <v>0</v>
          </cell>
          <cell r="K258">
            <v>0</v>
          </cell>
          <cell r="L258">
            <v>0</v>
          </cell>
        </row>
        <row r="259">
          <cell r="H259" t="str">
            <v>2249802</v>
          </cell>
          <cell r="I259" t="str">
            <v>自然灾害恢复重建支出</v>
          </cell>
          <cell r="J259">
            <v>0</v>
          </cell>
          <cell r="K259">
            <v>0</v>
          </cell>
          <cell r="L259">
            <v>0</v>
          </cell>
        </row>
        <row r="260">
          <cell r="H260" t="str">
            <v>2249899</v>
          </cell>
          <cell r="I260" t="str">
            <v>其他灾害防治及应急管理支出</v>
          </cell>
          <cell r="J260">
            <v>0</v>
          </cell>
          <cell r="K260">
            <v>0</v>
          </cell>
          <cell r="L260">
            <v>0</v>
          </cell>
        </row>
        <row r="261">
          <cell r="H261" t="str">
            <v>229</v>
          </cell>
          <cell r="I261" t="str">
            <v>其他支出</v>
          </cell>
          <cell r="J261">
            <v>5901</v>
          </cell>
          <cell r="K261">
            <v>5727</v>
          </cell>
          <cell r="L261">
            <v>1470</v>
          </cell>
        </row>
        <row r="262">
          <cell r="H262" t="str">
            <v>22904</v>
          </cell>
          <cell r="I262" t="str">
            <v>其他政府性基金及对应专项债务收入安排的支出</v>
          </cell>
          <cell r="J262">
            <v>4424</v>
          </cell>
          <cell r="K262">
            <v>4624</v>
          </cell>
          <cell r="L262">
            <v>0</v>
          </cell>
        </row>
        <row r="263">
          <cell r="H263" t="str">
            <v>2290401</v>
          </cell>
          <cell r="I263" t="str">
            <v>其他政府性基金安排的支出</v>
          </cell>
          <cell r="J263">
            <v>0</v>
          </cell>
          <cell r="K263">
            <v>0</v>
          </cell>
          <cell r="L263">
            <v>0</v>
          </cell>
        </row>
        <row r="264">
          <cell r="H264" t="str">
            <v>2290402</v>
          </cell>
          <cell r="I264" t="str">
            <v>其他地方自行试点项目收益专项债券收入安排的支出</v>
          </cell>
          <cell r="J264">
            <v>4424</v>
          </cell>
          <cell r="K264">
            <v>4624</v>
          </cell>
          <cell r="L264">
            <v>0</v>
          </cell>
        </row>
        <row r="265">
          <cell r="H265" t="str">
            <v>2290403</v>
          </cell>
          <cell r="I265" t="str">
            <v>其他政府性基金债务收入安排的支出</v>
          </cell>
          <cell r="J265">
            <v>0</v>
          </cell>
          <cell r="K265">
            <v>0</v>
          </cell>
          <cell r="L265">
            <v>0</v>
          </cell>
        </row>
        <row r="266">
          <cell r="H266" t="str">
            <v>22908</v>
          </cell>
          <cell r="I266" t="str">
            <v>彩票发行销售机构业务费安排的支出</v>
          </cell>
          <cell r="J266">
            <v>33</v>
          </cell>
          <cell r="K266">
            <v>0</v>
          </cell>
          <cell r="L266">
            <v>35</v>
          </cell>
        </row>
        <row r="267">
          <cell r="H267" t="str">
            <v>2290802</v>
          </cell>
          <cell r="I267" t="str">
            <v>福利彩票发行机构的业务费支出</v>
          </cell>
          <cell r="J267">
            <v>0</v>
          </cell>
          <cell r="K267">
            <v>0</v>
          </cell>
          <cell r="L267">
            <v>0</v>
          </cell>
        </row>
        <row r="268">
          <cell r="H268" t="str">
            <v>2290803</v>
          </cell>
          <cell r="I268" t="str">
            <v>体育彩票发行机构的业务费支出</v>
          </cell>
          <cell r="J268">
            <v>0</v>
          </cell>
          <cell r="K268">
            <v>0</v>
          </cell>
          <cell r="L268">
            <v>0</v>
          </cell>
        </row>
        <row r="269">
          <cell r="H269" t="str">
            <v>2290804</v>
          </cell>
          <cell r="I269" t="str">
            <v>福利彩票销售机构的业务费支出</v>
          </cell>
          <cell r="J269">
            <v>0</v>
          </cell>
          <cell r="K269">
            <v>0</v>
          </cell>
          <cell r="L269">
            <v>0</v>
          </cell>
        </row>
        <row r="270">
          <cell r="H270" t="str">
            <v>2290805</v>
          </cell>
          <cell r="I270" t="str">
            <v>体育彩票销售机构的业务费支出</v>
          </cell>
          <cell r="J270">
            <v>0</v>
          </cell>
          <cell r="K270">
            <v>0</v>
          </cell>
          <cell r="L270">
            <v>0</v>
          </cell>
        </row>
        <row r="271">
          <cell r="H271" t="str">
            <v>2290806</v>
          </cell>
          <cell r="I271" t="str">
            <v>彩票兑奖周转金支出</v>
          </cell>
          <cell r="J271">
            <v>0</v>
          </cell>
          <cell r="K271">
            <v>0</v>
          </cell>
          <cell r="L271">
            <v>0</v>
          </cell>
        </row>
        <row r="272">
          <cell r="H272" t="str">
            <v>2290807</v>
          </cell>
          <cell r="I272" t="str">
            <v>彩票发行销售风险基金支出</v>
          </cell>
          <cell r="J272">
            <v>0</v>
          </cell>
          <cell r="K272">
            <v>0</v>
          </cell>
          <cell r="L272">
            <v>0</v>
          </cell>
        </row>
        <row r="273">
          <cell r="H273" t="str">
            <v>2290808</v>
          </cell>
          <cell r="I273" t="str">
            <v>彩票市场调控资金支出</v>
          </cell>
          <cell r="J273">
            <v>33</v>
          </cell>
          <cell r="K273">
            <v>0</v>
          </cell>
          <cell r="L273">
            <v>35</v>
          </cell>
        </row>
        <row r="274">
          <cell r="H274" t="str">
            <v>2290899</v>
          </cell>
          <cell r="I274" t="str">
            <v>其他彩票发行销售机构业务费安排的支出</v>
          </cell>
          <cell r="J274">
            <v>0</v>
          </cell>
          <cell r="K274">
            <v>0</v>
          </cell>
          <cell r="L274">
            <v>0</v>
          </cell>
        </row>
        <row r="275">
          <cell r="H275" t="str">
            <v>22909</v>
          </cell>
          <cell r="I275" t="str">
            <v>抗疫特别国债财务基金支出</v>
          </cell>
          <cell r="J275">
            <v>0</v>
          </cell>
          <cell r="K275">
            <v>0</v>
          </cell>
          <cell r="L275">
            <v>0</v>
          </cell>
        </row>
        <row r="276">
          <cell r="H276" t="str">
            <v>2290901</v>
          </cell>
          <cell r="I276" t="str">
            <v>抗疫特别国债财务基金支出</v>
          </cell>
          <cell r="J276">
            <v>0</v>
          </cell>
          <cell r="K276">
            <v>0</v>
          </cell>
          <cell r="L276">
            <v>0</v>
          </cell>
        </row>
        <row r="277">
          <cell r="H277" t="str">
            <v>22910</v>
          </cell>
          <cell r="I277" t="str">
            <v>超长期特别国债财务基金支出</v>
          </cell>
          <cell r="J277">
            <v>0</v>
          </cell>
          <cell r="K277">
            <v>0</v>
          </cell>
          <cell r="L277">
            <v>0</v>
          </cell>
        </row>
        <row r="278">
          <cell r="H278" t="str">
            <v>2291001</v>
          </cell>
          <cell r="I278" t="str">
            <v>超长期特别国债财务基金支出</v>
          </cell>
          <cell r="J278">
            <v>0</v>
          </cell>
          <cell r="K278">
            <v>0</v>
          </cell>
          <cell r="L278">
            <v>0</v>
          </cell>
        </row>
        <row r="279">
          <cell r="H279" t="str">
            <v>22960</v>
          </cell>
          <cell r="I279" t="str">
            <v>彩票公益金安排的支出</v>
          </cell>
          <cell r="J279">
            <v>1444</v>
          </cell>
          <cell r="K279">
            <v>1103</v>
          </cell>
          <cell r="L279">
            <v>1435</v>
          </cell>
        </row>
        <row r="280">
          <cell r="H280" t="str">
            <v>2296001</v>
          </cell>
          <cell r="I280" t="str">
            <v>用于补充全国社会保障基金的彩票公益金支出</v>
          </cell>
          <cell r="J280">
            <v>0</v>
          </cell>
          <cell r="K280">
            <v>0</v>
          </cell>
          <cell r="L280">
            <v>0</v>
          </cell>
        </row>
        <row r="281">
          <cell r="H281" t="str">
            <v>2296002</v>
          </cell>
          <cell r="I281" t="str">
            <v>用于社会福利的彩票公益金支出</v>
          </cell>
          <cell r="J281">
            <v>424</v>
          </cell>
          <cell r="K281">
            <v>293</v>
          </cell>
          <cell r="L281">
            <v>286</v>
          </cell>
        </row>
        <row r="282">
          <cell r="H282" t="str">
            <v>2296003</v>
          </cell>
          <cell r="I282" t="str">
            <v>用于体育事业的彩票公益金支出</v>
          </cell>
          <cell r="J282">
            <v>289</v>
          </cell>
          <cell r="K282">
            <v>7</v>
          </cell>
          <cell r="L282">
            <v>749</v>
          </cell>
        </row>
        <row r="283">
          <cell r="H283" t="str">
            <v>2296004</v>
          </cell>
          <cell r="I283" t="str">
            <v>用于教育事业的彩票公益金支出</v>
          </cell>
          <cell r="J283">
            <v>0</v>
          </cell>
          <cell r="K283">
            <v>0</v>
          </cell>
          <cell r="L283">
            <v>0</v>
          </cell>
        </row>
        <row r="284">
          <cell r="H284" t="str">
            <v>2296005</v>
          </cell>
          <cell r="I284" t="str">
            <v>用于红十字事业的彩票公益金支出</v>
          </cell>
          <cell r="J284">
            <v>0</v>
          </cell>
          <cell r="K284">
            <v>0</v>
          </cell>
          <cell r="L284">
            <v>0</v>
          </cell>
        </row>
        <row r="285">
          <cell r="H285" t="str">
            <v>2296006</v>
          </cell>
          <cell r="I285" t="str">
            <v>用于残疾人事业的彩票公益金支出</v>
          </cell>
          <cell r="J285">
            <v>25</v>
          </cell>
          <cell r="K285">
            <v>14</v>
          </cell>
          <cell r="L285">
            <v>14</v>
          </cell>
        </row>
        <row r="286">
          <cell r="H286" t="str">
            <v>2296010</v>
          </cell>
          <cell r="I286" t="str">
            <v>用于文化事业的彩票公益金支出</v>
          </cell>
          <cell r="J286">
            <v>0</v>
          </cell>
          <cell r="K286">
            <v>0</v>
          </cell>
          <cell r="L286">
            <v>31</v>
          </cell>
        </row>
        <row r="287">
          <cell r="H287" t="str">
            <v>2296011</v>
          </cell>
          <cell r="I287" t="str">
            <v>用于巩固脱贫攻坚成果衔接乡村振兴的彩票公益金支出</v>
          </cell>
          <cell r="J287">
            <v>0</v>
          </cell>
          <cell r="K287">
            <v>0</v>
          </cell>
          <cell r="L287">
            <v>0</v>
          </cell>
        </row>
        <row r="288">
          <cell r="H288" t="str">
            <v>2296012</v>
          </cell>
          <cell r="I288" t="str">
            <v>用于法律援助的彩票公益金支出</v>
          </cell>
          <cell r="J288">
            <v>0</v>
          </cell>
          <cell r="K288">
            <v>0</v>
          </cell>
          <cell r="L288">
            <v>0</v>
          </cell>
        </row>
        <row r="289">
          <cell r="H289" t="str">
            <v>2296013</v>
          </cell>
          <cell r="I289" t="str">
            <v>用于城乡医疗救助的彩票公益金支出</v>
          </cell>
          <cell r="J289">
            <v>0</v>
          </cell>
          <cell r="K289">
            <v>0</v>
          </cell>
          <cell r="L289">
            <v>0</v>
          </cell>
        </row>
        <row r="290">
          <cell r="H290" t="str">
            <v>2296099</v>
          </cell>
          <cell r="I290" t="str">
            <v>用于其他社会公益事业的彩票公益金支出</v>
          </cell>
          <cell r="J290">
            <v>706</v>
          </cell>
          <cell r="K290">
            <v>789</v>
          </cell>
          <cell r="L290">
            <v>355</v>
          </cell>
        </row>
        <row r="291">
          <cell r="H291" t="str">
            <v>22998</v>
          </cell>
          <cell r="I291" t="str">
            <v>超长期特别国债安排的其他支出</v>
          </cell>
          <cell r="J291">
            <v>0</v>
          </cell>
          <cell r="K291">
            <v>0</v>
          </cell>
          <cell r="L291">
            <v>0</v>
          </cell>
        </row>
        <row r="292">
          <cell r="H292" t="str">
            <v>2299899</v>
          </cell>
          <cell r="I292" t="str">
            <v>其他支出</v>
          </cell>
          <cell r="J292">
            <v>0</v>
          </cell>
          <cell r="K292">
            <v>0</v>
          </cell>
          <cell r="L292">
            <v>0</v>
          </cell>
        </row>
        <row r="293">
          <cell r="H293" t="str">
            <v>232</v>
          </cell>
          <cell r="I293" t="str">
            <v>债务付息支出</v>
          </cell>
          <cell r="J293">
            <v>1604</v>
          </cell>
          <cell r="K293">
            <v>1604</v>
          </cell>
          <cell r="L293">
            <v>2536</v>
          </cell>
        </row>
        <row r="294">
          <cell r="H294" t="str">
            <v>23204</v>
          </cell>
          <cell r="I294" t="str">
            <v>地方政府专项债务付息支出</v>
          </cell>
          <cell r="J294">
            <v>1604</v>
          </cell>
          <cell r="K294">
            <v>1604</v>
          </cell>
          <cell r="L294">
            <v>2536</v>
          </cell>
        </row>
        <row r="295">
          <cell r="H295" t="str">
            <v>2320401</v>
          </cell>
          <cell r="I295" t="str">
            <v>海南省高等级公路车辆通行附加费债务付息支出</v>
          </cell>
          <cell r="J295">
            <v>0</v>
          </cell>
          <cell r="K295">
            <v>0</v>
          </cell>
          <cell r="L295">
            <v>0</v>
          </cell>
        </row>
        <row r="296">
          <cell r="H296" t="str">
            <v>2320405</v>
          </cell>
          <cell r="I296" t="str">
            <v>国家电影事业发展专项资金债务付息支出</v>
          </cell>
          <cell r="J296">
            <v>0</v>
          </cell>
          <cell r="K296">
            <v>0</v>
          </cell>
          <cell r="L296">
            <v>0</v>
          </cell>
        </row>
        <row r="297">
          <cell r="H297" t="str">
            <v>2320411</v>
          </cell>
          <cell r="I297" t="str">
            <v>国有土地使用权出让金债务付息支出</v>
          </cell>
          <cell r="J297">
            <v>136</v>
          </cell>
          <cell r="K297">
            <v>136</v>
          </cell>
          <cell r="L297">
            <v>136</v>
          </cell>
        </row>
        <row r="298">
          <cell r="H298" t="str">
            <v>2320413</v>
          </cell>
          <cell r="I298" t="str">
            <v>农业土地开发资金债务付息支出</v>
          </cell>
          <cell r="J298">
            <v>0</v>
          </cell>
          <cell r="K298">
            <v>0</v>
          </cell>
          <cell r="L298">
            <v>0</v>
          </cell>
        </row>
        <row r="299">
          <cell r="H299" t="str">
            <v>2320414</v>
          </cell>
          <cell r="I299" t="str">
            <v>大中型水库库区基金债务付息支出</v>
          </cell>
          <cell r="J299">
            <v>0</v>
          </cell>
          <cell r="K299">
            <v>0</v>
          </cell>
          <cell r="L299">
            <v>0</v>
          </cell>
        </row>
        <row r="300">
          <cell r="H300" t="str">
            <v>2320416</v>
          </cell>
          <cell r="I300" t="str">
            <v>城市基础设施配套费债务付息支出</v>
          </cell>
          <cell r="J300">
            <v>0</v>
          </cell>
          <cell r="K300">
            <v>0</v>
          </cell>
          <cell r="L300">
            <v>0</v>
          </cell>
        </row>
        <row r="301">
          <cell r="H301" t="str">
            <v>2320417</v>
          </cell>
          <cell r="I301" t="str">
            <v>小型水库移民扶助基金债务付息支出</v>
          </cell>
          <cell r="J301">
            <v>0</v>
          </cell>
          <cell r="K301">
            <v>0</v>
          </cell>
          <cell r="L301">
            <v>0</v>
          </cell>
        </row>
        <row r="302">
          <cell r="H302" t="str">
            <v>2320418</v>
          </cell>
          <cell r="I302" t="str">
            <v>国家重大水利工程建设基金债务付息支出</v>
          </cell>
          <cell r="J302">
            <v>0</v>
          </cell>
          <cell r="K302">
            <v>0</v>
          </cell>
          <cell r="L302">
            <v>0</v>
          </cell>
        </row>
        <row r="303">
          <cell r="H303" t="str">
            <v>2320419</v>
          </cell>
          <cell r="I303" t="str">
            <v>车辆通行费债务付息支出</v>
          </cell>
          <cell r="J303">
            <v>0</v>
          </cell>
          <cell r="K303">
            <v>0</v>
          </cell>
          <cell r="L303">
            <v>0</v>
          </cell>
        </row>
        <row r="304">
          <cell r="H304" t="str">
            <v>2320420</v>
          </cell>
          <cell r="I304" t="str">
            <v>污水处理费债务付息支出</v>
          </cell>
          <cell r="J304">
            <v>0</v>
          </cell>
          <cell r="K304">
            <v>0</v>
          </cell>
          <cell r="L304">
            <v>0</v>
          </cell>
        </row>
        <row r="305">
          <cell r="H305" t="str">
            <v>2320431</v>
          </cell>
          <cell r="I305" t="str">
            <v>土地储备专项债券付息支出</v>
          </cell>
          <cell r="J305">
            <v>0</v>
          </cell>
          <cell r="K305">
            <v>0</v>
          </cell>
          <cell r="L305">
            <v>0</v>
          </cell>
        </row>
        <row r="306">
          <cell r="H306" t="str">
            <v>2320432</v>
          </cell>
          <cell r="I306" t="str">
            <v>政府收费公路专项债券付息支出</v>
          </cell>
          <cell r="J306">
            <v>0</v>
          </cell>
          <cell r="K306">
            <v>0</v>
          </cell>
          <cell r="L306">
            <v>0</v>
          </cell>
        </row>
        <row r="307">
          <cell r="H307" t="str">
            <v>2320433</v>
          </cell>
          <cell r="I307" t="str">
            <v>棚户区改造专项债券付息支出</v>
          </cell>
          <cell r="J307">
            <v>0</v>
          </cell>
          <cell r="K307">
            <v>0</v>
          </cell>
          <cell r="L307">
            <v>9</v>
          </cell>
        </row>
        <row r="308">
          <cell r="H308" t="str">
            <v>2320498</v>
          </cell>
          <cell r="I308" t="str">
            <v>其他地方自行试点项目收益专项债券付息支出</v>
          </cell>
          <cell r="J308">
            <v>1468</v>
          </cell>
          <cell r="K308">
            <v>1468</v>
          </cell>
          <cell r="L308">
            <v>1930</v>
          </cell>
        </row>
        <row r="309">
          <cell r="H309" t="str">
            <v>2320499</v>
          </cell>
          <cell r="I309" t="str">
            <v>其他政府性基金债务付息支出</v>
          </cell>
          <cell r="J309">
            <v>0</v>
          </cell>
          <cell r="K309">
            <v>0</v>
          </cell>
          <cell r="L309">
            <v>461</v>
          </cell>
        </row>
        <row r="310">
          <cell r="H310" t="str">
            <v>233</v>
          </cell>
          <cell r="I310" t="str">
            <v>债务发行费用支出</v>
          </cell>
          <cell r="J310">
            <v>0</v>
          </cell>
          <cell r="K310">
            <v>35</v>
          </cell>
          <cell r="L310">
            <v>56</v>
          </cell>
        </row>
        <row r="311">
          <cell r="H311" t="str">
            <v>23304</v>
          </cell>
          <cell r="I311" t="str">
            <v>地方政府专项债务发行费用支出</v>
          </cell>
          <cell r="J311">
            <v>0</v>
          </cell>
          <cell r="K311">
            <v>35</v>
          </cell>
          <cell r="L311">
            <v>56</v>
          </cell>
        </row>
        <row r="312">
          <cell r="H312" t="str">
            <v>2330401</v>
          </cell>
          <cell r="I312" t="str">
            <v>海南省高等级公路车辆通行附加费债务发行费用支出</v>
          </cell>
          <cell r="J312">
            <v>0</v>
          </cell>
          <cell r="K312">
            <v>0</v>
          </cell>
          <cell r="L312">
            <v>0</v>
          </cell>
        </row>
        <row r="313">
          <cell r="H313" t="str">
            <v>2330405</v>
          </cell>
          <cell r="I313" t="str">
            <v>国家电影事业发展专项资金债务发行费用支出</v>
          </cell>
          <cell r="J313">
            <v>0</v>
          </cell>
          <cell r="K313">
            <v>0</v>
          </cell>
          <cell r="L313">
            <v>0</v>
          </cell>
        </row>
        <row r="314">
          <cell r="H314" t="str">
            <v>2330411</v>
          </cell>
          <cell r="I314" t="str">
            <v>国有土地使用权出让金债务发行费用支出</v>
          </cell>
          <cell r="J314">
            <v>0</v>
          </cell>
          <cell r="K314">
            <v>0</v>
          </cell>
          <cell r="L314">
            <v>3</v>
          </cell>
        </row>
        <row r="315">
          <cell r="H315" t="str">
            <v>2330413</v>
          </cell>
          <cell r="I315" t="str">
            <v>农业土地开发资金债务发行费用支出</v>
          </cell>
          <cell r="J315">
            <v>0</v>
          </cell>
          <cell r="K315">
            <v>0</v>
          </cell>
          <cell r="L315">
            <v>0</v>
          </cell>
        </row>
        <row r="316">
          <cell r="H316" t="str">
            <v>2330414</v>
          </cell>
          <cell r="I316" t="str">
            <v>大中型水库库区基金债务发行费用支出</v>
          </cell>
          <cell r="J316">
            <v>0</v>
          </cell>
          <cell r="K316">
            <v>0</v>
          </cell>
          <cell r="L316">
            <v>0</v>
          </cell>
        </row>
        <row r="317">
          <cell r="H317" t="str">
            <v>2330416</v>
          </cell>
          <cell r="I317" t="str">
            <v>城市基础设施配套费债务发行费用支出</v>
          </cell>
          <cell r="J317">
            <v>0</v>
          </cell>
          <cell r="K317">
            <v>0</v>
          </cell>
          <cell r="L317">
            <v>0</v>
          </cell>
        </row>
        <row r="318">
          <cell r="H318" t="str">
            <v>2330417</v>
          </cell>
          <cell r="I318" t="str">
            <v>小型水库移民扶助基金债务发行费用支出</v>
          </cell>
          <cell r="J318">
            <v>0</v>
          </cell>
          <cell r="K318">
            <v>0</v>
          </cell>
          <cell r="L318">
            <v>0</v>
          </cell>
        </row>
        <row r="319">
          <cell r="H319" t="str">
            <v>2330418</v>
          </cell>
          <cell r="I319" t="str">
            <v>国家重大水利工程建设基金债务发行费用支出</v>
          </cell>
          <cell r="J319">
            <v>0</v>
          </cell>
          <cell r="K319">
            <v>0</v>
          </cell>
          <cell r="L319">
            <v>0</v>
          </cell>
        </row>
        <row r="320">
          <cell r="H320" t="str">
            <v>2330419</v>
          </cell>
          <cell r="I320" t="str">
            <v>车辆通行费债务发行费用支出</v>
          </cell>
          <cell r="J320">
            <v>0</v>
          </cell>
          <cell r="K320">
            <v>0</v>
          </cell>
          <cell r="L320">
            <v>0</v>
          </cell>
        </row>
        <row r="321">
          <cell r="H321" t="str">
            <v>2330420</v>
          </cell>
          <cell r="I321" t="str">
            <v>污水处理费债务发行费用支出</v>
          </cell>
          <cell r="J321">
            <v>0</v>
          </cell>
          <cell r="K321">
            <v>0</v>
          </cell>
          <cell r="L321">
            <v>0</v>
          </cell>
        </row>
        <row r="322">
          <cell r="H322" t="str">
            <v>2330431</v>
          </cell>
          <cell r="I322" t="str">
            <v>土地储备专项债券发行费用支出</v>
          </cell>
          <cell r="J322">
            <v>0</v>
          </cell>
          <cell r="K322">
            <v>0</v>
          </cell>
          <cell r="L322">
            <v>0</v>
          </cell>
        </row>
        <row r="323">
          <cell r="H323" t="str">
            <v>2330432</v>
          </cell>
          <cell r="I323" t="str">
            <v>政府收费公路专项债券发行费用支出</v>
          </cell>
          <cell r="J323">
            <v>0</v>
          </cell>
          <cell r="K323">
            <v>0</v>
          </cell>
          <cell r="L323">
            <v>0</v>
          </cell>
        </row>
        <row r="324">
          <cell r="H324" t="str">
            <v>2330433</v>
          </cell>
          <cell r="I324" t="str">
            <v>棚户区改造专项债券发行费用支出</v>
          </cell>
          <cell r="J324">
            <v>0</v>
          </cell>
          <cell r="K324">
            <v>0</v>
          </cell>
          <cell r="L324">
            <v>0</v>
          </cell>
        </row>
        <row r="325">
          <cell r="H325" t="str">
            <v>2330498</v>
          </cell>
          <cell r="I325" t="str">
            <v>其他地方自行试点项目收益专项债券发行费用支出</v>
          </cell>
          <cell r="J325">
            <v>0</v>
          </cell>
          <cell r="K325">
            <v>35</v>
          </cell>
          <cell r="L325">
            <v>53</v>
          </cell>
        </row>
        <row r="326">
          <cell r="H326" t="str">
            <v>2330499</v>
          </cell>
          <cell r="I326" t="str">
            <v>其他政府性基金债务发行费用支出</v>
          </cell>
          <cell r="J326">
            <v>0</v>
          </cell>
          <cell r="K326">
            <v>0</v>
          </cell>
          <cell r="L326">
            <v>0</v>
          </cell>
        </row>
        <row r="327">
          <cell r="H327" t="str">
            <v>234</v>
          </cell>
          <cell r="I327" t="str">
            <v>抗疫特别国债安排的支出</v>
          </cell>
          <cell r="J327">
            <v>0</v>
          </cell>
          <cell r="K327">
            <v>0</v>
          </cell>
          <cell r="L327">
            <v>0</v>
          </cell>
        </row>
        <row r="328">
          <cell r="H328" t="str">
            <v>23401</v>
          </cell>
          <cell r="I328" t="str">
            <v>基础设施建设</v>
          </cell>
          <cell r="J328">
            <v>0</v>
          </cell>
          <cell r="K328">
            <v>0</v>
          </cell>
          <cell r="L328">
            <v>0</v>
          </cell>
        </row>
        <row r="329">
          <cell r="H329" t="str">
            <v>2340101</v>
          </cell>
          <cell r="I329" t="str">
            <v>公共卫生体系建设</v>
          </cell>
          <cell r="J329">
            <v>0</v>
          </cell>
          <cell r="K329">
            <v>0</v>
          </cell>
          <cell r="L329">
            <v>0</v>
          </cell>
        </row>
        <row r="330">
          <cell r="H330" t="str">
            <v>2340102</v>
          </cell>
          <cell r="I330" t="str">
            <v>重大疫情防控救治体系建设</v>
          </cell>
          <cell r="J330">
            <v>0</v>
          </cell>
          <cell r="K330">
            <v>0</v>
          </cell>
          <cell r="L330">
            <v>0</v>
          </cell>
        </row>
        <row r="331">
          <cell r="H331" t="str">
            <v>2340103</v>
          </cell>
          <cell r="I331" t="str">
            <v>粮食安全</v>
          </cell>
          <cell r="J331">
            <v>0</v>
          </cell>
          <cell r="K331">
            <v>0</v>
          </cell>
          <cell r="L331">
            <v>0</v>
          </cell>
        </row>
        <row r="332">
          <cell r="H332" t="str">
            <v>2340104</v>
          </cell>
          <cell r="I332" t="str">
            <v>能源安全</v>
          </cell>
          <cell r="J332">
            <v>0</v>
          </cell>
          <cell r="K332">
            <v>0</v>
          </cell>
          <cell r="L332">
            <v>0</v>
          </cell>
        </row>
        <row r="333">
          <cell r="H333" t="str">
            <v>2340105</v>
          </cell>
          <cell r="I333" t="str">
            <v>应急物资保障</v>
          </cell>
          <cell r="J333">
            <v>0</v>
          </cell>
          <cell r="K333">
            <v>0</v>
          </cell>
          <cell r="L333">
            <v>0</v>
          </cell>
        </row>
        <row r="334">
          <cell r="H334" t="str">
            <v>2340106</v>
          </cell>
          <cell r="I334" t="str">
            <v>产业链改造升级</v>
          </cell>
          <cell r="J334">
            <v>0</v>
          </cell>
          <cell r="K334">
            <v>0</v>
          </cell>
          <cell r="L334">
            <v>0</v>
          </cell>
        </row>
        <row r="335">
          <cell r="H335" t="str">
            <v>2340107</v>
          </cell>
          <cell r="I335" t="str">
            <v>城镇老旧小区改造</v>
          </cell>
          <cell r="J335">
            <v>0</v>
          </cell>
          <cell r="K335">
            <v>0</v>
          </cell>
          <cell r="L335">
            <v>0</v>
          </cell>
        </row>
        <row r="336">
          <cell r="H336" t="str">
            <v>2340108</v>
          </cell>
          <cell r="I336" t="str">
            <v>生态环境治理</v>
          </cell>
          <cell r="J336">
            <v>0</v>
          </cell>
          <cell r="K336">
            <v>0</v>
          </cell>
          <cell r="L336">
            <v>0</v>
          </cell>
        </row>
        <row r="337">
          <cell r="H337" t="str">
            <v>2340109</v>
          </cell>
          <cell r="I337" t="str">
            <v>交通基础设施建设</v>
          </cell>
          <cell r="J337">
            <v>0</v>
          </cell>
          <cell r="K337">
            <v>0</v>
          </cell>
          <cell r="L337">
            <v>0</v>
          </cell>
        </row>
        <row r="338">
          <cell r="H338" t="str">
            <v>2340110</v>
          </cell>
          <cell r="I338" t="str">
            <v>市政设施建设</v>
          </cell>
          <cell r="J338">
            <v>0</v>
          </cell>
          <cell r="K338">
            <v>0</v>
          </cell>
          <cell r="L338">
            <v>0</v>
          </cell>
        </row>
        <row r="339">
          <cell r="H339" t="str">
            <v>2340111</v>
          </cell>
          <cell r="I339" t="str">
            <v>重大区域规划基础设施建设</v>
          </cell>
          <cell r="J339">
            <v>0</v>
          </cell>
          <cell r="K339">
            <v>0</v>
          </cell>
          <cell r="L339">
            <v>0</v>
          </cell>
        </row>
        <row r="340">
          <cell r="H340" t="str">
            <v>2340199</v>
          </cell>
          <cell r="I340" t="str">
            <v>其他基础设施建设</v>
          </cell>
          <cell r="J340">
            <v>0</v>
          </cell>
          <cell r="K340">
            <v>0</v>
          </cell>
          <cell r="L340">
            <v>0</v>
          </cell>
        </row>
        <row r="341">
          <cell r="H341" t="str">
            <v>23402</v>
          </cell>
          <cell r="I341" t="str">
            <v>抗疫相关支出</v>
          </cell>
          <cell r="J341">
            <v>0</v>
          </cell>
          <cell r="K341">
            <v>0</v>
          </cell>
          <cell r="L341">
            <v>0</v>
          </cell>
        </row>
        <row r="342">
          <cell r="H342" t="str">
            <v>2340201</v>
          </cell>
          <cell r="I342" t="str">
            <v>减免房租补贴</v>
          </cell>
          <cell r="J342">
            <v>0</v>
          </cell>
          <cell r="K342">
            <v>0</v>
          </cell>
          <cell r="L342">
            <v>0</v>
          </cell>
        </row>
        <row r="343">
          <cell r="H343" t="str">
            <v>2340202</v>
          </cell>
          <cell r="I343" t="str">
            <v>重点企业贷款贴息</v>
          </cell>
          <cell r="J343">
            <v>0</v>
          </cell>
          <cell r="K343">
            <v>0</v>
          </cell>
          <cell r="L343">
            <v>0</v>
          </cell>
        </row>
        <row r="344">
          <cell r="H344" t="str">
            <v>2340203</v>
          </cell>
          <cell r="I344" t="str">
            <v>创业担保贷款贴息</v>
          </cell>
          <cell r="J344">
            <v>0</v>
          </cell>
          <cell r="K344">
            <v>0</v>
          </cell>
          <cell r="L344">
            <v>0</v>
          </cell>
        </row>
        <row r="345">
          <cell r="H345" t="str">
            <v>2340204</v>
          </cell>
          <cell r="I345" t="str">
            <v>援企稳岗补贴</v>
          </cell>
          <cell r="J345">
            <v>0</v>
          </cell>
          <cell r="K345">
            <v>0</v>
          </cell>
          <cell r="L345">
            <v>0</v>
          </cell>
        </row>
        <row r="346">
          <cell r="H346" t="str">
            <v>2340205</v>
          </cell>
          <cell r="I346" t="str">
            <v>困难群众基本生活补助</v>
          </cell>
          <cell r="J346">
            <v>0</v>
          </cell>
          <cell r="K346">
            <v>0</v>
          </cell>
          <cell r="L346">
            <v>0</v>
          </cell>
        </row>
        <row r="347">
          <cell r="H347" t="str">
            <v>2340299</v>
          </cell>
          <cell r="I347" t="str">
            <v>其他抗疫相关支出</v>
          </cell>
          <cell r="J347">
            <v>0</v>
          </cell>
          <cell r="K347">
            <v>0</v>
          </cell>
          <cell r="L347">
            <v>0</v>
          </cell>
        </row>
        <row r="349">
          <cell r="L349">
            <v>7088.41</v>
          </cell>
        </row>
        <row r="363">
          <cell r="D363">
            <v>0</v>
          </cell>
          <cell r="E363">
            <v>0</v>
          </cell>
        </row>
        <row r="365">
          <cell r="D365">
            <v>0</v>
          </cell>
          <cell r="E365">
            <v>0</v>
          </cell>
        </row>
        <row r="367">
          <cell r="D367">
            <v>0</v>
          </cell>
          <cell r="E367">
            <v>0</v>
          </cell>
        </row>
      </sheetData>
      <sheetData sheetId="18">
        <row r="7">
          <cell r="B7" t="str">
            <v>1100802</v>
          </cell>
          <cell r="D7">
            <v>6080</v>
          </cell>
          <cell r="E7">
            <v>6080</v>
          </cell>
          <cell r="F7">
            <v>1415.41</v>
          </cell>
        </row>
        <row r="8">
          <cell r="B8" t="str">
            <v>103010202</v>
          </cell>
        </row>
        <row r="9">
          <cell r="B9" t="str">
            <v>1030112</v>
          </cell>
        </row>
        <row r="10">
          <cell r="B10" t="str">
            <v>1030129</v>
          </cell>
        </row>
        <row r="11">
          <cell r="B11" t="str">
            <v>1030146</v>
          </cell>
        </row>
        <row r="12">
          <cell r="B12" t="str">
            <v>1030147</v>
          </cell>
        </row>
        <row r="13">
          <cell r="B13" t="str">
            <v>103014801</v>
          </cell>
          <cell r="D13">
            <v>2000</v>
          </cell>
          <cell r="E13">
            <v>2257</v>
          </cell>
          <cell r="F13">
            <v>2113</v>
          </cell>
        </row>
        <row r="14">
          <cell r="B14" t="str">
            <v>103014802</v>
          </cell>
          <cell r="E14">
            <v>148</v>
          </cell>
        </row>
        <row r="15">
          <cell r="B15" t="str">
            <v>103014803</v>
          </cell>
        </row>
        <row r="16">
          <cell r="B16" t="str">
            <v>103014898</v>
          </cell>
          <cell r="E16">
            <v>-21</v>
          </cell>
        </row>
        <row r="17">
          <cell r="B17" t="str">
            <v>103014899</v>
          </cell>
          <cell r="E17">
            <v>4</v>
          </cell>
        </row>
        <row r="18">
          <cell r="B18" t="str">
            <v>103015002</v>
          </cell>
        </row>
        <row r="19">
          <cell r="B19" t="str">
            <v>103015501</v>
          </cell>
        </row>
        <row r="20">
          <cell r="B20" t="str">
            <v>103015502</v>
          </cell>
        </row>
        <row r="21">
          <cell r="B21" t="str">
            <v>1030156</v>
          </cell>
          <cell r="D21">
            <v>35</v>
          </cell>
          <cell r="E21">
            <v>102</v>
          </cell>
          <cell r="F21">
            <v>100</v>
          </cell>
        </row>
        <row r="22">
          <cell r="B22" t="str">
            <v>1030157</v>
          </cell>
        </row>
        <row r="23">
          <cell r="B23" t="str">
            <v>103015803</v>
          </cell>
        </row>
        <row r="24">
          <cell r="B24" t="str">
            <v>1030159</v>
          </cell>
        </row>
        <row r="25">
          <cell r="B25" t="str">
            <v>1030178</v>
          </cell>
          <cell r="D25">
            <v>150</v>
          </cell>
          <cell r="E25">
            <v>131</v>
          </cell>
          <cell r="F25">
            <v>110</v>
          </cell>
        </row>
        <row r="26">
          <cell r="B26" t="str">
            <v>103018003</v>
          </cell>
        </row>
        <row r="27">
          <cell r="B27" t="str">
            <v>103018004</v>
          </cell>
        </row>
        <row r="28">
          <cell r="B28" t="str">
            <v>103018005</v>
          </cell>
        </row>
        <row r="29">
          <cell r="B29" t="str">
            <v>103018006</v>
          </cell>
        </row>
        <row r="30">
          <cell r="B30" t="str">
            <v>103018007</v>
          </cell>
        </row>
        <row r="31">
          <cell r="B31" t="str">
            <v>1030182</v>
          </cell>
        </row>
        <row r="32">
          <cell r="B32" t="str">
            <v>1030183</v>
          </cell>
        </row>
        <row r="33">
          <cell r="B33" t="str">
            <v>1030199</v>
          </cell>
        </row>
        <row r="34">
          <cell r="B34" t="str">
            <v>1031003</v>
          </cell>
        </row>
        <row r="35">
          <cell r="B35" t="str">
            <v>1031005</v>
          </cell>
        </row>
        <row r="36">
          <cell r="B36" t="str">
            <v>103100601</v>
          </cell>
        </row>
        <row r="37">
          <cell r="B37" t="str">
            <v>103100602</v>
          </cell>
        </row>
        <row r="38">
          <cell r="B38" t="str">
            <v>103100699</v>
          </cell>
        </row>
        <row r="39">
          <cell r="B39" t="str">
            <v>1031008</v>
          </cell>
        </row>
        <row r="40">
          <cell r="B40" t="str">
            <v>1031009</v>
          </cell>
        </row>
        <row r="41">
          <cell r="B41" t="str">
            <v>1031010</v>
          </cell>
        </row>
        <row r="42">
          <cell r="B42" t="str">
            <v>1031011</v>
          </cell>
        </row>
        <row r="43">
          <cell r="B43" t="str">
            <v>1031012</v>
          </cell>
        </row>
        <row r="44">
          <cell r="B44" t="str">
            <v>103101301</v>
          </cell>
        </row>
        <row r="45">
          <cell r="B45" t="str">
            <v>103101399</v>
          </cell>
        </row>
        <row r="46">
          <cell r="B46" t="str">
            <v>1031014</v>
          </cell>
        </row>
        <row r="47">
          <cell r="B47" t="str">
            <v>103109998</v>
          </cell>
        </row>
        <row r="48">
          <cell r="B48" t="str">
            <v>103109999</v>
          </cell>
        </row>
        <row r="49">
          <cell r="B49" t="str">
            <v>11004</v>
          </cell>
          <cell r="D49">
            <v>1433</v>
          </cell>
          <cell r="E49">
            <v>2251</v>
          </cell>
          <cell r="F49">
            <v>1056</v>
          </cell>
        </row>
        <row r="50">
          <cell r="B50" t="str">
            <v>1100413</v>
          </cell>
        </row>
        <row r="51">
          <cell r="B51" t="str">
            <v>1100491</v>
          </cell>
        </row>
        <row r="52">
          <cell r="B52" t="str">
            <v>110060301</v>
          </cell>
        </row>
        <row r="53">
          <cell r="B53" t="str">
            <v>110060302</v>
          </cell>
        </row>
        <row r="54">
          <cell r="B54" t="str">
            <v>110060399</v>
          </cell>
        </row>
        <row r="55">
          <cell r="B55" t="str">
            <v>11006039991</v>
          </cell>
        </row>
        <row r="56">
          <cell r="B56" t="str">
            <v>110090202</v>
          </cell>
        </row>
        <row r="57">
          <cell r="B57" t="str">
            <v>110090203</v>
          </cell>
        </row>
        <row r="58">
          <cell r="B58" t="str">
            <v>110090204</v>
          </cell>
        </row>
        <row r="59">
          <cell r="B59" t="str">
            <v>110090205</v>
          </cell>
        </row>
        <row r="60">
          <cell r="B60" t="str">
            <v>110090206</v>
          </cell>
        </row>
        <row r="61">
          <cell r="B61" t="str">
            <v>110090207</v>
          </cell>
        </row>
        <row r="62">
          <cell r="B62" t="str">
            <v>11009029901</v>
          </cell>
          <cell r="D62">
            <v>1468</v>
          </cell>
          <cell r="E62">
            <v>1503</v>
          </cell>
          <cell r="F62">
            <v>9</v>
          </cell>
        </row>
        <row r="63">
          <cell r="B63" t="str">
            <v>11009029991</v>
          </cell>
          <cell r="F63">
            <v>2435</v>
          </cell>
        </row>
        <row r="64">
          <cell r="B64" t="str">
            <v>1101102</v>
          </cell>
          <cell r="E64">
            <v>42000</v>
          </cell>
        </row>
        <row r="65">
          <cell r="B65" t="str">
            <v>1102201</v>
          </cell>
        </row>
        <row r="66">
          <cell r="B66" t="str">
            <v>1050402</v>
          </cell>
        </row>
        <row r="67">
          <cell r="B67" t="str">
            <v>2059801</v>
          </cell>
        </row>
        <row r="68">
          <cell r="B68" t="str">
            <v>2059802</v>
          </cell>
        </row>
        <row r="69">
          <cell r="B69" t="str">
            <v>2059803</v>
          </cell>
        </row>
        <row r="70">
          <cell r="B70" t="str">
            <v>2059804</v>
          </cell>
        </row>
        <row r="71">
          <cell r="B71" t="str">
            <v>2059899</v>
          </cell>
        </row>
        <row r="72">
          <cell r="B72" t="str">
            <v>2061001</v>
          </cell>
        </row>
        <row r="73">
          <cell r="B73" t="str">
            <v>2061002</v>
          </cell>
        </row>
        <row r="74">
          <cell r="B74" t="str">
            <v>2061003</v>
          </cell>
        </row>
        <row r="75">
          <cell r="B75" t="str">
            <v>2061004</v>
          </cell>
        </row>
        <row r="76">
          <cell r="B76" t="str">
            <v>2061005</v>
          </cell>
        </row>
        <row r="77">
          <cell r="B77" t="str">
            <v>2061099</v>
          </cell>
        </row>
        <row r="78">
          <cell r="B78" t="str">
            <v>2069801</v>
          </cell>
        </row>
        <row r="79">
          <cell r="B79" t="str">
            <v>2069802</v>
          </cell>
        </row>
        <row r="80">
          <cell r="B80" t="str">
            <v>2069803</v>
          </cell>
        </row>
        <row r="81">
          <cell r="B81" t="str">
            <v>2069804</v>
          </cell>
        </row>
        <row r="82">
          <cell r="B82" t="str">
            <v>2069805</v>
          </cell>
        </row>
        <row r="83">
          <cell r="B83" t="str">
            <v>2069899</v>
          </cell>
        </row>
        <row r="84">
          <cell r="B84" t="str">
            <v>2070701</v>
          </cell>
        </row>
        <row r="85">
          <cell r="B85" t="str">
            <v>2070702</v>
          </cell>
        </row>
        <row r="86">
          <cell r="B86" t="str">
            <v>2070703</v>
          </cell>
        </row>
        <row r="87">
          <cell r="B87" t="str">
            <v>2070704</v>
          </cell>
          <cell r="E87">
            <v>64</v>
          </cell>
        </row>
        <row r="88">
          <cell r="B88" t="str">
            <v>2070799</v>
          </cell>
          <cell r="F88">
            <v>1</v>
          </cell>
        </row>
        <row r="89">
          <cell r="B89" t="str">
            <v>2070901</v>
          </cell>
        </row>
        <row r="90">
          <cell r="B90" t="str">
            <v>2070902</v>
          </cell>
        </row>
        <row r="91">
          <cell r="B91" t="str">
            <v>2070903</v>
          </cell>
        </row>
        <row r="92">
          <cell r="B92" t="str">
            <v>2070904</v>
          </cell>
          <cell r="F92">
            <v>36.409999999999997</v>
          </cell>
        </row>
        <row r="93">
          <cell r="B93" t="str">
            <v>2070999</v>
          </cell>
        </row>
        <row r="94">
          <cell r="B94" t="str">
            <v>2071001</v>
          </cell>
        </row>
        <row r="95">
          <cell r="B95" t="str">
            <v>2071099</v>
          </cell>
        </row>
        <row r="96">
          <cell r="B96" t="str">
            <v>2079801</v>
          </cell>
        </row>
        <row r="97">
          <cell r="B97" t="str">
            <v>2079802</v>
          </cell>
        </row>
        <row r="98">
          <cell r="B98" t="str">
            <v>2079803</v>
          </cell>
        </row>
        <row r="99">
          <cell r="B99" t="str">
            <v>2079804</v>
          </cell>
        </row>
        <row r="100">
          <cell r="B100" t="str">
            <v>2079805</v>
          </cell>
        </row>
        <row r="101">
          <cell r="B101" t="str">
            <v>2079899</v>
          </cell>
        </row>
        <row r="102">
          <cell r="B102" t="str">
            <v>2089801</v>
          </cell>
        </row>
        <row r="103">
          <cell r="B103" t="str">
            <v>2089802</v>
          </cell>
        </row>
        <row r="104">
          <cell r="B104" t="str">
            <v>2089899</v>
          </cell>
        </row>
        <row r="105">
          <cell r="B105" t="str">
            <v>2109801</v>
          </cell>
        </row>
        <row r="106">
          <cell r="B106" t="str">
            <v>2109802</v>
          </cell>
        </row>
        <row r="107">
          <cell r="B107" t="str">
            <v>2109803</v>
          </cell>
        </row>
        <row r="108">
          <cell r="B108" t="str">
            <v>2109804</v>
          </cell>
        </row>
        <row r="109">
          <cell r="B109" t="str">
            <v>2109899</v>
          </cell>
        </row>
        <row r="110">
          <cell r="B110" t="str">
            <v>2116001</v>
          </cell>
        </row>
        <row r="111">
          <cell r="B111" t="str">
            <v>2116002</v>
          </cell>
        </row>
        <row r="112">
          <cell r="B112" t="str">
            <v>2116003</v>
          </cell>
        </row>
        <row r="113">
          <cell r="B113" t="str">
            <v>2116099</v>
          </cell>
        </row>
        <row r="114">
          <cell r="B114" t="str">
            <v>2116101</v>
          </cell>
        </row>
        <row r="115">
          <cell r="B115" t="str">
            <v>2116102</v>
          </cell>
        </row>
        <row r="116">
          <cell r="B116" t="str">
            <v>2116103</v>
          </cell>
        </row>
        <row r="117">
          <cell r="B117" t="str">
            <v>2116104</v>
          </cell>
        </row>
        <row r="118">
          <cell r="B118" t="str">
            <v>2119801</v>
          </cell>
        </row>
        <row r="119">
          <cell r="B119" t="str">
            <v>2119802</v>
          </cell>
        </row>
        <row r="120">
          <cell r="B120" t="str">
            <v>2119803</v>
          </cell>
        </row>
        <row r="121">
          <cell r="B121" t="str">
            <v>2119899</v>
          </cell>
        </row>
        <row r="122">
          <cell r="B122" t="str">
            <v>2120801</v>
          </cell>
          <cell r="D122">
            <v>1858</v>
          </cell>
          <cell r="E122">
            <v>1354</v>
          </cell>
          <cell r="F122">
            <v>1385</v>
          </cell>
        </row>
        <row r="123">
          <cell r="B123" t="str">
            <v>2120802</v>
          </cell>
          <cell r="F123">
            <v>69</v>
          </cell>
        </row>
        <row r="124">
          <cell r="B124" t="str">
            <v>2120803</v>
          </cell>
          <cell r="E124">
            <v>229</v>
          </cell>
          <cell r="F124">
            <v>232</v>
          </cell>
        </row>
        <row r="125">
          <cell r="B125" t="str">
            <v>2120804</v>
          </cell>
          <cell r="D125">
            <v>226</v>
          </cell>
          <cell r="E125">
            <v>340</v>
          </cell>
          <cell r="F125">
            <v>85</v>
          </cell>
        </row>
        <row r="126">
          <cell r="B126" t="str">
            <v>2120805</v>
          </cell>
        </row>
        <row r="127">
          <cell r="B127" t="str">
            <v>2120806</v>
          </cell>
          <cell r="D127">
            <v>6</v>
          </cell>
          <cell r="E127">
            <v>7</v>
          </cell>
        </row>
        <row r="128">
          <cell r="B128" t="str">
            <v>2120807</v>
          </cell>
        </row>
        <row r="129">
          <cell r="B129" t="str">
            <v>2120809</v>
          </cell>
        </row>
        <row r="130">
          <cell r="B130" t="str">
            <v>2120810</v>
          </cell>
        </row>
        <row r="131">
          <cell r="B131" t="str">
            <v>2120811</v>
          </cell>
        </row>
        <row r="132">
          <cell r="B132" t="str">
            <v>2120813</v>
          </cell>
        </row>
        <row r="133">
          <cell r="B133" t="str">
            <v>2120814</v>
          </cell>
          <cell r="D133">
            <v>249</v>
          </cell>
          <cell r="E133">
            <v>235</v>
          </cell>
          <cell r="F133">
            <v>14</v>
          </cell>
        </row>
        <row r="134">
          <cell r="B134" t="str">
            <v>2120815</v>
          </cell>
          <cell r="E134">
            <v>74</v>
          </cell>
        </row>
        <row r="135">
          <cell r="B135" t="str">
            <v>2120816</v>
          </cell>
          <cell r="D135">
            <v>455</v>
          </cell>
          <cell r="E135">
            <v>120</v>
          </cell>
          <cell r="F135">
            <v>130</v>
          </cell>
        </row>
        <row r="136">
          <cell r="B136" t="str">
            <v>2120899</v>
          </cell>
          <cell r="D136">
            <v>32</v>
          </cell>
          <cell r="F136">
            <v>32</v>
          </cell>
        </row>
        <row r="137">
          <cell r="B137" t="str">
            <v>2121001</v>
          </cell>
        </row>
        <row r="138">
          <cell r="B138" t="str">
            <v>2121002</v>
          </cell>
        </row>
        <row r="139">
          <cell r="B139" t="str">
            <v>2121099</v>
          </cell>
        </row>
        <row r="140">
          <cell r="B140" t="str">
            <v>21211</v>
          </cell>
          <cell r="D140">
            <v>38</v>
          </cell>
          <cell r="F140">
            <v>38</v>
          </cell>
        </row>
        <row r="141">
          <cell r="B141" t="str">
            <v>2121301</v>
          </cell>
          <cell r="E141">
            <v>35</v>
          </cell>
          <cell r="F141">
            <v>100</v>
          </cell>
        </row>
        <row r="142">
          <cell r="B142" t="str">
            <v>2121302</v>
          </cell>
          <cell r="D142">
            <v>35</v>
          </cell>
        </row>
        <row r="143">
          <cell r="B143" t="str">
            <v>2121303</v>
          </cell>
        </row>
        <row r="144">
          <cell r="B144" t="str">
            <v>2121304</v>
          </cell>
        </row>
        <row r="145">
          <cell r="B145" t="str">
            <v>2121399</v>
          </cell>
        </row>
        <row r="146">
          <cell r="B146" t="str">
            <v>2121401</v>
          </cell>
          <cell r="F146">
            <v>110</v>
          </cell>
        </row>
        <row r="147">
          <cell r="B147" t="str">
            <v>2121402</v>
          </cell>
        </row>
        <row r="148">
          <cell r="B148" t="str">
            <v>2121499</v>
          </cell>
          <cell r="D148">
            <v>150</v>
          </cell>
          <cell r="E148">
            <v>131</v>
          </cell>
        </row>
        <row r="149">
          <cell r="B149" t="str">
            <v>2121501</v>
          </cell>
        </row>
        <row r="150">
          <cell r="B150" t="str">
            <v>2121502</v>
          </cell>
        </row>
        <row r="151">
          <cell r="B151" t="str">
            <v>2121599</v>
          </cell>
        </row>
        <row r="152">
          <cell r="B152" t="str">
            <v>2121601</v>
          </cell>
        </row>
        <row r="153">
          <cell r="B153" t="str">
            <v>2121602</v>
          </cell>
        </row>
        <row r="154">
          <cell r="B154" t="str">
            <v>2121699</v>
          </cell>
          <cell r="E154">
            <v>500</v>
          </cell>
        </row>
        <row r="155">
          <cell r="B155" t="str">
            <v>2121701</v>
          </cell>
        </row>
        <row r="156">
          <cell r="B156" t="str">
            <v>2121702</v>
          </cell>
        </row>
        <row r="157">
          <cell r="B157" t="str">
            <v>2121703</v>
          </cell>
        </row>
        <row r="158">
          <cell r="B158" t="str">
            <v>2121704</v>
          </cell>
        </row>
        <row r="159">
          <cell r="B159" t="str">
            <v>2121799</v>
          </cell>
        </row>
        <row r="160">
          <cell r="B160" t="str">
            <v>2121801</v>
          </cell>
        </row>
        <row r="161">
          <cell r="B161" t="str">
            <v>2121899</v>
          </cell>
        </row>
        <row r="162">
          <cell r="B162" t="str">
            <v>2121901</v>
          </cell>
        </row>
        <row r="163">
          <cell r="B163" t="str">
            <v>2121902</v>
          </cell>
        </row>
        <row r="164">
          <cell r="B164" t="str">
            <v>2121903</v>
          </cell>
        </row>
        <row r="165">
          <cell r="B165" t="str">
            <v>2121904</v>
          </cell>
        </row>
        <row r="166">
          <cell r="B166" t="str">
            <v>2121905</v>
          </cell>
        </row>
        <row r="167">
          <cell r="B167" t="str">
            <v>2121906</v>
          </cell>
        </row>
        <row r="168">
          <cell r="B168" t="str">
            <v>2121907</v>
          </cell>
        </row>
        <row r="169">
          <cell r="B169" t="str">
            <v>2121999</v>
          </cell>
        </row>
        <row r="170">
          <cell r="B170" t="str">
            <v>2129801</v>
          </cell>
        </row>
        <row r="171">
          <cell r="B171" t="str">
            <v>2129899</v>
          </cell>
        </row>
        <row r="172">
          <cell r="B172" t="str">
            <v>2136601</v>
          </cell>
        </row>
        <row r="173">
          <cell r="B173" t="str">
            <v>2136602</v>
          </cell>
        </row>
        <row r="174">
          <cell r="B174" t="str">
            <v>2136603</v>
          </cell>
        </row>
        <row r="175">
          <cell r="B175" t="str">
            <v>2136699</v>
          </cell>
          <cell r="D175">
            <v>66</v>
          </cell>
          <cell r="F175">
            <v>66</v>
          </cell>
        </row>
        <row r="176">
          <cell r="B176" t="str">
            <v>2136701</v>
          </cell>
        </row>
        <row r="177">
          <cell r="B177" t="str">
            <v>2136702</v>
          </cell>
        </row>
        <row r="178">
          <cell r="B178" t="str">
            <v>2136703</v>
          </cell>
        </row>
        <row r="179">
          <cell r="B179" t="str">
            <v>2136799</v>
          </cell>
        </row>
        <row r="180">
          <cell r="B180" t="str">
            <v>2136901</v>
          </cell>
        </row>
        <row r="181">
          <cell r="B181" t="str">
            <v>2136902</v>
          </cell>
        </row>
        <row r="182">
          <cell r="B182" t="str">
            <v>2136903</v>
          </cell>
        </row>
        <row r="183">
          <cell r="B183" t="str">
            <v>2136999</v>
          </cell>
        </row>
        <row r="184">
          <cell r="B184" t="str">
            <v>2137001</v>
          </cell>
        </row>
        <row r="185">
          <cell r="B185" t="str">
            <v>2137099</v>
          </cell>
        </row>
        <row r="186">
          <cell r="B186" t="str">
            <v>2137101</v>
          </cell>
        </row>
        <row r="187">
          <cell r="B187" t="str">
            <v>2137102</v>
          </cell>
        </row>
        <row r="188">
          <cell r="B188" t="str">
            <v>2137103</v>
          </cell>
        </row>
        <row r="189">
          <cell r="B189" t="str">
            <v>2137199</v>
          </cell>
        </row>
        <row r="190">
          <cell r="B190" t="str">
            <v>2137201</v>
          </cell>
          <cell r="D190">
            <v>55</v>
          </cell>
          <cell r="E190">
            <v>25</v>
          </cell>
          <cell r="F190">
            <v>83</v>
          </cell>
        </row>
        <row r="191">
          <cell r="B191" t="str">
            <v>2137202</v>
          </cell>
          <cell r="D191">
            <v>491</v>
          </cell>
          <cell r="E191">
            <v>300</v>
          </cell>
          <cell r="F191">
            <v>577</v>
          </cell>
        </row>
        <row r="192">
          <cell r="B192" t="str">
            <v>2137299</v>
          </cell>
          <cell r="E192">
            <v>71</v>
          </cell>
          <cell r="F192">
            <v>68</v>
          </cell>
        </row>
        <row r="193">
          <cell r="B193" t="str">
            <v>2137301</v>
          </cell>
        </row>
        <row r="194">
          <cell r="B194" t="str">
            <v>2137302</v>
          </cell>
        </row>
        <row r="195">
          <cell r="B195" t="str">
            <v>2137399</v>
          </cell>
        </row>
        <row r="196">
          <cell r="B196" t="str">
            <v>2137401</v>
          </cell>
        </row>
        <row r="197">
          <cell r="B197" t="str">
            <v>2137499</v>
          </cell>
        </row>
        <row r="198">
          <cell r="B198" t="str">
            <v>2139801</v>
          </cell>
        </row>
        <row r="199">
          <cell r="B199" t="str">
            <v>2139802</v>
          </cell>
        </row>
        <row r="200">
          <cell r="B200" t="str">
            <v>2139899</v>
          </cell>
        </row>
        <row r="201">
          <cell r="B201" t="str">
            <v>2146001</v>
          </cell>
        </row>
        <row r="202">
          <cell r="B202" t="str">
            <v>2146002</v>
          </cell>
        </row>
        <row r="203">
          <cell r="B203" t="str">
            <v>2146003</v>
          </cell>
        </row>
        <row r="204">
          <cell r="B204" t="str">
            <v>2146099</v>
          </cell>
        </row>
        <row r="205">
          <cell r="B205" t="str">
            <v>2146201</v>
          </cell>
        </row>
        <row r="206">
          <cell r="B206" t="str">
            <v>2146202</v>
          </cell>
        </row>
        <row r="207">
          <cell r="B207" t="str">
            <v>2146203</v>
          </cell>
        </row>
        <row r="208">
          <cell r="B208" t="str">
            <v>2146299</v>
          </cell>
        </row>
        <row r="209">
          <cell r="B209" t="str">
            <v>2146401</v>
          </cell>
        </row>
        <row r="210">
          <cell r="B210" t="str">
            <v>2146402</v>
          </cell>
        </row>
        <row r="211">
          <cell r="B211" t="str">
            <v>2146403</v>
          </cell>
        </row>
        <row r="212">
          <cell r="B212" t="str">
            <v>2146404</v>
          </cell>
        </row>
        <row r="213">
          <cell r="B213" t="str">
            <v>2146405</v>
          </cell>
        </row>
        <row r="214">
          <cell r="B214" t="str">
            <v>2146406</v>
          </cell>
        </row>
        <row r="215">
          <cell r="B215" t="str">
            <v>2146407</v>
          </cell>
        </row>
        <row r="216">
          <cell r="B216" t="str">
            <v>2146499</v>
          </cell>
        </row>
        <row r="217">
          <cell r="B217" t="str">
            <v>2146801</v>
          </cell>
        </row>
        <row r="218">
          <cell r="B218" t="str">
            <v>2146802</v>
          </cell>
        </row>
        <row r="219">
          <cell r="B219" t="str">
            <v>2146803</v>
          </cell>
        </row>
        <row r="220">
          <cell r="B220" t="str">
            <v>2146804</v>
          </cell>
        </row>
        <row r="221">
          <cell r="B221" t="str">
            <v>2146805</v>
          </cell>
        </row>
        <row r="222">
          <cell r="B222" t="str">
            <v>2146899</v>
          </cell>
        </row>
        <row r="223">
          <cell r="B223" t="str">
            <v>2146901</v>
          </cell>
        </row>
        <row r="224">
          <cell r="B224" t="str">
            <v>2146902</v>
          </cell>
        </row>
        <row r="225">
          <cell r="B225" t="str">
            <v>2146903</v>
          </cell>
        </row>
        <row r="226">
          <cell r="B226" t="str">
            <v>2146904</v>
          </cell>
        </row>
        <row r="227">
          <cell r="B227" t="str">
            <v>2146906</v>
          </cell>
        </row>
        <row r="228">
          <cell r="B228" t="str">
            <v>2146907</v>
          </cell>
        </row>
        <row r="229">
          <cell r="B229" t="str">
            <v>2146908</v>
          </cell>
        </row>
        <row r="230">
          <cell r="B230" t="str">
            <v>2146909</v>
          </cell>
        </row>
        <row r="231">
          <cell r="B231" t="str">
            <v>2146999</v>
          </cell>
        </row>
        <row r="232">
          <cell r="B232" t="str">
            <v>2147001</v>
          </cell>
        </row>
        <row r="233">
          <cell r="B233" t="str">
            <v>2147099</v>
          </cell>
        </row>
        <row r="234">
          <cell r="B234" t="str">
            <v>2147101</v>
          </cell>
        </row>
        <row r="235">
          <cell r="B235" t="str">
            <v>2147199</v>
          </cell>
        </row>
        <row r="236">
          <cell r="B236" t="str">
            <v>21472</v>
          </cell>
        </row>
        <row r="237">
          <cell r="B237" t="str">
            <v>2149801</v>
          </cell>
        </row>
        <row r="238">
          <cell r="B238" t="str">
            <v>2149802</v>
          </cell>
        </row>
        <row r="239">
          <cell r="B239" t="str">
            <v>2149803</v>
          </cell>
        </row>
        <row r="240">
          <cell r="B240" t="str">
            <v>2149804</v>
          </cell>
        </row>
        <row r="241">
          <cell r="B241" t="str">
            <v>2149899</v>
          </cell>
        </row>
        <row r="242">
          <cell r="B242" t="str">
            <v>2156201</v>
          </cell>
        </row>
        <row r="243">
          <cell r="B243" t="str">
            <v>2156202</v>
          </cell>
        </row>
        <row r="244">
          <cell r="B244" t="str">
            <v>2156299</v>
          </cell>
        </row>
        <row r="245">
          <cell r="B245" t="str">
            <v>2159801</v>
          </cell>
        </row>
        <row r="246">
          <cell r="B246" t="str">
            <v>2159802</v>
          </cell>
          <cell r="E246">
            <v>434</v>
          </cell>
        </row>
        <row r="247">
          <cell r="B247" t="str">
            <v>2159803</v>
          </cell>
        </row>
        <row r="248">
          <cell r="B248" t="str">
            <v>2159899</v>
          </cell>
        </row>
        <row r="249">
          <cell r="B249" t="str">
            <v>2170402</v>
          </cell>
        </row>
        <row r="250">
          <cell r="B250" t="str">
            <v>2170403</v>
          </cell>
        </row>
        <row r="251">
          <cell r="B251" t="str">
            <v>2200601</v>
          </cell>
        </row>
        <row r="252">
          <cell r="B252" t="str">
            <v>2200602</v>
          </cell>
        </row>
        <row r="253">
          <cell r="B253" t="str">
            <v>2219801</v>
          </cell>
        </row>
        <row r="254">
          <cell r="B254" t="str">
            <v>2219899</v>
          </cell>
        </row>
        <row r="255">
          <cell r="B255" t="str">
            <v>2229801</v>
          </cell>
        </row>
        <row r="256">
          <cell r="B256" t="str">
            <v>2229899</v>
          </cell>
        </row>
        <row r="257">
          <cell r="B257" t="str">
            <v>2249801</v>
          </cell>
        </row>
        <row r="258">
          <cell r="B258" t="str">
            <v>2249802</v>
          </cell>
        </row>
        <row r="259">
          <cell r="B259" t="str">
            <v>2249899</v>
          </cell>
        </row>
        <row r="260">
          <cell r="B260" t="str">
            <v>2290401</v>
          </cell>
        </row>
        <row r="261">
          <cell r="B261" t="str">
            <v>2290402</v>
          </cell>
          <cell r="D261">
            <v>4424</v>
          </cell>
          <cell r="E261">
            <v>4624</v>
          </cell>
        </row>
        <row r="262">
          <cell r="B262" t="str">
            <v>2290403</v>
          </cell>
        </row>
        <row r="263">
          <cell r="B263" t="str">
            <v>2290802</v>
          </cell>
        </row>
        <row r="264">
          <cell r="B264" t="str">
            <v>2290803</v>
          </cell>
        </row>
        <row r="265">
          <cell r="B265" t="str">
            <v>2290804</v>
          </cell>
        </row>
        <row r="266">
          <cell r="B266" t="str">
            <v>2290805</v>
          </cell>
        </row>
        <row r="267">
          <cell r="B267" t="str">
            <v>2290806</v>
          </cell>
        </row>
        <row r="268">
          <cell r="B268" t="str">
            <v>2290807</v>
          </cell>
        </row>
        <row r="269">
          <cell r="B269" t="str">
            <v>2290808</v>
          </cell>
          <cell r="D269">
            <v>33</v>
          </cell>
          <cell r="F269">
            <v>35</v>
          </cell>
        </row>
        <row r="270">
          <cell r="B270" t="str">
            <v>2290899</v>
          </cell>
        </row>
        <row r="271">
          <cell r="B271" t="str">
            <v>2290901</v>
          </cell>
        </row>
        <row r="272">
          <cell r="B272" t="str">
            <v>2291001</v>
          </cell>
        </row>
        <row r="273">
          <cell r="B273" t="str">
            <v>2296001</v>
          </cell>
        </row>
        <row r="274">
          <cell r="B274" t="str">
            <v>2296002</v>
          </cell>
          <cell r="D274">
            <v>424</v>
          </cell>
          <cell r="E274">
            <v>293</v>
          </cell>
          <cell r="F274">
            <v>286</v>
          </cell>
        </row>
        <row r="275">
          <cell r="B275" t="str">
            <v>2296003</v>
          </cell>
          <cell r="D275">
            <v>289</v>
          </cell>
          <cell r="E275">
            <v>7</v>
          </cell>
          <cell r="F275">
            <v>749</v>
          </cell>
        </row>
        <row r="276">
          <cell r="B276" t="str">
            <v>2296004</v>
          </cell>
        </row>
        <row r="277">
          <cell r="B277" t="str">
            <v>2296005</v>
          </cell>
        </row>
        <row r="278">
          <cell r="B278" t="str">
            <v>2296006</v>
          </cell>
          <cell r="D278">
            <v>25</v>
          </cell>
          <cell r="E278">
            <v>14</v>
          </cell>
          <cell r="F278">
            <v>14</v>
          </cell>
        </row>
        <row r="279">
          <cell r="B279" t="str">
            <v>2296010</v>
          </cell>
          <cell r="F279">
            <v>31</v>
          </cell>
        </row>
        <row r="280">
          <cell r="B280" t="str">
            <v>2296011</v>
          </cell>
        </row>
        <row r="281">
          <cell r="B281" t="str">
            <v>2296012</v>
          </cell>
        </row>
        <row r="282">
          <cell r="B282" t="str">
            <v>2296013</v>
          </cell>
        </row>
        <row r="283">
          <cell r="B283" t="str">
            <v>2296099</v>
          </cell>
          <cell r="D283">
            <v>706</v>
          </cell>
          <cell r="E283">
            <v>789</v>
          </cell>
          <cell r="F283">
            <v>355</v>
          </cell>
        </row>
        <row r="284">
          <cell r="B284" t="str">
            <v>2299899</v>
          </cell>
        </row>
        <row r="285">
          <cell r="B285" t="str">
            <v>2320401</v>
          </cell>
        </row>
        <row r="286">
          <cell r="B286" t="str">
            <v>2320405</v>
          </cell>
        </row>
        <row r="287">
          <cell r="B287" t="str">
            <v>2320411</v>
          </cell>
          <cell r="D287">
            <v>136</v>
          </cell>
          <cell r="E287">
            <v>136</v>
          </cell>
          <cell r="F287">
            <v>136</v>
          </cell>
        </row>
        <row r="288">
          <cell r="B288" t="str">
            <v>2320413</v>
          </cell>
        </row>
        <row r="289">
          <cell r="B289" t="str">
            <v>2320414</v>
          </cell>
        </row>
        <row r="290">
          <cell r="B290" t="str">
            <v>2320416</v>
          </cell>
        </row>
        <row r="291">
          <cell r="B291" t="str">
            <v>2320417</v>
          </cell>
        </row>
        <row r="292">
          <cell r="B292" t="str">
            <v>2320418</v>
          </cell>
        </row>
        <row r="293">
          <cell r="B293" t="str">
            <v>2320419</v>
          </cell>
        </row>
        <row r="294">
          <cell r="B294" t="str">
            <v>2320420</v>
          </cell>
        </row>
        <row r="295">
          <cell r="B295" t="str">
            <v>2320431</v>
          </cell>
        </row>
        <row r="296">
          <cell r="B296" t="str">
            <v>2320432</v>
          </cell>
        </row>
        <row r="297">
          <cell r="B297" t="str">
            <v>2320433</v>
          </cell>
          <cell r="F297">
            <v>9</v>
          </cell>
        </row>
        <row r="298">
          <cell r="B298" t="str">
            <v>2320498</v>
          </cell>
          <cell r="D298">
            <v>1468</v>
          </cell>
          <cell r="E298">
            <v>1468</v>
          </cell>
          <cell r="F298">
            <v>1930</v>
          </cell>
        </row>
        <row r="299">
          <cell r="B299" t="str">
            <v>2320499</v>
          </cell>
          <cell r="F299">
            <v>461</v>
          </cell>
        </row>
        <row r="300">
          <cell r="B300" t="str">
            <v>2330401</v>
          </cell>
        </row>
        <row r="301">
          <cell r="B301" t="str">
            <v>2330405</v>
          </cell>
        </row>
        <row r="302">
          <cell r="B302" t="str">
            <v>2330411</v>
          </cell>
          <cell r="F302">
            <v>3</v>
          </cell>
        </row>
        <row r="303">
          <cell r="B303" t="str">
            <v>2330413</v>
          </cell>
        </row>
        <row r="304">
          <cell r="B304" t="str">
            <v>2330414</v>
          </cell>
        </row>
        <row r="305">
          <cell r="B305" t="str">
            <v>2330416</v>
          </cell>
        </row>
        <row r="306">
          <cell r="B306" t="str">
            <v>2330417</v>
          </cell>
        </row>
        <row r="307">
          <cell r="B307" t="str">
            <v>2330418</v>
          </cell>
        </row>
        <row r="308">
          <cell r="B308" t="str">
            <v>2330419</v>
          </cell>
        </row>
        <row r="309">
          <cell r="B309" t="str">
            <v>2330420</v>
          </cell>
        </row>
        <row r="310">
          <cell r="B310" t="str">
            <v>2330431</v>
          </cell>
        </row>
        <row r="311">
          <cell r="B311" t="str">
            <v>2330432</v>
          </cell>
        </row>
        <row r="312">
          <cell r="B312" t="str">
            <v>2330433</v>
          </cell>
        </row>
        <row r="313">
          <cell r="B313" t="str">
            <v>2330498</v>
          </cell>
          <cell r="E313">
            <v>35</v>
          </cell>
          <cell r="F313">
            <v>53</v>
          </cell>
        </row>
        <row r="314">
          <cell r="B314" t="str">
            <v>2330499</v>
          </cell>
        </row>
        <row r="315">
          <cell r="B315" t="str">
            <v>2340101</v>
          </cell>
        </row>
        <row r="316">
          <cell r="B316" t="str">
            <v>2340102</v>
          </cell>
        </row>
        <row r="317">
          <cell r="B317" t="str">
            <v>2340103</v>
          </cell>
        </row>
        <row r="318">
          <cell r="B318" t="str">
            <v>2340104</v>
          </cell>
        </row>
        <row r="319">
          <cell r="B319" t="str">
            <v>2340105</v>
          </cell>
        </row>
        <row r="320">
          <cell r="B320" t="str">
            <v>2340106</v>
          </cell>
        </row>
        <row r="321">
          <cell r="B321" t="str">
            <v>2340107</v>
          </cell>
        </row>
        <row r="322">
          <cell r="B322" t="str">
            <v>2340108</v>
          </cell>
        </row>
        <row r="323">
          <cell r="B323" t="str">
            <v>2340109</v>
          </cell>
        </row>
        <row r="324">
          <cell r="B324" t="str">
            <v>2340110</v>
          </cell>
        </row>
        <row r="325">
          <cell r="B325" t="str">
            <v>2340111</v>
          </cell>
        </row>
        <row r="326">
          <cell r="B326" t="str">
            <v>2340199</v>
          </cell>
        </row>
        <row r="327">
          <cell r="B327" t="str">
            <v>2340201</v>
          </cell>
        </row>
        <row r="328">
          <cell r="B328" t="str">
            <v>2340202</v>
          </cell>
        </row>
        <row r="329">
          <cell r="B329" t="str">
            <v>2340203</v>
          </cell>
        </row>
        <row r="330">
          <cell r="B330" t="str">
            <v>2340204</v>
          </cell>
        </row>
        <row r="331">
          <cell r="B331" t="str">
            <v>2340205</v>
          </cell>
        </row>
        <row r="332">
          <cell r="B332" t="str">
            <v>2340299</v>
          </cell>
        </row>
        <row r="333">
          <cell r="B333" t="str">
            <v>23004</v>
          </cell>
        </row>
        <row r="334">
          <cell r="B334" t="str">
            <v>2300413</v>
          </cell>
        </row>
        <row r="335">
          <cell r="B335" t="str">
            <v>2300491</v>
          </cell>
        </row>
        <row r="336">
          <cell r="B336" t="str">
            <v>2300603</v>
          </cell>
        </row>
        <row r="337">
          <cell r="B337" t="str">
            <v>230060399</v>
          </cell>
        </row>
        <row r="338">
          <cell r="B338" t="str">
            <v>2300605</v>
          </cell>
        </row>
        <row r="339">
          <cell r="B339" t="str">
            <v>2300606</v>
          </cell>
        </row>
        <row r="340">
          <cell r="B340" t="str">
            <v>2300802</v>
          </cell>
          <cell r="E340">
            <v>455</v>
          </cell>
          <cell r="F340">
            <v>0</v>
          </cell>
        </row>
        <row r="341">
          <cell r="B341" t="str">
            <v>2300902</v>
          </cell>
          <cell r="E341">
            <v>1415.41</v>
          </cell>
          <cell r="F341">
            <v>0</v>
          </cell>
        </row>
        <row r="342">
          <cell r="B342" t="str">
            <v>23011</v>
          </cell>
        </row>
        <row r="343">
          <cell r="B343" t="str">
            <v>2302201</v>
          </cell>
        </row>
        <row r="344">
          <cell r="B344" t="str">
            <v>23104</v>
          </cell>
          <cell r="E344">
            <v>41300</v>
          </cell>
          <cell r="F344">
            <v>150</v>
          </cell>
        </row>
      </sheetData>
      <sheetData sheetId="19"/>
      <sheetData sheetId="20"/>
      <sheetData sheetId="21">
        <row r="7">
          <cell r="A7" t="str">
            <v>103060104</v>
          </cell>
        </row>
        <row r="8">
          <cell r="A8" t="str">
            <v>103060105</v>
          </cell>
        </row>
        <row r="9">
          <cell r="A9" t="str">
            <v>103060106</v>
          </cell>
        </row>
        <row r="10">
          <cell r="A10" t="str">
            <v>103060107</v>
          </cell>
        </row>
        <row r="11">
          <cell r="A11" t="str">
            <v>103060108</v>
          </cell>
        </row>
        <row r="12">
          <cell r="A12" t="str">
            <v>103060109</v>
          </cell>
        </row>
        <row r="13">
          <cell r="A13" t="str">
            <v>103060112</v>
          </cell>
        </row>
        <row r="14">
          <cell r="A14" t="str">
            <v>103060113</v>
          </cell>
          <cell r="D14">
            <v>10</v>
          </cell>
        </row>
        <row r="15">
          <cell r="A15" t="str">
            <v>103060114</v>
          </cell>
        </row>
        <row r="16">
          <cell r="A16" t="str">
            <v>103060115</v>
          </cell>
        </row>
        <row r="17">
          <cell r="A17" t="str">
            <v>103060116</v>
          </cell>
        </row>
        <row r="18">
          <cell r="A18" t="str">
            <v>103060117</v>
          </cell>
        </row>
        <row r="19">
          <cell r="A19" t="str">
            <v>103060118</v>
          </cell>
        </row>
        <row r="20">
          <cell r="A20" t="str">
            <v>103060119</v>
          </cell>
        </row>
        <row r="21">
          <cell r="A21" t="str">
            <v>103060120</v>
          </cell>
        </row>
        <row r="22">
          <cell r="A22" t="str">
            <v>103060121</v>
          </cell>
        </row>
        <row r="23">
          <cell r="A23" t="str">
            <v>103060122</v>
          </cell>
        </row>
        <row r="24">
          <cell r="A24" t="str">
            <v>103060123</v>
          </cell>
        </row>
        <row r="25">
          <cell r="A25" t="str">
            <v>103060124</v>
          </cell>
        </row>
        <row r="26">
          <cell r="A26" t="str">
            <v>103060125</v>
          </cell>
          <cell r="D26">
            <v>140</v>
          </cell>
        </row>
        <row r="27">
          <cell r="A27" t="str">
            <v>103060126</v>
          </cell>
        </row>
        <row r="28">
          <cell r="A28" t="str">
            <v>103060127</v>
          </cell>
        </row>
        <row r="29">
          <cell r="A29" t="str">
            <v>103060128</v>
          </cell>
        </row>
        <row r="30">
          <cell r="A30" t="str">
            <v>103060129</v>
          </cell>
        </row>
        <row r="31">
          <cell r="A31" t="str">
            <v>103060130</v>
          </cell>
        </row>
        <row r="32">
          <cell r="A32" t="str">
            <v>103060131</v>
          </cell>
        </row>
        <row r="33">
          <cell r="A33" t="str">
            <v>103060132</v>
          </cell>
        </row>
        <row r="34">
          <cell r="A34" t="str">
            <v>103060133</v>
          </cell>
        </row>
        <row r="35">
          <cell r="A35" t="str">
            <v>103060134</v>
          </cell>
        </row>
        <row r="36">
          <cell r="A36" t="str">
            <v>103060198</v>
          </cell>
          <cell r="D36">
            <v>10</v>
          </cell>
        </row>
        <row r="37">
          <cell r="A37" t="str">
            <v>103060202</v>
          </cell>
        </row>
        <row r="38">
          <cell r="A38" t="str">
            <v>103060203</v>
          </cell>
        </row>
        <row r="39">
          <cell r="A39" t="str">
            <v>103060204</v>
          </cell>
        </row>
        <row r="40">
          <cell r="A40" t="str">
            <v>103060298</v>
          </cell>
        </row>
        <row r="41">
          <cell r="A41" t="str">
            <v>103060304</v>
          </cell>
        </row>
        <row r="42">
          <cell r="A42" t="str">
            <v>103060305</v>
          </cell>
        </row>
        <row r="43">
          <cell r="A43" t="str">
            <v>103060307</v>
          </cell>
        </row>
        <row r="44">
          <cell r="A44" t="str">
            <v>103060398</v>
          </cell>
        </row>
        <row r="45">
          <cell r="A45" t="str">
            <v>103060401</v>
          </cell>
        </row>
        <row r="46">
          <cell r="A46" t="str">
            <v>103060402</v>
          </cell>
        </row>
        <row r="47">
          <cell r="A47" t="str">
            <v>103060498</v>
          </cell>
        </row>
        <row r="48">
          <cell r="A48" t="str">
            <v>1030698</v>
          </cell>
        </row>
        <row r="50">
          <cell r="A50" t="str">
            <v>1100501</v>
          </cell>
        </row>
        <row r="51">
          <cell r="A51" t="str">
            <v>110050191</v>
          </cell>
        </row>
        <row r="52">
          <cell r="A52" t="str">
            <v>1100604</v>
          </cell>
        </row>
        <row r="53">
          <cell r="A53" t="str">
            <v>110060491</v>
          </cell>
        </row>
        <row r="54">
          <cell r="A54" t="str">
            <v>1100804</v>
          </cell>
          <cell r="D54">
            <v>0</v>
          </cell>
        </row>
      </sheetData>
      <sheetData sheetId="22">
        <row r="7">
          <cell r="A7" t="str">
            <v>2230101</v>
          </cell>
          <cell r="C7">
            <v>0</v>
          </cell>
          <cell r="G7">
            <v>0</v>
          </cell>
        </row>
        <row r="8">
          <cell r="A8" t="str">
            <v>2230102</v>
          </cell>
          <cell r="C8">
            <v>0</v>
          </cell>
          <cell r="G8">
            <v>0</v>
          </cell>
        </row>
        <row r="9">
          <cell r="A9" t="str">
            <v>2230103</v>
          </cell>
          <cell r="C9">
            <v>0</v>
          </cell>
          <cell r="G9">
            <v>0</v>
          </cell>
        </row>
        <row r="10">
          <cell r="A10" t="str">
            <v>2230104</v>
          </cell>
          <cell r="C10">
            <v>0</v>
          </cell>
          <cell r="G10">
            <v>0</v>
          </cell>
        </row>
        <row r="11">
          <cell r="A11" t="str">
            <v>2230105</v>
          </cell>
          <cell r="C11">
            <v>0</v>
          </cell>
          <cell r="G11">
            <v>0</v>
          </cell>
        </row>
        <row r="12">
          <cell r="A12" t="str">
            <v>2230106</v>
          </cell>
          <cell r="C12">
            <v>0</v>
          </cell>
          <cell r="G12">
            <v>0</v>
          </cell>
        </row>
        <row r="13">
          <cell r="A13" t="str">
            <v>2230107</v>
          </cell>
          <cell r="C13">
            <v>0</v>
          </cell>
          <cell r="G13">
            <v>0</v>
          </cell>
        </row>
        <row r="14">
          <cell r="A14" t="str">
            <v>2230108</v>
          </cell>
          <cell r="C14">
            <v>0</v>
          </cell>
          <cell r="G14">
            <v>0</v>
          </cell>
        </row>
        <row r="15">
          <cell r="A15" t="str">
            <v>2230109</v>
          </cell>
          <cell r="C15">
            <v>0</v>
          </cell>
          <cell r="G15">
            <v>0</v>
          </cell>
        </row>
        <row r="16">
          <cell r="A16" t="str">
            <v>2230199</v>
          </cell>
          <cell r="C16">
            <v>0</v>
          </cell>
          <cell r="G16">
            <v>0</v>
          </cell>
        </row>
        <row r="17">
          <cell r="A17" t="str">
            <v>2230201</v>
          </cell>
          <cell r="C17">
            <v>0</v>
          </cell>
          <cell r="G17">
            <v>0</v>
          </cell>
        </row>
        <row r="18">
          <cell r="A18" t="str">
            <v>2230202</v>
          </cell>
          <cell r="C18">
            <v>0</v>
          </cell>
          <cell r="G18">
            <v>0</v>
          </cell>
        </row>
        <row r="19">
          <cell r="A19" t="str">
            <v>2230203</v>
          </cell>
          <cell r="C19">
            <v>0</v>
          </cell>
          <cell r="G19">
            <v>0</v>
          </cell>
        </row>
        <row r="20">
          <cell r="A20" t="str">
            <v>2230204</v>
          </cell>
          <cell r="C20">
            <v>0</v>
          </cell>
          <cell r="G20">
            <v>0</v>
          </cell>
        </row>
        <row r="21">
          <cell r="A21" t="str">
            <v>2230205</v>
          </cell>
          <cell r="C21">
            <v>0</v>
          </cell>
          <cell r="G21">
            <v>0</v>
          </cell>
        </row>
        <row r="22">
          <cell r="A22" t="str">
            <v>2230206</v>
          </cell>
          <cell r="C22">
            <v>0</v>
          </cell>
          <cell r="G22">
            <v>0</v>
          </cell>
        </row>
        <row r="23">
          <cell r="A23" t="str">
            <v>2230208</v>
          </cell>
          <cell r="C23">
            <v>0</v>
          </cell>
          <cell r="G23">
            <v>0</v>
          </cell>
        </row>
        <row r="24">
          <cell r="A24" t="str">
            <v>2230299</v>
          </cell>
          <cell r="C24">
            <v>0</v>
          </cell>
          <cell r="G24">
            <v>112</v>
          </cell>
          <cell r="J24">
            <v>112</v>
          </cell>
        </row>
        <row r="25">
          <cell r="A25" t="str">
            <v>2230301</v>
          </cell>
          <cell r="C25">
            <v>0</v>
          </cell>
          <cell r="G25">
            <v>0</v>
          </cell>
        </row>
        <row r="26">
          <cell r="A26" t="str">
            <v>2239999</v>
          </cell>
          <cell r="C26">
            <v>0</v>
          </cell>
          <cell r="G26">
            <v>0</v>
          </cell>
        </row>
        <row r="28">
          <cell r="A28" t="str">
            <v>2300501</v>
          </cell>
        </row>
        <row r="29">
          <cell r="A29" t="str">
            <v>230050191</v>
          </cell>
        </row>
        <row r="30">
          <cell r="A30" t="str">
            <v>2300604</v>
          </cell>
        </row>
        <row r="31">
          <cell r="A31" t="str">
            <v>230060491</v>
          </cell>
        </row>
        <row r="32">
          <cell r="A32" t="str">
            <v>2300803</v>
          </cell>
          <cell r="C32">
            <v>0</v>
          </cell>
          <cell r="G32">
            <v>48</v>
          </cell>
        </row>
        <row r="33">
          <cell r="A33" t="str">
            <v>2300918</v>
          </cell>
          <cell r="B33" t="str">
            <v>国有资本经营预算年终结余</v>
          </cell>
        </row>
      </sheetData>
      <sheetData sheetId="23"/>
      <sheetData sheetId="2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sheetPr codeName="Sheet1"/>
  <dimension ref="A1:E6"/>
  <sheetViews>
    <sheetView showGridLines="0" showZeros="0" workbookViewId="0">
      <pane xSplit="5" ySplit="6" topLeftCell="F7" activePane="bottomRight" state="frozen"/>
      <selection pane="topRight"/>
      <selection pane="bottomLeft"/>
      <selection pane="bottomRight" activeCell="A6" sqref="A6:E6"/>
    </sheetView>
  </sheetViews>
  <sheetFormatPr defaultColWidth="8.75" defaultRowHeight="15.75"/>
  <cols>
    <col min="1" max="1" width="32.125" style="200" customWidth="1"/>
    <col min="2" max="2" width="18.625" style="200" customWidth="1"/>
    <col min="3" max="3" width="50.75" style="200" customWidth="1"/>
    <col min="4" max="4" width="6.125" style="200" hidden="1" customWidth="1"/>
    <col min="5" max="5" width="25" style="200" customWidth="1"/>
    <col min="6" max="16384" width="8.75" style="200"/>
  </cols>
  <sheetData>
    <row r="1" spans="1:5">
      <c r="A1" s="201"/>
    </row>
    <row r="2" spans="1:5">
      <c r="A2" s="202"/>
      <c r="B2" s="203"/>
    </row>
    <row r="3" spans="1:5" ht="18" customHeight="1"/>
    <row r="4" spans="1:5" ht="18" customHeight="1"/>
    <row r="5" spans="1:5" ht="18" customHeight="1">
      <c r="A5" s="204"/>
    </row>
    <row r="6" spans="1:5" ht="170.1" customHeight="1">
      <c r="A6" s="330" t="s">
        <v>13491</v>
      </c>
      <c r="B6" s="331"/>
      <c r="C6" s="331"/>
      <c r="D6" s="331"/>
      <c r="E6" s="331"/>
    </row>
  </sheetData>
  <sheetProtection autoFilter="0"/>
  <mergeCells count="1">
    <mergeCell ref="A6:E6"/>
  </mergeCells>
  <phoneticPr fontId="49" type="noConversion"/>
  <printOptions horizontalCentered="1"/>
  <pageMargins left="0.75" right="0.75" top="0.97986111111111096" bottom="0.97986111111111096" header="0.50972222222222197" footer="0.50972222222222197"/>
  <pageSetup paperSize="9" orientation="landscape"/>
  <headerFooter alignWithMargins="0"/>
</worksheet>
</file>

<file path=xl/worksheets/sheet10.xml><?xml version="1.0" encoding="utf-8"?>
<worksheet xmlns="http://schemas.openxmlformats.org/spreadsheetml/2006/main" xmlns:r="http://schemas.openxmlformats.org/officeDocument/2006/relationships">
  <sheetPr codeName="Sheet10"/>
  <dimension ref="A1:G27"/>
  <sheetViews>
    <sheetView showGridLines="0" showZeros="0" workbookViewId="0">
      <pane xSplit="3" ySplit="6" topLeftCell="D7" activePane="bottomRight" state="frozen"/>
      <selection pane="topRight"/>
      <selection pane="bottomLeft"/>
      <selection pane="bottomRight"/>
    </sheetView>
  </sheetViews>
  <sheetFormatPr defaultColWidth="18" defaultRowHeight="14.25"/>
  <cols>
    <col min="1" max="1" width="12.25" style="139" customWidth="1"/>
    <col min="2" max="2" width="16.25" style="140" customWidth="1"/>
    <col min="3" max="5" width="18" style="140" customWidth="1"/>
    <col min="6" max="7" width="18" style="141" customWidth="1"/>
    <col min="8" max="16384" width="18" style="140"/>
  </cols>
  <sheetData>
    <row r="1" spans="1:7" s="135" customFormat="1" ht="19.5" customHeight="1">
      <c r="A1" s="107" t="s">
        <v>14058</v>
      </c>
      <c r="B1" s="255">
        <f t="array" aca="1" ref="B1" ca="1">IF(SUMPRODUCT(ISTEXT(C6:C12)*ROW(C6:C12))&gt;0,"录入了非数字，请检查 "&amp;IFERROR(ADDRESS(SUMPRODUCT(MAX(ISTEXT(C6:C12)*ROW(C6:C12))),3)&amp;" 单元格！",0),IF(SUMPRODUCT(ISTEXT(D6:D12)*ROW(D6:D12))&gt;0,"录入了非数字，请检查 "&amp;IFERROR(ADDRESS(SUMPRODUCT(MAX(ISTEXT(D6:D12)*ROW(D6:D12))),4)&amp;" 单元格！",0),IF(SUMPRODUCT(ISTEXT(E6:E12)*ROW(E6:E12))&gt;0,"录入了非数字，请检查 "&amp;IFERROR(ADDRESS(SUMPRODUCT(MAX((ISTEXT(E6:E12)*ROW(E6:E12)))),5)&amp;" 单元格！",0),IF(SUMPRODUCT(ISERROR(C12:E12)*COLUMN(C12:E12))&gt;0,"录入了错误值，请检查 "&amp;IFERROR(CHAR(SUMPRODUCT(MAX(ISERROR(C12:E12)*COLUMN(C12:E12)))+64)&amp;" 列！",0),0))))</f>
        <v>0</v>
      </c>
      <c r="F1" s="142"/>
      <c r="G1" s="142"/>
    </row>
    <row r="2" spans="1:7" s="136" customFormat="1" ht="24">
      <c r="A2" s="364" t="s">
        <v>13575</v>
      </c>
      <c r="B2" s="364"/>
      <c r="C2" s="364"/>
      <c r="D2" s="364"/>
      <c r="E2" s="364"/>
      <c r="F2" s="364"/>
      <c r="G2" s="364"/>
    </row>
    <row r="3" spans="1:7" s="137" customFormat="1" ht="19.5" customHeight="1">
      <c r="A3" s="272"/>
      <c r="B3" s="273"/>
      <c r="C3" s="273"/>
      <c r="D3" s="273"/>
      <c r="E3" s="273"/>
      <c r="F3" s="365" t="s">
        <v>9701</v>
      </c>
      <c r="G3" s="365"/>
    </row>
    <row r="4" spans="1:7" s="137" customFormat="1" ht="31.15" customHeight="1">
      <c r="A4" s="376" t="s">
        <v>12957</v>
      </c>
      <c r="B4" s="377"/>
      <c r="C4" s="372" t="s">
        <v>12958</v>
      </c>
      <c r="D4" s="374" t="s">
        <v>12959</v>
      </c>
      <c r="E4" s="366" t="s">
        <v>9705</v>
      </c>
      <c r="F4" s="367"/>
      <c r="G4" s="368"/>
    </row>
    <row r="5" spans="1:7" s="137" customFormat="1" ht="38.25" customHeight="1">
      <c r="A5" s="378"/>
      <c r="B5" s="379"/>
      <c r="C5" s="373"/>
      <c r="D5" s="375"/>
      <c r="E5" s="143" t="s">
        <v>9706</v>
      </c>
      <c r="F5" s="129" t="s">
        <v>12960</v>
      </c>
      <c r="G5" s="129" t="s">
        <v>12961</v>
      </c>
    </row>
    <row r="6" spans="1:7" s="137" customFormat="1" ht="19.5" customHeight="1">
      <c r="A6"/>
      <c r="B6"/>
      <c r="C6" s="15"/>
      <c r="D6" s="15"/>
      <c r="E6" s="15"/>
      <c r="F6"/>
      <c r="G6"/>
    </row>
    <row r="7" spans="1:7" s="137" customFormat="1" ht="19.5" customHeight="1">
      <c r="A7" s="369" t="s">
        <v>13576</v>
      </c>
      <c r="B7" s="370"/>
      <c r="C7" s="144"/>
      <c r="D7" s="145"/>
      <c r="E7" s="146"/>
      <c r="F7" s="274">
        <f t="shared" ref="F7:F12" ca="1" si="0">IFERROR(OFFSET(F7,0,-1)/OFFSET(F7,0,-3),)</f>
        <v>0</v>
      </c>
      <c r="G7" s="274">
        <f t="shared" ref="G7:G12" ca="1" si="1">IFERROR(OFFSET(G7,0,-2)/OFFSET(G7,0,-3),)</f>
        <v>0</v>
      </c>
    </row>
    <row r="8" spans="1:7" s="137" customFormat="1" ht="19.5" customHeight="1">
      <c r="A8" s="371" t="s">
        <v>12962</v>
      </c>
      <c r="B8" s="147" t="s">
        <v>12963</v>
      </c>
      <c r="C8" s="275">
        <f ca="1">SUM(OFFSET(C8,1,0,2))</f>
        <v>880</v>
      </c>
      <c r="D8" s="275">
        <f t="shared" ref="D8:E8" ca="1" si="2">SUM(OFFSET(D8,1,0,2))</f>
        <v>520</v>
      </c>
      <c r="E8" s="275">
        <f t="shared" ca="1" si="2"/>
        <v>502</v>
      </c>
      <c r="F8" s="274">
        <f t="shared" ca="1" si="0"/>
        <v>0.57045454545454544</v>
      </c>
      <c r="G8" s="274">
        <f t="shared" ca="1" si="1"/>
        <v>0.9653846153846154</v>
      </c>
    </row>
    <row r="9" spans="1:7" s="137" customFormat="1" ht="19.5" customHeight="1">
      <c r="A9" s="371"/>
      <c r="B9" s="147" t="s">
        <v>12964</v>
      </c>
      <c r="C9" s="144">
        <v>410</v>
      </c>
      <c r="D9" s="276">
        <v>30</v>
      </c>
      <c r="E9" s="144">
        <v>16</v>
      </c>
      <c r="F9" s="274">
        <f t="shared" ca="1" si="0"/>
        <v>3.9024390243902439E-2</v>
      </c>
      <c r="G9" s="274">
        <f t="shared" ca="1" si="1"/>
        <v>0.53333333333333333</v>
      </c>
    </row>
    <row r="10" spans="1:7" s="137" customFormat="1" ht="19.5" customHeight="1">
      <c r="A10" s="371"/>
      <c r="B10" s="147" t="s">
        <v>12965</v>
      </c>
      <c r="C10" s="144">
        <v>470</v>
      </c>
      <c r="D10" s="144">
        <v>490</v>
      </c>
      <c r="E10" s="276">
        <v>486</v>
      </c>
      <c r="F10" s="274">
        <f t="shared" ca="1" si="0"/>
        <v>1.0340425531914894</v>
      </c>
      <c r="G10" s="274">
        <f t="shared" ca="1" si="1"/>
        <v>0.99183673469387756</v>
      </c>
    </row>
    <row r="11" spans="1:7" s="138" customFormat="1" ht="19.5" customHeight="1">
      <c r="A11" s="369" t="s">
        <v>12966</v>
      </c>
      <c r="B11" s="370"/>
      <c r="C11" s="144">
        <v>700</v>
      </c>
      <c r="D11" s="144">
        <v>310</v>
      </c>
      <c r="E11" s="144">
        <v>304</v>
      </c>
      <c r="F11" s="274">
        <f t="shared" ca="1" si="0"/>
        <v>0.43428571428571427</v>
      </c>
      <c r="G11" s="274">
        <f t="shared" ca="1" si="1"/>
        <v>0.98064516129032253</v>
      </c>
    </row>
    <row r="12" spans="1:7" ht="15">
      <c r="A12" s="362" t="s">
        <v>12195</v>
      </c>
      <c r="B12" s="363"/>
      <c r="C12" s="277">
        <f ca="1">SUM(OFFSET(C12,-5,0,2),OFFSET(C12,-1,0))</f>
        <v>1580</v>
      </c>
      <c r="D12" s="277">
        <f t="shared" ref="D12:E12" ca="1" si="3">SUM(OFFSET(D12,-5,0,2),OFFSET(D12,-1,0))</f>
        <v>830</v>
      </c>
      <c r="E12" s="277">
        <f t="shared" ca="1" si="3"/>
        <v>806</v>
      </c>
      <c r="F12" s="274">
        <f t="shared" ca="1" si="0"/>
        <v>0.51012658227848107</v>
      </c>
      <c r="G12" s="274">
        <f t="shared" ca="1" si="1"/>
        <v>0.97108433734939759</v>
      </c>
    </row>
    <row r="16" spans="1:7">
      <c r="E16" s="148"/>
    </row>
    <row r="20" spans="5:5">
      <c r="E20" s="148"/>
    </row>
    <row r="23" spans="5:5">
      <c r="E23" s="148"/>
    </row>
    <row r="27" spans="5:5">
      <c r="E27" s="148"/>
    </row>
  </sheetData>
  <sheetProtection autoFilter="0"/>
  <mergeCells count="10">
    <mergeCell ref="A12:B12"/>
    <mergeCell ref="A2:G2"/>
    <mergeCell ref="F3:G3"/>
    <mergeCell ref="E4:G4"/>
    <mergeCell ref="A7:B7"/>
    <mergeCell ref="A8:A10"/>
    <mergeCell ref="A11:B11"/>
    <mergeCell ref="C4:C5"/>
    <mergeCell ref="D4:D5"/>
    <mergeCell ref="A4:B5"/>
  </mergeCells>
  <phoneticPr fontId="49" type="noConversion"/>
  <printOptions horizontalCentered="1"/>
  <pageMargins left="0.70833333333333304" right="0.70833333333333304" top="0.74791666666666701" bottom="0.74791666666666701" header="0.31458333333333299" footer="0.31458333333333299"/>
  <pageSetup paperSize="9" orientation="landscape" blackAndWhite="1"/>
  <headerFooter alignWithMargins="0"/>
</worksheet>
</file>

<file path=xl/worksheets/sheet11.xml><?xml version="1.0" encoding="utf-8"?>
<worksheet xmlns="http://schemas.openxmlformats.org/spreadsheetml/2006/main" xmlns:r="http://schemas.openxmlformats.org/officeDocument/2006/relationships">
  <sheetPr codeName="Sheet11">
    <pageSetUpPr fitToPage="1"/>
  </sheetPr>
  <dimension ref="A1:N378"/>
  <sheetViews>
    <sheetView showGridLines="0" showZeros="0" zoomScale="80" zoomScaleNormal="80" workbookViewId="0">
      <pane xSplit="3" ySplit="1" topLeftCell="D2" activePane="bottomRight" state="frozen"/>
      <selection pane="topRight"/>
      <selection pane="bottomLeft"/>
      <selection pane="bottomRight"/>
    </sheetView>
  </sheetViews>
  <sheetFormatPr defaultColWidth="8.75" defaultRowHeight="13.5"/>
  <cols>
    <col min="1" max="1" width="9.875" style="105" customWidth="1"/>
    <col min="2" max="2" width="64.125" style="105" customWidth="1"/>
    <col min="3" max="5" width="10.75" style="105" customWidth="1"/>
    <col min="6" max="7" width="8.5" style="120" customWidth="1"/>
    <col min="8" max="8" width="9.875" style="105" customWidth="1"/>
    <col min="9" max="9" width="64.125" style="105" customWidth="1"/>
    <col min="10" max="12" width="10.75" style="105" customWidth="1"/>
    <col min="13" max="14" width="8.5" style="120" customWidth="1"/>
    <col min="15" max="16384" width="8.75" style="105"/>
  </cols>
  <sheetData>
    <row r="1" spans="1:14" ht="18.75">
      <c r="A1" s="107" t="s">
        <v>14057</v>
      </c>
      <c r="B1" s="255"/>
      <c r="C1" s="121"/>
      <c r="D1" s="121"/>
      <c r="E1" s="121"/>
      <c r="F1" s="122"/>
      <c r="G1" s="122"/>
      <c r="H1" s="258"/>
      <c r="I1" s="258"/>
      <c r="J1" s="258"/>
      <c r="K1" s="258"/>
      <c r="L1" s="258"/>
      <c r="M1" s="257"/>
      <c r="N1" s="257"/>
    </row>
    <row r="2" spans="1:14" s="103" customFormat="1" ht="24">
      <c r="A2" s="380" t="s">
        <v>13577</v>
      </c>
      <c r="B2" s="380"/>
      <c r="C2" s="380"/>
      <c r="D2" s="380"/>
      <c r="E2" s="380"/>
      <c r="F2" s="380"/>
      <c r="G2" s="380"/>
      <c r="H2" s="380"/>
      <c r="I2" s="380"/>
      <c r="J2" s="380"/>
      <c r="K2" s="380"/>
      <c r="L2" s="380"/>
      <c r="M2" s="380"/>
      <c r="N2" s="380"/>
    </row>
    <row r="3" spans="1:14" ht="14.25" customHeight="1">
      <c r="A3" s="278"/>
      <c r="B3" s="258"/>
      <c r="C3" s="258"/>
      <c r="D3" s="258"/>
      <c r="E3" s="258"/>
      <c r="F3" s="257"/>
      <c r="G3" s="257"/>
      <c r="H3" s="258"/>
      <c r="I3" s="258"/>
      <c r="J3" s="258"/>
      <c r="K3" s="258"/>
      <c r="L3" s="258"/>
      <c r="M3" s="257"/>
      <c r="N3" s="123" t="s">
        <v>9701</v>
      </c>
    </row>
    <row r="4" spans="1:14" ht="28.15" customHeight="1">
      <c r="A4" s="360" t="s">
        <v>12967</v>
      </c>
      <c r="B4" s="360"/>
      <c r="C4" s="360"/>
      <c r="D4" s="360"/>
      <c r="E4" s="360"/>
      <c r="F4" s="360"/>
      <c r="G4" s="360"/>
      <c r="H4" s="360" t="s">
        <v>12968</v>
      </c>
      <c r="I4" s="360"/>
      <c r="J4" s="360"/>
      <c r="K4" s="360"/>
      <c r="L4" s="360"/>
      <c r="M4" s="360"/>
      <c r="N4" s="360"/>
    </row>
    <row r="5" spans="1:14" s="106" customFormat="1" ht="19.5" customHeight="1">
      <c r="A5" s="381" t="s">
        <v>13578</v>
      </c>
      <c r="B5" s="354" t="s">
        <v>9762</v>
      </c>
      <c r="C5" s="381" t="s">
        <v>12969</v>
      </c>
      <c r="D5" s="356" t="s">
        <v>13579</v>
      </c>
      <c r="E5" s="381" t="s">
        <v>9705</v>
      </c>
      <c r="F5" s="381"/>
      <c r="G5" s="381"/>
      <c r="H5" s="381" t="s">
        <v>13578</v>
      </c>
      <c r="I5" s="354" t="s">
        <v>9762</v>
      </c>
      <c r="J5" s="381" t="s">
        <v>12969</v>
      </c>
      <c r="K5" s="356" t="s">
        <v>13579</v>
      </c>
      <c r="L5" s="381" t="s">
        <v>9705</v>
      </c>
      <c r="M5" s="381"/>
      <c r="N5" s="381"/>
    </row>
    <row r="6" spans="1:14" s="106" customFormat="1" ht="60" customHeight="1">
      <c r="A6" s="381"/>
      <c r="B6" s="354"/>
      <c r="C6" s="381"/>
      <c r="D6" s="381"/>
      <c r="E6" s="239" t="s">
        <v>9706</v>
      </c>
      <c r="F6" s="129" t="s">
        <v>12960</v>
      </c>
      <c r="G6" s="279" t="s">
        <v>13580</v>
      </c>
      <c r="H6" s="381"/>
      <c r="I6" s="354"/>
      <c r="J6" s="381"/>
      <c r="K6" s="381"/>
      <c r="L6" s="239" t="s">
        <v>9706</v>
      </c>
      <c r="M6" s="129" t="s">
        <v>12960</v>
      </c>
      <c r="N6" s="279" t="s">
        <v>13580</v>
      </c>
    </row>
    <row r="7" spans="1:14" ht="17.100000000000001" customHeight="1">
      <c r="A7" s="253" t="s">
        <v>12970</v>
      </c>
      <c r="B7" s="280" t="s">
        <v>13581</v>
      </c>
      <c r="C7" s="251">
        <f>SUMPRODUCT('[1]表九（录入表）'!D$6:D$345*(LEFT('[1]表九（录入表）'!$B$6:$B$345,LEN($A7))=$A7))</f>
        <v>2185</v>
      </c>
      <c r="D7" s="251">
        <f>SUMPRODUCT('[1]表九（录入表）'!E$6:E$345*(LEFT('[1]表九（录入表）'!$B$6:$B$345,LEN($A7))=$A7))</f>
        <v>2621</v>
      </c>
      <c r="E7" s="251">
        <f>SUMPRODUCT('[1]表九（录入表）'!F$6:F$345*(LEFT('[1]表九（录入表）'!$B$6:$B$345,LEN($A7))=$A7))</f>
        <v>2323</v>
      </c>
      <c r="F7" s="244">
        <f>IFERROR($E7/C7,"")</f>
        <v>1.0631578947368421</v>
      </c>
      <c r="G7" s="244">
        <f t="shared" ref="G7:G58" si="0">IFERROR($E7/D7,"")</f>
        <v>0.88630293780999614</v>
      </c>
      <c r="H7" s="95" t="s">
        <v>9875</v>
      </c>
      <c r="I7" s="110" t="s">
        <v>9876</v>
      </c>
      <c r="J7" s="127">
        <f>SUMPRODUCT('[1]表九（录入表）'!D$6:D$345*(LEFT('[1]表九（录入表）'!$B$6:$B$345,LEN($H7))=$H7))</f>
        <v>0</v>
      </c>
      <c r="K7" s="127">
        <f>SUMPRODUCT('[1]表九（录入表）'!E$6:E$345*(LEFT('[1]表九（录入表）'!$B$6:$B$345,LEN($H7))=$H7))</f>
        <v>0</v>
      </c>
      <c r="L7" s="127">
        <f>SUMPRODUCT('[1]表九（录入表）'!F$6:F$345*(LEFT('[1]表九（录入表）'!$B$6:$B$345,LEN($H7))=$H7))</f>
        <v>0</v>
      </c>
      <c r="M7" s="259" t="str">
        <f t="shared" ref="M7:N22" si="1">IFERROR($L7/J7,"")</f>
        <v/>
      </c>
      <c r="N7" s="259" t="str">
        <f t="shared" si="1"/>
        <v/>
      </c>
    </row>
    <row r="8" spans="1:14" ht="17.100000000000001" customHeight="1">
      <c r="A8" s="253" t="s">
        <v>12971</v>
      </c>
      <c r="B8" s="125" t="s">
        <v>13582</v>
      </c>
      <c r="C8" s="251">
        <f>SUMPRODUCT('[1]表九（录入表）'!D$6:D$345*(LEFT('[1]表九（录入表）'!$B$6:$B$345,LEN($A8))=$A8))</f>
        <v>0</v>
      </c>
      <c r="D8" s="249">
        <f>SUMPRODUCT('[1]表九（录入表）'!E$6:E$345*(LEFT('[1]表九（录入表）'!$B$6:$B$345,LEN($A8))=$A8))</f>
        <v>0</v>
      </c>
      <c r="E8" s="249">
        <f>SUMPRODUCT('[1]表九（录入表）'!F$6:F$345*(LEFT('[1]表九（录入表）'!$B$6:$B$345,LEN($A8))=$A8))</f>
        <v>0</v>
      </c>
      <c r="F8" s="244" t="str">
        <f t="shared" ref="F8:F58" si="2">IFERROR($E8/C8,"")</f>
        <v/>
      </c>
      <c r="G8" s="244" t="str">
        <f t="shared" si="0"/>
        <v/>
      </c>
      <c r="H8" s="95" t="s">
        <v>13583</v>
      </c>
      <c r="I8" s="110" t="s">
        <v>13584</v>
      </c>
      <c r="J8" s="127">
        <f>SUMPRODUCT('[1]表九（录入表）'!D$6:D$345*(LEFT('[1]表九（录入表）'!$B$6:$B$345,LEN($H8))=$H8))</f>
        <v>0</v>
      </c>
      <c r="K8" s="100">
        <f>SUMPRODUCT('[1]表九（录入表）'!E$6:E$345*(LEFT('[1]表九（录入表）'!$B$6:$B$345,LEN($H8))=$H8))</f>
        <v>0</v>
      </c>
      <c r="L8" s="100">
        <f>SUMPRODUCT('[1]表九（录入表）'!F$6:F$345*(LEFT('[1]表九（录入表）'!$B$6:$B$345,LEN($H8))=$H8))</f>
        <v>0</v>
      </c>
      <c r="M8" s="259" t="str">
        <f t="shared" si="1"/>
        <v/>
      </c>
      <c r="N8" s="259" t="str">
        <f t="shared" si="1"/>
        <v/>
      </c>
    </row>
    <row r="9" spans="1:14" ht="17.100000000000001" customHeight="1">
      <c r="A9" s="253" t="s">
        <v>12973</v>
      </c>
      <c r="B9" s="125" t="s">
        <v>13585</v>
      </c>
      <c r="C9" s="131">
        <f>SUMPRODUCT('[1]表九（录入表）'!D$6:D$345*(LEFT('[1]表九（录入表）'!$B$6:$B$345,LEN($A9))=$A9))</f>
        <v>0</v>
      </c>
      <c r="D9" s="99">
        <f>SUMPRODUCT('[1]表九（录入表）'!E$6:E$345*(LEFT('[1]表九（录入表）'!$B$6:$B$345,LEN($A9))=$A9))</f>
        <v>0</v>
      </c>
      <c r="E9" s="99">
        <f>SUMPRODUCT('[1]表九（录入表）'!F$6:F$345*(LEFT('[1]表九（录入表）'!$B$6:$B$345,LEN($A9))=$A9))</f>
        <v>0</v>
      </c>
      <c r="F9" s="244" t="str">
        <f t="shared" si="2"/>
        <v/>
      </c>
      <c r="G9" s="244" t="str">
        <f t="shared" si="0"/>
        <v/>
      </c>
      <c r="H9" s="95" t="s">
        <v>13586</v>
      </c>
      <c r="I9" s="110" t="s">
        <v>13587</v>
      </c>
      <c r="J9" s="131">
        <f>SUMPRODUCT('[1]表九（录入表）'!D$6:D$345*(LEFT('[1]表九（录入表）'!$B$6:$B$345,LEN($H9))=$H9))</f>
        <v>0</v>
      </c>
      <c r="K9" s="99">
        <f>SUMPRODUCT('[1]表九（录入表）'!E$6:E$345*(LEFT('[1]表九（录入表）'!$B$6:$B$345,LEN($H9))=$H9))</f>
        <v>0</v>
      </c>
      <c r="L9" s="99">
        <f>SUMPRODUCT('[1]表九（录入表）'!F$6:F$345*(LEFT('[1]表九（录入表）'!$B$6:$B$345,LEN($H9))=$H9))</f>
        <v>0</v>
      </c>
      <c r="M9" s="259" t="str">
        <f t="shared" si="1"/>
        <v/>
      </c>
      <c r="N9" s="259" t="str">
        <f t="shared" si="1"/>
        <v/>
      </c>
    </row>
    <row r="10" spans="1:14" ht="17.100000000000001" customHeight="1">
      <c r="A10" s="253" t="s">
        <v>12975</v>
      </c>
      <c r="B10" s="125" t="s">
        <v>13588</v>
      </c>
      <c r="C10" s="251">
        <f>SUMPRODUCT('[1]表九（录入表）'!D$6:D$345*(LEFT('[1]表九（录入表）'!$B$6:$B$345,LEN($A10))=$A10))</f>
        <v>0</v>
      </c>
      <c r="D10" s="251">
        <f>SUMPRODUCT('[1]表九（录入表）'!E$6:E$345*(LEFT('[1]表九（录入表）'!$B$6:$B$345,LEN($A10))=$A10))</f>
        <v>0</v>
      </c>
      <c r="E10" s="251">
        <f>SUMPRODUCT('[1]表九（录入表）'!F$6:F$345*(LEFT('[1]表九（录入表）'!$B$6:$B$345,LEN($A10))=$A10))</f>
        <v>0</v>
      </c>
      <c r="F10" s="244" t="str">
        <f t="shared" si="2"/>
        <v/>
      </c>
      <c r="G10" s="244" t="str">
        <f t="shared" si="0"/>
        <v/>
      </c>
      <c r="H10" s="95" t="s">
        <v>13589</v>
      </c>
      <c r="I10" s="110" t="s">
        <v>10682</v>
      </c>
      <c r="J10" s="131">
        <f>SUMPRODUCT('[1]表九（录入表）'!D$6:D$345*(LEFT('[1]表九（录入表）'!$B$6:$B$345,LEN($H10))=$H10))</f>
        <v>0</v>
      </c>
      <c r="K10" s="99">
        <f>SUMPRODUCT('[1]表九（录入表）'!E$6:E$345*(LEFT('[1]表九（录入表）'!$B$6:$B$345,LEN($H10))=$H10))</f>
        <v>0</v>
      </c>
      <c r="L10" s="99">
        <f>SUMPRODUCT('[1]表九（录入表）'!F$6:F$345*(LEFT('[1]表九（录入表）'!$B$6:$B$345,LEN($H10))=$H10))</f>
        <v>0</v>
      </c>
      <c r="M10" s="259" t="str">
        <f t="shared" si="1"/>
        <v/>
      </c>
      <c r="N10" s="259" t="str">
        <f t="shared" si="1"/>
        <v/>
      </c>
    </row>
    <row r="11" spans="1:14" ht="17.100000000000001" customHeight="1">
      <c r="A11" s="253" t="s">
        <v>12977</v>
      </c>
      <c r="B11" s="125" t="s">
        <v>12978</v>
      </c>
      <c r="C11" s="251">
        <f>SUMPRODUCT('[1]表九（录入表）'!D$6:D$345*(LEFT('[1]表九（录入表）'!$B$6:$B$345,LEN($A11))=$A11))</f>
        <v>0</v>
      </c>
      <c r="D11" s="251">
        <f>SUMPRODUCT('[1]表九（录入表）'!E$6:E$345*(LEFT('[1]表九（录入表）'!$B$6:$B$345,LEN($A11))=$A11))</f>
        <v>0</v>
      </c>
      <c r="E11" s="251">
        <f>SUMPRODUCT('[1]表九（录入表）'!F$6:F$345*(LEFT('[1]表九（录入表）'!$B$6:$B$345,LEN($A11))=$A11))</f>
        <v>0</v>
      </c>
      <c r="F11" s="244" t="str">
        <f t="shared" si="2"/>
        <v/>
      </c>
      <c r="G11" s="244" t="str">
        <f t="shared" si="0"/>
        <v/>
      </c>
      <c r="H11" s="95" t="s">
        <v>13590</v>
      </c>
      <c r="I11" s="110" t="s">
        <v>9882</v>
      </c>
      <c r="J11" s="131">
        <f>SUMPRODUCT('[1]表九（录入表）'!D$6:D$345*(LEFT('[1]表九（录入表）'!$B$6:$B$345,LEN($H11))=$H11))</f>
        <v>0</v>
      </c>
      <c r="K11" s="99">
        <f>SUMPRODUCT('[1]表九（录入表）'!E$6:E$345*(LEFT('[1]表九（录入表）'!$B$6:$B$345,LEN($H11))=$H11))</f>
        <v>0</v>
      </c>
      <c r="L11" s="99">
        <f>SUMPRODUCT('[1]表九（录入表）'!F$6:F$345*(LEFT('[1]表九（录入表）'!$B$6:$B$345,LEN($H11))=$H11))</f>
        <v>0</v>
      </c>
      <c r="M11" s="259" t="str">
        <f t="shared" si="1"/>
        <v/>
      </c>
      <c r="N11" s="259" t="str">
        <f t="shared" si="1"/>
        <v/>
      </c>
    </row>
    <row r="12" spans="1:14" ht="17.100000000000001" customHeight="1">
      <c r="A12" s="253" t="s">
        <v>12980</v>
      </c>
      <c r="B12" s="125" t="s">
        <v>13591</v>
      </c>
      <c r="C12" s="251">
        <f>SUMPRODUCT('[1]表九（录入表）'!D$6:D$345*(LEFT('[1]表九（录入表）'!$B$6:$B$345,LEN($A12))=$A12))</f>
        <v>0</v>
      </c>
      <c r="D12" s="251">
        <f>SUMPRODUCT('[1]表九（录入表）'!E$6:E$345*(LEFT('[1]表九（录入表）'!$B$6:$B$345,LEN($A12))=$A12))</f>
        <v>0</v>
      </c>
      <c r="E12" s="251">
        <f>SUMPRODUCT('[1]表九（录入表）'!F$6:F$345*(LEFT('[1]表九（录入表）'!$B$6:$B$345,LEN($A12))=$A12))</f>
        <v>0</v>
      </c>
      <c r="F12" s="244" t="str">
        <f t="shared" si="2"/>
        <v/>
      </c>
      <c r="G12" s="244" t="str">
        <f t="shared" si="0"/>
        <v/>
      </c>
      <c r="H12" s="95" t="s">
        <v>13592</v>
      </c>
      <c r="I12" s="110" t="s">
        <v>9890</v>
      </c>
      <c r="J12" s="131">
        <f>SUMPRODUCT('[1]表九（录入表）'!D$6:D$345*(LEFT('[1]表九（录入表）'!$B$6:$B$345,LEN($H12))=$H12))</f>
        <v>0</v>
      </c>
      <c r="K12" s="99">
        <f>SUMPRODUCT('[1]表九（录入表）'!E$6:E$345*(LEFT('[1]表九（录入表）'!$B$6:$B$345,LEN($H12))=$H12))</f>
        <v>0</v>
      </c>
      <c r="L12" s="99">
        <f>SUMPRODUCT('[1]表九（录入表）'!F$6:F$345*(LEFT('[1]表九（录入表）'!$B$6:$B$345,LEN($H12))=$H12))</f>
        <v>0</v>
      </c>
      <c r="M12" s="259" t="str">
        <f t="shared" si="1"/>
        <v/>
      </c>
      <c r="N12" s="259" t="str">
        <f t="shared" si="1"/>
        <v/>
      </c>
    </row>
    <row r="13" spans="1:14" ht="17.100000000000001" customHeight="1">
      <c r="A13" s="253" t="s">
        <v>12982</v>
      </c>
      <c r="B13" s="125" t="s">
        <v>13593</v>
      </c>
      <c r="C13" s="251">
        <f>SUMPRODUCT('[1]表九（录入表）'!D$6:D$345*(LEFT('[1]表九（录入表）'!$B$6:$B$345,LEN($A13))=$A13))</f>
        <v>0</v>
      </c>
      <c r="D13" s="251">
        <f>SUMPRODUCT('[1]表九（录入表）'!E$6:E$345*(LEFT('[1]表九（录入表）'!$B$6:$B$345,LEN($A13))=$A13))</f>
        <v>0</v>
      </c>
      <c r="E13" s="251">
        <f>SUMPRODUCT('[1]表九（录入表）'!F$6:F$345*(LEFT('[1]表九（录入表）'!$B$6:$B$345,LEN($A13))=$A13))</f>
        <v>0</v>
      </c>
      <c r="F13" s="244" t="str">
        <f t="shared" si="2"/>
        <v/>
      </c>
      <c r="G13" s="244" t="str">
        <f t="shared" si="0"/>
        <v/>
      </c>
      <c r="H13" s="95" t="s">
        <v>13594</v>
      </c>
      <c r="I13" s="110" t="s">
        <v>9896</v>
      </c>
      <c r="J13" s="131">
        <f>SUMPRODUCT('[1]表九（录入表）'!D$6:D$345*(LEFT('[1]表九（录入表）'!$B$6:$B$345,LEN($H13))=$H13))</f>
        <v>0</v>
      </c>
      <c r="K13" s="99">
        <f>SUMPRODUCT('[1]表九（录入表）'!E$6:E$345*(LEFT('[1]表九（录入表）'!$B$6:$B$345,LEN($H13))=$H13))</f>
        <v>0</v>
      </c>
      <c r="L13" s="99">
        <f>SUMPRODUCT('[1]表九（录入表）'!F$6:F$345*(LEFT('[1]表九（录入表）'!$B$6:$B$345,LEN($H13))=$H13))</f>
        <v>0</v>
      </c>
      <c r="M13" s="259" t="str">
        <f t="shared" si="1"/>
        <v/>
      </c>
      <c r="N13" s="259" t="str">
        <f t="shared" si="1"/>
        <v/>
      </c>
    </row>
    <row r="14" spans="1:14" ht="17.100000000000001" customHeight="1">
      <c r="A14" s="253" t="s">
        <v>12984</v>
      </c>
      <c r="B14" s="125" t="s">
        <v>13595</v>
      </c>
      <c r="C14" s="251">
        <f>SUMPRODUCT('[1]表九（录入表）'!D$6:D$345*(LEFT('[1]表九（录入表）'!$B$6:$B$345,LEN($A14))=$A14))</f>
        <v>2000</v>
      </c>
      <c r="D14" s="249">
        <f>SUMPRODUCT('[1]表九（录入表）'!E$6:E$345*(LEFT('[1]表九（录入表）'!$B$6:$B$345,LEN($A14))=$A14))</f>
        <v>2388</v>
      </c>
      <c r="E14" s="249">
        <f>SUMPRODUCT('[1]表九（录入表）'!F$6:F$345*(LEFT('[1]表九（录入表）'!$B$6:$B$345,LEN($A14))=$A14))</f>
        <v>2113</v>
      </c>
      <c r="F14" s="244">
        <f t="shared" si="2"/>
        <v>1.0565</v>
      </c>
      <c r="G14" s="244">
        <f t="shared" si="0"/>
        <v>0.88484087102177555</v>
      </c>
      <c r="H14" s="95" t="s">
        <v>9897</v>
      </c>
      <c r="I14" s="110" t="s">
        <v>9898</v>
      </c>
      <c r="J14" s="127">
        <f>SUMPRODUCT('[1]表九（录入表）'!D$6:D$345*(LEFT('[1]表九（录入表）'!$B$6:$B$345,LEN($H14))=$H14))</f>
        <v>0</v>
      </c>
      <c r="K14" s="100">
        <f>SUMPRODUCT('[1]表九（录入表）'!E$6:E$345*(LEFT('[1]表九（录入表）'!$B$6:$B$345,LEN($H14))=$H14))</f>
        <v>0</v>
      </c>
      <c r="L14" s="100">
        <f>SUMPRODUCT('[1]表九（录入表）'!F$6:F$345*(LEFT('[1]表九（录入表）'!$B$6:$B$345,LEN($H14))=$H14))</f>
        <v>0</v>
      </c>
      <c r="M14" s="259" t="str">
        <f t="shared" si="1"/>
        <v/>
      </c>
      <c r="N14" s="259" t="str">
        <f t="shared" si="1"/>
        <v/>
      </c>
    </row>
    <row r="15" spans="1:14" ht="17.100000000000001" customHeight="1">
      <c r="A15" s="253" t="s">
        <v>12986</v>
      </c>
      <c r="B15" s="125" t="s">
        <v>13596</v>
      </c>
      <c r="C15" s="131">
        <f>SUMPRODUCT('[1]表九（录入表）'!D$6:D$345*(LEFT('[1]表九（录入表）'!$B$6:$B$345,LEN($A15))=$A15))</f>
        <v>2000</v>
      </c>
      <c r="D15" s="131">
        <f>SUMPRODUCT('[1]表九（录入表）'!E$6:E$345*(LEFT('[1]表九（录入表）'!$B$6:$B$345,LEN($A15))=$A15))</f>
        <v>2257</v>
      </c>
      <c r="E15" s="131">
        <f>SUMPRODUCT('[1]表九（录入表）'!F$6:F$345*(LEFT('[1]表九（录入表）'!$B$6:$B$345,LEN($A15))=$A15))</f>
        <v>2113</v>
      </c>
      <c r="F15" s="244">
        <f t="shared" si="2"/>
        <v>1.0565</v>
      </c>
      <c r="G15" s="244">
        <f t="shared" si="0"/>
        <v>0.93619849357554275</v>
      </c>
      <c r="H15" s="95" t="s">
        <v>12972</v>
      </c>
      <c r="I15" s="110" t="s">
        <v>13280</v>
      </c>
      <c r="J15" s="127">
        <f>SUMPRODUCT('[1]表九（录入表）'!D$6:D$345*(LEFT('[1]表九（录入表）'!$B$6:$B$345,LEN($H15))=$H15))</f>
        <v>0</v>
      </c>
      <c r="K15" s="127">
        <f>SUMPRODUCT('[1]表九（录入表）'!E$6:E$345*(LEFT('[1]表九（录入表）'!$B$6:$B$345,LEN($H15))=$H15))</f>
        <v>0</v>
      </c>
      <c r="L15" s="127">
        <f>SUMPRODUCT('[1]表九（录入表）'!F$6:F$345*(LEFT('[1]表九（录入表）'!$B$6:$B$345,LEN($H15))=$H15))</f>
        <v>0</v>
      </c>
      <c r="M15" s="259" t="str">
        <f t="shared" si="1"/>
        <v/>
      </c>
      <c r="N15" s="259" t="str">
        <f t="shared" si="1"/>
        <v/>
      </c>
    </row>
    <row r="16" spans="1:14" ht="17.100000000000001" customHeight="1">
      <c r="A16" s="253" t="s">
        <v>12987</v>
      </c>
      <c r="B16" s="125" t="s">
        <v>13597</v>
      </c>
      <c r="C16" s="131">
        <f>SUMPRODUCT('[1]表九（录入表）'!D$6:D$345*(LEFT('[1]表九（录入表）'!$B$6:$B$345,LEN($A16))=$A16))</f>
        <v>0</v>
      </c>
      <c r="D16" s="131">
        <f>SUMPRODUCT('[1]表九（录入表）'!E$6:E$345*(LEFT('[1]表九（录入表）'!$B$6:$B$345,LEN($A16))=$A16))</f>
        <v>148</v>
      </c>
      <c r="E16" s="131">
        <f>SUMPRODUCT('[1]表九（录入表）'!F$6:F$345*(LEFT('[1]表九（录入表）'!$B$6:$B$345,LEN($A16))=$A16))</f>
        <v>0</v>
      </c>
      <c r="F16" s="244" t="str">
        <f t="shared" si="2"/>
        <v/>
      </c>
      <c r="G16" s="244">
        <f t="shared" si="0"/>
        <v>0</v>
      </c>
      <c r="H16" s="95" t="s">
        <v>12974</v>
      </c>
      <c r="I16" s="110" t="s">
        <v>13598</v>
      </c>
      <c r="J16" s="131">
        <f>SUMPRODUCT('[1]表九（录入表）'!D$6:D$345*(LEFT('[1]表九（录入表）'!$B$6:$B$345,LEN($H16))=$H16))</f>
        <v>0</v>
      </c>
      <c r="K16" s="131">
        <f>SUMPRODUCT('[1]表九（录入表）'!E$6:E$345*(LEFT('[1]表九（录入表）'!$B$6:$B$345,LEN($H16))=$H16))</f>
        <v>0</v>
      </c>
      <c r="L16" s="131">
        <f>SUMPRODUCT('[1]表九（录入表）'!F$6:F$345*(LEFT('[1]表九（录入表）'!$B$6:$B$345,LEN($H16))=$H16))</f>
        <v>0</v>
      </c>
      <c r="M16" s="259" t="str">
        <f t="shared" si="1"/>
        <v/>
      </c>
      <c r="N16" s="259" t="str">
        <f t="shared" si="1"/>
        <v/>
      </c>
    </row>
    <row r="17" spans="1:14" ht="17.100000000000001" customHeight="1">
      <c r="A17" s="253" t="s">
        <v>12989</v>
      </c>
      <c r="B17" s="125" t="s">
        <v>13599</v>
      </c>
      <c r="C17" s="131">
        <f>SUMPRODUCT('[1]表九（录入表）'!D$6:D$345*(LEFT('[1]表九（录入表）'!$B$6:$B$345,LEN($A17))=$A17))</f>
        <v>0</v>
      </c>
      <c r="D17" s="131">
        <f>SUMPRODUCT('[1]表九（录入表）'!E$6:E$345*(LEFT('[1]表九（录入表）'!$B$6:$B$345,LEN($A17))=$A17))</f>
        <v>0</v>
      </c>
      <c r="E17" s="131">
        <f>SUMPRODUCT('[1]表九（录入表）'!F$6:F$345*(LEFT('[1]表九（录入表）'!$B$6:$B$345,LEN($A17))=$A17))</f>
        <v>0</v>
      </c>
      <c r="F17" s="244" t="str">
        <f t="shared" si="2"/>
        <v/>
      </c>
      <c r="G17" s="244" t="str">
        <f t="shared" si="0"/>
        <v/>
      </c>
      <c r="H17" s="95" t="s">
        <v>12976</v>
      </c>
      <c r="I17" s="110" t="s">
        <v>13600</v>
      </c>
      <c r="J17" s="131">
        <f>SUMPRODUCT('[1]表九（录入表）'!D$6:D$345*(LEFT('[1]表九（录入表）'!$B$6:$B$345,LEN($H17))=$H17))</f>
        <v>0</v>
      </c>
      <c r="K17" s="99">
        <f>SUMPRODUCT('[1]表九（录入表）'!E$6:E$345*(LEFT('[1]表九（录入表）'!$B$6:$B$345,LEN($H17))=$H17))</f>
        <v>0</v>
      </c>
      <c r="L17" s="99">
        <f>SUMPRODUCT('[1]表九（录入表）'!F$6:F$345*(LEFT('[1]表九（录入表）'!$B$6:$B$345,LEN($H17))=$H17))</f>
        <v>0</v>
      </c>
      <c r="M17" s="259" t="str">
        <f t="shared" si="1"/>
        <v/>
      </c>
      <c r="N17" s="259" t="str">
        <f t="shared" si="1"/>
        <v/>
      </c>
    </row>
    <row r="18" spans="1:14" ht="17.100000000000001" customHeight="1">
      <c r="A18" s="253" t="s">
        <v>12991</v>
      </c>
      <c r="B18" s="125" t="s">
        <v>13601</v>
      </c>
      <c r="C18" s="131">
        <f>SUMPRODUCT('[1]表九（录入表）'!D$6:D$345*(LEFT('[1]表九（录入表）'!$B$6:$B$345,LEN($A18))=$A18))</f>
        <v>0</v>
      </c>
      <c r="D18" s="131">
        <f>SUMPRODUCT('[1]表九（录入表）'!E$6:E$345*(LEFT('[1]表九（录入表）'!$B$6:$B$345,LEN($A18))=$A18))</f>
        <v>-21</v>
      </c>
      <c r="E18" s="131">
        <f>SUMPRODUCT('[1]表九（录入表）'!F$6:F$345*(LEFT('[1]表九（录入表）'!$B$6:$B$345,LEN($A18))=$A18))</f>
        <v>0</v>
      </c>
      <c r="F18" s="244" t="str">
        <f t="shared" si="2"/>
        <v/>
      </c>
      <c r="G18" s="244">
        <f t="shared" si="0"/>
        <v>0</v>
      </c>
      <c r="H18" s="95" t="s">
        <v>12979</v>
      </c>
      <c r="I18" s="110" t="s">
        <v>13602</v>
      </c>
      <c r="J18" s="131">
        <f>SUMPRODUCT('[1]表九（录入表）'!D$6:D$345*(LEFT('[1]表九（录入表）'!$B$6:$B$345,LEN($H18))=$H18))</f>
        <v>0</v>
      </c>
      <c r="K18" s="99">
        <f>SUMPRODUCT('[1]表九（录入表）'!E$6:E$345*(LEFT('[1]表九（录入表）'!$B$6:$B$345,LEN($H18))=$H18))</f>
        <v>0</v>
      </c>
      <c r="L18" s="99">
        <f>SUMPRODUCT('[1]表九（录入表）'!F$6:F$345*(LEFT('[1]表九（录入表）'!$B$6:$B$345,LEN($H18))=$H18))</f>
        <v>0</v>
      </c>
      <c r="M18" s="259" t="str">
        <f t="shared" si="1"/>
        <v/>
      </c>
      <c r="N18" s="259" t="str">
        <f t="shared" si="1"/>
        <v/>
      </c>
    </row>
    <row r="19" spans="1:14" ht="17.100000000000001" customHeight="1">
      <c r="A19" s="253" t="s">
        <v>12993</v>
      </c>
      <c r="B19" s="125" t="s">
        <v>13603</v>
      </c>
      <c r="C19" s="131">
        <f>SUMPRODUCT('[1]表九（录入表）'!D$6:D$345*(LEFT('[1]表九（录入表）'!$B$6:$B$345,LEN($A19))=$A19))</f>
        <v>0</v>
      </c>
      <c r="D19" s="131">
        <f>SUMPRODUCT('[1]表九（录入表）'!E$6:E$345*(LEFT('[1]表九（录入表）'!$B$6:$B$345,LEN($A19))=$A19))</f>
        <v>4</v>
      </c>
      <c r="E19" s="131">
        <f>SUMPRODUCT('[1]表九（录入表）'!F$6:F$345*(LEFT('[1]表九（录入表）'!$B$6:$B$345,LEN($A19))=$A19))</f>
        <v>0</v>
      </c>
      <c r="F19" s="244" t="str">
        <f t="shared" si="2"/>
        <v/>
      </c>
      <c r="G19" s="244">
        <f t="shared" si="0"/>
        <v>0</v>
      </c>
      <c r="H19" s="95" t="s">
        <v>12981</v>
      </c>
      <c r="I19" s="110" t="s">
        <v>13604</v>
      </c>
      <c r="J19" s="131">
        <f>SUMPRODUCT('[1]表九（录入表）'!D$6:D$345*(LEFT('[1]表九（录入表）'!$B$6:$B$345,LEN($H19))=$H19))</f>
        <v>0</v>
      </c>
      <c r="K19" s="99">
        <f>SUMPRODUCT('[1]表九（录入表）'!E$6:E$345*(LEFT('[1]表九（录入表）'!$B$6:$B$345,LEN($H19))=$H19))</f>
        <v>0</v>
      </c>
      <c r="L19" s="99">
        <f>SUMPRODUCT('[1]表九（录入表）'!F$6:F$345*(LEFT('[1]表九（录入表）'!$B$6:$B$345,LEN($H19))=$H19))</f>
        <v>0</v>
      </c>
      <c r="M19" s="259" t="str">
        <f t="shared" si="1"/>
        <v/>
      </c>
      <c r="N19" s="259" t="str">
        <f t="shared" si="1"/>
        <v/>
      </c>
    </row>
    <row r="20" spans="1:14" ht="17.100000000000001" customHeight="1">
      <c r="A20" s="253" t="s">
        <v>12995</v>
      </c>
      <c r="B20" s="125" t="s">
        <v>13605</v>
      </c>
      <c r="C20" s="251">
        <f>SUMPRODUCT('[1]表九（录入表）'!D$6:D$345*(LEFT('[1]表九（录入表）'!$B$6:$B$345,LEN($A20))=$A20))</f>
        <v>0</v>
      </c>
      <c r="D20" s="249">
        <f>SUMPRODUCT('[1]表九（录入表）'!E$6:E$345*(LEFT('[1]表九（录入表）'!$B$6:$B$345,LEN($A20))=$A20))</f>
        <v>0</v>
      </c>
      <c r="E20" s="249">
        <f>SUMPRODUCT('[1]表九（录入表）'!F$6:F$345*(LEFT('[1]表九（录入表）'!$B$6:$B$345,LEN($A20))=$A20))</f>
        <v>0</v>
      </c>
      <c r="F20" s="244" t="str">
        <f t="shared" si="2"/>
        <v/>
      </c>
      <c r="G20" s="244" t="str">
        <f t="shared" si="0"/>
        <v/>
      </c>
      <c r="H20" s="95" t="s">
        <v>12983</v>
      </c>
      <c r="I20" s="110" t="s">
        <v>13606</v>
      </c>
      <c r="J20" s="131">
        <f>SUMPRODUCT('[1]表九（录入表）'!D$6:D$345*(LEFT('[1]表九（录入表）'!$B$6:$B$345,LEN($H20))=$H20))</f>
        <v>0</v>
      </c>
      <c r="K20" s="99">
        <f>SUMPRODUCT('[1]表九（录入表）'!E$6:E$345*(LEFT('[1]表九（录入表）'!$B$6:$B$345,LEN($H20))=$H20))</f>
        <v>0</v>
      </c>
      <c r="L20" s="99">
        <f>SUMPRODUCT('[1]表九（录入表）'!F$6:F$345*(LEFT('[1]表九（录入表）'!$B$6:$B$345,LEN($H20))=$H20))</f>
        <v>0</v>
      </c>
      <c r="M20" s="259" t="str">
        <f t="shared" si="1"/>
        <v/>
      </c>
      <c r="N20" s="259" t="str">
        <f t="shared" si="1"/>
        <v/>
      </c>
    </row>
    <row r="21" spans="1:14" ht="17.100000000000001" customHeight="1">
      <c r="A21" s="253" t="s">
        <v>12997</v>
      </c>
      <c r="B21" s="125" t="s">
        <v>13607</v>
      </c>
      <c r="C21" s="131">
        <f>SUMPRODUCT('[1]表九（录入表）'!D$6:D$345*(LEFT('[1]表九（录入表）'!$B$6:$B$345,LEN($A21))=$A21))</f>
        <v>0</v>
      </c>
      <c r="D21" s="131">
        <f>SUMPRODUCT('[1]表九（录入表）'!E$6:E$345*(LEFT('[1]表九（录入表）'!$B$6:$B$345,LEN($A21))=$A21))</f>
        <v>0</v>
      </c>
      <c r="E21" s="131">
        <f>SUMPRODUCT('[1]表九（录入表）'!F$6:F$345*(LEFT('[1]表九（录入表）'!$B$6:$B$345,LEN($A21))=$A21))</f>
        <v>0</v>
      </c>
      <c r="F21" s="244" t="str">
        <f t="shared" si="2"/>
        <v/>
      </c>
      <c r="G21" s="244" t="str">
        <f t="shared" si="0"/>
        <v/>
      </c>
      <c r="H21" s="95" t="s">
        <v>12985</v>
      </c>
      <c r="I21" s="116" t="s">
        <v>13608</v>
      </c>
      <c r="J21" s="131">
        <f>SUMPRODUCT('[1]表九（录入表）'!D$6:D$345*(LEFT('[1]表九（录入表）'!$B$6:$B$345,LEN($H21))=$H21))</f>
        <v>0</v>
      </c>
      <c r="K21" s="99">
        <f>SUMPRODUCT('[1]表九（录入表）'!E$6:E$345*(LEFT('[1]表九（录入表）'!$B$6:$B$345,LEN($H21))=$H21))</f>
        <v>0</v>
      </c>
      <c r="L21" s="99">
        <f>SUMPRODUCT('[1]表九（录入表）'!F$6:F$345*(LEFT('[1]表九（录入表）'!$B$6:$B$345,LEN($H21))=$H21))</f>
        <v>0</v>
      </c>
      <c r="M21" s="259" t="str">
        <f t="shared" si="1"/>
        <v/>
      </c>
      <c r="N21" s="259" t="str">
        <f t="shared" si="1"/>
        <v/>
      </c>
    </row>
    <row r="22" spans="1:14" ht="17.100000000000001" customHeight="1">
      <c r="A22" s="253" t="s">
        <v>12999</v>
      </c>
      <c r="B22" s="125" t="s">
        <v>13609</v>
      </c>
      <c r="C22" s="251">
        <f>SUMPRODUCT('[1]表九（录入表）'!D$6:D$345*(LEFT('[1]表九（录入表）'!$B$6:$B$345,LEN($A22))=$A22))</f>
        <v>0</v>
      </c>
      <c r="D22" s="249">
        <f>SUMPRODUCT('[1]表九（录入表）'!E$6:E$345*(LEFT('[1]表九（录入表）'!$B$6:$B$345,LEN($A22))=$A22))</f>
        <v>0</v>
      </c>
      <c r="E22" s="249">
        <f>SUMPRODUCT('[1]表九（录入表）'!F$6:F$345*(LEFT('[1]表九（录入表）'!$B$6:$B$345,LEN($A22))=$A22))</f>
        <v>0</v>
      </c>
      <c r="F22" s="244" t="str">
        <f t="shared" si="2"/>
        <v/>
      </c>
      <c r="G22" s="244" t="str">
        <f t="shared" si="0"/>
        <v/>
      </c>
      <c r="H22" s="95" t="s">
        <v>13610</v>
      </c>
      <c r="I22" s="116" t="s">
        <v>13584</v>
      </c>
      <c r="J22" s="127">
        <f>SUMPRODUCT('[1]表九（录入表）'!D$6:D$345*(LEFT('[1]表九（录入表）'!$B$6:$B$345,LEN($H22))=$H22))</f>
        <v>0</v>
      </c>
      <c r="K22" s="127">
        <f>SUMPRODUCT('[1]表九（录入表）'!E$6:E$345*(LEFT('[1]表九（录入表）'!$B$6:$B$345,LEN($H22))=$H22))</f>
        <v>0</v>
      </c>
      <c r="L22" s="127">
        <f>SUMPRODUCT('[1]表九（录入表）'!F$6:F$345*(LEFT('[1]表九（录入表）'!$B$6:$B$345,LEN($H22))=$H22))</f>
        <v>0</v>
      </c>
      <c r="M22" s="259" t="str">
        <f t="shared" si="1"/>
        <v/>
      </c>
      <c r="N22" s="259" t="str">
        <f t="shared" si="1"/>
        <v/>
      </c>
    </row>
    <row r="23" spans="1:14" ht="17.100000000000001" customHeight="1">
      <c r="A23" s="253" t="s">
        <v>13001</v>
      </c>
      <c r="B23" s="125" t="s">
        <v>13611</v>
      </c>
      <c r="C23" s="131">
        <f>SUMPRODUCT('[1]表九（录入表）'!D$6:D$345*(LEFT('[1]表九（录入表）'!$B$6:$B$345,LEN($A23))=$A23))</f>
        <v>0</v>
      </c>
      <c r="D23" s="131">
        <f>SUMPRODUCT('[1]表九（录入表）'!E$6:E$345*(LEFT('[1]表九（录入表）'!$B$6:$B$345,LEN($A23))=$A23))</f>
        <v>0</v>
      </c>
      <c r="E23" s="131">
        <f>SUMPRODUCT('[1]表九（录入表）'!F$6:F$345*(LEFT('[1]表九（录入表）'!$B$6:$B$345,LEN($A23))=$A23))</f>
        <v>0</v>
      </c>
      <c r="F23" s="244" t="str">
        <f t="shared" si="2"/>
        <v/>
      </c>
      <c r="G23" s="244" t="str">
        <f t="shared" si="0"/>
        <v/>
      </c>
      <c r="H23" s="95" t="s">
        <v>13612</v>
      </c>
      <c r="I23" s="110" t="s">
        <v>9902</v>
      </c>
      <c r="J23" s="131">
        <f>SUMPRODUCT('[1]表九（录入表）'!D$6:D$345*(LEFT('[1]表九（录入表）'!$B$6:$B$345,LEN($H23))=$H23))</f>
        <v>0</v>
      </c>
      <c r="K23" s="99">
        <f>SUMPRODUCT('[1]表九（录入表）'!E$6:E$345*(LEFT('[1]表九（录入表）'!$B$6:$B$345,LEN($H23))=$H23))</f>
        <v>0</v>
      </c>
      <c r="L23" s="99">
        <f>SUMPRODUCT('[1]表九（录入表）'!F$6:F$345*(LEFT('[1]表九（录入表）'!$B$6:$B$345,LEN($H23))=$H23))</f>
        <v>0</v>
      </c>
      <c r="M23" s="259" t="str">
        <f t="shared" ref="M23:N86" si="3">IFERROR($L23/J23,"")</f>
        <v/>
      </c>
      <c r="N23" s="259" t="str">
        <f t="shared" si="3"/>
        <v/>
      </c>
    </row>
    <row r="24" spans="1:14" ht="17.100000000000001" customHeight="1">
      <c r="A24" s="253" t="s">
        <v>13003</v>
      </c>
      <c r="B24" s="125" t="s">
        <v>13613</v>
      </c>
      <c r="C24" s="131">
        <f>SUMPRODUCT('[1]表九（录入表）'!D$6:D$345*(LEFT('[1]表九（录入表）'!$B$6:$B$345,LEN($A24))=$A24))</f>
        <v>0</v>
      </c>
      <c r="D24" s="131">
        <f>SUMPRODUCT('[1]表九（录入表）'!E$6:E$345*(LEFT('[1]表九（录入表）'!$B$6:$B$345,LEN($A24))=$A24))</f>
        <v>0</v>
      </c>
      <c r="E24" s="131">
        <f>SUMPRODUCT('[1]表九（录入表）'!F$6:F$345*(LEFT('[1]表九（录入表）'!$B$6:$B$345,LEN($A24))=$A24))</f>
        <v>0</v>
      </c>
      <c r="F24" s="244" t="str">
        <f t="shared" si="2"/>
        <v/>
      </c>
      <c r="G24" s="244" t="str">
        <f t="shared" si="0"/>
        <v/>
      </c>
      <c r="H24" s="95" t="s">
        <v>13614</v>
      </c>
      <c r="I24" s="110" t="s">
        <v>9904</v>
      </c>
      <c r="J24" s="131">
        <f>SUMPRODUCT('[1]表九（录入表）'!D$6:D$345*(LEFT('[1]表九（录入表）'!$B$6:$B$345,LEN($H24))=$H24))</f>
        <v>0</v>
      </c>
      <c r="K24" s="99">
        <f>SUMPRODUCT('[1]表九（录入表）'!E$6:E$345*(LEFT('[1]表九（录入表）'!$B$6:$B$345,LEN($H24))=$H24))</f>
        <v>0</v>
      </c>
      <c r="L24" s="99">
        <f>SUMPRODUCT('[1]表九（录入表）'!F$6:F$345*(LEFT('[1]表九（录入表）'!$B$6:$B$345,LEN($H24))=$H24))</f>
        <v>0</v>
      </c>
      <c r="M24" s="259" t="str">
        <f t="shared" si="3"/>
        <v/>
      </c>
      <c r="N24" s="259" t="str">
        <f t="shared" si="3"/>
        <v/>
      </c>
    </row>
    <row r="25" spans="1:14" ht="17.100000000000001" customHeight="1">
      <c r="A25" s="253" t="s">
        <v>13005</v>
      </c>
      <c r="B25" s="125" t="s">
        <v>13615</v>
      </c>
      <c r="C25" s="131">
        <f>SUMPRODUCT('[1]表九（录入表）'!D$6:D$345*(LEFT('[1]表九（录入表）'!$B$6:$B$345,LEN($A25))=$A25))</f>
        <v>35</v>
      </c>
      <c r="D25" s="131">
        <f>SUMPRODUCT('[1]表九（录入表）'!E$6:E$345*(LEFT('[1]表九（录入表）'!$B$6:$B$345,LEN($A25))=$A25))</f>
        <v>102</v>
      </c>
      <c r="E25" s="131">
        <f>SUMPRODUCT('[1]表九（录入表）'!F$6:F$345*(LEFT('[1]表九（录入表）'!$B$6:$B$345,LEN($A25))=$A25))</f>
        <v>100</v>
      </c>
      <c r="F25" s="244">
        <f t="shared" si="2"/>
        <v>2.8571428571428572</v>
      </c>
      <c r="G25" s="244">
        <f t="shared" si="0"/>
        <v>0.98039215686274506</v>
      </c>
      <c r="H25" s="95" t="s">
        <v>13616</v>
      </c>
      <c r="I25" s="110" t="s">
        <v>9906</v>
      </c>
      <c r="J25" s="131">
        <f>SUMPRODUCT('[1]表九（录入表）'!D$6:D$345*(LEFT('[1]表九（录入表）'!$B$6:$B$345,LEN($H25))=$H25))</f>
        <v>0</v>
      </c>
      <c r="K25" s="99">
        <f>SUMPRODUCT('[1]表九（录入表）'!E$6:E$345*(LEFT('[1]表九（录入表）'!$B$6:$B$345,LEN($H25))=$H25))</f>
        <v>0</v>
      </c>
      <c r="L25" s="99">
        <f>SUMPRODUCT('[1]表九（录入表）'!F$6:F$345*(LEFT('[1]表九（录入表）'!$B$6:$B$345,LEN($H25))=$H25))</f>
        <v>0</v>
      </c>
      <c r="M25" s="259" t="str">
        <f t="shared" si="3"/>
        <v/>
      </c>
      <c r="N25" s="259" t="str">
        <f t="shared" si="3"/>
        <v/>
      </c>
    </row>
    <row r="26" spans="1:14" ht="17.100000000000001" customHeight="1">
      <c r="A26" s="253" t="s">
        <v>13007</v>
      </c>
      <c r="B26" s="125" t="s">
        <v>13617</v>
      </c>
      <c r="C26" s="251">
        <f>SUMPRODUCT('[1]表九（录入表）'!D$6:D$345*(LEFT('[1]表九（录入表）'!$B$6:$B$345,LEN($A26))=$A26))</f>
        <v>0</v>
      </c>
      <c r="D26" s="251">
        <f>SUMPRODUCT('[1]表九（录入表）'!E$6:E$345*(LEFT('[1]表九（录入表）'!$B$6:$B$345,LEN($A26))=$A26))</f>
        <v>0</v>
      </c>
      <c r="E26" s="251">
        <f>SUMPRODUCT('[1]表九（录入表）'!F$6:F$345*(LEFT('[1]表九（录入表）'!$B$6:$B$345,LEN($A26))=$A26))</f>
        <v>0</v>
      </c>
      <c r="F26" s="244" t="str">
        <f t="shared" si="2"/>
        <v/>
      </c>
      <c r="G26" s="244" t="str">
        <f t="shared" si="0"/>
        <v/>
      </c>
      <c r="H26" s="95" t="s">
        <v>13618</v>
      </c>
      <c r="I26" s="110" t="s">
        <v>9908</v>
      </c>
      <c r="J26" s="131">
        <f>SUMPRODUCT('[1]表九（录入表）'!D$6:D$345*(LEFT('[1]表九（录入表）'!$B$6:$B$345,LEN($H26))=$H26))</f>
        <v>0</v>
      </c>
      <c r="K26" s="99">
        <f>SUMPRODUCT('[1]表九（录入表）'!E$6:E$345*(LEFT('[1]表九（录入表）'!$B$6:$B$345,LEN($H26))=$H26))</f>
        <v>0</v>
      </c>
      <c r="L26" s="99">
        <f>SUMPRODUCT('[1]表九（录入表）'!F$6:F$345*(LEFT('[1]表九（录入表）'!$B$6:$B$345,LEN($H26))=$H26))</f>
        <v>0</v>
      </c>
      <c r="M26" s="259" t="str">
        <f t="shared" si="3"/>
        <v/>
      </c>
      <c r="N26" s="259" t="str">
        <f t="shared" si="3"/>
        <v/>
      </c>
    </row>
    <row r="27" spans="1:14" ht="17.100000000000001" customHeight="1">
      <c r="A27" s="253" t="s">
        <v>13009</v>
      </c>
      <c r="B27" s="125" t="s">
        <v>13619</v>
      </c>
      <c r="C27" s="251">
        <f>SUMPRODUCT('[1]表九（录入表）'!D$6:D$345*(LEFT('[1]表九（录入表）'!$B$6:$B$345,LEN($A27))=$A27))</f>
        <v>0</v>
      </c>
      <c r="D27" s="249">
        <f>SUMPRODUCT('[1]表九（录入表）'!E$6:E$345*(LEFT('[1]表九（录入表）'!$B$6:$B$345,LEN($A27))=$A27))</f>
        <v>0</v>
      </c>
      <c r="E27" s="249">
        <f>SUMPRODUCT('[1]表九（录入表）'!F$6:F$345*(LEFT('[1]表九（录入表）'!$B$6:$B$345,LEN($A27))=$A27))</f>
        <v>0</v>
      </c>
      <c r="F27" s="244" t="str">
        <f t="shared" si="2"/>
        <v/>
      </c>
      <c r="G27" s="244" t="str">
        <f t="shared" si="0"/>
        <v/>
      </c>
      <c r="H27" s="95" t="s">
        <v>13620</v>
      </c>
      <c r="I27" s="110" t="s">
        <v>9916</v>
      </c>
      <c r="J27" s="131">
        <f>SUMPRODUCT('[1]表九（录入表）'!D$6:D$345*(LEFT('[1]表九（录入表）'!$B$6:$B$345,LEN($H27))=$H27))</f>
        <v>0</v>
      </c>
      <c r="K27" s="99">
        <f>SUMPRODUCT('[1]表九（录入表）'!E$6:E$345*(LEFT('[1]表九（录入表）'!$B$6:$B$345,LEN($H27))=$H27))</f>
        <v>0</v>
      </c>
      <c r="L27" s="99">
        <f>SUMPRODUCT('[1]表九（录入表）'!F$6:F$345*(LEFT('[1]表九（录入表）'!$B$6:$B$345,LEN($H27))=$H27))</f>
        <v>0</v>
      </c>
      <c r="M27" s="259" t="str">
        <f t="shared" si="3"/>
        <v/>
      </c>
      <c r="N27" s="259" t="str">
        <f t="shared" si="3"/>
        <v/>
      </c>
    </row>
    <row r="28" spans="1:14" ht="17.100000000000001" customHeight="1">
      <c r="A28" s="253" t="s">
        <v>13011</v>
      </c>
      <c r="B28" s="125" t="s">
        <v>13621</v>
      </c>
      <c r="C28" s="131">
        <f>SUMPRODUCT('[1]表九（录入表）'!D$6:D$345*(LEFT('[1]表九（录入表）'!$B$6:$B$345,LEN($A28))=$A28))</f>
        <v>0</v>
      </c>
      <c r="D28" s="131">
        <f>SUMPRODUCT('[1]表九（录入表）'!E$6:E$345*(LEFT('[1]表九（录入表）'!$B$6:$B$345,LEN($A28))=$A28))</f>
        <v>0</v>
      </c>
      <c r="E28" s="131">
        <f>SUMPRODUCT('[1]表九（录入表）'!F$6:F$345*(LEFT('[1]表九（录入表）'!$B$6:$B$345,LEN($A28))=$A28))</f>
        <v>0</v>
      </c>
      <c r="F28" s="244" t="str">
        <f t="shared" si="2"/>
        <v/>
      </c>
      <c r="G28" s="244" t="str">
        <f t="shared" si="0"/>
        <v/>
      </c>
      <c r="H28" s="95" t="s">
        <v>13622</v>
      </c>
      <c r="I28" s="110" t="s">
        <v>13623</v>
      </c>
      <c r="J28" s="131">
        <f>SUMPRODUCT('[1]表九（录入表）'!D$6:D$345*(LEFT('[1]表九（录入表）'!$B$6:$B$345,LEN($H28))=$H28))</f>
        <v>0</v>
      </c>
      <c r="K28" s="131">
        <f>SUMPRODUCT('[1]表九（录入表）'!E$6:E$345*(LEFT('[1]表九（录入表）'!$B$6:$B$345,LEN($H28))=$H28))</f>
        <v>0</v>
      </c>
      <c r="L28" s="131">
        <f>SUMPRODUCT('[1]表九（录入表）'!F$6:F$345*(LEFT('[1]表九（录入表）'!$B$6:$B$345,LEN($H28))=$H28))</f>
        <v>0</v>
      </c>
      <c r="M28" s="259" t="str">
        <f t="shared" si="3"/>
        <v/>
      </c>
      <c r="N28" s="259" t="str">
        <f t="shared" si="3"/>
        <v/>
      </c>
    </row>
    <row r="29" spans="1:14" ht="17.100000000000001" customHeight="1">
      <c r="A29" s="253" t="s">
        <v>13013</v>
      </c>
      <c r="B29" s="125" t="s">
        <v>13624</v>
      </c>
      <c r="C29" s="251">
        <f>SUMPRODUCT('[1]表九（录入表）'!D$6:D$345*(LEFT('[1]表九（录入表）'!$B$6:$B$345,LEN($A29))=$A29))</f>
        <v>0</v>
      </c>
      <c r="D29" s="251">
        <f>SUMPRODUCT('[1]表九（录入表）'!E$6:E$345*(LEFT('[1]表九（录入表）'!$B$6:$B$345,LEN($A29))=$A29))</f>
        <v>0</v>
      </c>
      <c r="E29" s="251">
        <f>SUMPRODUCT('[1]表九（录入表）'!F$6:F$345*(LEFT('[1]表九（录入表）'!$B$6:$B$345,LEN($A29))=$A29))</f>
        <v>0</v>
      </c>
      <c r="F29" s="244" t="str">
        <f t="shared" si="2"/>
        <v/>
      </c>
      <c r="G29" s="244" t="str">
        <f t="shared" si="0"/>
        <v/>
      </c>
      <c r="H29" s="95" t="s">
        <v>9919</v>
      </c>
      <c r="I29" s="110" t="s">
        <v>9920</v>
      </c>
      <c r="J29" s="127">
        <f>SUMPRODUCT('[1]表九（录入表）'!D$6:D$345*(LEFT('[1]表九（录入表）'!$B$6:$B$345,LEN($H29))=$H29))</f>
        <v>0</v>
      </c>
      <c r="K29" s="100">
        <f>SUMPRODUCT('[1]表九（录入表）'!E$6:E$345*(LEFT('[1]表九（录入表）'!$B$6:$B$345,LEN($H29))=$H29))</f>
        <v>64</v>
      </c>
      <c r="L29" s="100">
        <f>SUMPRODUCT('[1]表九（录入表）'!F$6:F$345*(LEFT('[1]表九（录入表）'!$B$6:$B$345,LEN($H29))=$H29))</f>
        <v>37.409999999999997</v>
      </c>
      <c r="M29" s="259" t="str">
        <f t="shared" si="3"/>
        <v/>
      </c>
      <c r="N29" s="259">
        <f t="shared" si="3"/>
        <v>0.58453124999999995</v>
      </c>
    </row>
    <row r="30" spans="1:14" ht="17.100000000000001" customHeight="1">
      <c r="A30" s="253" t="s">
        <v>13016</v>
      </c>
      <c r="B30" s="125" t="s">
        <v>13625</v>
      </c>
      <c r="C30" s="251">
        <f>SUMPRODUCT('[1]表九（录入表）'!D$6:D$345*(LEFT('[1]表九（录入表）'!$B$6:$B$345,LEN($A30))=$A30))</f>
        <v>150</v>
      </c>
      <c r="D30" s="251">
        <f>SUMPRODUCT('[1]表九（录入表）'!E$6:E$345*(LEFT('[1]表九（录入表）'!$B$6:$B$345,LEN($A30))=$A30))</f>
        <v>131</v>
      </c>
      <c r="E30" s="251">
        <f>SUMPRODUCT('[1]表九（录入表）'!F$6:F$345*(LEFT('[1]表九（录入表）'!$B$6:$B$345,LEN($A30))=$A30))</f>
        <v>110</v>
      </c>
      <c r="F30" s="244">
        <f t="shared" si="2"/>
        <v>0.73333333333333328</v>
      </c>
      <c r="G30" s="244">
        <f t="shared" si="0"/>
        <v>0.83969465648854957</v>
      </c>
      <c r="H30" s="95" t="s">
        <v>12988</v>
      </c>
      <c r="I30" s="110" t="s">
        <v>13281</v>
      </c>
      <c r="J30" s="127">
        <f>SUMPRODUCT('[1]表九（录入表）'!D$6:D$345*(LEFT('[1]表九（录入表）'!$B$6:$B$345,LEN($H30))=$H30))</f>
        <v>0</v>
      </c>
      <c r="K30" s="100">
        <f>SUMPRODUCT('[1]表九（录入表）'!E$6:E$345*(LEFT('[1]表九（录入表）'!$B$6:$B$345,LEN($H30))=$H30))</f>
        <v>64</v>
      </c>
      <c r="L30" s="100">
        <f>SUMPRODUCT('[1]表九（录入表）'!F$6:F$345*(LEFT('[1]表九（录入表）'!$B$6:$B$345,LEN($H30))=$H30))</f>
        <v>1</v>
      </c>
      <c r="M30" s="259" t="str">
        <f t="shared" si="3"/>
        <v/>
      </c>
      <c r="N30" s="259">
        <f t="shared" si="3"/>
        <v>1.5625E-2</v>
      </c>
    </row>
    <row r="31" spans="1:14" ht="17.100000000000001" customHeight="1">
      <c r="A31" s="253" t="s">
        <v>13017</v>
      </c>
      <c r="B31" s="125" t="s">
        <v>13626</v>
      </c>
      <c r="C31" s="251">
        <f>SUMPRODUCT('[1]表九（录入表）'!D$6:D$345*(LEFT('[1]表九（录入表）'!$B$6:$B$345,LEN($A31))=$A31))</f>
        <v>0</v>
      </c>
      <c r="D31" s="249">
        <f>SUMPRODUCT('[1]表九（录入表）'!E$6:E$345*(LEFT('[1]表九（录入表）'!$B$6:$B$345,LEN($A31))=$A31))</f>
        <v>0</v>
      </c>
      <c r="E31" s="249">
        <f>SUMPRODUCT('[1]表九（录入表）'!F$6:F$345*(LEFT('[1]表九（录入表）'!$B$6:$B$345,LEN($A31))=$A31))</f>
        <v>0</v>
      </c>
      <c r="F31" s="244" t="str">
        <f t="shared" si="2"/>
        <v/>
      </c>
      <c r="G31" s="244" t="str">
        <f t="shared" si="0"/>
        <v/>
      </c>
      <c r="H31" s="95" t="s">
        <v>12990</v>
      </c>
      <c r="I31" s="110" t="s">
        <v>13627</v>
      </c>
      <c r="J31" s="131">
        <f>SUMPRODUCT('[1]表九（录入表）'!D$6:D$345*(LEFT('[1]表九（录入表）'!$B$6:$B$345,LEN($H31))=$H31))</f>
        <v>0</v>
      </c>
      <c r="K31" s="131">
        <f>SUMPRODUCT('[1]表九（录入表）'!E$6:E$345*(LEFT('[1]表九（录入表）'!$B$6:$B$345,LEN($H31))=$H31))</f>
        <v>0</v>
      </c>
      <c r="L31" s="131">
        <f>SUMPRODUCT('[1]表九（录入表）'!F$6:F$345*(LEFT('[1]表九（录入表）'!$B$6:$B$345,LEN($H31))=$H31))</f>
        <v>0</v>
      </c>
      <c r="M31" s="259" t="str">
        <f t="shared" si="3"/>
        <v/>
      </c>
      <c r="N31" s="259" t="str">
        <f t="shared" si="3"/>
        <v/>
      </c>
    </row>
    <row r="32" spans="1:14" ht="17.100000000000001" customHeight="1">
      <c r="A32" s="253" t="s">
        <v>13019</v>
      </c>
      <c r="B32" s="125" t="s">
        <v>13628</v>
      </c>
      <c r="C32" s="131">
        <f>SUMPRODUCT('[1]表九（录入表）'!D$6:D$345*(LEFT('[1]表九（录入表）'!$B$6:$B$345,LEN($A32))=$A32))</f>
        <v>0</v>
      </c>
      <c r="D32" s="131">
        <f>SUMPRODUCT('[1]表九（录入表）'!E$6:E$345*(LEFT('[1]表九（录入表）'!$B$6:$B$345,LEN($A32))=$A32))</f>
        <v>0</v>
      </c>
      <c r="E32" s="131">
        <f>SUMPRODUCT('[1]表九（录入表）'!F$6:F$345*(LEFT('[1]表九（录入表）'!$B$6:$B$345,LEN($A32))=$A32))</f>
        <v>0</v>
      </c>
      <c r="F32" s="244" t="str">
        <f t="shared" si="2"/>
        <v/>
      </c>
      <c r="G32" s="244" t="str">
        <f t="shared" si="0"/>
        <v/>
      </c>
      <c r="H32" s="95" t="s">
        <v>12992</v>
      </c>
      <c r="I32" s="110" t="s">
        <v>13629</v>
      </c>
      <c r="J32" s="131">
        <f>SUMPRODUCT('[1]表九（录入表）'!D$6:D$345*(LEFT('[1]表九（录入表）'!$B$6:$B$345,LEN($H32))=$H32))</f>
        <v>0</v>
      </c>
      <c r="K32" s="131">
        <f>SUMPRODUCT('[1]表九（录入表）'!E$6:E$345*(LEFT('[1]表九（录入表）'!$B$6:$B$345,LEN($H32))=$H32))</f>
        <v>0</v>
      </c>
      <c r="L32" s="131">
        <f>SUMPRODUCT('[1]表九（录入表）'!F$6:F$345*(LEFT('[1]表九（录入表）'!$B$6:$B$345,LEN($H32))=$H32))</f>
        <v>0</v>
      </c>
      <c r="M32" s="259" t="str">
        <f t="shared" si="3"/>
        <v/>
      </c>
      <c r="N32" s="259" t="str">
        <f t="shared" si="3"/>
        <v/>
      </c>
    </row>
    <row r="33" spans="1:14" ht="17.100000000000001" customHeight="1">
      <c r="A33" s="253" t="s">
        <v>13021</v>
      </c>
      <c r="B33" s="125" t="s">
        <v>13630</v>
      </c>
      <c r="C33" s="131">
        <f>SUMPRODUCT('[1]表九（录入表）'!D$6:D$345*(LEFT('[1]表九（录入表）'!$B$6:$B$345,LEN($A33))=$A33))</f>
        <v>0</v>
      </c>
      <c r="D33" s="131">
        <f>SUMPRODUCT('[1]表九（录入表）'!E$6:E$345*(LEFT('[1]表九（录入表）'!$B$6:$B$345,LEN($A33))=$A33))</f>
        <v>0</v>
      </c>
      <c r="E33" s="131">
        <f>SUMPRODUCT('[1]表九（录入表）'!F$6:F$345*(LEFT('[1]表九（录入表）'!$B$6:$B$345,LEN($A33))=$A33))</f>
        <v>0</v>
      </c>
      <c r="F33" s="244" t="str">
        <f t="shared" si="2"/>
        <v/>
      </c>
      <c r="G33" s="244" t="str">
        <f t="shared" si="0"/>
        <v/>
      </c>
      <c r="H33" s="95" t="s">
        <v>12994</v>
      </c>
      <c r="I33" s="110" t="s">
        <v>13631</v>
      </c>
      <c r="J33" s="131">
        <f>SUMPRODUCT('[1]表九（录入表）'!D$6:D$345*(LEFT('[1]表九（录入表）'!$B$6:$B$345,LEN($H33))=$H33))</f>
        <v>0</v>
      </c>
      <c r="K33" s="99">
        <f>SUMPRODUCT('[1]表九（录入表）'!E$6:E$345*(LEFT('[1]表九（录入表）'!$B$6:$B$345,LEN($H33))=$H33))</f>
        <v>0</v>
      </c>
      <c r="L33" s="99">
        <f>SUMPRODUCT('[1]表九（录入表）'!F$6:F$345*(LEFT('[1]表九（录入表）'!$B$6:$B$345,LEN($H33))=$H33))</f>
        <v>0</v>
      </c>
      <c r="M33" s="259" t="str">
        <f t="shared" si="3"/>
        <v/>
      </c>
      <c r="N33" s="259" t="str">
        <f t="shared" si="3"/>
        <v/>
      </c>
    </row>
    <row r="34" spans="1:14" ht="17.100000000000001" customHeight="1">
      <c r="A34" s="253" t="s">
        <v>13023</v>
      </c>
      <c r="B34" s="125" t="s">
        <v>13632</v>
      </c>
      <c r="C34" s="131">
        <f>SUMPRODUCT('[1]表九（录入表）'!D$6:D$345*(LEFT('[1]表九（录入表）'!$B$6:$B$345,LEN($A34))=$A34))</f>
        <v>0</v>
      </c>
      <c r="D34" s="131">
        <f>SUMPRODUCT('[1]表九（录入表）'!E$6:E$345*(LEFT('[1]表九（录入表）'!$B$6:$B$345,LEN($A34))=$A34))</f>
        <v>0</v>
      </c>
      <c r="E34" s="131">
        <f>SUMPRODUCT('[1]表九（录入表）'!F$6:F$345*(LEFT('[1]表九（录入表）'!$B$6:$B$345,LEN($A34))=$A34))</f>
        <v>0</v>
      </c>
      <c r="F34" s="244" t="str">
        <f t="shared" si="2"/>
        <v/>
      </c>
      <c r="G34" s="244" t="str">
        <f t="shared" si="0"/>
        <v/>
      </c>
      <c r="H34" s="95" t="s">
        <v>12996</v>
      </c>
      <c r="I34" s="110" t="s">
        <v>13633</v>
      </c>
      <c r="J34" s="131">
        <f>SUMPRODUCT('[1]表九（录入表）'!D$6:D$345*(LEFT('[1]表九（录入表）'!$B$6:$B$345,LEN($H34))=$H34))</f>
        <v>0</v>
      </c>
      <c r="K34" s="99">
        <f>SUMPRODUCT('[1]表九（录入表）'!E$6:E$345*(LEFT('[1]表九（录入表）'!$B$6:$B$345,LEN($H34))=$H34))</f>
        <v>64</v>
      </c>
      <c r="L34" s="99">
        <f>SUMPRODUCT('[1]表九（录入表）'!F$6:F$345*(LEFT('[1]表九（录入表）'!$B$6:$B$345,LEN($H34))=$H34))</f>
        <v>0</v>
      </c>
      <c r="M34" s="259" t="str">
        <f t="shared" si="3"/>
        <v/>
      </c>
      <c r="N34" s="259">
        <f t="shared" si="3"/>
        <v>0</v>
      </c>
    </row>
    <row r="35" spans="1:14" ht="17.100000000000001" customHeight="1">
      <c r="A35" s="253" t="s">
        <v>13025</v>
      </c>
      <c r="B35" s="125" t="s">
        <v>13634</v>
      </c>
      <c r="C35" s="131">
        <f>SUMPRODUCT('[1]表九（录入表）'!D$6:D$345*(LEFT('[1]表九（录入表）'!$B$6:$B$345,LEN($A35))=$A35))</f>
        <v>0</v>
      </c>
      <c r="D35" s="131">
        <f>SUMPRODUCT('[1]表九（录入表）'!E$6:E$345*(LEFT('[1]表九（录入表）'!$B$6:$B$345,LEN($A35))=$A35))</f>
        <v>0</v>
      </c>
      <c r="E35" s="131">
        <f>SUMPRODUCT('[1]表九（录入表）'!F$6:F$345*(LEFT('[1]表九（录入表）'!$B$6:$B$345,LEN($A35))=$A35))</f>
        <v>0</v>
      </c>
      <c r="F35" s="244" t="str">
        <f t="shared" si="2"/>
        <v/>
      </c>
      <c r="G35" s="244" t="str">
        <f t="shared" si="0"/>
        <v/>
      </c>
      <c r="H35" s="95" t="s">
        <v>12998</v>
      </c>
      <c r="I35" s="110" t="s">
        <v>13635</v>
      </c>
      <c r="J35" s="131">
        <f>SUMPRODUCT('[1]表九（录入表）'!D$6:D$345*(LEFT('[1]表九（录入表）'!$B$6:$B$345,LEN($H35))=$H35))</f>
        <v>0</v>
      </c>
      <c r="K35" s="99">
        <f>SUMPRODUCT('[1]表九（录入表）'!E$6:E$345*(LEFT('[1]表九（录入表）'!$B$6:$B$345,LEN($H35))=$H35))</f>
        <v>0</v>
      </c>
      <c r="L35" s="99">
        <f>SUMPRODUCT('[1]表九（录入表）'!F$6:F$345*(LEFT('[1]表九（录入表）'!$B$6:$B$345,LEN($H35))=$H35))</f>
        <v>1</v>
      </c>
      <c r="M35" s="259" t="str">
        <f t="shared" si="3"/>
        <v/>
      </c>
      <c r="N35" s="259" t="str">
        <f t="shared" si="3"/>
        <v/>
      </c>
    </row>
    <row r="36" spans="1:14" ht="17.100000000000001" customHeight="1">
      <c r="A36" s="253" t="s">
        <v>13027</v>
      </c>
      <c r="B36" s="125" t="s">
        <v>13636</v>
      </c>
      <c r="C36" s="131">
        <f>SUMPRODUCT('[1]表九（录入表）'!D$6:D$345*(LEFT('[1]表九（录入表）'!$B$6:$B$345,LEN($A36))=$A36))</f>
        <v>0</v>
      </c>
      <c r="D36" s="131">
        <f>SUMPRODUCT('[1]表九（录入表）'!E$6:E$345*(LEFT('[1]表九（录入表）'!$B$6:$B$345,LEN($A36))=$A36))</f>
        <v>0</v>
      </c>
      <c r="E36" s="131">
        <f>SUMPRODUCT('[1]表九（录入表）'!F$6:F$345*(LEFT('[1]表九（录入表）'!$B$6:$B$345,LEN($A36))=$A36))</f>
        <v>0</v>
      </c>
      <c r="F36" s="244" t="str">
        <f t="shared" si="2"/>
        <v/>
      </c>
      <c r="G36" s="244" t="str">
        <f t="shared" si="0"/>
        <v/>
      </c>
      <c r="H36" s="95" t="s">
        <v>13000</v>
      </c>
      <c r="I36" s="110" t="s">
        <v>13282</v>
      </c>
      <c r="J36" s="127">
        <f>SUMPRODUCT('[1]表九（录入表）'!D$6:D$345*(LEFT('[1]表九（录入表）'!$B$6:$B$345,LEN($H36))=$H36))</f>
        <v>0</v>
      </c>
      <c r="K36" s="100">
        <f>SUMPRODUCT('[1]表九（录入表）'!E$6:E$345*(LEFT('[1]表九（录入表）'!$B$6:$B$345,LEN($H36))=$H36))</f>
        <v>0</v>
      </c>
      <c r="L36" s="100">
        <f>SUMPRODUCT('[1]表九（录入表）'!F$6:F$345*(LEFT('[1]表九（录入表）'!$B$6:$B$345,LEN($H36))=$H36))</f>
        <v>36.409999999999997</v>
      </c>
      <c r="M36" s="259" t="str">
        <f t="shared" si="3"/>
        <v/>
      </c>
      <c r="N36" s="259" t="str">
        <f t="shared" si="3"/>
        <v/>
      </c>
    </row>
    <row r="37" spans="1:14" ht="17.100000000000001" customHeight="1">
      <c r="A37" s="253" t="s">
        <v>13637</v>
      </c>
      <c r="B37" s="125" t="s">
        <v>13638</v>
      </c>
      <c r="C37" s="251">
        <f>SUMPRODUCT('[1]表九（录入表）'!D$6:D$345*(LEFT('[1]表九（录入表）'!$B$6:$B$345,LEN($A37))=$A37))</f>
        <v>0</v>
      </c>
      <c r="D37" s="251">
        <f>SUMPRODUCT('[1]表九（录入表）'!E$6:E$345*(LEFT('[1]表九（录入表）'!$B$6:$B$345,LEN($A37))=$A37))</f>
        <v>0</v>
      </c>
      <c r="E37" s="251">
        <f>SUMPRODUCT('[1]表九（录入表）'!F$6:F$345*(LEFT('[1]表九（录入表）'!$B$6:$B$345,LEN($A37))=$A37))</f>
        <v>0</v>
      </c>
      <c r="F37" s="244" t="str">
        <f t="shared" si="2"/>
        <v/>
      </c>
      <c r="G37" s="244" t="str">
        <f t="shared" si="0"/>
        <v/>
      </c>
      <c r="H37" s="95" t="s">
        <v>13002</v>
      </c>
      <c r="I37" s="110" t="s">
        <v>13639</v>
      </c>
      <c r="J37" s="131">
        <f>SUMPRODUCT('[1]表九（录入表）'!D$6:D$345*(LEFT('[1]表九（录入表）'!$B$6:$B$345,LEN($H37))=$H37))</f>
        <v>0</v>
      </c>
      <c r="K37" s="131">
        <f>SUMPRODUCT('[1]表九（录入表）'!E$6:E$345*(LEFT('[1]表九（录入表）'!$B$6:$B$345,LEN($H37))=$H37))</f>
        <v>0</v>
      </c>
      <c r="L37" s="131">
        <f>SUMPRODUCT('[1]表九（录入表）'!F$6:F$345*(LEFT('[1]表九（录入表）'!$B$6:$B$345,LEN($H37))=$H37))</f>
        <v>0</v>
      </c>
      <c r="M37" s="259" t="str">
        <f t="shared" si="3"/>
        <v/>
      </c>
      <c r="N37" s="259" t="str">
        <f t="shared" si="3"/>
        <v/>
      </c>
    </row>
    <row r="38" spans="1:14" ht="17.100000000000001" customHeight="1">
      <c r="A38" s="253" t="s">
        <v>13640</v>
      </c>
      <c r="B38" s="125" t="s">
        <v>13641</v>
      </c>
      <c r="C38" s="251">
        <f>SUMPRODUCT('[1]表九（录入表）'!D$6:D$345*(LEFT('[1]表九（录入表）'!$B$6:$B$345,LEN($A38))=$A38))</f>
        <v>0</v>
      </c>
      <c r="D38" s="251">
        <f>SUMPRODUCT('[1]表九（录入表）'!E$6:E$345*(LEFT('[1]表九（录入表）'!$B$6:$B$345,LEN($A38))=$A38))</f>
        <v>0</v>
      </c>
      <c r="E38" s="251">
        <f>SUMPRODUCT('[1]表九（录入表）'!F$6:F$345*(LEFT('[1]表九（录入表）'!$B$6:$B$345,LEN($A38))=$A38))</f>
        <v>0</v>
      </c>
      <c r="F38" s="244" t="str">
        <f t="shared" si="2"/>
        <v/>
      </c>
      <c r="G38" s="244" t="str">
        <f t="shared" si="0"/>
        <v/>
      </c>
      <c r="H38" s="95" t="s">
        <v>13004</v>
      </c>
      <c r="I38" s="110" t="s">
        <v>13642</v>
      </c>
      <c r="J38" s="131">
        <f>SUMPRODUCT('[1]表九（录入表）'!D$6:D$345*(LEFT('[1]表九（录入表）'!$B$6:$B$345,LEN($H38))=$H38))</f>
        <v>0</v>
      </c>
      <c r="K38" s="99">
        <f>SUMPRODUCT('[1]表九（录入表）'!E$6:E$345*(LEFT('[1]表九（录入表）'!$B$6:$B$345,LEN($H38))=$H38))</f>
        <v>0</v>
      </c>
      <c r="L38" s="99">
        <f>SUMPRODUCT('[1]表九（录入表）'!F$6:F$345*(LEFT('[1]表九（录入表）'!$B$6:$B$345,LEN($H38))=$H38))</f>
        <v>0</v>
      </c>
      <c r="M38" s="259" t="str">
        <f t="shared" si="3"/>
        <v/>
      </c>
      <c r="N38" s="259" t="str">
        <f t="shared" si="3"/>
        <v/>
      </c>
    </row>
    <row r="39" spans="1:14" ht="17.100000000000001" customHeight="1">
      <c r="A39" s="253" t="s">
        <v>13030</v>
      </c>
      <c r="B39" s="125" t="s">
        <v>13643</v>
      </c>
      <c r="C39" s="251">
        <f>SUMPRODUCT('[1]表九（录入表）'!D$6:D$345*(LEFT('[1]表九（录入表）'!$B$6:$B$345,LEN($A39))=$A39))</f>
        <v>0</v>
      </c>
      <c r="D39" s="251">
        <f>SUMPRODUCT('[1]表九（录入表）'!E$6:E$345*(LEFT('[1]表九（录入表）'!$B$6:$B$345,LEN($A39))=$A39))</f>
        <v>0</v>
      </c>
      <c r="E39" s="251">
        <f>SUMPRODUCT('[1]表九（录入表）'!F$6:F$345*(LEFT('[1]表九（录入表）'!$B$6:$B$345,LEN($A39))=$A39))</f>
        <v>0</v>
      </c>
      <c r="F39" s="244" t="str">
        <f t="shared" si="2"/>
        <v/>
      </c>
      <c r="G39" s="244" t="str">
        <f t="shared" si="0"/>
        <v/>
      </c>
      <c r="H39" s="95" t="s">
        <v>13006</v>
      </c>
      <c r="I39" s="110" t="s">
        <v>13644</v>
      </c>
      <c r="J39" s="131">
        <f>SUMPRODUCT('[1]表九（录入表）'!D$6:D$345*(LEFT('[1]表九（录入表）'!$B$6:$B$345,LEN($H39))=$H39))</f>
        <v>0</v>
      </c>
      <c r="K39" s="99">
        <f>SUMPRODUCT('[1]表九（录入表）'!E$6:E$345*(LEFT('[1]表九（录入表）'!$B$6:$B$345,LEN($H39))=$H39))</f>
        <v>0</v>
      </c>
      <c r="L39" s="99">
        <f>SUMPRODUCT('[1]表九（录入表）'!F$6:F$345*(LEFT('[1]表九（录入表）'!$B$6:$B$345,LEN($H39))=$H39))</f>
        <v>0</v>
      </c>
      <c r="M39" s="259" t="str">
        <f t="shared" si="3"/>
        <v/>
      </c>
      <c r="N39" s="259" t="str">
        <f t="shared" si="3"/>
        <v/>
      </c>
    </row>
    <row r="40" spans="1:14" ht="17.100000000000001" customHeight="1">
      <c r="A40" s="253" t="s">
        <v>13032</v>
      </c>
      <c r="B40" s="125" t="s">
        <v>13645</v>
      </c>
      <c r="C40" s="251">
        <f>SUMPRODUCT('[1]表九（录入表）'!D$6:D$345*(LEFT('[1]表九（录入表）'!$B$6:$B$345,LEN($A40))=$A40))</f>
        <v>0</v>
      </c>
      <c r="D40" s="249">
        <f>SUMPRODUCT('[1]表九（录入表）'!E$6:E$345*(LEFT('[1]表九（录入表）'!$B$6:$B$345,LEN($A40))=$A40))</f>
        <v>0</v>
      </c>
      <c r="E40" s="249">
        <f>SUMPRODUCT('[1]表九（录入表）'!F$6:F$345*(LEFT('[1]表九（录入表）'!$B$6:$B$345,LEN($A40))=$A40))</f>
        <v>0</v>
      </c>
      <c r="F40" s="244" t="str">
        <f t="shared" si="2"/>
        <v/>
      </c>
      <c r="G40" s="244" t="str">
        <f t="shared" si="0"/>
        <v/>
      </c>
      <c r="H40" s="95" t="s">
        <v>13008</v>
      </c>
      <c r="I40" s="110" t="s">
        <v>13646</v>
      </c>
      <c r="J40" s="131">
        <f>SUMPRODUCT('[1]表九（录入表）'!D$6:D$345*(LEFT('[1]表九（录入表）'!$B$6:$B$345,LEN($H40))=$H40))</f>
        <v>0</v>
      </c>
      <c r="K40" s="99">
        <f>SUMPRODUCT('[1]表九（录入表）'!E$6:E$345*(LEFT('[1]表九（录入表）'!$B$6:$B$345,LEN($H40))=$H40))</f>
        <v>0</v>
      </c>
      <c r="L40" s="99">
        <f>SUMPRODUCT('[1]表九（录入表）'!F$6:F$345*(LEFT('[1]表九（录入表）'!$B$6:$B$345,LEN($H40))=$H40))</f>
        <v>36.409999999999997</v>
      </c>
      <c r="M40" s="259" t="str">
        <f t="shared" si="3"/>
        <v/>
      </c>
      <c r="N40" s="259" t="str">
        <f t="shared" si="3"/>
        <v/>
      </c>
    </row>
    <row r="41" spans="1:14" ht="17.100000000000001" customHeight="1">
      <c r="A41" s="253" t="s">
        <v>13034</v>
      </c>
      <c r="B41" s="125" t="s">
        <v>13647</v>
      </c>
      <c r="C41" s="251">
        <f>SUMPRODUCT('[1]表九（录入表）'!D$6:D$345*(LEFT('[1]表九（录入表）'!$B$6:$B$345,LEN($A41))=$A41))</f>
        <v>0</v>
      </c>
      <c r="D41" s="251">
        <f>SUMPRODUCT('[1]表九（录入表）'!E$6:E$345*(LEFT('[1]表九（录入表）'!$B$6:$B$345,LEN($A41))=$A41))</f>
        <v>0</v>
      </c>
      <c r="E41" s="251">
        <f>SUMPRODUCT('[1]表九（录入表）'!F$6:F$345*(LEFT('[1]表九（录入表）'!$B$6:$B$345,LEN($A41))=$A41))</f>
        <v>0</v>
      </c>
      <c r="F41" s="244" t="str">
        <f t="shared" si="2"/>
        <v/>
      </c>
      <c r="G41" s="244" t="str">
        <f t="shared" si="0"/>
        <v/>
      </c>
      <c r="H41" s="95" t="s">
        <v>13010</v>
      </c>
      <c r="I41" s="110" t="s">
        <v>13648</v>
      </c>
      <c r="J41" s="131">
        <f>SUMPRODUCT('[1]表九（录入表）'!D$6:D$345*(LEFT('[1]表九（录入表）'!$B$6:$B$345,LEN($H41))=$H41))</f>
        <v>0</v>
      </c>
      <c r="K41" s="99">
        <f>SUMPRODUCT('[1]表九（录入表）'!E$6:E$345*(LEFT('[1]表九（录入表）'!$B$6:$B$345,LEN($H41))=$H41))</f>
        <v>0</v>
      </c>
      <c r="L41" s="99">
        <f>SUMPRODUCT('[1]表九（录入表）'!F$6:F$345*(LEFT('[1]表九（录入表）'!$B$6:$B$345,LEN($H41))=$H41))</f>
        <v>0</v>
      </c>
      <c r="M41" s="259" t="str">
        <f t="shared" si="3"/>
        <v/>
      </c>
      <c r="N41" s="259" t="str">
        <f t="shared" si="3"/>
        <v/>
      </c>
    </row>
    <row r="42" spans="1:14" ht="17.100000000000001" customHeight="1">
      <c r="A42" s="253" t="s">
        <v>13036</v>
      </c>
      <c r="B42" s="125" t="s">
        <v>13649</v>
      </c>
      <c r="C42" s="251">
        <f>SUMPRODUCT('[1]表九（录入表）'!D$6:D$345*(LEFT('[1]表九（录入表）'!$B$6:$B$345,LEN($A42))=$A42))</f>
        <v>0</v>
      </c>
      <c r="D42" s="251">
        <f>SUMPRODUCT('[1]表九（录入表）'!E$6:E$345*(LEFT('[1]表九（录入表）'!$B$6:$B$345,LEN($A42))=$A42))</f>
        <v>0</v>
      </c>
      <c r="E42" s="251">
        <f>SUMPRODUCT('[1]表九（录入表）'!F$6:F$345*(LEFT('[1]表九（录入表）'!$B$6:$B$345,LEN($A42))=$A42))</f>
        <v>0</v>
      </c>
      <c r="F42" s="244" t="str">
        <f t="shared" si="2"/>
        <v/>
      </c>
      <c r="G42" s="244" t="str">
        <f t="shared" si="0"/>
        <v/>
      </c>
      <c r="H42" s="95" t="s">
        <v>13012</v>
      </c>
      <c r="I42" s="110" t="s">
        <v>13283</v>
      </c>
      <c r="J42" s="127">
        <f>SUMPRODUCT('[1]表九（录入表）'!D$6:D$345*(LEFT('[1]表九（录入表）'!$B$6:$B$345,LEN($H42))=$H42))</f>
        <v>0</v>
      </c>
      <c r="K42" s="127">
        <f>SUMPRODUCT('[1]表九（录入表）'!E$6:E$345*(LEFT('[1]表九（录入表）'!$B$6:$B$345,LEN($H42))=$H42))</f>
        <v>0</v>
      </c>
      <c r="L42" s="127">
        <f>SUMPRODUCT('[1]表九（录入表）'!F$6:F$345*(LEFT('[1]表九（录入表）'!$B$6:$B$345,LEN($H42))=$H42))</f>
        <v>0</v>
      </c>
      <c r="M42" s="259" t="str">
        <f t="shared" si="3"/>
        <v/>
      </c>
      <c r="N42" s="259" t="str">
        <f t="shared" si="3"/>
        <v/>
      </c>
    </row>
    <row r="43" spans="1:14" ht="17.100000000000001" customHeight="1">
      <c r="A43" s="253" t="s">
        <v>13037</v>
      </c>
      <c r="B43" s="125" t="s">
        <v>13650</v>
      </c>
      <c r="C43" s="251">
        <f>SUMPRODUCT('[1]表九（录入表）'!D$6:D$345*(LEFT('[1]表九（录入表）'!$B$6:$B$345,LEN($A43))=$A43))</f>
        <v>0</v>
      </c>
      <c r="D43" s="249">
        <f>SUMPRODUCT('[1]表九（录入表）'!E$6:E$345*(LEFT('[1]表九（录入表）'!$B$6:$B$345,LEN($A43))=$A43))</f>
        <v>0</v>
      </c>
      <c r="E43" s="249">
        <f>SUMPRODUCT('[1]表九（录入表）'!F$6:F$345*(LEFT('[1]表九（录入表）'!$B$6:$B$345,LEN($A43))=$A43))</f>
        <v>0</v>
      </c>
      <c r="F43" s="244" t="str">
        <f t="shared" si="2"/>
        <v/>
      </c>
      <c r="G43" s="244" t="str">
        <f t="shared" si="0"/>
        <v/>
      </c>
      <c r="H43" s="95" t="s">
        <v>13014</v>
      </c>
      <c r="I43" s="110" t="s">
        <v>13651</v>
      </c>
      <c r="J43" s="131">
        <f>SUMPRODUCT('[1]表九（录入表）'!D$6:D$345*(LEFT('[1]表九（录入表）'!$B$6:$B$345,LEN($H43))=$H43))</f>
        <v>0</v>
      </c>
      <c r="K43" s="131">
        <f>SUMPRODUCT('[1]表九（录入表）'!E$6:E$345*(LEFT('[1]表九（录入表）'!$B$6:$B$345,LEN($H43))=$H43))</f>
        <v>0</v>
      </c>
      <c r="L43" s="131">
        <f>SUMPRODUCT('[1]表九（录入表）'!F$6:F$345*(LEFT('[1]表九（录入表）'!$B$6:$B$345,LEN($H43))=$H43))</f>
        <v>0</v>
      </c>
      <c r="M43" s="259" t="str">
        <f t="shared" si="3"/>
        <v/>
      </c>
      <c r="N43" s="259" t="str">
        <f t="shared" si="3"/>
        <v/>
      </c>
    </row>
    <row r="44" spans="1:14" ht="17.100000000000001" customHeight="1">
      <c r="A44" s="253" t="s">
        <v>13039</v>
      </c>
      <c r="B44" s="125" t="s">
        <v>13652</v>
      </c>
      <c r="C44" s="131">
        <f>SUMPRODUCT('[1]表九（录入表）'!D$6:D$345*(LEFT('[1]表九（录入表）'!$B$6:$B$345,LEN($A44))=$A44))</f>
        <v>0</v>
      </c>
      <c r="D44" s="131">
        <f>SUMPRODUCT('[1]表九（录入表）'!E$6:E$345*(LEFT('[1]表九（录入表）'!$B$6:$B$345,LEN($A44))=$A44))</f>
        <v>0</v>
      </c>
      <c r="E44" s="131">
        <f>SUMPRODUCT('[1]表九（录入表）'!F$6:F$345*(LEFT('[1]表九（录入表）'!$B$6:$B$345,LEN($A44))=$A44))</f>
        <v>0</v>
      </c>
      <c r="F44" s="244" t="str">
        <f t="shared" si="2"/>
        <v/>
      </c>
      <c r="G44" s="244" t="str">
        <f t="shared" si="0"/>
        <v/>
      </c>
      <c r="H44" s="95" t="s">
        <v>13015</v>
      </c>
      <c r="I44" s="110" t="s">
        <v>13653</v>
      </c>
      <c r="J44" s="131">
        <f>SUMPRODUCT('[1]表九（录入表）'!D$6:D$345*(LEFT('[1]表九（录入表）'!$B$6:$B$345,LEN($H44))=$H44))</f>
        <v>0</v>
      </c>
      <c r="K44" s="99">
        <f>SUMPRODUCT('[1]表九（录入表）'!E$6:E$345*(LEFT('[1]表九（录入表）'!$B$6:$B$345,LEN($H44))=$H44))</f>
        <v>0</v>
      </c>
      <c r="L44" s="99">
        <f>SUMPRODUCT('[1]表九（录入表）'!F$6:F$345*(LEFT('[1]表九（录入表）'!$B$6:$B$345,LEN($H44))=$H44))</f>
        <v>0</v>
      </c>
      <c r="M44" s="259" t="str">
        <f t="shared" si="3"/>
        <v/>
      </c>
      <c r="N44" s="259" t="str">
        <f t="shared" si="3"/>
        <v/>
      </c>
    </row>
    <row r="45" spans="1:14" ht="17.100000000000001" customHeight="1">
      <c r="A45" s="253" t="s">
        <v>13041</v>
      </c>
      <c r="B45" s="125" t="s">
        <v>13654</v>
      </c>
      <c r="C45" s="131">
        <f>SUMPRODUCT('[1]表九（录入表）'!D$6:D$345*(LEFT('[1]表九（录入表）'!$B$6:$B$345,LEN($A45))=$A45))</f>
        <v>0</v>
      </c>
      <c r="D45" s="131">
        <f>SUMPRODUCT('[1]表九（录入表）'!E$6:E$345*(LEFT('[1]表九（录入表）'!$B$6:$B$345,LEN($A45))=$A45))</f>
        <v>0</v>
      </c>
      <c r="E45" s="131">
        <f>SUMPRODUCT('[1]表九（录入表）'!F$6:F$345*(LEFT('[1]表九（录入表）'!$B$6:$B$345,LEN($A45))=$A45))</f>
        <v>0</v>
      </c>
      <c r="F45" s="244" t="str">
        <f t="shared" si="2"/>
        <v/>
      </c>
      <c r="G45" s="244" t="str">
        <f t="shared" si="0"/>
        <v/>
      </c>
      <c r="H45" s="95" t="s">
        <v>13655</v>
      </c>
      <c r="I45" s="110" t="s">
        <v>13584</v>
      </c>
      <c r="J45" s="127">
        <f>SUMPRODUCT('[1]表九（录入表）'!D$6:D$345*(LEFT('[1]表九（录入表）'!$B$6:$B$345,LEN($H45))=$H45))</f>
        <v>0</v>
      </c>
      <c r="K45" s="100">
        <f>SUMPRODUCT('[1]表九（录入表）'!E$6:E$345*(LEFT('[1]表九（录入表）'!$B$6:$B$345,LEN($H45))=$H45))</f>
        <v>0</v>
      </c>
      <c r="L45" s="100">
        <f>SUMPRODUCT('[1]表九（录入表）'!F$6:F$345*(LEFT('[1]表九（录入表）'!$B$6:$B$345,LEN($H45))=$H45))</f>
        <v>0</v>
      </c>
      <c r="M45" s="259" t="str">
        <f t="shared" si="3"/>
        <v/>
      </c>
      <c r="N45" s="259" t="str">
        <f t="shared" si="3"/>
        <v/>
      </c>
    </row>
    <row r="46" spans="1:14" ht="17.100000000000001" customHeight="1">
      <c r="A46" s="253" t="s">
        <v>13043</v>
      </c>
      <c r="B46" s="125" t="s">
        <v>13656</v>
      </c>
      <c r="C46" s="131">
        <f>SUMPRODUCT('[1]表九（录入表）'!D$6:D$345*(LEFT('[1]表九（录入表）'!$B$6:$B$345,LEN($A46))=$A46))</f>
        <v>0</v>
      </c>
      <c r="D46" s="131">
        <f>SUMPRODUCT('[1]表九（录入表）'!E$6:E$345*(LEFT('[1]表九（录入表）'!$B$6:$B$345,LEN($A46))=$A46))</f>
        <v>0</v>
      </c>
      <c r="E46" s="131">
        <f>SUMPRODUCT('[1]表九（录入表）'!F$6:F$345*(LEFT('[1]表九（录入表）'!$B$6:$B$345,LEN($A46))=$A46))</f>
        <v>0</v>
      </c>
      <c r="F46" s="244" t="str">
        <f t="shared" si="2"/>
        <v/>
      </c>
      <c r="G46" s="244" t="str">
        <f t="shared" si="0"/>
        <v/>
      </c>
      <c r="H46" s="95" t="s">
        <v>13657</v>
      </c>
      <c r="I46" s="110" t="s">
        <v>9922</v>
      </c>
      <c r="J46" s="131">
        <f>SUMPRODUCT('[1]表九（录入表）'!D$6:D$345*(LEFT('[1]表九（录入表）'!$B$6:$B$345,LEN($H46))=$H46))</f>
        <v>0</v>
      </c>
      <c r="K46" s="99">
        <f>SUMPRODUCT('[1]表九（录入表）'!E$6:E$345*(LEFT('[1]表九（录入表）'!$B$6:$B$345,LEN($H46))=$H46))</f>
        <v>0</v>
      </c>
      <c r="L46" s="99">
        <f>SUMPRODUCT('[1]表九（录入表）'!F$6:F$345*(LEFT('[1]表九（录入表）'!$B$6:$B$345,LEN($H46))=$H46))</f>
        <v>0</v>
      </c>
      <c r="M46" s="259" t="str">
        <f t="shared" si="3"/>
        <v/>
      </c>
      <c r="N46" s="259" t="str">
        <f t="shared" si="3"/>
        <v/>
      </c>
    </row>
    <row r="47" spans="1:14" s="104" customFormat="1" ht="17.100000000000001" customHeight="1">
      <c r="A47" s="253" t="s">
        <v>13045</v>
      </c>
      <c r="B47" s="125" t="s">
        <v>13658</v>
      </c>
      <c r="C47" s="251">
        <f>SUMPRODUCT('[1]表九（录入表）'!D$6:D$345*(LEFT('[1]表九（录入表）'!$B$6:$B$345,LEN($A47))=$A47))</f>
        <v>0</v>
      </c>
      <c r="D47" s="251">
        <f>SUMPRODUCT('[1]表九（录入表）'!E$6:E$345*(LEFT('[1]表九（录入表）'!$B$6:$B$345,LEN($A47))=$A47))</f>
        <v>0</v>
      </c>
      <c r="E47" s="251">
        <f>SUMPRODUCT('[1]表九（录入表）'!F$6:F$345*(LEFT('[1]表九（录入表）'!$B$6:$B$345,LEN($A47))=$A47))</f>
        <v>0</v>
      </c>
      <c r="F47" s="244" t="str">
        <f t="shared" si="2"/>
        <v/>
      </c>
      <c r="G47" s="244" t="str">
        <f t="shared" si="0"/>
        <v/>
      </c>
      <c r="H47" s="95" t="s">
        <v>13659</v>
      </c>
      <c r="I47" s="110" t="s">
        <v>9924</v>
      </c>
      <c r="J47" s="131">
        <f>SUMPRODUCT('[1]表九（录入表）'!D$6:D$345*(LEFT('[1]表九（录入表）'!$B$6:$B$345,LEN($H47))=$H47))</f>
        <v>0</v>
      </c>
      <c r="K47" s="99">
        <f>SUMPRODUCT('[1]表九（录入表）'!E$6:E$345*(LEFT('[1]表九（录入表）'!$B$6:$B$345,LEN($H47))=$H47))</f>
        <v>0</v>
      </c>
      <c r="L47" s="99">
        <f>SUMPRODUCT('[1]表九（录入表）'!F$6:F$345*(LEFT('[1]表九（录入表）'!$B$6:$B$345,LEN($H47))=$H47))</f>
        <v>0</v>
      </c>
      <c r="M47" s="259" t="str">
        <f t="shared" si="3"/>
        <v/>
      </c>
      <c r="N47" s="259" t="str">
        <f t="shared" si="3"/>
        <v/>
      </c>
    </row>
    <row r="48" spans="1:14" ht="17.100000000000001" customHeight="1">
      <c r="A48" s="253" t="s">
        <v>13047</v>
      </c>
      <c r="B48" s="125" t="s">
        <v>13660</v>
      </c>
      <c r="C48" s="251">
        <f>SUMPRODUCT('[1]表九（录入表）'!D$6:D$345*(LEFT('[1]表九（录入表）'!$B$6:$B$345,LEN($A48))=$A48))</f>
        <v>0</v>
      </c>
      <c r="D48" s="251">
        <f>SUMPRODUCT('[1]表九（录入表）'!E$6:E$345*(LEFT('[1]表九（录入表）'!$B$6:$B$345,LEN($A48))=$A48))</f>
        <v>0</v>
      </c>
      <c r="E48" s="251">
        <f>SUMPRODUCT('[1]表九（录入表）'!F$6:F$345*(LEFT('[1]表九（录入表）'!$B$6:$B$345,LEN($A48))=$A48))</f>
        <v>0</v>
      </c>
      <c r="F48" s="244" t="str">
        <f t="shared" si="2"/>
        <v/>
      </c>
      <c r="G48" s="244" t="str">
        <f t="shared" si="0"/>
        <v/>
      </c>
      <c r="H48" s="95" t="s">
        <v>13661</v>
      </c>
      <c r="I48" s="110" t="s">
        <v>9926</v>
      </c>
      <c r="J48" s="131">
        <f>SUMPRODUCT('[1]表九（录入表）'!D$6:D$345*(LEFT('[1]表九（录入表）'!$B$6:$B$345,LEN($H48))=$H48))</f>
        <v>0</v>
      </c>
      <c r="K48" s="99">
        <f>SUMPRODUCT('[1]表九（录入表）'!E$6:E$345*(LEFT('[1]表九（录入表）'!$B$6:$B$345,LEN($H48))=$H48))</f>
        <v>0</v>
      </c>
      <c r="L48" s="99">
        <f>SUMPRODUCT('[1]表九（录入表）'!F$6:F$345*(LEFT('[1]表九（录入表）'!$B$6:$B$345,LEN($H48))=$H48))</f>
        <v>0</v>
      </c>
      <c r="M48" s="259" t="str">
        <f t="shared" si="3"/>
        <v/>
      </c>
      <c r="N48" s="259" t="str">
        <f t="shared" si="3"/>
        <v/>
      </c>
    </row>
    <row r="49" spans="1:14" ht="17.100000000000001" customHeight="1">
      <c r="A49" s="253" t="s">
        <v>13049</v>
      </c>
      <c r="B49" s="125" t="s">
        <v>13662</v>
      </c>
      <c r="C49" s="251">
        <f>SUMPRODUCT('[1]表九（录入表）'!D$6:D$345*(LEFT('[1]表九（录入表）'!$B$6:$B$345,LEN($A49))=$A49))</f>
        <v>0</v>
      </c>
      <c r="D49" s="251">
        <f>SUMPRODUCT('[1]表九（录入表）'!E$6:E$345*(LEFT('[1]表九（录入表）'!$B$6:$B$345,LEN($A49))=$A49))</f>
        <v>0</v>
      </c>
      <c r="E49" s="251">
        <f>SUMPRODUCT('[1]表九（录入表）'!F$6:F$345*(LEFT('[1]表九（录入表）'!$B$6:$B$345,LEN($A49))=$A49))</f>
        <v>0</v>
      </c>
      <c r="F49" s="244" t="str">
        <f t="shared" si="2"/>
        <v/>
      </c>
      <c r="G49" s="244" t="str">
        <f t="shared" si="0"/>
        <v/>
      </c>
      <c r="H49" s="95" t="s">
        <v>13663</v>
      </c>
      <c r="I49" s="110" t="s">
        <v>9928</v>
      </c>
      <c r="J49" s="131">
        <f>SUMPRODUCT('[1]表九（录入表）'!D$6:D$345*(LEFT('[1]表九（录入表）'!$B$6:$B$345,LEN($H49))=$H49))</f>
        <v>0</v>
      </c>
      <c r="K49" s="99">
        <f>SUMPRODUCT('[1]表九（录入表）'!E$6:E$345*(LEFT('[1]表九（录入表）'!$B$6:$B$345,LEN($H49))=$H49))</f>
        <v>0</v>
      </c>
      <c r="L49" s="99">
        <f>SUMPRODUCT('[1]表九（录入表）'!F$6:F$345*(LEFT('[1]表九（录入表）'!$B$6:$B$345,LEN($H49))=$H49))</f>
        <v>0</v>
      </c>
      <c r="M49" s="259" t="str">
        <f t="shared" si="3"/>
        <v/>
      </c>
      <c r="N49" s="259" t="str">
        <f t="shared" si="3"/>
        <v/>
      </c>
    </row>
    <row r="50" spans="1:14" ht="15.75" customHeight="1">
      <c r="A50" s="253" t="s">
        <v>13051</v>
      </c>
      <c r="B50" s="125" t="s">
        <v>13664</v>
      </c>
      <c r="C50" s="251">
        <f>SUMPRODUCT('[1]表九（录入表）'!D$6:D$345*(LEFT('[1]表九（录入表）'!$B$6:$B$345,LEN($A50))=$A50))</f>
        <v>0</v>
      </c>
      <c r="D50" s="251">
        <f>SUMPRODUCT('[1]表九（录入表）'!E$6:E$345*(LEFT('[1]表九（录入表）'!$B$6:$B$345,LEN($A50))=$A50))</f>
        <v>0</v>
      </c>
      <c r="E50" s="251">
        <f>SUMPRODUCT('[1]表九（录入表）'!F$6:F$345*(LEFT('[1]表九（录入表）'!$B$6:$B$345,LEN($A50))=$A50))</f>
        <v>0</v>
      </c>
      <c r="F50" s="244" t="str">
        <f t="shared" si="2"/>
        <v/>
      </c>
      <c r="G50" s="244" t="str">
        <f t="shared" si="0"/>
        <v/>
      </c>
      <c r="H50" s="95" t="s">
        <v>13665</v>
      </c>
      <c r="I50" s="110" t="s">
        <v>9930</v>
      </c>
      <c r="J50" s="131">
        <f>SUMPRODUCT('[1]表九（录入表）'!D$6:D$345*(LEFT('[1]表九（录入表）'!$B$6:$B$345,LEN($H50))=$H50))</f>
        <v>0</v>
      </c>
      <c r="K50" s="99">
        <f>SUMPRODUCT('[1]表九（录入表）'!E$6:E$345*(LEFT('[1]表九（录入表）'!$B$6:$B$345,LEN($H50))=$H50))</f>
        <v>0</v>
      </c>
      <c r="L50" s="99">
        <f>SUMPRODUCT('[1]表九（录入表）'!F$6:F$345*(LEFT('[1]表九（录入表）'!$B$6:$B$345,LEN($H50))=$H50))</f>
        <v>0</v>
      </c>
      <c r="M50" s="259" t="str">
        <f t="shared" si="3"/>
        <v/>
      </c>
      <c r="N50" s="259" t="str">
        <f t="shared" si="3"/>
        <v/>
      </c>
    </row>
    <row r="51" spans="1:14" ht="17.100000000000001" customHeight="1">
      <c r="A51" s="253" t="s">
        <v>13053</v>
      </c>
      <c r="B51" s="125" t="s">
        <v>13666</v>
      </c>
      <c r="C51" s="251">
        <f>SUMPRODUCT('[1]表九（录入表）'!D$6:D$345*(LEFT('[1]表九（录入表）'!$B$6:$B$345,LEN($A51))=$A51))</f>
        <v>0</v>
      </c>
      <c r="D51" s="251">
        <f>SUMPRODUCT('[1]表九（录入表）'!E$6:E$345*(LEFT('[1]表九（录入表）'!$B$6:$B$345,LEN($A51))=$A51))</f>
        <v>0</v>
      </c>
      <c r="E51" s="251">
        <f>SUMPRODUCT('[1]表九（录入表）'!F$6:F$345*(LEFT('[1]表九（录入表）'!$B$6:$B$345,LEN($A51))=$A51))</f>
        <v>0</v>
      </c>
      <c r="F51" s="244" t="str">
        <f t="shared" si="2"/>
        <v/>
      </c>
      <c r="G51" s="244" t="str">
        <f t="shared" si="0"/>
        <v/>
      </c>
      <c r="H51" s="95" t="s">
        <v>13667</v>
      </c>
      <c r="I51" s="110" t="s">
        <v>9932</v>
      </c>
      <c r="J51" s="131">
        <f>SUMPRODUCT('[1]表九（录入表）'!D$6:D$345*(LEFT('[1]表九（录入表）'!$B$6:$B$345,LEN($H51))=$H51))</f>
        <v>0</v>
      </c>
      <c r="K51" s="99">
        <f>SUMPRODUCT('[1]表九（录入表）'!E$6:E$345*(LEFT('[1]表九（录入表）'!$B$6:$B$345,LEN($H51))=$H51))</f>
        <v>0</v>
      </c>
      <c r="L51" s="99">
        <f>SUMPRODUCT('[1]表九（录入表）'!F$6:F$345*(LEFT('[1]表九（录入表）'!$B$6:$B$345,LEN($H51))=$H51))</f>
        <v>0</v>
      </c>
      <c r="M51" s="259" t="str">
        <f t="shared" si="3"/>
        <v/>
      </c>
      <c r="N51" s="259" t="str">
        <f t="shared" si="3"/>
        <v/>
      </c>
    </row>
    <row r="52" spans="1:14" ht="17.100000000000001" customHeight="1">
      <c r="A52" s="253" t="s">
        <v>13055</v>
      </c>
      <c r="B52" s="125" t="s">
        <v>13668</v>
      </c>
      <c r="C52" s="251">
        <f>SUMPRODUCT('[1]表九（录入表）'!D$6:D$345*(LEFT('[1]表九（录入表）'!$B$6:$B$345,LEN($A52))=$A52))</f>
        <v>0</v>
      </c>
      <c r="D52" s="249">
        <f>SUMPRODUCT('[1]表九（录入表）'!E$6:E$345*(LEFT('[1]表九（录入表）'!$B$6:$B$345,LEN($A52))=$A52))</f>
        <v>0</v>
      </c>
      <c r="E52" s="249">
        <f>SUMPRODUCT('[1]表九（录入表）'!F$6:F$345*(LEFT('[1]表九（录入表）'!$B$6:$B$345,LEN($A52))=$A52))</f>
        <v>0</v>
      </c>
      <c r="F52" s="244" t="str">
        <f t="shared" si="2"/>
        <v/>
      </c>
      <c r="G52" s="244" t="str">
        <f t="shared" si="0"/>
        <v/>
      </c>
      <c r="H52" s="95" t="s">
        <v>46</v>
      </c>
      <c r="I52" s="110" t="s">
        <v>9933</v>
      </c>
      <c r="J52" s="127">
        <f>SUMPRODUCT('[1]表九（录入表）'!D$6:D$345*(LEFT('[1]表九（录入表）'!$B$6:$B$345,LEN($H52))=$H52))</f>
        <v>0</v>
      </c>
      <c r="K52" s="100">
        <f>SUMPRODUCT('[1]表九（录入表）'!E$6:E$345*(LEFT('[1]表九（录入表）'!$B$6:$B$345,LEN($H52))=$H52))</f>
        <v>0</v>
      </c>
      <c r="L52" s="100">
        <f>SUMPRODUCT('[1]表九（录入表）'!F$6:F$345*(LEFT('[1]表九（录入表）'!$B$6:$B$345,LEN($H52))=$H52))</f>
        <v>0</v>
      </c>
      <c r="M52" s="259" t="str">
        <f t="shared" si="3"/>
        <v/>
      </c>
      <c r="N52" s="259" t="str">
        <f t="shared" si="3"/>
        <v/>
      </c>
    </row>
    <row r="53" spans="1:14" ht="17.100000000000001" customHeight="1">
      <c r="A53" s="253" t="s">
        <v>13057</v>
      </c>
      <c r="B53" s="125" t="s">
        <v>13669</v>
      </c>
      <c r="C53" s="131">
        <f>SUMPRODUCT('[1]表九（录入表）'!D$6:D$345*(LEFT('[1]表九（录入表）'!$B$6:$B$345,LEN($A53))=$A53))</f>
        <v>0</v>
      </c>
      <c r="D53" s="131">
        <f>SUMPRODUCT('[1]表九（录入表）'!E$6:E$345*(LEFT('[1]表九（录入表）'!$B$6:$B$345,LEN($A53))=$A53))</f>
        <v>0</v>
      </c>
      <c r="E53" s="131">
        <f>SUMPRODUCT('[1]表九（录入表）'!F$6:F$345*(LEFT('[1]表九（录入表）'!$B$6:$B$345,LEN($A53))=$A53))</f>
        <v>0</v>
      </c>
      <c r="F53" s="244" t="str">
        <f t="shared" si="2"/>
        <v/>
      </c>
      <c r="G53" s="244" t="str">
        <f t="shared" si="0"/>
        <v/>
      </c>
      <c r="H53" s="95" t="s">
        <v>13670</v>
      </c>
      <c r="I53" s="110" t="s">
        <v>13584</v>
      </c>
      <c r="J53" s="127">
        <f>SUMPRODUCT('[1]表九（录入表）'!D$6:D$345*(LEFT('[1]表九（录入表）'!$B$6:$B$345,LEN($H53))=$H53))</f>
        <v>0</v>
      </c>
      <c r="K53" s="100">
        <f>SUMPRODUCT('[1]表九（录入表）'!E$6:E$345*(LEFT('[1]表九（录入表）'!$B$6:$B$345,LEN($H53))=$H53))</f>
        <v>0</v>
      </c>
      <c r="L53" s="100">
        <f>SUMPRODUCT('[1]表九（录入表）'!F$6:F$345*(LEFT('[1]表九（录入表）'!$B$6:$B$345,LEN($H53))=$H53))</f>
        <v>0</v>
      </c>
      <c r="M53" s="259" t="str">
        <f t="shared" si="3"/>
        <v/>
      </c>
      <c r="N53" s="259" t="str">
        <f t="shared" si="3"/>
        <v/>
      </c>
    </row>
    <row r="54" spans="1:14" ht="17.100000000000001" customHeight="1">
      <c r="A54" s="253" t="s">
        <v>13059</v>
      </c>
      <c r="B54" s="125" t="s">
        <v>13671</v>
      </c>
      <c r="C54" s="131">
        <f>SUMPRODUCT('[1]表九（录入表）'!D$6:D$345*(LEFT('[1]表九（录入表）'!$B$6:$B$345,LEN($A54))=$A54))</f>
        <v>0</v>
      </c>
      <c r="D54" s="131">
        <f>SUMPRODUCT('[1]表九（录入表）'!E$6:E$345*(LEFT('[1]表九（录入表）'!$B$6:$B$345,LEN($A54))=$A54))</f>
        <v>0</v>
      </c>
      <c r="E54" s="131">
        <f>SUMPRODUCT('[1]表九（录入表）'!F$6:F$345*(LEFT('[1]表九（录入表）'!$B$6:$B$345,LEN($A54))=$A54))</f>
        <v>0</v>
      </c>
      <c r="F54" s="244" t="str">
        <f t="shared" si="2"/>
        <v/>
      </c>
      <c r="G54" s="244" t="str">
        <f t="shared" si="0"/>
        <v/>
      </c>
      <c r="H54" s="95" t="s">
        <v>13672</v>
      </c>
      <c r="I54" s="110" t="s">
        <v>13673</v>
      </c>
      <c r="J54" s="131">
        <f>SUMPRODUCT('[1]表九（录入表）'!D$6:D$345*(LEFT('[1]表九（录入表）'!$B$6:$B$345,LEN($H54))=$H54))</f>
        <v>0</v>
      </c>
      <c r="K54" s="99">
        <f>SUMPRODUCT('[1]表九（录入表）'!E$6:E$345*(LEFT('[1]表九（录入表）'!$B$6:$B$345,LEN($H54))=$H54))</f>
        <v>0</v>
      </c>
      <c r="L54" s="99">
        <f>SUMPRODUCT('[1]表九（录入表）'!F$6:F$345*(LEFT('[1]表九（录入表）'!$B$6:$B$345,LEN($H54))=$H54))</f>
        <v>0</v>
      </c>
      <c r="M54" s="259" t="str">
        <f t="shared" si="3"/>
        <v/>
      </c>
      <c r="N54" s="259" t="str">
        <f t="shared" si="3"/>
        <v/>
      </c>
    </row>
    <row r="55" spans="1:14" ht="17.100000000000001" customHeight="1">
      <c r="A55" s="253" t="s">
        <v>13061</v>
      </c>
      <c r="B55" s="125" t="s">
        <v>13674</v>
      </c>
      <c r="C55" s="251">
        <f>SUMPRODUCT('[1]表九（录入表）'!D$6:D$345*(LEFT('[1]表九（录入表）'!$B$6:$B$345,LEN($A55))=$A55))</f>
        <v>0</v>
      </c>
      <c r="D55" s="251">
        <f>SUMPRODUCT('[1]表九（录入表）'!E$6:E$345*(LEFT('[1]表九（录入表）'!$B$6:$B$345,LEN($A55))=$A55))</f>
        <v>0</v>
      </c>
      <c r="E55" s="251">
        <f>SUMPRODUCT('[1]表九（录入表）'!F$6:F$345*(LEFT('[1]表九（录入表）'!$B$6:$B$345,LEN($A55))=$A55))</f>
        <v>0</v>
      </c>
      <c r="F55" s="244" t="str">
        <f t="shared" si="2"/>
        <v/>
      </c>
      <c r="G55" s="244" t="str">
        <f t="shared" si="0"/>
        <v/>
      </c>
      <c r="H55" s="95" t="s">
        <v>13675</v>
      </c>
      <c r="I55" s="110" t="s">
        <v>13676</v>
      </c>
      <c r="J55" s="131">
        <f>SUMPRODUCT('[1]表九（录入表）'!D$6:D$345*(LEFT('[1]表九（录入表）'!$B$6:$B$345,LEN($H55))=$H55))</f>
        <v>0</v>
      </c>
      <c r="K55" s="99">
        <f>SUMPRODUCT('[1]表九（录入表）'!E$6:E$345*(LEFT('[1]表九（录入表）'!$B$6:$B$345,LEN($H55))=$H55))</f>
        <v>0</v>
      </c>
      <c r="L55" s="99">
        <f>SUMPRODUCT('[1]表九（录入表）'!F$6:F$345*(LEFT('[1]表九（录入表）'!$B$6:$B$345,LEN($H55))=$H55))</f>
        <v>0</v>
      </c>
      <c r="M55" s="259" t="str">
        <f t="shared" si="3"/>
        <v/>
      </c>
      <c r="N55" s="259" t="str">
        <f t="shared" si="3"/>
        <v/>
      </c>
    </row>
    <row r="56" spans="1:14" ht="17.100000000000001" customHeight="1">
      <c r="A56" s="253" t="s">
        <v>13063</v>
      </c>
      <c r="B56" s="125" t="s">
        <v>13677</v>
      </c>
      <c r="C56" s="251">
        <f>SUMPRODUCT('[1]表九（录入表）'!D$6:D$345*(LEFT('[1]表九（录入表）'!$B$6:$B$345,LEN($A56))=$A56))</f>
        <v>0</v>
      </c>
      <c r="D56" s="249">
        <f>SUMPRODUCT('[1]表九（录入表）'!E$6:E$345*(LEFT('[1]表九（录入表）'!$B$6:$B$345,LEN($A56))=$A56))</f>
        <v>0</v>
      </c>
      <c r="E56" s="249">
        <f>SUMPRODUCT('[1]表九（录入表）'!F$6:F$345*(LEFT('[1]表九（录入表）'!$B$6:$B$345,LEN($A56))=$A56))</f>
        <v>0</v>
      </c>
      <c r="F56" s="244" t="str">
        <f t="shared" si="2"/>
        <v/>
      </c>
      <c r="G56" s="244" t="str">
        <f t="shared" si="0"/>
        <v/>
      </c>
      <c r="H56" s="95" t="s">
        <v>13678</v>
      </c>
      <c r="I56" s="110" t="s">
        <v>9973</v>
      </c>
      <c r="J56" s="131">
        <f>SUMPRODUCT('[1]表九（录入表）'!D$6:D$345*(LEFT('[1]表九（录入表）'!$B$6:$B$345,LEN($H56))=$H56))</f>
        <v>0</v>
      </c>
      <c r="K56" s="99">
        <f>SUMPRODUCT('[1]表九（录入表）'!E$6:E$345*(LEFT('[1]表九（录入表）'!$B$6:$B$345,LEN($H56))=$H56))</f>
        <v>0</v>
      </c>
      <c r="L56" s="99">
        <f>SUMPRODUCT('[1]表九（录入表）'!F$6:F$345*(LEFT('[1]表九（录入表）'!$B$6:$B$345,LEN($H56))=$H56))</f>
        <v>0</v>
      </c>
      <c r="M56" s="259" t="str">
        <f t="shared" si="3"/>
        <v/>
      </c>
      <c r="N56" s="259" t="str">
        <f t="shared" si="3"/>
        <v/>
      </c>
    </row>
    <row r="57" spans="1:14" ht="17.100000000000001" customHeight="1">
      <c r="A57" s="253" t="s">
        <v>13065</v>
      </c>
      <c r="B57" s="125" t="s">
        <v>13679</v>
      </c>
      <c r="C57" s="131">
        <f>SUMPRODUCT('[1]表九（录入表）'!D$6:D$345*(LEFT('[1]表九（录入表）'!$B$6:$B$345,LEN($A57))=$A57))</f>
        <v>0</v>
      </c>
      <c r="D57" s="131">
        <f>SUMPRODUCT('[1]表九（录入表）'!E$6:E$345*(LEFT('[1]表九（录入表）'!$B$6:$B$345,LEN($A57))=$A57))</f>
        <v>0</v>
      </c>
      <c r="E57" s="131">
        <f>SUMPRODUCT('[1]表九（录入表）'!F$6:F$345*(LEFT('[1]表九（录入表）'!$B$6:$B$345,LEN($A57))=$A57))</f>
        <v>0</v>
      </c>
      <c r="F57" s="244" t="str">
        <f t="shared" si="2"/>
        <v/>
      </c>
      <c r="G57" s="244" t="str">
        <f t="shared" si="0"/>
        <v/>
      </c>
      <c r="H57" s="95" t="s">
        <v>9974</v>
      </c>
      <c r="I57" s="110" t="s">
        <v>9975</v>
      </c>
      <c r="J57" s="127">
        <f>SUMPRODUCT('[1]表九（录入表）'!D$6:D$345*(LEFT('[1]表九（录入表）'!$B$6:$B$345,LEN($H57))=$H57))</f>
        <v>0</v>
      </c>
      <c r="K57" s="100">
        <f>SUMPRODUCT('[1]表九（录入表）'!E$6:E$345*(LEFT('[1]表九（录入表）'!$B$6:$B$345,LEN($H57))=$H57))</f>
        <v>0</v>
      </c>
      <c r="L57" s="100">
        <f>SUMPRODUCT('[1]表九（录入表）'!F$6:F$345*(LEFT('[1]表九（录入表）'!$B$6:$B$345,LEN($H57))=$H57))</f>
        <v>0</v>
      </c>
      <c r="M57" s="259" t="str">
        <f t="shared" si="3"/>
        <v/>
      </c>
      <c r="N57" s="259" t="str">
        <f t="shared" si="3"/>
        <v/>
      </c>
    </row>
    <row r="58" spans="1:14" ht="17.100000000000001" customHeight="1">
      <c r="A58" s="253" t="s">
        <v>13067</v>
      </c>
      <c r="B58" s="125" t="s">
        <v>13677</v>
      </c>
      <c r="C58" s="131">
        <f>SUMPRODUCT('[1]表九（录入表）'!D$6:D$345*(LEFT('[1]表九（录入表）'!$B$6:$B$345,LEN($A58))=$A58))</f>
        <v>0</v>
      </c>
      <c r="D58" s="131">
        <f>SUMPRODUCT('[1]表九（录入表）'!E$6:E$345*(LEFT('[1]表九（录入表）'!$B$6:$B$345,LEN($A58))=$A58))</f>
        <v>0</v>
      </c>
      <c r="E58" s="131">
        <f>SUMPRODUCT('[1]表九（录入表）'!F$6:F$345*(LEFT('[1]表九（录入表）'!$B$6:$B$345,LEN($A58))=$A58))</f>
        <v>0</v>
      </c>
      <c r="F58" s="244" t="str">
        <f t="shared" si="2"/>
        <v/>
      </c>
      <c r="G58" s="244" t="str">
        <f t="shared" si="0"/>
        <v/>
      </c>
      <c r="H58" s="95" t="s">
        <v>13680</v>
      </c>
      <c r="I58" s="110" t="s">
        <v>13584</v>
      </c>
      <c r="J58" s="127">
        <f>SUMPRODUCT('[1]表九（录入表）'!D$6:D$345*(LEFT('[1]表九（录入表）'!$B$6:$B$345,LEN($H58))=$H58))</f>
        <v>0</v>
      </c>
      <c r="K58" s="100">
        <f>SUMPRODUCT('[1]表九（录入表）'!E$6:E$345*(LEFT('[1]表九（录入表）'!$B$6:$B$345,LEN($H58))=$H58))</f>
        <v>0</v>
      </c>
      <c r="L58" s="100">
        <f>SUMPRODUCT('[1]表九（录入表）'!F$6:F$345*(LEFT('[1]表九（录入表）'!$B$6:$B$345,LEN($H58))=$H58))</f>
        <v>0</v>
      </c>
      <c r="M58" s="259" t="str">
        <f t="shared" si="3"/>
        <v/>
      </c>
      <c r="N58" s="259" t="str">
        <f t="shared" si="3"/>
        <v/>
      </c>
    </row>
    <row r="59" spans="1:14" ht="17.100000000000001" customHeight="1">
      <c r="A59" s="95"/>
      <c r="B59" s="110"/>
      <c r="C59" s="126"/>
      <c r="D59" s="101"/>
      <c r="E59" s="101"/>
      <c r="F59" s="132"/>
      <c r="G59" s="132"/>
      <c r="H59" s="95" t="s">
        <v>13681</v>
      </c>
      <c r="I59" s="110" t="s">
        <v>9979</v>
      </c>
      <c r="J59" s="131">
        <f>SUMPRODUCT('[1]表九（录入表）'!D$6:D$345*(LEFT('[1]表九（录入表）'!$B$6:$B$345,LEN($H59))=$H59))</f>
        <v>0</v>
      </c>
      <c r="K59" s="131">
        <f>SUMPRODUCT('[1]表九（录入表）'!E$6:E$345*(LEFT('[1]表九（录入表）'!$B$6:$B$345,LEN($H59))=$H59))</f>
        <v>0</v>
      </c>
      <c r="L59" s="131">
        <f>SUMPRODUCT('[1]表九（录入表）'!F$6:F$345*(LEFT('[1]表九（录入表）'!$B$6:$B$345,LEN($H59))=$H59))</f>
        <v>0</v>
      </c>
      <c r="M59" s="259" t="str">
        <f t="shared" si="3"/>
        <v/>
      </c>
      <c r="N59" s="259" t="str">
        <f t="shared" si="3"/>
        <v/>
      </c>
    </row>
    <row r="60" spans="1:14" ht="17.100000000000001" customHeight="1">
      <c r="A60" s="95"/>
      <c r="B60" s="110"/>
      <c r="C60" s="126"/>
      <c r="D60" s="101"/>
      <c r="E60" s="101"/>
      <c r="F60" s="132"/>
      <c r="G60" s="132"/>
      <c r="H60" s="95" t="s">
        <v>13682</v>
      </c>
      <c r="I60" s="110" t="s">
        <v>9981</v>
      </c>
      <c r="J60" s="131">
        <f>SUMPRODUCT('[1]表九（录入表）'!D$6:D$345*(LEFT('[1]表九（录入表）'!$B$6:$B$345,LEN($H60))=$H60))</f>
        <v>0</v>
      </c>
      <c r="K60" s="99">
        <f>SUMPRODUCT('[1]表九（录入表）'!E$6:E$345*(LEFT('[1]表九（录入表）'!$B$6:$B$345,LEN($H60))=$H60))</f>
        <v>0</v>
      </c>
      <c r="L60" s="99">
        <f>SUMPRODUCT('[1]表九（录入表）'!F$6:F$345*(LEFT('[1]表九（录入表）'!$B$6:$B$345,LEN($H60))=$H60))</f>
        <v>0</v>
      </c>
      <c r="M60" s="259" t="str">
        <f t="shared" si="3"/>
        <v/>
      </c>
      <c r="N60" s="259" t="str">
        <f t="shared" si="3"/>
        <v/>
      </c>
    </row>
    <row r="61" spans="1:14" ht="17.100000000000001" customHeight="1">
      <c r="A61" s="95"/>
      <c r="B61" s="110"/>
      <c r="C61" s="126"/>
      <c r="D61" s="101"/>
      <c r="E61" s="101"/>
      <c r="F61" s="132"/>
      <c r="G61" s="132"/>
      <c r="H61" s="95" t="s">
        <v>13683</v>
      </c>
      <c r="I61" s="110" t="s">
        <v>13684</v>
      </c>
      <c r="J61" s="131">
        <f>SUMPRODUCT('[1]表九（录入表）'!D$6:D$345*(LEFT('[1]表九（录入表）'!$B$6:$B$345,LEN($H61))=$H61))</f>
        <v>0</v>
      </c>
      <c r="K61" s="99">
        <f>SUMPRODUCT('[1]表九（录入表）'!E$6:E$345*(LEFT('[1]表九（录入表）'!$B$6:$B$345,LEN($H61))=$H61))</f>
        <v>0</v>
      </c>
      <c r="L61" s="99">
        <f>SUMPRODUCT('[1]表九（录入表）'!F$6:F$345*(LEFT('[1]表九（录入表）'!$B$6:$B$345,LEN($H61))=$H61))</f>
        <v>0</v>
      </c>
      <c r="M61" s="259" t="str">
        <f t="shared" si="3"/>
        <v/>
      </c>
      <c r="N61" s="259" t="str">
        <f t="shared" si="3"/>
        <v/>
      </c>
    </row>
    <row r="62" spans="1:14" ht="17.100000000000001" customHeight="1">
      <c r="A62" s="95"/>
      <c r="B62" s="110"/>
      <c r="C62" s="126"/>
      <c r="D62" s="101"/>
      <c r="E62" s="101"/>
      <c r="F62" s="132"/>
      <c r="G62" s="132"/>
      <c r="H62" s="95" t="s">
        <v>13685</v>
      </c>
      <c r="I62" s="110" t="s">
        <v>13511</v>
      </c>
      <c r="J62" s="131">
        <f>SUMPRODUCT('[1]表九（录入表）'!D$6:D$345*(LEFT('[1]表九（录入表）'!$B$6:$B$345,LEN($H62))=$H62))</f>
        <v>0</v>
      </c>
      <c r="K62" s="99">
        <f>SUMPRODUCT('[1]表九（录入表）'!E$6:E$345*(LEFT('[1]表九（录入表）'!$B$6:$B$345,LEN($H62))=$H62))</f>
        <v>0</v>
      </c>
      <c r="L62" s="99">
        <f>SUMPRODUCT('[1]表九（录入表）'!F$6:F$345*(LEFT('[1]表九（录入表）'!$B$6:$B$345,LEN($H62))=$H62))</f>
        <v>0</v>
      </c>
      <c r="M62" s="259" t="str">
        <f t="shared" si="3"/>
        <v/>
      </c>
      <c r="N62" s="259" t="str">
        <f t="shared" si="3"/>
        <v/>
      </c>
    </row>
    <row r="63" spans="1:14" ht="17.100000000000001" customHeight="1">
      <c r="A63" s="95"/>
      <c r="B63" s="110"/>
      <c r="C63" s="126"/>
      <c r="D63" s="101"/>
      <c r="E63" s="101"/>
      <c r="F63" s="132"/>
      <c r="G63" s="132"/>
      <c r="H63" s="95" t="s">
        <v>13686</v>
      </c>
      <c r="I63" s="110" t="s">
        <v>9999</v>
      </c>
      <c r="J63" s="131">
        <f>SUMPRODUCT('[1]表九（录入表）'!D$6:D$345*(LEFT('[1]表九（录入表）'!$B$6:$B$345,LEN($H63))=$H63))</f>
        <v>0</v>
      </c>
      <c r="K63" s="99">
        <f>SUMPRODUCT('[1]表九（录入表）'!E$6:E$345*(LEFT('[1]表九（录入表）'!$B$6:$B$345,LEN($H63))=$H63))</f>
        <v>0</v>
      </c>
      <c r="L63" s="99">
        <f>SUMPRODUCT('[1]表九（录入表）'!F$6:F$345*(LEFT('[1]表九（录入表）'!$B$6:$B$345,LEN($H63))=$H63))</f>
        <v>0</v>
      </c>
      <c r="M63" s="259" t="str">
        <f t="shared" si="3"/>
        <v/>
      </c>
      <c r="N63" s="259" t="str">
        <f t="shared" si="3"/>
        <v/>
      </c>
    </row>
    <row r="64" spans="1:14" ht="17.100000000000001" customHeight="1">
      <c r="A64" s="95"/>
      <c r="B64" s="110"/>
      <c r="C64" s="126"/>
      <c r="D64" s="101"/>
      <c r="E64" s="101"/>
      <c r="F64" s="132"/>
      <c r="G64" s="132"/>
      <c r="H64" s="95" t="s">
        <v>10000</v>
      </c>
      <c r="I64" s="110" t="s">
        <v>10001</v>
      </c>
      <c r="J64" s="127">
        <f>SUMPRODUCT('[1]表九（录入表）'!D$6:D$345*(LEFT('[1]表九（录入表）'!$B$6:$B$345,LEN($H64))=$H64))</f>
        <v>0</v>
      </c>
      <c r="K64" s="127">
        <f>SUMPRODUCT('[1]表九（录入表）'!E$6:E$345*(LEFT('[1]表九（录入表）'!$B$6:$B$345,LEN($H64))=$H64))</f>
        <v>0</v>
      </c>
      <c r="L64" s="127">
        <f>SUMPRODUCT('[1]表九（录入表）'!F$6:F$345*(LEFT('[1]表九（录入表）'!$B$6:$B$345,LEN($H64))=$H64))</f>
        <v>0</v>
      </c>
      <c r="M64" s="259" t="str">
        <f t="shared" si="3"/>
        <v/>
      </c>
      <c r="N64" s="259" t="str">
        <f t="shared" si="3"/>
        <v/>
      </c>
    </row>
    <row r="65" spans="1:14" ht="17.100000000000001" customHeight="1">
      <c r="A65" s="95"/>
      <c r="B65" s="110"/>
      <c r="C65" s="126"/>
      <c r="D65" s="101"/>
      <c r="E65" s="101"/>
      <c r="F65" s="132"/>
      <c r="G65" s="132"/>
      <c r="H65" s="95" t="s">
        <v>13018</v>
      </c>
      <c r="I65" s="110" t="s">
        <v>13284</v>
      </c>
      <c r="J65" s="127">
        <f>SUMPRODUCT('[1]表九（录入表）'!D$6:D$345*(LEFT('[1]表九（录入表）'!$B$6:$B$345,LEN($H65))=$H65))</f>
        <v>0</v>
      </c>
      <c r="K65" s="100">
        <f>SUMPRODUCT('[1]表九（录入表）'!E$6:E$345*(LEFT('[1]表九（录入表）'!$B$6:$B$345,LEN($H65))=$H65))</f>
        <v>0</v>
      </c>
      <c r="L65" s="100">
        <f>SUMPRODUCT('[1]表九（录入表）'!F$6:F$345*(LEFT('[1]表九（录入表）'!$B$6:$B$345,LEN($H65))=$H65))</f>
        <v>0</v>
      </c>
      <c r="M65" s="259" t="str">
        <f t="shared" si="3"/>
        <v/>
      </c>
      <c r="N65" s="259" t="str">
        <f t="shared" si="3"/>
        <v/>
      </c>
    </row>
    <row r="66" spans="1:14" ht="17.100000000000001" customHeight="1">
      <c r="A66" s="95"/>
      <c r="B66" s="110"/>
      <c r="C66" s="126"/>
      <c r="D66" s="101"/>
      <c r="E66" s="101"/>
      <c r="F66" s="132"/>
      <c r="G66" s="132"/>
      <c r="H66" s="95" t="s">
        <v>13020</v>
      </c>
      <c r="I66" s="110" t="s">
        <v>13687</v>
      </c>
      <c r="J66" s="131">
        <f>SUMPRODUCT('[1]表九（录入表）'!D$6:D$345*(LEFT('[1]表九（录入表）'!$B$6:$B$345,LEN($H66))=$H66))</f>
        <v>0</v>
      </c>
      <c r="K66" s="99">
        <f>SUMPRODUCT('[1]表九（录入表）'!E$6:E$345*(LEFT('[1]表九（录入表）'!$B$6:$B$345,LEN($H66))=$H66))</f>
        <v>0</v>
      </c>
      <c r="L66" s="99">
        <f>SUMPRODUCT('[1]表九（录入表）'!F$6:F$345*(LEFT('[1]表九（录入表）'!$B$6:$B$345,LEN($H66))=$H66))</f>
        <v>0</v>
      </c>
      <c r="M66" s="259" t="str">
        <f t="shared" si="3"/>
        <v/>
      </c>
      <c r="N66" s="259" t="str">
        <f t="shared" si="3"/>
        <v/>
      </c>
    </row>
    <row r="67" spans="1:14" ht="17.100000000000001" customHeight="1">
      <c r="A67" s="95"/>
      <c r="B67" s="110"/>
      <c r="C67" s="126"/>
      <c r="D67" s="101"/>
      <c r="E67" s="101"/>
      <c r="F67" s="132"/>
      <c r="G67" s="132"/>
      <c r="H67" s="95" t="s">
        <v>13022</v>
      </c>
      <c r="I67" s="110" t="s">
        <v>13688</v>
      </c>
      <c r="J67" s="131">
        <f>SUMPRODUCT('[1]表九（录入表）'!D$6:D$345*(LEFT('[1]表九（录入表）'!$B$6:$B$345,LEN($H67))=$H67))</f>
        <v>0</v>
      </c>
      <c r="K67" s="99">
        <f>SUMPRODUCT('[1]表九（录入表）'!E$6:E$345*(LEFT('[1]表九（录入表）'!$B$6:$B$345,LEN($H67))=$H67))</f>
        <v>0</v>
      </c>
      <c r="L67" s="99">
        <f>SUMPRODUCT('[1]表九（录入表）'!F$6:F$345*(LEFT('[1]表九（录入表）'!$B$6:$B$345,LEN($H67))=$H67))</f>
        <v>0</v>
      </c>
      <c r="M67" s="259" t="str">
        <f t="shared" si="3"/>
        <v/>
      </c>
      <c r="N67" s="259" t="str">
        <f t="shared" si="3"/>
        <v/>
      </c>
    </row>
    <row r="68" spans="1:14" ht="17.100000000000001" customHeight="1">
      <c r="A68" s="95"/>
      <c r="B68" s="110"/>
      <c r="C68" s="126"/>
      <c r="D68" s="101"/>
      <c r="E68" s="101"/>
      <c r="F68" s="132"/>
      <c r="G68" s="132"/>
      <c r="H68" s="95" t="s">
        <v>13024</v>
      </c>
      <c r="I68" s="110" t="s">
        <v>13689</v>
      </c>
      <c r="J68" s="131">
        <f>SUMPRODUCT('[1]表九（录入表）'!D$6:D$345*(LEFT('[1]表九（录入表）'!$B$6:$B$345,LEN($H68))=$H68))</f>
        <v>0</v>
      </c>
      <c r="K68" s="99">
        <f>SUMPRODUCT('[1]表九（录入表）'!E$6:E$345*(LEFT('[1]表九（录入表）'!$B$6:$B$345,LEN($H68))=$H68))</f>
        <v>0</v>
      </c>
      <c r="L68" s="99">
        <f>SUMPRODUCT('[1]表九（录入表）'!F$6:F$345*(LEFT('[1]表九（录入表）'!$B$6:$B$345,LEN($H68))=$H68))</f>
        <v>0</v>
      </c>
      <c r="M68" s="259" t="str">
        <f t="shared" si="3"/>
        <v/>
      </c>
      <c r="N68" s="259" t="str">
        <f t="shared" si="3"/>
        <v/>
      </c>
    </row>
    <row r="69" spans="1:14" ht="17.100000000000001" customHeight="1">
      <c r="A69" s="95"/>
      <c r="B69" s="110"/>
      <c r="C69" s="126"/>
      <c r="D69" s="101"/>
      <c r="E69" s="101"/>
      <c r="F69" s="132"/>
      <c r="G69" s="132"/>
      <c r="H69" s="95" t="s">
        <v>13026</v>
      </c>
      <c r="I69" s="110" t="s">
        <v>13690</v>
      </c>
      <c r="J69" s="131">
        <f>SUMPRODUCT('[1]表九（录入表）'!D$6:D$345*(LEFT('[1]表九（录入表）'!$B$6:$B$345,LEN($H69))=$H69))</f>
        <v>0</v>
      </c>
      <c r="K69" s="99">
        <f>SUMPRODUCT('[1]表九（录入表）'!E$6:E$345*(LEFT('[1]表九（录入表）'!$B$6:$B$345,LEN($H69))=$H69))</f>
        <v>0</v>
      </c>
      <c r="L69" s="99">
        <f>SUMPRODUCT('[1]表九（录入表）'!F$6:F$345*(LEFT('[1]表九（录入表）'!$B$6:$B$345,LEN($H69))=$H69))</f>
        <v>0</v>
      </c>
      <c r="M69" s="259" t="str">
        <f t="shared" si="3"/>
        <v/>
      </c>
      <c r="N69" s="259" t="str">
        <f t="shared" si="3"/>
        <v/>
      </c>
    </row>
    <row r="70" spans="1:14" ht="17.100000000000001" customHeight="1">
      <c r="A70" s="95"/>
      <c r="B70" s="110"/>
      <c r="C70" s="126"/>
      <c r="D70" s="101"/>
      <c r="E70" s="101"/>
      <c r="F70" s="132"/>
      <c r="G70" s="132"/>
      <c r="H70" s="95" t="s">
        <v>13028</v>
      </c>
      <c r="I70" s="110" t="s">
        <v>13285</v>
      </c>
      <c r="J70" s="127">
        <f>SUMPRODUCT('[1]表九（录入表）'!D$6:D$345*(LEFT('[1]表九（录入表）'!$B$6:$B$345,LEN($H70))=$H70))</f>
        <v>0</v>
      </c>
      <c r="K70" s="127">
        <f>SUMPRODUCT('[1]表九（录入表）'!E$6:E$345*(LEFT('[1]表九（录入表）'!$B$6:$B$345,LEN($H70))=$H70))</f>
        <v>0</v>
      </c>
      <c r="L70" s="127">
        <f>SUMPRODUCT('[1]表九（录入表）'!F$6:F$345*(LEFT('[1]表九（录入表）'!$B$6:$B$345,LEN($H70))=$H70))</f>
        <v>0</v>
      </c>
      <c r="M70" s="259" t="str">
        <f t="shared" si="3"/>
        <v/>
      </c>
      <c r="N70" s="259" t="str">
        <f t="shared" si="3"/>
        <v/>
      </c>
    </row>
    <row r="71" spans="1:14" ht="17.100000000000001" customHeight="1">
      <c r="A71" s="95"/>
      <c r="B71" s="110"/>
      <c r="C71" s="126"/>
      <c r="D71" s="101"/>
      <c r="E71" s="101"/>
      <c r="F71" s="132"/>
      <c r="G71" s="132"/>
      <c r="H71" s="95" t="s">
        <v>13029</v>
      </c>
      <c r="I71" s="110" t="s">
        <v>13691</v>
      </c>
      <c r="J71" s="131">
        <f>SUMPRODUCT('[1]表九（录入表）'!D$6:D$345*(LEFT('[1]表九（录入表）'!$B$6:$B$345,LEN($H71))=$H71))</f>
        <v>0</v>
      </c>
      <c r="K71" s="99">
        <f>SUMPRODUCT('[1]表九（录入表）'!E$6:E$345*(LEFT('[1]表九（录入表）'!$B$6:$B$345,LEN($H71))=$H71))</f>
        <v>0</v>
      </c>
      <c r="L71" s="99">
        <f>SUMPRODUCT('[1]表九（录入表）'!F$6:F$345*(LEFT('[1]表九（录入表）'!$B$6:$B$345,LEN($H71))=$H71))</f>
        <v>0</v>
      </c>
      <c r="M71" s="259" t="str">
        <f t="shared" si="3"/>
        <v/>
      </c>
      <c r="N71" s="259" t="str">
        <f t="shared" si="3"/>
        <v/>
      </c>
    </row>
    <row r="72" spans="1:14" ht="17.100000000000001" customHeight="1">
      <c r="A72" s="95"/>
      <c r="B72" s="110"/>
      <c r="C72" s="126"/>
      <c r="D72" s="101"/>
      <c r="E72" s="101"/>
      <c r="F72" s="132"/>
      <c r="G72" s="132"/>
      <c r="H72" s="95" t="s">
        <v>13031</v>
      </c>
      <c r="I72" s="110" t="s">
        <v>13692</v>
      </c>
      <c r="J72" s="131">
        <f>SUMPRODUCT('[1]表九（录入表）'!D$6:D$345*(LEFT('[1]表九（录入表）'!$B$6:$B$345,LEN($H72))=$H72))</f>
        <v>0</v>
      </c>
      <c r="K72" s="99">
        <f>SUMPRODUCT('[1]表九（录入表）'!E$6:E$345*(LEFT('[1]表九（录入表）'!$B$6:$B$345,LEN($H72))=$H72))</f>
        <v>0</v>
      </c>
      <c r="L72" s="99">
        <f>SUMPRODUCT('[1]表九（录入表）'!F$6:F$345*(LEFT('[1]表九（录入表）'!$B$6:$B$345,LEN($H72))=$H72))</f>
        <v>0</v>
      </c>
      <c r="M72" s="259" t="str">
        <f t="shared" si="3"/>
        <v/>
      </c>
      <c r="N72" s="259" t="str">
        <f t="shared" si="3"/>
        <v/>
      </c>
    </row>
    <row r="73" spans="1:14" ht="17.100000000000001" customHeight="1">
      <c r="A73" s="95"/>
      <c r="B73" s="110"/>
      <c r="C73" s="126"/>
      <c r="D73" s="101"/>
      <c r="E73" s="101"/>
      <c r="F73" s="132"/>
      <c r="G73" s="132"/>
      <c r="H73" s="95" t="s">
        <v>13033</v>
      </c>
      <c r="I73" s="110" t="s">
        <v>13693</v>
      </c>
      <c r="J73" s="131">
        <f>SUMPRODUCT('[1]表九（录入表）'!D$6:D$345*(LEFT('[1]表九（录入表）'!$B$6:$B$345,LEN($H73))=$H73))</f>
        <v>0</v>
      </c>
      <c r="K73" s="99">
        <f>SUMPRODUCT('[1]表九（录入表）'!E$6:E$345*(LEFT('[1]表九（录入表）'!$B$6:$B$345,LEN($H73))=$H73))</f>
        <v>0</v>
      </c>
      <c r="L73" s="99">
        <f>SUMPRODUCT('[1]表九（录入表）'!F$6:F$345*(LEFT('[1]表九（录入表）'!$B$6:$B$345,LEN($H73))=$H73))</f>
        <v>0</v>
      </c>
      <c r="M73" s="259" t="str">
        <f t="shared" si="3"/>
        <v/>
      </c>
      <c r="N73" s="259" t="str">
        <f t="shared" si="3"/>
        <v/>
      </c>
    </row>
    <row r="74" spans="1:14" ht="17.100000000000001" customHeight="1">
      <c r="A74" s="95"/>
      <c r="B74" s="110"/>
      <c r="C74" s="126"/>
      <c r="D74" s="101"/>
      <c r="E74" s="101"/>
      <c r="F74" s="132"/>
      <c r="G74" s="132"/>
      <c r="H74" s="95" t="s">
        <v>13035</v>
      </c>
      <c r="I74" s="110" t="s">
        <v>13694</v>
      </c>
      <c r="J74" s="131">
        <f>SUMPRODUCT('[1]表九（录入表）'!D$6:D$345*(LEFT('[1]表九（录入表）'!$B$6:$B$345,LEN($H74))=$H74))</f>
        <v>0</v>
      </c>
      <c r="K74" s="131">
        <f>SUMPRODUCT('[1]表九（录入表）'!E$6:E$345*(LEFT('[1]表九（录入表）'!$B$6:$B$345,LEN($H74))=$H74))</f>
        <v>0</v>
      </c>
      <c r="L74" s="131">
        <f>SUMPRODUCT('[1]表九（录入表）'!F$6:F$345*(LEFT('[1]表九（录入表）'!$B$6:$B$345,LEN($H74))=$H74))</f>
        <v>0</v>
      </c>
      <c r="M74" s="259" t="str">
        <f t="shared" si="3"/>
        <v/>
      </c>
      <c r="N74" s="259" t="str">
        <f t="shared" si="3"/>
        <v/>
      </c>
    </row>
    <row r="75" spans="1:14" ht="17.100000000000001" customHeight="1">
      <c r="A75" s="95"/>
      <c r="B75" s="110"/>
      <c r="C75" s="126"/>
      <c r="D75" s="101"/>
      <c r="E75" s="101"/>
      <c r="F75" s="132"/>
      <c r="G75" s="132"/>
      <c r="H75" s="95" t="s">
        <v>13695</v>
      </c>
      <c r="I75" s="110" t="s">
        <v>13584</v>
      </c>
      <c r="J75" s="127">
        <f>SUMPRODUCT('[1]表九（录入表）'!D$6:D$345*(LEFT('[1]表九（录入表）'!$B$6:$B$345,LEN($H75))=$H75))</f>
        <v>0</v>
      </c>
      <c r="K75" s="100">
        <f>SUMPRODUCT('[1]表九（录入表）'!E$6:E$345*(LEFT('[1]表九（录入表）'!$B$6:$B$345,LEN($H75))=$H75))</f>
        <v>0</v>
      </c>
      <c r="L75" s="100">
        <f>SUMPRODUCT('[1]表九（录入表）'!F$6:F$345*(LEFT('[1]表九（录入表）'!$B$6:$B$345,LEN($H75))=$H75))</f>
        <v>0</v>
      </c>
      <c r="M75" s="259" t="str">
        <f t="shared" si="3"/>
        <v/>
      </c>
      <c r="N75" s="259" t="str">
        <f t="shared" si="3"/>
        <v/>
      </c>
    </row>
    <row r="76" spans="1:14" ht="17.100000000000001" customHeight="1">
      <c r="A76" s="95"/>
      <c r="B76" s="110"/>
      <c r="C76" s="126"/>
      <c r="D76" s="101"/>
      <c r="E76" s="101"/>
      <c r="F76" s="132"/>
      <c r="G76" s="132"/>
      <c r="H76" s="95" t="s">
        <v>13696</v>
      </c>
      <c r="I76" s="110" t="s">
        <v>13697</v>
      </c>
      <c r="J76" s="131">
        <f>SUMPRODUCT('[1]表九（录入表）'!D$6:D$345*(LEFT('[1]表九（录入表）'!$B$6:$B$345,LEN($H76))=$H76))</f>
        <v>0</v>
      </c>
      <c r="K76" s="99">
        <f>SUMPRODUCT('[1]表九（录入表）'!E$6:E$345*(LEFT('[1]表九（录入表）'!$B$6:$B$345,LEN($H76))=$H76))</f>
        <v>0</v>
      </c>
      <c r="L76" s="99">
        <f>SUMPRODUCT('[1]表九（录入表）'!F$6:F$345*(LEFT('[1]表九（录入表）'!$B$6:$B$345,LEN($H76))=$H76))</f>
        <v>0</v>
      </c>
      <c r="M76" s="259" t="str">
        <f t="shared" si="3"/>
        <v/>
      </c>
      <c r="N76" s="259" t="str">
        <f t="shared" si="3"/>
        <v/>
      </c>
    </row>
    <row r="77" spans="1:14" ht="17.100000000000001" customHeight="1">
      <c r="A77" s="95"/>
      <c r="B77" s="110"/>
      <c r="C77" s="126"/>
      <c r="D77" s="101"/>
      <c r="E77" s="101"/>
      <c r="F77" s="132"/>
      <c r="G77" s="132"/>
      <c r="H77" s="95" t="s">
        <v>13698</v>
      </c>
      <c r="I77" s="110" t="s">
        <v>13699</v>
      </c>
      <c r="J77" s="131">
        <f>SUMPRODUCT('[1]表九（录入表）'!D$6:D$345*(LEFT('[1]表九（录入表）'!$B$6:$B$345,LEN($H77))=$H77))</f>
        <v>0</v>
      </c>
      <c r="K77" s="99">
        <f>SUMPRODUCT('[1]表九（录入表）'!E$6:E$345*(LEFT('[1]表九（录入表）'!$B$6:$B$345,LEN($H77))=$H77))</f>
        <v>0</v>
      </c>
      <c r="L77" s="99">
        <f>SUMPRODUCT('[1]表九（录入表）'!F$6:F$345*(LEFT('[1]表九（录入表）'!$B$6:$B$345,LEN($H77))=$H77))</f>
        <v>0</v>
      </c>
      <c r="M77" s="259" t="str">
        <f t="shared" si="3"/>
        <v/>
      </c>
      <c r="N77" s="259" t="str">
        <f t="shared" si="3"/>
        <v/>
      </c>
    </row>
    <row r="78" spans="1:14" ht="17.100000000000001" customHeight="1">
      <c r="A78" s="95"/>
      <c r="B78" s="110"/>
      <c r="C78" s="126"/>
      <c r="D78" s="101"/>
      <c r="E78" s="101"/>
      <c r="F78" s="132"/>
      <c r="G78" s="132"/>
      <c r="H78" s="95" t="s">
        <v>13700</v>
      </c>
      <c r="I78" s="110" t="s">
        <v>13701</v>
      </c>
      <c r="J78" s="131">
        <f>SUMPRODUCT('[1]表九（录入表）'!D$6:D$345*(LEFT('[1]表九（录入表）'!$B$6:$B$345,LEN($H78))=$H78))</f>
        <v>0</v>
      </c>
      <c r="K78" s="131">
        <f>SUMPRODUCT('[1]表九（录入表）'!E$6:E$345*(LEFT('[1]表九（录入表）'!$B$6:$B$345,LEN($H78))=$H78))</f>
        <v>0</v>
      </c>
      <c r="L78" s="131">
        <f>SUMPRODUCT('[1]表九（录入表）'!F$6:F$345*(LEFT('[1]表九（录入表）'!$B$6:$B$345,LEN($H78))=$H78))</f>
        <v>0</v>
      </c>
      <c r="M78" s="259" t="str">
        <f t="shared" si="3"/>
        <v/>
      </c>
      <c r="N78" s="259" t="str">
        <f t="shared" si="3"/>
        <v/>
      </c>
    </row>
    <row r="79" spans="1:14" ht="17.100000000000001" customHeight="1">
      <c r="A79" s="95"/>
      <c r="B79" s="110"/>
      <c r="C79" s="126"/>
      <c r="D79" s="101"/>
      <c r="E79" s="101"/>
      <c r="F79" s="132"/>
      <c r="G79" s="132"/>
      <c r="H79" s="95" t="s">
        <v>13702</v>
      </c>
      <c r="I79" s="110" t="s">
        <v>10028</v>
      </c>
      <c r="J79" s="131">
        <f>SUMPRODUCT('[1]表九（录入表）'!D$6:D$345*(LEFT('[1]表九（录入表）'!$B$6:$B$345,LEN($H79))=$H79))</f>
        <v>0</v>
      </c>
      <c r="K79" s="99">
        <f>SUMPRODUCT('[1]表九（录入表）'!E$6:E$345*(LEFT('[1]表九（录入表）'!$B$6:$B$345,LEN($H79))=$H79))</f>
        <v>0</v>
      </c>
      <c r="L79" s="99">
        <f>SUMPRODUCT('[1]表九（录入表）'!F$6:F$345*(LEFT('[1]表九（录入表）'!$B$6:$B$345,LEN($H79))=$H79))</f>
        <v>0</v>
      </c>
      <c r="M79" s="259" t="str">
        <f t="shared" si="3"/>
        <v/>
      </c>
      <c r="N79" s="259" t="str">
        <f t="shared" si="3"/>
        <v/>
      </c>
    </row>
    <row r="80" spans="1:14" ht="17.100000000000001" customHeight="1">
      <c r="A80" s="95"/>
      <c r="B80" s="110"/>
      <c r="C80" s="126"/>
      <c r="D80" s="101"/>
      <c r="E80" s="101"/>
      <c r="F80" s="132"/>
      <c r="G80" s="132"/>
      <c r="H80" s="95" t="s">
        <v>10029</v>
      </c>
      <c r="I80" s="110" t="s">
        <v>10030</v>
      </c>
      <c r="J80" s="127">
        <f>SUMPRODUCT('[1]表九（录入表）'!D$6:D$345*(LEFT('[1]表九（录入表）'!$B$6:$B$345,LEN($H80))=$H80))</f>
        <v>3049</v>
      </c>
      <c r="K80" s="100">
        <f>SUMPRODUCT('[1]表九（录入表）'!E$6:E$345*(LEFT('[1]表九（录入表）'!$B$6:$B$345,LEN($H80))=$H80))</f>
        <v>3025</v>
      </c>
      <c r="L80" s="100">
        <f>SUMPRODUCT('[1]表九（录入表）'!F$6:F$345*(LEFT('[1]表九（录入表）'!$B$6:$B$345,LEN($H80))=$H80))</f>
        <v>2195</v>
      </c>
      <c r="M80" s="259">
        <f t="shared" si="3"/>
        <v>0.71990816661200396</v>
      </c>
      <c r="N80" s="259">
        <f t="shared" si="3"/>
        <v>0.72561983471074376</v>
      </c>
    </row>
    <row r="81" spans="1:14" ht="17.100000000000001" customHeight="1">
      <c r="A81" s="95"/>
      <c r="B81" s="110"/>
      <c r="C81" s="126"/>
      <c r="D81" s="101"/>
      <c r="E81" s="101"/>
      <c r="F81" s="132"/>
      <c r="G81" s="132"/>
      <c r="H81" s="95" t="s">
        <v>13038</v>
      </c>
      <c r="I81" s="110" t="s">
        <v>13286</v>
      </c>
      <c r="J81" s="127">
        <f>SUMPRODUCT('[1]表九（录入表）'!D$6:D$345*(LEFT('[1]表九（录入表）'!$B$6:$B$345,LEN($H81))=$H81))</f>
        <v>2826</v>
      </c>
      <c r="K81" s="100">
        <f>SUMPRODUCT('[1]表九（录入表）'!E$6:E$345*(LEFT('[1]表九（录入表）'!$B$6:$B$345,LEN($H81))=$H81))</f>
        <v>2359</v>
      </c>
      <c r="L81" s="100">
        <f>SUMPRODUCT('[1]表九（录入表）'!F$6:F$345*(LEFT('[1]表九（录入表）'!$B$6:$B$345,LEN($H81))=$H81))</f>
        <v>1947</v>
      </c>
      <c r="M81" s="259">
        <f t="shared" si="3"/>
        <v>0.68895966029723987</v>
      </c>
      <c r="N81" s="259">
        <f t="shared" si="3"/>
        <v>0.82534972445951671</v>
      </c>
    </row>
    <row r="82" spans="1:14" ht="17.100000000000001" customHeight="1">
      <c r="A82" s="95"/>
      <c r="B82" s="110"/>
      <c r="C82" s="126"/>
      <c r="D82" s="101"/>
      <c r="E82" s="101"/>
      <c r="F82" s="132"/>
      <c r="G82" s="132"/>
      <c r="H82" s="95" t="s">
        <v>13040</v>
      </c>
      <c r="I82" s="110" t="s">
        <v>13703</v>
      </c>
      <c r="J82" s="131">
        <f>SUMPRODUCT('[1]表九（录入表）'!D$6:D$345*(LEFT('[1]表九（录入表）'!$B$6:$B$345,LEN($H82))=$H82))</f>
        <v>1858</v>
      </c>
      <c r="K82" s="131">
        <f>SUMPRODUCT('[1]表九（录入表）'!E$6:E$345*(LEFT('[1]表九（录入表）'!$B$6:$B$345,LEN($H82))=$H82))</f>
        <v>1354</v>
      </c>
      <c r="L82" s="131">
        <f>SUMPRODUCT('[1]表九（录入表）'!F$6:F$345*(LEFT('[1]表九（录入表）'!$B$6:$B$345,LEN($H82))=$H82))</f>
        <v>1385</v>
      </c>
      <c r="M82" s="259">
        <f t="shared" si="3"/>
        <v>0.74542518837459637</v>
      </c>
      <c r="N82" s="259">
        <f t="shared" si="3"/>
        <v>1.0228951255539143</v>
      </c>
    </row>
    <row r="83" spans="1:14" ht="17.100000000000001" customHeight="1">
      <c r="A83" s="95"/>
      <c r="B83" s="110"/>
      <c r="C83" s="126"/>
      <c r="D83" s="101"/>
      <c r="E83" s="101"/>
      <c r="F83" s="132"/>
      <c r="G83" s="132"/>
      <c r="H83" s="95" t="s">
        <v>13042</v>
      </c>
      <c r="I83" s="110" t="s">
        <v>13704</v>
      </c>
      <c r="J83" s="131">
        <f>SUMPRODUCT('[1]表九（录入表）'!D$6:D$345*(LEFT('[1]表九（录入表）'!$B$6:$B$345,LEN($H83))=$H83))</f>
        <v>0</v>
      </c>
      <c r="K83" s="99">
        <f>SUMPRODUCT('[1]表九（录入表）'!E$6:E$345*(LEFT('[1]表九（录入表）'!$B$6:$B$345,LEN($H83))=$H83))</f>
        <v>0</v>
      </c>
      <c r="L83" s="99">
        <f>SUMPRODUCT('[1]表九（录入表）'!F$6:F$345*(LEFT('[1]表九（录入表）'!$B$6:$B$345,LEN($H83))=$H83))</f>
        <v>69</v>
      </c>
      <c r="M83" s="259" t="str">
        <f t="shared" si="3"/>
        <v/>
      </c>
      <c r="N83" s="259" t="str">
        <f t="shared" si="3"/>
        <v/>
      </c>
    </row>
    <row r="84" spans="1:14" ht="17.100000000000001" customHeight="1">
      <c r="A84" s="95"/>
      <c r="B84" s="110"/>
      <c r="C84" s="126"/>
      <c r="D84" s="101"/>
      <c r="E84" s="101"/>
      <c r="F84" s="132"/>
      <c r="G84" s="132"/>
      <c r="H84" s="95" t="s">
        <v>13044</v>
      </c>
      <c r="I84" s="110" t="s">
        <v>13705</v>
      </c>
      <c r="J84" s="131">
        <f>SUMPRODUCT('[1]表九（录入表）'!D$6:D$345*(LEFT('[1]表九（录入表）'!$B$6:$B$345,LEN($H84))=$H84))</f>
        <v>0</v>
      </c>
      <c r="K84" s="99">
        <f>SUMPRODUCT('[1]表九（录入表）'!E$6:E$345*(LEFT('[1]表九（录入表）'!$B$6:$B$345,LEN($H84))=$H84))</f>
        <v>229</v>
      </c>
      <c r="L84" s="99">
        <f>SUMPRODUCT('[1]表九（录入表）'!F$6:F$345*(LEFT('[1]表九（录入表）'!$B$6:$B$345,LEN($H84))=$H84))</f>
        <v>232</v>
      </c>
      <c r="M84" s="259" t="str">
        <f t="shared" si="3"/>
        <v/>
      </c>
      <c r="N84" s="259">
        <f t="shared" si="3"/>
        <v>1.0131004366812226</v>
      </c>
    </row>
    <row r="85" spans="1:14" ht="17.100000000000001" customHeight="1">
      <c r="A85" s="95"/>
      <c r="B85" s="110"/>
      <c r="C85" s="126"/>
      <c r="D85" s="101"/>
      <c r="E85" s="101"/>
      <c r="F85" s="132"/>
      <c r="G85" s="132"/>
      <c r="H85" s="95" t="s">
        <v>13046</v>
      </c>
      <c r="I85" s="110" t="s">
        <v>13706</v>
      </c>
      <c r="J85" s="131">
        <f>SUMPRODUCT('[1]表九（录入表）'!D$6:D$345*(LEFT('[1]表九（录入表）'!$B$6:$B$345,LEN($H85))=$H85))</f>
        <v>226</v>
      </c>
      <c r="K85" s="99">
        <f>SUMPRODUCT('[1]表九（录入表）'!E$6:E$345*(LEFT('[1]表九（录入表）'!$B$6:$B$345,LEN($H85))=$H85))</f>
        <v>340</v>
      </c>
      <c r="L85" s="99">
        <f>SUMPRODUCT('[1]表九（录入表）'!F$6:F$345*(LEFT('[1]表九（录入表）'!$B$6:$B$345,LEN($H85))=$H85))</f>
        <v>85</v>
      </c>
      <c r="M85" s="259">
        <f t="shared" si="3"/>
        <v>0.37610619469026546</v>
      </c>
      <c r="N85" s="259">
        <f t="shared" si="3"/>
        <v>0.25</v>
      </c>
    </row>
    <row r="86" spans="1:14" ht="17.100000000000001" customHeight="1">
      <c r="A86" s="95"/>
      <c r="B86" s="110"/>
      <c r="C86" s="126"/>
      <c r="D86" s="101"/>
      <c r="E86" s="101"/>
      <c r="F86" s="132"/>
      <c r="G86" s="132"/>
      <c r="H86" s="95" t="s">
        <v>13048</v>
      </c>
      <c r="I86" s="110" t="s">
        <v>13707</v>
      </c>
      <c r="J86" s="131">
        <f>SUMPRODUCT('[1]表九（录入表）'!D$6:D$345*(LEFT('[1]表九（录入表）'!$B$6:$B$345,LEN($H86))=$H86))</f>
        <v>0</v>
      </c>
      <c r="K86" s="99">
        <f>SUMPRODUCT('[1]表九（录入表）'!E$6:E$345*(LEFT('[1]表九（录入表）'!$B$6:$B$345,LEN($H86))=$H86))</f>
        <v>0</v>
      </c>
      <c r="L86" s="99">
        <f>SUMPRODUCT('[1]表九（录入表）'!F$6:F$345*(LEFT('[1]表九（录入表）'!$B$6:$B$345,LEN($H86))=$H86))</f>
        <v>0</v>
      </c>
      <c r="M86" s="259" t="str">
        <f t="shared" si="3"/>
        <v/>
      </c>
      <c r="N86" s="259" t="str">
        <f t="shared" si="3"/>
        <v/>
      </c>
    </row>
    <row r="87" spans="1:14" ht="17.100000000000001" customHeight="1">
      <c r="A87" s="95"/>
      <c r="B87" s="110"/>
      <c r="C87" s="126"/>
      <c r="D87" s="101"/>
      <c r="E87" s="101"/>
      <c r="F87" s="132"/>
      <c r="G87" s="132"/>
      <c r="H87" s="95" t="s">
        <v>13050</v>
      </c>
      <c r="I87" s="110" t="s">
        <v>13708</v>
      </c>
      <c r="J87" s="131">
        <f>SUMPRODUCT('[1]表九（录入表）'!D$6:D$345*(LEFT('[1]表九（录入表）'!$B$6:$B$345,LEN($H87))=$H87))</f>
        <v>6</v>
      </c>
      <c r="K87" s="99">
        <f>SUMPRODUCT('[1]表九（录入表）'!E$6:E$345*(LEFT('[1]表九（录入表）'!$B$6:$B$345,LEN($H87))=$H87))</f>
        <v>7</v>
      </c>
      <c r="L87" s="99">
        <f>SUMPRODUCT('[1]表九（录入表）'!F$6:F$345*(LEFT('[1]表九（录入表）'!$B$6:$B$345,LEN($H87))=$H87))</f>
        <v>0</v>
      </c>
      <c r="M87" s="259">
        <f t="shared" ref="M87:N150" si="4">IFERROR($L87/J87,"")</f>
        <v>0</v>
      </c>
      <c r="N87" s="259">
        <f t="shared" si="4"/>
        <v>0</v>
      </c>
    </row>
    <row r="88" spans="1:14" ht="17.100000000000001" customHeight="1">
      <c r="A88" s="95"/>
      <c r="B88" s="110"/>
      <c r="C88" s="126"/>
      <c r="D88" s="101"/>
      <c r="E88" s="101"/>
      <c r="F88" s="132"/>
      <c r="G88" s="132"/>
      <c r="H88" s="95" t="s">
        <v>13052</v>
      </c>
      <c r="I88" s="110" t="s">
        <v>13709</v>
      </c>
      <c r="J88" s="131">
        <f>SUMPRODUCT('[1]表九（录入表）'!D$6:D$345*(LEFT('[1]表九（录入表）'!$B$6:$B$345,LEN($H88))=$H88))</f>
        <v>0</v>
      </c>
      <c r="K88" s="131">
        <f>SUMPRODUCT('[1]表九（录入表）'!E$6:E$345*(LEFT('[1]表九（录入表）'!$B$6:$B$345,LEN($H88))=$H88))</f>
        <v>0</v>
      </c>
      <c r="L88" s="131">
        <f>SUMPRODUCT('[1]表九（录入表）'!F$6:F$345*(LEFT('[1]表九（录入表）'!$B$6:$B$345,LEN($H88))=$H88))</f>
        <v>0</v>
      </c>
      <c r="M88" s="259" t="str">
        <f t="shared" si="4"/>
        <v/>
      </c>
      <c r="N88" s="259" t="str">
        <f t="shared" si="4"/>
        <v/>
      </c>
    </row>
    <row r="89" spans="1:14" ht="17.100000000000001" customHeight="1">
      <c r="A89" s="95"/>
      <c r="B89" s="110"/>
      <c r="C89" s="126"/>
      <c r="D89" s="101"/>
      <c r="E89" s="101"/>
      <c r="F89" s="132"/>
      <c r="G89" s="132"/>
      <c r="H89" s="95" t="s">
        <v>13054</v>
      </c>
      <c r="I89" s="110" t="s">
        <v>13710</v>
      </c>
      <c r="J89" s="131">
        <f>SUMPRODUCT('[1]表九（录入表）'!D$6:D$345*(LEFT('[1]表九（录入表）'!$B$6:$B$345,LEN($H89))=$H89))</f>
        <v>0</v>
      </c>
      <c r="K89" s="99">
        <f>SUMPRODUCT('[1]表九（录入表）'!E$6:E$345*(LEFT('[1]表九（录入表）'!$B$6:$B$345,LEN($H89))=$H89))</f>
        <v>0</v>
      </c>
      <c r="L89" s="99">
        <f>SUMPRODUCT('[1]表九（录入表）'!F$6:F$345*(LEFT('[1]表九（录入表）'!$B$6:$B$345,LEN($H89))=$H89))</f>
        <v>0</v>
      </c>
      <c r="M89" s="259" t="str">
        <f t="shared" si="4"/>
        <v/>
      </c>
      <c r="N89" s="259" t="str">
        <f t="shared" si="4"/>
        <v/>
      </c>
    </row>
    <row r="90" spans="1:14" ht="17.100000000000001" customHeight="1">
      <c r="A90" s="95"/>
      <c r="B90" s="110"/>
      <c r="C90" s="126"/>
      <c r="D90" s="101"/>
      <c r="E90" s="101"/>
      <c r="F90" s="132"/>
      <c r="G90" s="132"/>
      <c r="H90" s="95" t="s">
        <v>13056</v>
      </c>
      <c r="I90" s="110" t="s">
        <v>13711</v>
      </c>
      <c r="J90" s="131">
        <f>SUMPRODUCT('[1]表九（录入表）'!D$6:D$345*(LEFT('[1]表九（录入表）'!$B$6:$B$345,LEN($H90))=$H90))</f>
        <v>0</v>
      </c>
      <c r="K90" s="99">
        <f>SUMPRODUCT('[1]表九（录入表）'!E$6:E$345*(LEFT('[1]表九（录入表）'!$B$6:$B$345,LEN($H90))=$H90))</f>
        <v>0</v>
      </c>
      <c r="L90" s="99">
        <f>SUMPRODUCT('[1]表九（录入表）'!F$6:F$345*(LEFT('[1]表九（录入表）'!$B$6:$B$345,LEN($H90))=$H90))</f>
        <v>0</v>
      </c>
      <c r="M90" s="259" t="str">
        <f t="shared" si="4"/>
        <v/>
      </c>
      <c r="N90" s="259" t="str">
        <f t="shared" si="4"/>
        <v/>
      </c>
    </row>
    <row r="91" spans="1:14" ht="17.100000000000001" customHeight="1">
      <c r="A91" s="95"/>
      <c r="B91" s="110"/>
      <c r="C91" s="126"/>
      <c r="D91" s="101"/>
      <c r="E91" s="101"/>
      <c r="F91" s="132"/>
      <c r="G91" s="132"/>
      <c r="H91" s="95" t="s">
        <v>13058</v>
      </c>
      <c r="I91" s="110" t="s">
        <v>13712</v>
      </c>
      <c r="J91" s="131">
        <f>SUMPRODUCT('[1]表九（录入表）'!D$6:D$345*(LEFT('[1]表九（录入表）'!$B$6:$B$345,LEN($H91))=$H91))</f>
        <v>0</v>
      </c>
      <c r="K91" s="131">
        <f>SUMPRODUCT('[1]表九（录入表）'!E$6:E$345*(LEFT('[1]表九（录入表）'!$B$6:$B$345,LEN($H91))=$H91))</f>
        <v>0</v>
      </c>
      <c r="L91" s="131">
        <f>SUMPRODUCT('[1]表九（录入表）'!F$6:F$345*(LEFT('[1]表九（录入表）'!$B$6:$B$345,LEN($H91))=$H91))</f>
        <v>0</v>
      </c>
      <c r="M91" s="259" t="str">
        <f t="shared" si="4"/>
        <v/>
      </c>
      <c r="N91" s="259" t="str">
        <f t="shared" si="4"/>
        <v/>
      </c>
    </row>
    <row r="92" spans="1:14" ht="17.100000000000001" customHeight="1">
      <c r="A92" s="95"/>
      <c r="B92" s="110"/>
      <c r="C92" s="126"/>
      <c r="D92" s="101"/>
      <c r="E92" s="101"/>
      <c r="F92" s="132"/>
      <c r="G92" s="132"/>
      <c r="H92" s="95" t="s">
        <v>13060</v>
      </c>
      <c r="I92" s="116" t="s">
        <v>11809</v>
      </c>
      <c r="J92" s="131">
        <f>SUMPRODUCT('[1]表九（录入表）'!D$6:D$345*(LEFT('[1]表九（录入表）'!$B$6:$B$345,LEN($H92))=$H92))</f>
        <v>0</v>
      </c>
      <c r="K92" s="99">
        <f>SUMPRODUCT('[1]表九（录入表）'!E$6:E$345*(LEFT('[1]表九（录入表）'!$B$6:$B$345,LEN($H92))=$H92))</f>
        <v>0</v>
      </c>
      <c r="L92" s="99">
        <f>SUMPRODUCT('[1]表九（录入表）'!F$6:F$345*(LEFT('[1]表九（录入表）'!$B$6:$B$345,LEN($H92))=$H92))</f>
        <v>0</v>
      </c>
      <c r="M92" s="259" t="str">
        <f t="shared" si="4"/>
        <v/>
      </c>
      <c r="N92" s="259" t="str">
        <f t="shared" si="4"/>
        <v/>
      </c>
    </row>
    <row r="93" spans="1:14" ht="17.100000000000001" customHeight="1">
      <c r="A93" s="95"/>
      <c r="B93" s="110"/>
      <c r="C93" s="126"/>
      <c r="D93" s="101"/>
      <c r="E93" s="101"/>
      <c r="F93" s="132"/>
      <c r="G93" s="132"/>
      <c r="H93" s="95" t="s">
        <v>13062</v>
      </c>
      <c r="I93" s="116" t="s">
        <v>13713</v>
      </c>
      <c r="J93" s="131">
        <f>SUMPRODUCT('[1]表九（录入表）'!D$6:D$345*(LEFT('[1]表九（录入表）'!$B$6:$B$345,LEN($H93))=$H93))</f>
        <v>249</v>
      </c>
      <c r="K93" s="99">
        <f>SUMPRODUCT('[1]表九（录入表）'!E$6:E$345*(LEFT('[1]表九（录入表）'!$B$6:$B$345,LEN($H93))=$H93))</f>
        <v>235</v>
      </c>
      <c r="L93" s="99">
        <f>SUMPRODUCT('[1]表九（录入表）'!F$6:F$345*(LEFT('[1]表九（录入表）'!$B$6:$B$345,LEN($H93))=$H93))</f>
        <v>14</v>
      </c>
      <c r="M93" s="259">
        <f t="shared" si="4"/>
        <v>5.6224899598393573E-2</v>
      </c>
      <c r="N93" s="259">
        <f t="shared" si="4"/>
        <v>5.9574468085106386E-2</v>
      </c>
    </row>
    <row r="94" spans="1:14" ht="17.100000000000001" customHeight="1">
      <c r="A94" s="95"/>
      <c r="B94" s="110"/>
      <c r="C94" s="126"/>
      <c r="D94" s="101"/>
      <c r="E94" s="101"/>
      <c r="F94" s="132"/>
      <c r="G94" s="132"/>
      <c r="H94" s="95" t="s">
        <v>13064</v>
      </c>
      <c r="I94" s="116" t="s">
        <v>13714</v>
      </c>
      <c r="J94" s="131">
        <f>SUMPRODUCT('[1]表九（录入表）'!D$6:D$345*(LEFT('[1]表九（录入表）'!$B$6:$B$345,LEN($H94))=$H94))</f>
        <v>0</v>
      </c>
      <c r="K94" s="99">
        <f>SUMPRODUCT('[1]表九（录入表）'!E$6:E$345*(LEFT('[1]表九（录入表）'!$B$6:$B$345,LEN($H94))=$H94))</f>
        <v>74</v>
      </c>
      <c r="L94" s="99">
        <f>SUMPRODUCT('[1]表九（录入表）'!F$6:F$345*(LEFT('[1]表九（录入表）'!$B$6:$B$345,LEN($H94))=$H94))</f>
        <v>0</v>
      </c>
      <c r="M94" s="259" t="str">
        <f t="shared" si="4"/>
        <v/>
      </c>
      <c r="N94" s="259">
        <f t="shared" si="4"/>
        <v>0</v>
      </c>
    </row>
    <row r="95" spans="1:14" ht="17.100000000000001" customHeight="1">
      <c r="A95" s="95"/>
      <c r="B95" s="110"/>
      <c r="C95" s="126"/>
      <c r="D95" s="101"/>
      <c r="E95" s="101"/>
      <c r="F95" s="132"/>
      <c r="G95" s="132"/>
      <c r="H95" s="95" t="s">
        <v>13066</v>
      </c>
      <c r="I95" s="110" t="s">
        <v>13715</v>
      </c>
      <c r="J95" s="131">
        <f>SUMPRODUCT('[1]表九（录入表）'!D$6:D$345*(LEFT('[1]表九（录入表）'!$B$6:$B$345,LEN($H95))=$H95))</f>
        <v>455</v>
      </c>
      <c r="K95" s="99">
        <f>SUMPRODUCT('[1]表九（录入表）'!E$6:E$345*(LEFT('[1]表九（录入表）'!$B$6:$B$345,LEN($H95))=$H95))</f>
        <v>120</v>
      </c>
      <c r="L95" s="99">
        <f>SUMPRODUCT('[1]表九（录入表）'!F$6:F$345*(LEFT('[1]表九（录入表）'!$B$6:$B$345,LEN($H95))=$H95))</f>
        <v>130</v>
      </c>
      <c r="M95" s="259">
        <f t="shared" si="4"/>
        <v>0.2857142857142857</v>
      </c>
      <c r="N95" s="259">
        <f t="shared" si="4"/>
        <v>1.0833333333333333</v>
      </c>
    </row>
    <row r="96" spans="1:14" ht="17.100000000000001" customHeight="1">
      <c r="A96" s="95"/>
      <c r="B96" s="110"/>
      <c r="C96" s="126"/>
      <c r="D96" s="101"/>
      <c r="E96" s="101"/>
      <c r="F96" s="132"/>
      <c r="G96" s="132"/>
      <c r="H96" s="95" t="s">
        <v>13068</v>
      </c>
      <c r="I96" s="116" t="s">
        <v>13716</v>
      </c>
      <c r="J96" s="131">
        <f>SUMPRODUCT('[1]表九（录入表）'!D$6:D$345*(LEFT('[1]表九（录入表）'!$B$6:$B$345,LEN($H96))=$H96))</f>
        <v>32</v>
      </c>
      <c r="K96" s="99">
        <f>SUMPRODUCT('[1]表九（录入表）'!E$6:E$345*(LEFT('[1]表九（录入表）'!$B$6:$B$345,LEN($H96))=$H96))</f>
        <v>0</v>
      </c>
      <c r="L96" s="99">
        <f>SUMPRODUCT('[1]表九（录入表）'!F$6:F$345*(LEFT('[1]表九（录入表）'!$B$6:$B$345,LEN($H96))=$H96))</f>
        <v>32</v>
      </c>
      <c r="M96" s="259">
        <f t="shared" si="4"/>
        <v>1</v>
      </c>
      <c r="N96" s="259" t="str">
        <f t="shared" si="4"/>
        <v/>
      </c>
    </row>
    <row r="97" spans="1:14" ht="17.100000000000001" customHeight="1">
      <c r="A97" s="95"/>
      <c r="B97" s="110"/>
      <c r="C97" s="126"/>
      <c r="D97" s="101"/>
      <c r="E97" s="101"/>
      <c r="F97" s="132"/>
      <c r="G97" s="132"/>
      <c r="H97" s="95" t="s">
        <v>13069</v>
      </c>
      <c r="I97" s="116" t="s">
        <v>13287</v>
      </c>
      <c r="J97" s="127">
        <f>SUMPRODUCT('[1]表九（录入表）'!D$6:D$345*(LEFT('[1]表九（录入表）'!$B$6:$B$345,LEN($H97))=$H97))</f>
        <v>0</v>
      </c>
      <c r="K97" s="100">
        <f>SUMPRODUCT('[1]表九（录入表）'!E$6:E$345*(LEFT('[1]表九（录入表）'!$B$6:$B$345,LEN($H97))=$H97))</f>
        <v>0</v>
      </c>
      <c r="L97" s="100">
        <f>SUMPRODUCT('[1]表九（录入表）'!F$6:F$345*(LEFT('[1]表九（录入表）'!$B$6:$B$345,LEN($H97))=$H97))</f>
        <v>0</v>
      </c>
      <c r="M97" s="259" t="str">
        <f t="shared" si="4"/>
        <v/>
      </c>
      <c r="N97" s="259" t="str">
        <f t="shared" si="4"/>
        <v/>
      </c>
    </row>
    <row r="98" spans="1:14" ht="17.100000000000001" customHeight="1">
      <c r="A98" s="95"/>
      <c r="B98" s="110"/>
      <c r="C98" s="126"/>
      <c r="D98" s="101"/>
      <c r="E98" s="101"/>
      <c r="F98" s="132"/>
      <c r="G98" s="132"/>
      <c r="H98" s="95" t="s">
        <v>13070</v>
      </c>
      <c r="I98" s="116" t="s">
        <v>13703</v>
      </c>
      <c r="J98" s="131">
        <f>SUMPRODUCT('[1]表九（录入表）'!D$6:D$345*(LEFT('[1]表九（录入表）'!$B$6:$B$345,LEN($H98))=$H98))</f>
        <v>0</v>
      </c>
      <c r="K98" s="99">
        <f>SUMPRODUCT('[1]表九（录入表）'!E$6:E$345*(LEFT('[1]表九（录入表）'!$B$6:$B$345,LEN($H98))=$H98))</f>
        <v>0</v>
      </c>
      <c r="L98" s="99">
        <f>SUMPRODUCT('[1]表九（录入表）'!F$6:F$345*(LEFT('[1]表九（录入表）'!$B$6:$B$345,LEN($H98))=$H98))</f>
        <v>0</v>
      </c>
      <c r="M98" s="259" t="str">
        <f t="shared" si="4"/>
        <v/>
      </c>
      <c r="N98" s="259" t="str">
        <f t="shared" si="4"/>
        <v/>
      </c>
    </row>
    <row r="99" spans="1:14" ht="17.100000000000001" customHeight="1">
      <c r="A99" s="95"/>
      <c r="B99" s="110"/>
      <c r="C99" s="126"/>
      <c r="D99" s="101"/>
      <c r="E99" s="101"/>
      <c r="F99" s="132"/>
      <c r="G99" s="132"/>
      <c r="H99" s="95" t="s">
        <v>13071</v>
      </c>
      <c r="I99" s="110" t="s">
        <v>13704</v>
      </c>
      <c r="J99" s="131">
        <f>SUMPRODUCT('[1]表九（录入表）'!D$6:D$345*(LEFT('[1]表九（录入表）'!$B$6:$B$345,LEN($H99))=$H99))</f>
        <v>0</v>
      </c>
      <c r="K99" s="99">
        <f>SUMPRODUCT('[1]表九（录入表）'!E$6:E$345*(LEFT('[1]表九（录入表）'!$B$6:$B$345,LEN($H99))=$H99))</f>
        <v>0</v>
      </c>
      <c r="L99" s="99">
        <f>SUMPRODUCT('[1]表九（录入表）'!F$6:F$345*(LEFT('[1]表九（录入表）'!$B$6:$B$345,LEN($H99))=$H99))</f>
        <v>0</v>
      </c>
      <c r="M99" s="259" t="str">
        <f t="shared" si="4"/>
        <v/>
      </c>
      <c r="N99" s="259" t="str">
        <f t="shared" si="4"/>
        <v/>
      </c>
    </row>
    <row r="100" spans="1:14" ht="17.100000000000001" customHeight="1">
      <c r="A100" s="95"/>
      <c r="B100" s="110"/>
      <c r="C100" s="126"/>
      <c r="D100" s="101"/>
      <c r="E100" s="101"/>
      <c r="F100" s="132"/>
      <c r="G100" s="132"/>
      <c r="H100" s="95" t="s">
        <v>13072</v>
      </c>
      <c r="I100" s="116" t="s">
        <v>13717</v>
      </c>
      <c r="J100" s="131">
        <f>SUMPRODUCT('[1]表九（录入表）'!D$6:D$345*(LEFT('[1]表九（录入表）'!$B$6:$B$345,LEN($H100))=$H100))</f>
        <v>0</v>
      </c>
      <c r="K100" s="131">
        <f>SUMPRODUCT('[1]表九（录入表）'!E$6:E$345*(LEFT('[1]表九（录入表）'!$B$6:$B$345,LEN($H100))=$H100))</f>
        <v>0</v>
      </c>
      <c r="L100" s="131">
        <f>SUMPRODUCT('[1]表九（录入表）'!F$6:F$345*(LEFT('[1]表九（录入表）'!$B$6:$B$345,LEN($H100))=$H100))</f>
        <v>0</v>
      </c>
      <c r="M100" s="259" t="str">
        <f t="shared" si="4"/>
        <v/>
      </c>
      <c r="N100" s="259" t="str">
        <f t="shared" si="4"/>
        <v/>
      </c>
    </row>
    <row r="101" spans="1:14" ht="17.100000000000001" customHeight="1">
      <c r="A101" s="95"/>
      <c r="B101" s="110"/>
      <c r="C101" s="126"/>
      <c r="D101" s="101"/>
      <c r="E101" s="101"/>
      <c r="F101" s="132"/>
      <c r="G101" s="132"/>
      <c r="H101" s="95" t="s">
        <v>13073</v>
      </c>
      <c r="I101" s="116" t="s">
        <v>13288</v>
      </c>
      <c r="J101" s="127">
        <f>SUMPRODUCT('[1]表九（录入表）'!D$6:D$345*(LEFT('[1]表九（录入表）'!$B$6:$B$345,LEN($H101))=$H101))</f>
        <v>38</v>
      </c>
      <c r="K101" s="127">
        <f>SUMPRODUCT('[1]表九（录入表）'!E$6:E$345*(LEFT('[1]表九（录入表）'!$B$6:$B$345,LEN($H101))=$H101))</f>
        <v>0</v>
      </c>
      <c r="L101" s="127">
        <f>SUMPRODUCT('[1]表九（录入表）'!F$6:F$345*(LEFT('[1]表九（录入表）'!$B$6:$B$345,LEN($H101))=$H101))</f>
        <v>38</v>
      </c>
      <c r="M101" s="259">
        <f t="shared" si="4"/>
        <v>1</v>
      </c>
      <c r="N101" s="259" t="str">
        <f t="shared" si="4"/>
        <v/>
      </c>
    </row>
    <row r="102" spans="1:14" ht="17.100000000000001" customHeight="1">
      <c r="A102" s="95"/>
      <c r="B102" s="110"/>
      <c r="C102" s="126"/>
      <c r="D102" s="101"/>
      <c r="E102" s="101"/>
      <c r="F102" s="132"/>
      <c r="G102" s="132"/>
      <c r="H102" s="95" t="s">
        <v>13074</v>
      </c>
      <c r="I102" s="116" t="s">
        <v>13289</v>
      </c>
      <c r="J102" s="127">
        <f>SUMPRODUCT('[1]表九（录入表）'!D$6:D$345*(LEFT('[1]表九（录入表）'!$B$6:$B$345,LEN($H102))=$H102))</f>
        <v>35</v>
      </c>
      <c r="K102" s="100">
        <f>SUMPRODUCT('[1]表九（录入表）'!E$6:E$345*(LEFT('[1]表九（录入表）'!$B$6:$B$345,LEN($H102))=$H102))</f>
        <v>35</v>
      </c>
      <c r="L102" s="100">
        <f>SUMPRODUCT('[1]表九（录入表）'!F$6:F$345*(LEFT('[1]表九（录入表）'!$B$6:$B$345,LEN($H102))=$H102))</f>
        <v>100</v>
      </c>
      <c r="M102" s="259">
        <f t="shared" si="4"/>
        <v>2.8571428571428572</v>
      </c>
      <c r="N102" s="259">
        <f t="shared" si="4"/>
        <v>2.8571428571428572</v>
      </c>
    </row>
    <row r="103" spans="1:14" ht="17.100000000000001" customHeight="1">
      <c r="A103" s="95"/>
      <c r="B103" s="110"/>
      <c r="C103" s="126"/>
      <c r="D103" s="101"/>
      <c r="E103" s="101"/>
      <c r="F103" s="132"/>
      <c r="G103" s="132"/>
      <c r="H103" s="95" t="s">
        <v>13075</v>
      </c>
      <c r="I103" s="116" t="s">
        <v>13718</v>
      </c>
      <c r="J103" s="131">
        <f>SUMPRODUCT('[1]表九（录入表）'!D$6:D$345*(LEFT('[1]表九（录入表）'!$B$6:$B$345,LEN($H103))=$H103))</f>
        <v>0</v>
      </c>
      <c r="K103" s="99">
        <f>SUMPRODUCT('[1]表九（录入表）'!E$6:E$345*(LEFT('[1]表九（录入表）'!$B$6:$B$345,LEN($H103))=$H103))</f>
        <v>35</v>
      </c>
      <c r="L103" s="99">
        <f>SUMPRODUCT('[1]表九（录入表）'!F$6:F$345*(LEFT('[1]表九（录入表）'!$B$6:$B$345,LEN($H103))=$H103))</f>
        <v>100</v>
      </c>
      <c r="M103" s="259" t="str">
        <f t="shared" si="4"/>
        <v/>
      </c>
      <c r="N103" s="259">
        <f t="shared" si="4"/>
        <v>2.8571428571428572</v>
      </c>
    </row>
    <row r="104" spans="1:14" ht="17.100000000000001" customHeight="1">
      <c r="A104" s="95"/>
      <c r="B104" s="110"/>
      <c r="C104" s="126"/>
      <c r="D104" s="101"/>
      <c r="E104" s="101"/>
      <c r="F104" s="132"/>
      <c r="G104" s="132"/>
      <c r="H104" s="95" t="s">
        <v>13076</v>
      </c>
      <c r="I104" s="116" t="s">
        <v>13719</v>
      </c>
      <c r="J104" s="131">
        <f>SUMPRODUCT('[1]表九（录入表）'!D$6:D$345*(LEFT('[1]表九（录入表）'!$B$6:$B$345,LEN($H104))=$H104))</f>
        <v>35</v>
      </c>
      <c r="K104" s="99">
        <f>SUMPRODUCT('[1]表九（录入表）'!E$6:E$345*(LEFT('[1]表九（录入表）'!$B$6:$B$345,LEN($H104))=$H104))</f>
        <v>0</v>
      </c>
      <c r="L104" s="99">
        <f>SUMPRODUCT('[1]表九（录入表）'!F$6:F$345*(LEFT('[1]表九（录入表）'!$B$6:$B$345,LEN($H104))=$H104))</f>
        <v>0</v>
      </c>
      <c r="M104" s="259">
        <f t="shared" si="4"/>
        <v>0</v>
      </c>
      <c r="N104" s="259" t="str">
        <f t="shared" si="4"/>
        <v/>
      </c>
    </row>
    <row r="105" spans="1:14" ht="17.100000000000001" customHeight="1">
      <c r="A105" s="95"/>
      <c r="B105" s="110"/>
      <c r="C105" s="126"/>
      <c r="D105" s="101"/>
      <c r="E105" s="101"/>
      <c r="F105" s="132"/>
      <c r="G105" s="132"/>
      <c r="H105" s="95" t="s">
        <v>13077</v>
      </c>
      <c r="I105" s="110" t="s">
        <v>13720</v>
      </c>
      <c r="J105" s="131">
        <f>SUMPRODUCT('[1]表九（录入表）'!D$6:D$345*(LEFT('[1]表九（录入表）'!$B$6:$B$345,LEN($H105))=$H105))</f>
        <v>0</v>
      </c>
      <c r="K105" s="99">
        <f>SUMPRODUCT('[1]表九（录入表）'!E$6:E$345*(LEFT('[1]表九（录入表）'!$B$6:$B$345,LEN($H105))=$H105))</f>
        <v>0</v>
      </c>
      <c r="L105" s="99">
        <f>SUMPRODUCT('[1]表九（录入表）'!F$6:F$345*(LEFT('[1]表九（录入表）'!$B$6:$B$345,LEN($H105))=$H105))</f>
        <v>0</v>
      </c>
      <c r="M105" s="259" t="str">
        <f t="shared" si="4"/>
        <v/>
      </c>
      <c r="N105" s="259" t="str">
        <f t="shared" si="4"/>
        <v/>
      </c>
    </row>
    <row r="106" spans="1:14" ht="17.100000000000001" customHeight="1">
      <c r="A106" s="95"/>
      <c r="B106" s="110"/>
      <c r="C106" s="126"/>
      <c r="D106" s="101"/>
      <c r="E106" s="101"/>
      <c r="F106" s="132"/>
      <c r="G106" s="132"/>
      <c r="H106" s="95" t="s">
        <v>13078</v>
      </c>
      <c r="I106" s="116" t="s">
        <v>13721</v>
      </c>
      <c r="J106" s="131">
        <f>SUMPRODUCT('[1]表九（录入表）'!D$6:D$345*(LEFT('[1]表九（录入表）'!$B$6:$B$345,LEN($H106))=$H106))</f>
        <v>0</v>
      </c>
      <c r="K106" s="131">
        <f>SUMPRODUCT('[1]表九（录入表）'!E$6:E$345*(LEFT('[1]表九（录入表）'!$B$6:$B$345,LEN($H106))=$H106))</f>
        <v>0</v>
      </c>
      <c r="L106" s="131">
        <f>SUMPRODUCT('[1]表九（录入表）'!F$6:F$345*(LEFT('[1]表九（录入表）'!$B$6:$B$345,LEN($H106))=$H106))</f>
        <v>0</v>
      </c>
      <c r="M106" s="259" t="str">
        <f t="shared" si="4"/>
        <v/>
      </c>
      <c r="N106" s="259" t="str">
        <f t="shared" si="4"/>
        <v/>
      </c>
    </row>
    <row r="107" spans="1:14" ht="17.100000000000001" customHeight="1">
      <c r="A107" s="95"/>
      <c r="B107" s="110"/>
      <c r="C107" s="126"/>
      <c r="D107" s="101"/>
      <c r="E107" s="101"/>
      <c r="F107" s="132"/>
      <c r="G107" s="132"/>
      <c r="H107" s="95" t="s">
        <v>13079</v>
      </c>
      <c r="I107" s="116" t="s">
        <v>13722</v>
      </c>
      <c r="J107" s="131">
        <f>SUMPRODUCT('[1]表九（录入表）'!D$6:D$345*(LEFT('[1]表九（录入表）'!$B$6:$B$345,LEN($H107))=$H107))</f>
        <v>0</v>
      </c>
      <c r="K107" s="99">
        <f>SUMPRODUCT('[1]表九（录入表）'!E$6:E$345*(LEFT('[1]表九（录入表）'!$B$6:$B$345,LEN($H107))=$H107))</f>
        <v>0</v>
      </c>
      <c r="L107" s="99">
        <f>SUMPRODUCT('[1]表九（录入表）'!F$6:F$345*(LEFT('[1]表九（录入表）'!$B$6:$B$345,LEN($H107))=$H107))</f>
        <v>0</v>
      </c>
      <c r="M107" s="259" t="str">
        <f t="shared" si="4"/>
        <v/>
      </c>
      <c r="N107" s="259" t="str">
        <f t="shared" si="4"/>
        <v/>
      </c>
    </row>
    <row r="108" spans="1:14" ht="17.100000000000001" customHeight="1">
      <c r="A108" s="95"/>
      <c r="B108" s="110"/>
      <c r="C108" s="126"/>
      <c r="D108" s="101"/>
      <c r="E108" s="101"/>
      <c r="F108" s="132"/>
      <c r="G108" s="132"/>
      <c r="H108" s="95" t="s">
        <v>13080</v>
      </c>
      <c r="I108" s="116" t="s">
        <v>13290</v>
      </c>
      <c r="J108" s="127">
        <f>SUMPRODUCT('[1]表九（录入表）'!D$6:D$345*(LEFT('[1]表九（录入表）'!$B$6:$B$345,LEN($H108))=$H108))</f>
        <v>150</v>
      </c>
      <c r="K108" s="100">
        <f>SUMPRODUCT('[1]表九（录入表）'!E$6:E$345*(LEFT('[1]表九（录入表）'!$B$6:$B$345,LEN($H108))=$H108))</f>
        <v>131</v>
      </c>
      <c r="L108" s="100">
        <f>SUMPRODUCT('[1]表九（录入表）'!F$6:F$345*(LEFT('[1]表九（录入表）'!$B$6:$B$345,LEN($H108))=$H108))</f>
        <v>110</v>
      </c>
      <c r="M108" s="259">
        <f t="shared" si="4"/>
        <v>0.73333333333333328</v>
      </c>
      <c r="N108" s="259">
        <f t="shared" si="4"/>
        <v>0.83969465648854957</v>
      </c>
    </row>
    <row r="109" spans="1:14" ht="17.100000000000001" customHeight="1">
      <c r="A109" s="95"/>
      <c r="B109" s="110"/>
      <c r="C109" s="126"/>
      <c r="D109" s="101"/>
      <c r="E109" s="101"/>
      <c r="F109" s="132"/>
      <c r="G109" s="132"/>
      <c r="H109" s="95" t="s">
        <v>13081</v>
      </c>
      <c r="I109" s="116" t="s">
        <v>13723</v>
      </c>
      <c r="J109" s="131">
        <f>SUMPRODUCT('[1]表九（录入表）'!D$6:D$345*(LEFT('[1]表九（录入表）'!$B$6:$B$345,LEN($H109))=$H109))</f>
        <v>0</v>
      </c>
      <c r="K109" s="99">
        <f>SUMPRODUCT('[1]表九（录入表）'!E$6:E$345*(LEFT('[1]表九（录入表）'!$B$6:$B$345,LEN($H109))=$H109))</f>
        <v>0</v>
      </c>
      <c r="L109" s="99">
        <f>SUMPRODUCT('[1]表九（录入表）'!F$6:F$345*(LEFT('[1]表九（录入表）'!$B$6:$B$345,LEN($H109))=$H109))</f>
        <v>110</v>
      </c>
      <c r="M109" s="259" t="str">
        <f t="shared" si="4"/>
        <v/>
      </c>
      <c r="N109" s="259" t="str">
        <f t="shared" si="4"/>
        <v/>
      </c>
    </row>
    <row r="110" spans="1:14" ht="17.100000000000001" customHeight="1">
      <c r="A110" s="95"/>
      <c r="B110" s="110"/>
      <c r="C110" s="126"/>
      <c r="D110" s="101"/>
      <c r="E110" s="101"/>
      <c r="F110" s="132"/>
      <c r="G110" s="132"/>
      <c r="H110" s="95" t="s">
        <v>13082</v>
      </c>
      <c r="I110" s="116" t="s">
        <v>13724</v>
      </c>
      <c r="J110" s="131">
        <f>SUMPRODUCT('[1]表九（录入表）'!D$6:D$345*(LEFT('[1]表九（录入表）'!$B$6:$B$345,LEN($H110))=$H110))</f>
        <v>0</v>
      </c>
      <c r="K110" s="99">
        <f>SUMPRODUCT('[1]表九（录入表）'!E$6:E$345*(LEFT('[1]表九（录入表）'!$B$6:$B$345,LEN($H110))=$H110))</f>
        <v>0</v>
      </c>
      <c r="L110" s="99">
        <f>SUMPRODUCT('[1]表九（录入表）'!F$6:F$345*(LEFT('[1]表九（录入表）'!$B$6:$B$345,LEN($H110))=$H110))</f>
        <v>0</v>
      </c>
      <c r="M110" s="259" t="str">
        <f t="shared" si="4"/>
        <v/>
      </c>
      <c r="N110" s="259" t="str">
        <f t="shared" si="4"/>
        <v/>
      </c>
    </row>
    <row r="111" spans="1:14" ht="17.100000000000001" customHeight="1">
      <c r="A111" s="95"/>
      <c r="B111" s="110"/>
      <c r="C111" s="126"/>
      <c r="D111" s="101"/>
      <c r="E111" s="101"/>
      <c r="F111" s="132"/>
      <c r="G111" s="132"/>
      <c r="H111" s="95" t="s">
        <v>13083</v>
      </c>
      <c r="I111" s="116" t="s">
        <v>13725</v>
      </c>
      <c r="J111" s="131">
        <f>SUMPRODUCT('[1]表九（录入表）'!D$6:D$345*(LEFT('[1]表九（录入表）'!$B$6:$B$345,LEN($H111))=$H111))</f>
        <v>150</v>
      </c>
      <c r="K111" s="131">
        <f>SUMPRODUCT('[1]表九（录入表）'!E$6:E$345*(LEFT('[1]表九（录入表）'!$B$6:$B$345,LEN($H111))=$H111))</f>
        <v>131</v>
      </c>
      <c r="L111" s="131">
        <f>SUMPRODUCT('[1]表九（录入表）'!F$6:F$345*(LEFT('[1]表九（录入表）'!$B$6:$B$345,LEN($H111))=$H111))</f>
        <v>0</v>
      </c>
      <c r="M111" s="259">
        <f t="shared" si="4"/>
        <v>0</v>
      </c>
      <c r="N111" s="259">
        <f t="shared" si="4"/>
        <v>0</v>
      </c>
    </row>
    <row r="112" spans="1:14" ht="17.100000000000001" customHeight="1">
      <c r="A112" s="95"/>
      <c r="B112" s="110"/>
      <c r="C112" s="126"/>
      <c r="D112" s="101"/>
      <c r="E112" s="101"/>
      <c r="F112" s="132"/>
      <c r="G112" s="132"/>
      <c r="H112" s="95" t="s">
        <v>13084</v>
      </c>
      <c r="I112" s="116" t="s">
        <v>13291</v>
      </c>
      <c r="J112" s="127">
        <f>SUMPRODUCT('[1]表九（录入表）'!D$6:D$345*(LEFT('[1]表九（录入表）'!$B$6:$B$345,LEN($H112))=$H112))</f>
        <v>0</v>
      </c>
      <c r="K112" s="100">
        <f>SUMPRODUCT('[1]表九（录入表）'!E$6:E$345*(LEFT('[1]表九（录入表）'!$B$6:$B$345,LEN($H112))=$H112))</f>
        <v>0</v>
      </c>
      <c r="L112" s="100">
        <f>SUMPRODUCT('[1]表九（录入表）'!F$6:F$345*(LEFT('[1]表九（录入表）'!$B$6:$B$345,LEN($H112))=$H112))</f>
        <v>0</v>
      </c>
      <c r="M112" s="259" t="str">
        <f t="shared" si="4"/>
        <v/>
      </c>
      <c r="N112" s="259" t="str">
        <f t="shared" si="4"/>
        <v/>
      </c>
    </row>
    <row r="113" spans="1:14" ht="17.100000000000001" customHeight="1">
      <c r="A113" s="95"/>
      <c r="B113" s="110"/>
      <c r="C113" s="126"/>
      <c r="D113" s="101"/>
      <c r="E113" s="101"/>
      <c r="F113" s="132"/>
      <c r="G113" s="132"/>
      <c r="H113" s="95" t="s">
        <v>13085</v>
      </c>
      <c r="I113" s="116" t="s">
        <v>13703</v>
      </c>
      <c r="J113" s="131">
        <f>SUMPRODUCT('[1]表九（录入表）'!D$6:D$345*(LEFT('[1]表九（录入表）'!$B$6:$B$345,LEN($H113))=$H113))</f>
        <v>0</v>
      </c>
      <c r="K113" s="99">
        <f>SUMPRODUCT('[1]表九（录入表）'!E$6:E$345*(LEFT('[1]表九（录入表）'!$B$6:$B$345,LEN($H113))=$H113))</f>
        <v>0</v>
      </c>
      <c r="L113" s="99">
        <f>SUMPRODUCT('[1]表九（录入表）'!F$6:F$345*(LEFT('[1]表九（录入表）'!$B$6:$B$345,LEN($H113))=$H113))</f>
        <v>0</v>
      </c>
      <c r="M113" s="259" t="str">
        <f t="shared" si="4"/>
        <v/>
      </c>
      <c r="N113" s="259" t="str">
        <f t="shared" si="4"/>
        <v/>
      </c>
    </row>
    <row r="114" spans="1:14" ht="17.100000000000001" customHeight="1">
      <c r="A114" s="95"/>
      <c r="B114" s="110"/>
      <c r="C114" s="126"/>
      <c r="D114" s="101"/>
      <c r="E114" s="101"/>
      <c r="F114" s="132"/>
      <c r="G114" s="132"/>
      <c r="H114" s="95" t="s">
        <v>13086</v>
      </c>
      <c r="I114" s="116" t="s">
        <v>13704</v>
      </c>
      <c r="J114" s="131">
        <f>SUMPRODUCT('[1]表九（录入表）'!D$6:D$345*(LEFT('[1]表九（录入表）'!$B$6:$B$345,LEN($H114))=$H114))</f>
        <v>0</v>
      </c>
      <c r="K114" s="99">
        <f>SUMPRODUCT('[1]表九（录入表）'!E$6:E$345*(LEFT('[1]表九（录入表）'!$B$6:$B$345,LEN($H114))=$H114))</f>
        <v>0</v>
      </c>
      <c r="L114" s="99">
        <f>SUMPRODUCT('[1]表九（录入表）'!F$6:F$345*(LEFT('[1]表九（录入表）'!$B$6:$B$345,LEN($H114))=$H114))</f>
        <v>0</v>
      </c>
      <c r="M114" s="259" t="str">
        <f t="shared" si="4"/>
        <v/>
      </c>
      <c r="N114" s="259" t="str">
        <f t="shared" si="4"/>
        <v/>
      </c>
    </row>
    <row r="115" spans="1:14" ht="17.100000000000001" customHeight="1">
      <c r="A115" s="95"/>
      <c r="B115" s="110"/>
      <c r="C115" s="126"/>
      <c r="D115" s="101"/>
      <c r="E115" s="101"/>
      <c r="F115" s="132"/>
      <c r="G115" s="132"/>
      <c r="H115" s="95" t="s">
        <v>13087</v>
      </c>
      <c r="I115" s="116" t="s">
        <v>13726</v>
      </c>
      <c r="J115" s="131">
        <f>SUMPRODUCT('[1]表九（录入表）'!D$6:D$345*(LEFT('[1]表九（录入表）'!$B$6:$B$345,LEN($H115))=$H115))</f>
        <v>0</v>
      </c>
      <c r="K115" s="99">
        <f>SUMPRODUCT('[1]表九（录入表）'!E$6:E$345*(LEFT('[1]表九（录入表）'!$B$6:$B$345,LEN($H115))=$H115))</f>
        <v>0</v>
      </c>
      <c r="L115" s="99">
        <f>SUMPRODUCT('[1]表九（录入表）'!F$6:F$345*(LEFT('[1]表九（录入表）'!$B$6:$B$345,LEN($H115))=$H115))</f>
        <v>0</v>
      </c>
      <c r="M115" s="259" t="str">
        <f t="shared" si="4"/>
        <v/>
      </c>
      <c r="N115" s="259" t="str">
        <f t="shared" si="4"/>
        <v/>
      </c>
    </row>
    <row r="116" spans="1:14" ht="17.100000000000001" customHeight="1">
      <c r="A116" s="95"/>
      <c r="B116" s="110"/>
      <c r="C116" s="126"/>
      <c r="D116" s="101"/>
      <c r="E116" s="101"/>
      <c r="F116" s="132"/>
      <c r="G116" s="132"/>
      <c r="H116" s="95" t="s">
        <v>13088</v>
      </c>
      <c r="I116" s="116" t="s">
        <v>13292</v>
      </c>
      <c r="J116" s="127">
        <f>SUMPRODUCT('[1]表九（录入表）'!D$6:D$345*(LEFT('[1]表九（录入表）'!$B$6:$B$345,LEN($H116))=$H116))</f>
        <v>0</v>
      </c>
      <c r="K116" s="127">
        <f>SUMPRODUCT('[1]表九（录入表）'!E$6:E$345*(LEFT('[1]表九（录入表）'!$B$6:$B$345,LEN($H116))=$H116))</f>
        <v>500</v>
      </c>
      <c r="L116" s="127">
        <f>SUMPRODUCT('[1]表九（录入表）'!F$6:F$345*(LEFT('[1]表九（录入表）'!$B$6:$B$345,LEN($H116))=$H116))</f>
        <v>0</v>
      </c>
      <c r="M116" s="259" t="str">
        <f t="shared" si="4"/>
        <v/>
      </c>
      <c r="N116" s="259">
        <f t="shared" si="4"/>
        <v>0</v>
      </c>
    </row>
    <row r="117" spans="1:14" ht="17.100000000000001" customHeight="1">
      <c r="A117" s="95"/>
      <c r="B117" s="110"/>
      <c r="C117" s="126"/>
      <c r="D117" s="101"/>
      <c r="E117" s="101"/>
      <c r="F117" s="132"/>
      <c r="G117" s="132"/>
      <c r="H117" s="95" t="s">
        <v>13089</v>
      </c>
      <c r="I117" s="110" t="s">
        <v>13703</v>
      </c>
      <c r="J117" s="131">
        <f>SUMPRODUCT('[1]表九（录入表）'!D$6:D$345*(LEFT('[1]表九（录入表）'!$B$6:$B$345,LEN($H117))=$H117))</f>
        <v>0</v>
      </c>
      <c r="K117" s="99">
        <f>SUMPRODUCT('[1]表九（录入表）'!E$6:E$345*(LEFT('[1]表九（录入表）'!$B$6:$B$345,LEN($H117))=$H117))</f>
        <v>0</v>
      </c>
      <c r="L117" s="99">
        <f>SUMPRODUCT('[1]表九（录入表）'!F$6:F$345*(LEFT('[1]表九（录入表）'!$B$6:$B$345,LEN($H117))=$H117))</f>
        <v>0</v>
      </c>
      <c r="M117" s="259" t="str">
        <f t="shared" si="4"/>
        <v/>
      </c>
      <c r="N117" s="259" t="str">
        <f t="shared" si="4"/>
        <v/>
      </c>
    </row>
    <row r="118" spans="1:14" ht="17.100000000000001" customHeight="1">
      <c r="A118" s="95"/>
      <c r="B118" s="110"/>
      <c r="C118" s="126"/>
      <c r="D118" s="101"/>
      <c r="E118" s="101"/>
      <c r="F118" s="132"/>
      <c r="G118" s="132"/>
      <c r="H118" s="95" t="s">
        <v>13090</v>
      </c>
      <c r="I118" s="110" t="s">
        <v>13704</v>
      </c>
      <c r="J118" s="131">
        <f>SUMPRODUCT('[1]表九（录入表）'!D$6:D$345*(LEFT('[1]表九（录入表）'!$B$6:$B$345,LEN($H118))=$H118))</f>
        <v>0</v>
      </c>
      <c r="K118" s="99">
        <f>SUMPRODUCT('[1]表九（录入表）'!E$6:E$345*(LEFT('[1]表九（录入表）'!$B$6:$B$345,LEN($H118))=$H118))</f>
        <v>0</v>
      </c>
      <c r="L118" s="99">
        <f>SUMPRODUCT('[1]表九（录入表）'!F$6:F$345*(LEFT('[1]表九（录入表）'!$B$6:$B$345,LEN($H118))=$H118))</f>
        <v>0</v>
      </c>
      <c r="M118" s="259" t="str">
        <f t="shared" si="4"/>
        <v/>
      </c>
      <c r="N118" s="259" t="str">
        <f t="shared" si="4"/>
        <v/>
      </c>
    </row>
    <row r="119" spans="1:14" ht="17.100000000000001" customHeight="1">
      <c r="A119" s="95"/>
      <c r="B119" s="110"/>
      <c r="C119" s="126"/>
      <c r="D119" s="101"/>
      <c r="E119" s="101"/>
      <c r="F119" s="132"/>
      <c r="G119" s="132"/>
      <c r="H119" s="95" t="s">
        <v>13091</v>
      </c>
      <c r="I119" s="110" t="s">
        <v>13727</v>
      </c>
      <c r="J119" s="131">
        <f>SUMPRODUCT('[1]表九（录入表）'!D$6:D$345*(LEFT('[1]表九（录入表）'!$B$6:$B$345,LEN($H119))=$H119))</f>
        <v>0</v>
      </c>
      <c r="K119" s="131">
        <f>SUMPRODUCT('[1]表九（录入表）'!E$6:E$345*(LEFT('[1]表九（录入表）'!$B$6:$B$345,LEN($H119))=$H119))</f>
        <v>500</v>
      </c>
      <c r="L119" s="131">
        <f>SUMPRODUCT('[1]表九（录入表）'!F$6:F$345*(LEFT('[1]表九（录入表）'!$B$6:$B$345,LEN($H119))=$H119))</f>
        <v>0</v>
      </c>
      <c r="M119" s="259" t="str">
        <f t="shared" si="4"/>
        <v/>
      </c>
      <c r="N119" s="259">
        <f t="shared" si="4"/>
        <v>0</v>
      </c>
    </row>
    <row r="120" spans="1:14" ht="17.100000000000001" customHeight="1">
      <c r="A120" s="95"/>
      <c r="B120" s="110"/>
      <c r="C120" s="126"/>
      <c r="D120" s="101"/>
      <c r="E120" s="101"/>
      <c r="F120" s="132"/>
      <c r="G120" s="132"/>
      <c r="H120" s="95" t="s">
        <v>13092</v>
      </c>
      <c r="I120" s="110" t="s">
        <v>13293</v>
      </c>
      <c r="J120" s="127">
        <f>SUMPRODUCT('[1]表九（录入表）'!D$6:D$345*(LEFT('[1]表九（录入表）'!$B$6:$B$345,LEN($H120))=$H120))</f>
        <v>0</v>
      </c>
      <c r="K120" s="100">
        <f>SUMPRODUCT('[1]表九（录入表）'!E$6:E$345*(LEFT('[1]表九（录入表）'!$B$6:$B$345,LEN($H120))=$H120))</f>
        <v>0</v>
      </c>
      <c r="L120" s="100">
        <f>SUMPRODUCT('[1]表九（录入表）'!F$6:F$345*(LEFT('[1]表九（录入表）'!$B$6:$B$345,LEN($H120))=$H120))</f>
        <v>0</v>
      </c>
      <c r="M120" s="259" t="str">
        <f t="shared" si="4"/>
        <v/>
      </c>
      <c r="N120" s="259" t="str">
        <f t="shared" si="4"/>
        <v/>
      </c>
    </row>
    <row r="121" spans="1:14" ht="17.100000000000001" customHeight="1">
      <c r="A121" s="95"/>
      <c r="B121" s="110"/>
      <c r="C121" s="126"/>
      <c r="D121" s="101"/>
      <c r="E121" s="101"/>
      <c r="F121" s="132"/>
      <c r="G121" s="132"/>
      <c r="H121" s="95" t="s">
        <v>13093</v>
      </c>
      <c r="I121" s="110" t="s">
        <v>13718</v>
      </c>
      <c r="J121" s="131">
        <f>SUMPRODUCT('[1]表九（录入表）'!D$6:D$345*(LEFT('[1]表九（录入表）'!$B$6:$B$345,LEN($H121))=$H121))</f>
        <v>0</v>
      </c>
      <c r="K121" s="99">
        <f>SUMPRODUCT('[1]表九（录入表）'!E$6:E$345*(LEFT('[1]表九（录入表）'!$B$6:$B$345,LEN($H121))=$H121))</f>
        <v>0</v>
      </c>
      <c r="L121" s="99">
        <f>SUMPRODUCT('[1]表九（录入表）'!F$6:F$345*(LEFT('[1]表九（录入表）'!$B$6:$B$345,LEN($H121))=$H121))</f>
        <v>0</v>
      </c>
      <c r="M121" s="259" t="str">
        <f t="shared" si="4"/>
        <v/>
      </c>
      <c r="N121" s="259" t="str">
        <f t="shared" si="4"/>
        <v/>
      </c>
    </row>
    <row r="122" spans="1:14" ht="17.100000000000001" customHeight="1">
      <c r="A122" s="95"/>
      <c r="B122" s="110"/>
      <c r="C122" s="126"/>
      <c r="D122" s="101"/>
      <c r="E122" s="101"/>
      <c r="F122" s="132"/>
      <c r="G122" s="132"/>
      <c r="H122" s="95" t="s">
        <v>13094</v>
      </c>
      <c r="I122" s="110" t="s">
        <v>13719</v>
      </c>
      <c r="J122" s="131">
        <f>SUMPRODUCT('[1]表九（录入表）'!D$6:D$345*(LEFT('[1]表九（录入表）'!$B$6:$B$345,LEN($H122))=$H122))</f>
        <v>0</v>
      </c>
      <c r="K122" s="99">
        <f>SUMPRODUCT('[1]表九（录入表）'!E$6:E$345*(LEFT('[1]表九（录入表）'!$B$6:$B$345,LEN($H122))=$H122))</f>
        <v>0</v>
      </c>
      <c r="L122" s="99">
        <f>SUMPRODUCT('[1]表九（录入表）'!F$6:F$345*(LEFT('[1]表九（录入表）'!$B$6:$B$345,LEN($H122))=$H122))</f>
        <v>0</v>
      </c>
      <c r="M122" s="259" t="str">
        <f t="shared" si="4"/>
        <v/>
      </c>
      <c r="N122" s="259" t="str">
        <f t="shared" si="4"/>
        <v/>
      </c>
    </row>
    <row r="123" spans="1:14" ht="17.100000000000001" customHeight="1">
      <c r="A123" s="95"/>
      <c r="B123" s="110"/>
      <c r="C123" s="126"/>
      <c r="D123" s="101"/>
      <c r="E123" s="101"/>
      <c r="F123" s="132"/>
      <c r="G123" s="132"/>
      <c r="H123" s="95" t="s">
        <v>13095</v>
      </c>
      <c r="I123" s="110" t="s">
        <v>13720</v>
      </c>
      <c r="J123" s="131">
        <f>SUMPRODUCT('[1]表九（录入表）'!D$6:D$345*(LEFT('[1]表九（录入表）'!$B$6:$B$345,LEN($H123))=$H123))</f>
        <v>0</v>
      </c>
      <c r="K123" s="99">
        <f>SUMPRODUCT('[1]表九（录入表）'!E$6:E$345*(LEFT('[1]表九（录入表）'!$B$6:$B$345,LEN($H123))=$H123))</f>
        <v>0</v>
      </c>
      <c r="L123" s="99">
        <f>SUMPRODUCT('[1]表九（录入表）'!F$6:F$345*(LEFT('[1]表九（录入表）'!$B$6:$B$345,LEN($H123))=$H123))</f>
        <v>0</v>
      </c>
      <c r="M123" s="259" t="str">
        <f t="shared" si="4"/>
        <v/>
      </c>
      <c r="N123" s="259" t="str">
        <f t="shared" si="4"/>
        <v/>
      </c>
    </row>
    <row r="124" spans="1:14" ht="17.100000000000001" customHeight="1">
      <c r="A124" s="95"/>
      <c r="B124" s="110"/>
      <c r="C124" s="126"/>
      <c r="D124" s="101"/>
      <c r="E124" s="101"/>
      <c r="F124" s="132"/>
      <c r="G124" s="132"/>
      <c r="H124" s="95" t="s">
        <v>13096</v>
      </c>
      <c r="I124" s="110" t="s">
        <v>13721</v>
      </c>
      <c r="J124" s="131">
        <f>SUMPRODUCT('[1]表九（录入表）'!D$6:D$345*(LEFT('[1]表九（录入表）'!$B$6:$B$345,LEN($H124))=$H124))</f>
        <v>0</v>
      </c>
      <c r="K124" s="131">
        <f>SUMPRODUCT('[1]表九（录入表）'!E$6:E$345*(LEFT('[1]表九（录入表）'!$B$6:$B$345,LEN($H124))=$H124))</f>
        <v>0</v>
      </c>
      <c r="L124" s="131">
        <f>SUMPRODUCT('[1]表九（录入表）'!F$6:F$345*(LEFT('[1]表九（录入表）'!$B$6:$B$345,LEN($H124))=$H124))</f>
        <v>0</v>
      </c>
      <c r="M124" s="259" t="str">
        <f t="shared" si="4"/>
        <v/>
      </c>
      <c r="N124" s="259" t="str">
        <f t="shared" si="4"/>
        <v/>
      </c>
    </row>
    <row r="125" spans="1:14" ht="17.100000000000001" customHeight="1">
      <c r="A125" s="95"/>
      <c r="B125" s="110"/>
      <c r="C125" s="126"/>
      <c r="D125" s="101"/>
      <c r="E125" s="101"/>
      <c r="F125" s="132"/>
      <c r="G125" s="132"/>
      <c r="H125" s="207" t="s">
        <v>13097</v>
      </c>
      <c r="I125" s="110" t="s">
        <v>13728</v>
      </c>
      <c r="J125" s="131">
        <f>SUMPRODUCT('[1]表九（录入表）'!D$6:D$345*(LEFT('[1]表九（录入表）'!$B$6:$B$345,LEN($H125))=$H125))</f>
        <v>0</v>
      </c>
      <c r="K125" s="99">
        <f>SUMPRODUCT('[1]表九（录入表）'!E$6:E$345*(LEFT('[1]表九（录入表）'!$B$6:$B$345,LEN($H125))=$H125))</f>
        <v>0</v>
      </c>
      <c r="L125" s="99">
        <f>SUMPRODUCT('[1]表九（录入表）'!F$6:F$345*(LEFT('[1]表九（录入表）'!$B$6:$B$345,LEN($H125))=$H125))</f>
        <v>0</v>
      </c>
      <c r="M125" s="259" t="str">
        <f t="shared" si="4"/>
        <v/>
      </c>
      <c r="N125" s="259" t="str">
        <f t="shared" si="4"/>
        <v/>
      </c>
    </row>
    <row r="126" spans="1:14" ht="17.100000000000001" customHeight="1">
      <c r="A126" s="95"/>
      <c r="B126" s="110"/>
      <c r="C126" s="126"/>
      <c r="D126" s="101"/>
      <c r="E126" s="101"/>
      <c r="F126" s="132"/>
      <c r="G126" s="132"/>
      <c r="H126" s="207" t="s">
        <v>13098</v>
      </c>
      <c r="I126" s="110" t="s">
        <v>13294</v>
      </c>
      <c r="J126" s="127">
        <f>SUMPRODUCT('[1]表九（录入表）'!D$6:D$345*(LEFT('[1]表九（录入表）'!$B$6:$B$345,LEN($H126))=$H126))</f>
        <v>0</v>
      </c>
      <c r="K126" s="100">
        <f>SUMPRODUCT('[1]表九（录入表）'!E$6:E$345*(LEFT('[1]表九（录入表）'!$B$6:$B$345,LEN($H126))=$H126))</f>
        <v>0</v>
      </c>
      <c r="L126" s="100">
        <f>SUMPRODUCT('[1]表九（录入表）'!F$6:F$345*(LEFT('[1]表九（录入表）'!$B$6:$B$345,LEN($H126))=$H126))</f>
        <v>0</v>
      </c>
      <c r="M126" s="259" t="str">
        <f t="shared" si="4"/>
        <v/>
      </c>
      <c r="N126" s="259" t="str">
        <f t="shared" si="4"/>
        <v/>
      </c>
    </row>
    <row r="127" spans="1:14" ht="17.100000000000001" customHeight="1">
      <c r="A127" s="95"/>
      <c r="B127" s="110"/>
      <c r="C127" s="126"/>
      <c r="D127" s="101"/>
      <c r="E127" s="101"/>
      <c r="F127" s="132"/>
      <c r="G127" s="132"/>
      <c r="H127" s="207" t="s">
        <v>13099</v>
      </c>
      <c r="I127" s="110" t="s">
        <v>13723</v>
      </c>
      <c r="J127" s="131">
        <f>SUMPRODUCT('[1]表九（录入表）'!D$6:D$345*(LEFT('[1]表九（录入表）'!$B$6:$B$345,LEN($H127))=$H127))</f>
        <v>0</v>
      </c>
      <c r="K127" s="99">
        <f>SUMPRODUCT('[1]表九（录入表）'!E$6:E$345*(LEFT('[1]表九（录入表）'!$B$6:$B$345,LEN($H127))=$H127))</f>
        <v>0</v>
      </c>
      <c r="L127" s="99">
        <f>SUMPRODUCT('[1]表九（录入表）'!F$6:F$345*(LEFT('[1]表九（录入表）'!$B$6:$B$345,LEN($H127))=$H127))</f>
        <v>0</v>
      </c>
      <c r="M127" s="259" t="str">
        <f t="shared" si="4"/>
        <v/>
      </c>
      <c r="N127" s="259" t="str">
        <f t="shared" si="4"/>
        <v/>
      </c>
    </row>
    <row r="128" spans="1:14" ht="17.100000000000001" customHeight="1">
      <c r="A128" s="95"/>
      <c r="B128" s="110"/>
      <c r="C128" s="126"/>
      <c r="D128" s="101"/>
      <c r="E128" s="101"/>
      <c r="F128" s="132"/>
      <c r="G128" s="132"/>
      <c r="H128" s="207" t="s">
        <v>13100</v>
      </c>
      <c r="I128" s="110" t="s">
        <v>13729</v>
      </c>
      <c r="J128" s="131">
        <f>SUMPRODUCT('[1]表九（录入表）'!D$6:D$345*(LEFT('[1]表九（录入表）'!$B$6:$B$345,LEN($H128))=$H128))</f>
        <v>0</v>
      </c>
      <c r="K128" s="131">
        <f>SUMPRODUCT('[1]表九（录入表）'!E$6:E$345*(LEFT('[1]表九（录入表）'!$B$6:$B$345,LEN($H128))=$H128))</f>
        <v>0</v>
      </c>
      <c r="L128" s="131">
        <f>SUMPRODUCT('[1]表九（录入表）'!F$6:F$345*(LEFT('[1]表九（录入表）'!$B$6:$B$345,LEN($H128))=$H128))</f>
        <v>0</v>
      </c>
      <c r="M128" s="259" t="str">
        <f t="shared" si="4"/>
        <v/>
      </c>
      <c r="N128" s="259" t="str">
        <f t="shared" si="4"/>
        <v/>
      </c>
    </row>
    <row r="129" spans="1:14" ht="17.100000000000001" customHeight="1">
      <c r="A129" s="95"/>
      <c r="B129" s="110"/>
      <c r="C129" s="126"/>
      <c r="D129" s="101"/>
      <c r="E129" s="101"/>
      <c r="F129" s="132"/>
      <c r="G129" s="132"/>
      <c r="H129" s="207" t="s">
        <v>13101</v>
      </c>
      <c r="I129" s="110" t="s">
        <v>13295</v>
      </c>
      <c r="J129" s="127">
        <f>SUMPRODUCT('[1]表九（录入表）'!D$6:D$345*(LEFT('[1]表九（录入表）'!$B$6:$B$345,LEN($H129))=$H129))</f>
        <v>0</v>
      </c>
      <c r="K129" s="100">
        <f>SUMPRODUCT('[1]表九（录入表）'!E$6:E$345*(LEFT('[1]表九（录入表）'!$B$6:$B$345,LEN($H129))=$H129))</f>
        <v>0</v>
      </c>
      <c r="L129" s="100">
        <f>SUMPRODUCT('[1]表九（录入表）'!F$6:F$345*(LEFT('[1]表九（录入表）'!$B$6:$B$345,LEN($H129))=$H129))</f>
        <v>0</v>
      </c>
      <c r="M129" s="259" t="str">
        <f t="shared" si="4"/>
        <v/>
      </c>
      <c r="N129" s="259" t="str">
        <f t="shared" si="4"/>
        <v/>
      </c>
    </row>
    <row r="130" spans="1:14" ht="17.100000000000001" customHeight="1">
      <c r="A130" s="95"/>
      <c r="B130" s="110"/>
      <c r="C130" s="126"/>
      <c r="D130" s="101"/>
      <c r="E130" s="101"/>
      <c r="F130" s="132"/>
      <c r="G130" s="132"/>
      <c r="H130" s="207" t="s">
        <v>13102</v>
      </c>
      <c r="I130" s="110" t="s">
        <v>13703</v>
      </c>
      <c r="J130" s="131">
        <f>SUMPRODUCT('[1]表九（录入表）'!D$6:D$345*(LEFT('[1]表九（录入表）'!$B$6:$B$345,LEN($H130))=$H130))</f>
        <v>0</v>
      </c>
      <c r="K130" s="99">
        <f>SUMPRODUCT('[1]表九（录入表）'!E$6:E$345*(LEFT('[1]表九（录入表）'!$B$6:$B$345,LEN($H130))=$H130))</f>
        <v>0</v>
      </c>
      <c r="L130" s="99">
        <f>SUMPRODUCT('[1]表九（录入表）'!F$6:F$345*(LEFT('[1]表九（录入表）'!$B$6:$B$345,LEN($H130))=$H130))</f>
        <v>0</v>
      </c>
      <c r="M130" s="259" t="str">
        <f t="shared" si="4"/>
        <v/>
      </c>
      <c r="N130" s="259" t="str">
        <f t="shared" si="4"/>
        <v/>
      </c>
    </row>
    <row r="131" spans="1:14" ht="17.100000000000001" customHeight="1">
      <c r="A131" s="95"/>
      <c r="B131" s="110"/>
      <c r="C131" s="126"/>
      <c r="D131" s="101"/>
      <c r="E131" s="101"/>
      <c r="F131" s="132"/>
      <c r="G131" s="132"/>
      <c r="H131" s="207" t="s">
        <v>13103</v>
      </c>
      <c r="I131" s="110" t="s">
        <v>13704</v>
      </c>
      <c r="J131" s="131">
        <f>SUMPRODUCT('[1]表九（录入表）'!D$6:D$345*(LEFT('[1]表九（录入表）'!$B$6:$B$345,LEN($H131))=$H131))</f>
        <v>0</v>
      </c>
      <c r="K131" s="99">
        <f>SUMPRODUCT('[1]表九（录入表）'!E$6:E$345*(LEFT('[1]表九（录入表）'!$B$6:$B$345,LEN($H131))=$H131))</f>
        <v>0</v>
      </c>
      <c r="L131" s="99">
        <f>SUMPRODUCT('[1]表九（录入表）'!F$6:F$345*(LEFT('[1]表九（录入表）'!$B$6:$B$345,LEN($H131))=$H131))</f>
        <v>0</v>
      </c>
      <c r="M131" s="259" t="str">
        <f t="shared" si="4"/>
        <v/>
      </c>
      <c r="N131" s="259" t="str">
        <f t="shared" si="4"/>
        <v/>
      </c>
    </row>
    <row r="132" spans="1:14" ht="17.100000000000001" customHeight="1">
      <c r="A132" s="95"/>
      <c r="B132" s="110"/>
      <c r="C132" s="126"/>
      <c r="D132" s="101"/>
      <c r="E132" s="101"/>
      <c r="F132" s="132"/>
      <c r="G132" s="132"/>
      <c r="H132" s="207" t="s">
        <v>13104</v>
      </c>
      <c r="I132" s="110" t="s">
        <v>13705</v>
      </c>
      <c r="J132" s="131">
        <f>SUMPRODUCT('[1]表九（录入表）'!D$6:D$345*(LEFT('[1]表九（录入表）'!$B$6:$B$345,LEN($H132))=$H132))</f>
        <v>0</v>
      </c>
      <c r="K132" s="131">
        <f>SUMPRODUCT('[1]表九（录入表）'!E$6:E$345*(LEFT('[1]表九（录入表）'!$B$6:$B$345,LEN($H132))=$H132))</f>
        <v>0</v>
      </c>
      <c r="L132" s="131">
        <f>SUMPRODUCT('[1]表九（录入表）'!F$6:F$345*(LEFT('[1]表九（录入表）'!$B$6:$B$345,LEN($H132))=$H132))</f>
        <v>0</v>
      </c>
      <c r="M132" s="259" t="str">
        <f t="shared" si="4"/>
        <v/>
      </c>
      <c r="N132" s="259" t="str">
        <f t="shared" si="4"/>
        <v/>
      </c>
    </row>
    <row r="133" spans="1:14" ht="17.100000000000001" customHeight="1">
      <c r="A133" s="95"/>
      <c r="B133" s="110"/>
      <c r="C133" s="126"/>
      <c r="D133" s="101"/>
      <c r="E133" s="101"/>
      <c r="F133" s="132"/>
      <c r="G133" s="132"/>
      <c r="H133" s="207" t="s">
        <v>13105</v>
      </c>
      <c r="I133" s="110" t="s">
        <v>13706</v>
      </c>
      <c r="J133" s="131">
        <f>SUMPRODUCT('[1]表九（录入表）'!D$6:D$345*(LEFT('[1]表九（录入表）'!$B$6:$B$345,LEN($H133))=$H133))</f>
        <v>0</v>
      </c>
      <c r="K133" s="99">
        <f>SUMPRODUCT('[1]表九（录入表）'!E$6:E$345*(LEFT('[1]表九（录入表）'!$B$6:$B$345,LEN($H133))=$H133))</f>
        <v>0</v>
      </c>
      <c r="L133" s="99">
        <f>SUMPRODUCT('[1]表九（录入表）'!F$6:F$345*(LEFT('[1]表九（录入表）'!$B$6:$B$345,LEN($H133))=$H133))</f>
        <v>0</v>
      </c>
      <c r="M133" s="259" t="str">
        <f t="shared" si="4"/>
        <v/>
      </c>
      <c r="N133" s="259" t="str">
        <f t="shared" si="4"/>
        <v/>
      </c>
    </row>
    <row r="134" spans="1:14" ht="17.100000000000001" customHeight="1">
      <c r="A134" s="95"/>
      <c r="B134" s="110"/>
      <c r="C134" s="126"/>
      <c r="D134" s="101"/>
      <c r="E134" s="101"/>
      <c r="F134" s="132"/>
      <c r="G134" s="132"/>
      <c r="H134" s="207" t="s">
        <v>13106</v>
      </c>
      <c r="I134" s="110" t="s">
        <v>13709</v>
      </c>
      <c r="J134" s="131">
        <f>SUMPRODUCT('[1]表九（录入表）'!D$6:D$345*(LEFT('[1]表九（录入表）'!$B$6:$B$345,LEN($H134))=$H134))</f>
        <v>0</v>
      </c>
      <c r="K134" s="99">
        <f>SUMPRODUCT('[1]表九（录入表）'!E$6:E$345*(LEFT('[1]表九（录入表）'!$B$6:$B$345,LEN($H134))=$H134))</f>
        <v>0</v>
      </c>
      <c r="L134" s="99">
        <f>SUMPRODUCT('[1]表九（录入表）'!F$6:F$345*(LEFT('[1]表九（录入表）'!$B$6:$B$345,LEN($H134))=$H134))</f>
        <v>0</v>
      </c>
      <c r="M134" s="259" t="str">
        <f t="shared" si="4"/>
        <v/>
      </c>
      <c r="N134" s="259" t="str">
        <f t="shared" si="4"/>
        <v/>
      </c>
    </row>
    <row r="135" spans="1:14" ht="17.100000000000001" customHeight="1">
      <c r="A135" s="95"/>
      <c r="B135" s="110"/>
      <c r="C135" s="126"/>
      <c r="D135" s="101"/>
      <c r="E135" s="101"/>
      <c r="F135" s="132"/>
      <c r="G135" s="132"/>
      <c r="H135" s="95" t="s">
        <v>13107</v>
      </c>
      <c r="I135" s="110" t="s">
        <v>13711</v>
      </c>
      <c r="J135" s="131">
        <f>SUMPRODUCT('[1]表九（录入表）'!D$6:D$345*(LEFT('[1]表九（录入表）'!$B$6:$B$345,LEN($H135))=$H135))</f>
        <v>0</v>
      </c>
      <c r="K135" s="131">
        <f>SUMPRODUCT('[1]表九（录入表）'!E$6:E$345*(LEFT('[1]表九（录入表）'!$B$6:$B$345,LEN($H135))=$H135))</f>
        <v>0</v>
      </c>
      <c r="L135" s="131">
        <f>SUMPRODUCT('[1]表九（录入表）'!F$6:F$345*(LEFT('[1]表九（录入表）'!$B$6:$B$345,LEN($H135))=$H135))</f>
        <v>0</v>
      </c>
      <c r="M135" s="259" t="str">
        <f t="shared" si="4"/>
        <v/>
      </c>
      <c r="N135" s="259" t="str">
        <f t="shared" si="4"/>
        <v/>
      </c>
    </row>
    <row r="136" spans="1:14" ht="17.100000000000001" customHeight="1">
      <c r="A136" s="95"/>
      <c r="B136" s="110"/>
      <c r="C136" s="126"/>
      <c r="D136" s="101"/>
      <c r="E136" s="101"/>
      <c r="F136" s="132"/>
      <c r="G136" s="132"/>
      <c r="H136" s="95" t="s">
        <v>13108</v>
      </c>
      <c r="I136" s="110" t="s">
        <v>13712</v>
      </c>
      <c r="J136" s="131">
        <f>SUMPRODUCT('[1]表九（录入表）'!D$6:D$345*(LEFT('[1]表九（录入表）'!$B$6:$B$345,LEN($H136))=$H136))</f>
        <v>0</v>
      </c>
      <c r="K136" s="131">
        <f>SUMPRODUCT('[1]表九（录入表）'!E$6:E$345*(LEFT('[1]表九（录入表）'!$B$6:$B$345,LEN($H136))=$H136))</f>
        <v>0</v>
      </c>
      <c r="L136" s="131">
        <f>SUMPRODUCT('[1]表九（录入表）'!F$6:F$345*(LEFT('[1]表九（录入表）'!$B$6:$B$345,LEN($H136))=$H136))</f>
        <v>0</v>
      </c>
      <c r="M136" s="259" t="str">
        <f t="shared" si="4"/>
        <v/>
      </c>
      <c r="N136" s="259" t="str">
        <f t="shared" si="4"/>
        <v/>
      </c>
    </row>
    <row r="137" spans="1:14" ht="17.100000000000001" customHeight="1">
      <c r="A137" s="95"/>
      <c r="B137" s="110"/>
      <c r="C137" s="126"/>
      <c r="D137" s="101"/>
      <c r="E137" s="101"/>
      <c r="F137" s="132"/>
      <c r="G137" s="132"/>
      <c r="H137" s="95" t="s">
        <v>13109</v>
      </c>
      <c r="I137" s="110" t="s">
        <v>13730</v>
      </c>
      <c r="J137" s="131">
        <f>SUMPRODUCT('[1]表九（录入表）'!D$6:D$345*(LEFT('[1]表九（录入表）'!$B$6:$B$345,LEN($H137))=$H137))</f>
        <v>0</v>
      </c>
      <c r="K137" s="99">
        <f>SUMPRODUCT('[1]表九（录入表）'!E$6:E$345*(LEFT('[1]表九（录入表）'!$B$6:$B$345,LEN($H137))=$H137))</f>
        <v>0</v>
      </c>
      <c r="L137" s="99">
        <f>SUMPRODUCT('[1]表九（录入表）'!F$6:F$345*(LEFT('[1]表九（录入表）'!$B$6:$B$345,LEN($H137))=$H137))</f>
        <v>0</v>
      </c>
      <c r="M137" s="259" t="str">
        <f t="shared" si="4"/>
        <v/>
      </c>
      <c r="N137" s="259" t="str">
        <f t="shared" si="4"/>
        <v/>
      </c>
    </row>
    <row r="138" spans="1:14" ht="17.100000000000001" customHeight="1">
      <c r="A138" s="95"/>
      <c r="B138" s="110"/>
      <c r="C138" s="126"/>
      <c r="D138" s="101"/>
      <c r="E138" s="101"/>
      <c r="F138" s="132"/>
      <c r="G138" s="132"/>
      <c r="H138" s="95" t="s">
        <v>13731</v>
      </c>
      <c r="I138" s="110" t="s">
        <v>13584</v>
      </c>
      <c r="J138" s="127">
        <f>SUMPRODUCT('[1]表九（录入表）'!D$6:D$345*(LEFT('[1]表九（录入表）'!$B$6:$B$345,LEN($H138))=$H138))</f>
        <v>0</v>
      </c>
      <c r="K138" s="100">
        <f>SUMPRODUCT('[1]表九（录入表）'!E$6:E$345*(LEFT('[1]表九（录入表）'!$B$6:$B$345,LEN($H138))=$H138))</f>
        <v>0</v>
      </c>
      <c r="L138" s="100">
        <f>SUMPRODUCT('[1]表九（录入表）'!F$6:F$345*(LEFT('[1]表九（录入表）'!$B$6:$B$345,LEN($H138))=$H138))</f>
        <v>0</v>
      </c>
      <c r="M138" s="259" t="str">
        <f t="shared" si="4"/>
        <v/>
      </c>
      <c r="N138" s="259" t="str">
        <f t="shared" si="4"/>
        <v/>
      </c>
    </row>
    <row r="139" spans="1:14" ht="17.100000000000001" customHeight="1">
      <c r="A139" s="95"/>
      <c r="B139" s="110"/>
      <c r="C139" s="126"/>
      <c r="D139" s="101"/>
      <c r="E139" s="101"/>
      <c r="F139" s="132"/>
      <c r="G139" s="132"/>
      <c r="H139" s="95" t="s">
        <v>13732</v>
      </c>
      <c r="I139" s="110" t="s">
        <v>10036</v>
      </c>
      <c r="J139" s="131">
        <f>SUMPRODUCT('[1]表九（录入表）'!D$6:D$345*(LEFT('[1]表九（录入表）'!$B$6:$B$345,LEN($H139))=$H139))</f>
        <v>0</v>
      </c>
      <c r="K139" s="99">
        <f>SUMPRODUCT('[1]表九（录入表）'!E$6:E$345*(LEFT('[1]表九（录入表）'!$B$6:$B$345,LEN($H139))=$H139))</f>
        <v>0</v>
      </c>
      <c r="L139" s="99">
        <f>SUMPRODUCT('[1]表九（录入表）'!F$6:F$345*(LEFT('[1]表九（录入表）'!$B$6:$B$345,LEN($H139))=$H139))</f>
        <v>0</v>
      </c>
      <c r="M139" s="259" t="str">
        <f t="shared" si="4"/>
        <v/>
      </c>
      <c r="N139" s="259" t="str">
        <f t="shared" si="4"/>
        <v/>
      </c>
    </row>
    <row r="140" spans="1:14" ht="17.100000000000001" customHeight="1">
      <c r="A140" s="95"/>
      <c r="B140" s="110"/>
      <c r="C140" s="126"/>
      <c r="D140" s="101"/>
      <c r="E140" s="101"/>
      <c r="F140" s="132"/>
      <c r="G140" s="132"/>
      <c r="H140" s="95" t="s">
        <v>13733</v>
      </c>
      <c r="I140" s="110" t="s">
        <v>10042</v>
      </c>
      <c r="J140" s="131">
        <f>SUMPRODUCT('[1]表九（录入表）'!D$6:D$345*(LEFT('[1]表九（录入表）'!$B$6:$B$345,LEN($H140))=$H140))</f>
        <v>0</v>
      </c>
      <c r="K140" s="99">
        <f>SUMPRODUCT('[1]表九（录入表）'!E$6:E$345*(LEFT('[1]表九（录入表）'!$B$6:$B$345,LEN($H140))=$H140))</f>
        <v>0</v>
      </c>
      <c r="L140" s="99">
        <f>SUMPRODUCT('[1]表九（录入表）'!F$6:F$345*(LEFT('[1]表九（录入表）'!$B$6:$B$345,LEN($H140))=$H140))</f>
        <v>0</v>
      </c>
      <c r="M140" s="259" t="str">
        <f t="shared" si="4"/>
        <v/>
      </c>
      <c r="N140" s="259" t="str">
        <f t="shared" si="4"/>
        <v/>
      </c>
    </row>
    <row r="141" spans="1:14" ht="17.100000000000001" customHeight="1">
      <c r="A141" s="95"/>
      <c r="B141" s="110"/>
      <c r="C141" s="126"/>
      <c r="D141" s="101"/>
      <c r="E141" s="101"/>
      <c r="F141" s="132"/>
      <c r="G141" s="132"/>
      <c r="H141" s="95" t="s">
        <v>10043</v>
      </c>
      <c r="I141" s="110" t="s">
        <v>10044</v>
      </c>
      <c r="J141" s="127">
        <f>SUMPRODUCT('[1]表九（录入表）'!D$6:D$345*(LEFT('[1]表九（录入表）'!$B$6:$B$345,LEN($H141))=$H141))</f>
        <v>612</v>
      </c>
      <c r="K141" s="127">
        <f>SUMPRODUCT('[1]表九（录入表）'!E$6:E$345*(LEFT('[1]表九（录入表）'!$B$6:$B$345,LEN($H141))=$H141))</f>
        <v>396</v>
      </c>
      <c r="L141" s="127">
        <f>SUMPRODUCT('[1]表九（录入表）'!F$6:F$345*(LEFT('[1]表九（录入表）'!$B$6:$B$345,LEN($H141))=$H141))</f>
        <v>794</v>
      </c>
      <c r="M141" s="259">
        <f t="shared" si="4"/>
        <v>1.2973856209150327</v>
      </c>
      <c r="N141" s="259">
        <f t="shared" si="4"/>
        <v>2.0050505050505052</v>
      </c>
    </row>
    <row r="142" spans="1:14" ht="17.100000000000001" customHeight="1">
      <c r="A142" s="95"/>
      <c r="B142" s="110"/>
      <c r="C142" s="126"/>
      <c r="D142" s="101"/>
      <c r="E142" s="101"/>
      <c r="F142" s="132"/>
      <c r="G142" s="132"/>
      <c r="H142" s="95" t="s">
        <v>13110</v>
      </c>
      <c r="I142" s="110" t="s">
        <v>13296</v>
      </c>
      <c r="J142" s="127">
        <f>SUMPRODUCT('[1]表九（录入表）'!D$6:D$345*(LEFT('[1]表九（录入表）'!$B$6:$B$345,LEN($H142))=$H142))</f>
        <v>66</v>
      </c>
      <c r="K142" s="100">
        <f>SUMPRODUCT('[1]表九（录入表）'!E$6:E$345*(LEFT('[1]表九（录入表）'!$B$6:$B$345,LEN($H142))=$H142))</f>
        <v>0</v>
      </c>
      <c r="L142" s="100">
        <f>SUMPRODUCT('[1]表九（录入表）'!F$6:F$345*(LEFT('[1]表九（录入表）'!$B$6:$B$345,LEN($H142))=$H142))</f>
        <v>66</v>
      </c>
      <c r="M142" s="259">
        <f t="shared" si="4"/>
        <v>1</v>
      </c>
      <c r="N142" s="259" t="str">
        <f t="shared" si="4"/>
        <v/>
      </c>
    </row>
    <row r="143" spans="1:14" ht="17.100000000000001" customHeight="1">
      <c r="A143" s="95"/>
      <c r="B143" s="110"/>
      <c r="C143" s="126"/>
      <c r="D143" s="101"/>
      <c r="E143" s="101"/>
      <c r="F143" s="132"/>
      <c r="G143" s="132"/>
      <c r="H143" s="95" t="s">
        <v>13111</v>
      </c>
      <c r="I143" s="110" t="s">
        <v>13135</v>
      </c>
      <c r="J143" s="131">
        <f>SUMPRODUCT('[1]表九（录入表）'!D$6:D$345*(LEFT('[1]表九（录入表）'!$B$6:$B$345,LEN($H143))=$H143))</f>
        <v>0</v>
      </c>
      <c r="K143" s="99">
        <f>SUMPRODUCT('[1]表九（录入表）'!E$6:E$345*(LEFT('[1]表九（录入表）'!$B$6:$B$345,LEN($H143))=$H143))</f>
        <v>0</v>
      </c>
      <c r="L143" s="99">
        <f>SUMPRODUCT('[1]表九（录入表）'!F$6:F$345*(LEFT('[1]表九（录入表）'!$B$6:$B$345,LEN($H143))=$H143))</f>
        <v>0</v>
      </c>
      <c r="M143" s="259" t="str">
        <f t="shared" si="4"/>
        <v/>
      </c>
      <c r="N143" s="259" t="str">
        <f t="shared" si="4"/>
        <v/>
      </c>
    </row>
    <row r="144" spans="1:14" ht="17.100000000000001" customHeight="1">
      <c r="A144" s="95"/>
      <c r="B144" s="110"/>
      <c r="C144" s="126"/>
      <c r="D144" s="101"/>
      <c r="E144" s="101"/>
      <c r="F144" s="132"/>
      <c r="G144" s="132"/>
      <c r="H144" s="95" t="s">
        <v>13112</v>
      </c>
      <c r="I144" s="110" t="s">
        <v>13734</v>
      </c>
      <c r="J144" s="131">
        <f>SUMPRODUCT('[1]表九（录入表）'!D$6:D$345*(LEFT('[1]表九（录入表）'!$B$6:$B$345,LEN($H144))=$H144))</f>
        <v>0</v>
      </c>
      <c r="K144" s="99">
        <f>SUMPRODUCT('[1]表九（录入表）'!E$6:E$345*(LEFT('[1]表九（录入表）'!$B$6:$B$345,LEN($H144))=$H144))</f>
        <v>0</v>
      </c>
      <c r="L144" s="99">
        <f>SUMPRODUCT('[1]表九（录入表）'!F$6:F$345*(LEFT('[1]表九（录入表）'!$B$6:$B$345,LEN($H144))=$H144))</f>
        <v>0</v>
      </c>
      <c r="M144" s="259" t="str">
        <f t="shared" si="4"/>
        <v/>
      </c>
      <c r="N144" s="259" t="str">
        <f t="shared" si="4"/>
        <v/>
      </c>
    </row>
    <row r="145" spans="1:14" ht="17.100000000000001" customHeight="1">
      <c r="A145" s="95"/>
      <c r="B145" s="110"/>
      <c r="C145" s="126"/>
      <c r="D145" s="101"/>
      <c r="E145" s="101"/>
      <c r="F145" s="132"/>
      <c r="G145" s="132"/>
      <c r="H145" s="95" t="s">
        <v>13113</v>
      </c>
      <c r="I145" s="110" t="s">
        <v>13735</v>
      </c>
      <c r="J145" s="131">
        <f>SUMPRODUCT('[1]表九（录入表）'!D$6:D$345*(LEFT('[1]表九（录入表）'!$B$6:$B$345,LEN($H145))=$H145))</f>
        <v>0</v>
      </c>
      <c r="K145" s="99">
        <f>SUMPRODUCT('[1]表九（录入表）'!E$6:E$345*(LEFT('[1]表九（录入表）'!$B$6:$B$345,LEN($H145))=$H145))</f>
        <v>0</v>
      </c>
      <c r="L145" s="99">
        <f>SUMPRODUCT('[1]表九（录入表）'!F$6:F$345*(LEFT('[1]表九（录入表）'!$B$6:$B$345,LEN($H145))=$H145))</f>
        <v>0</v>
      </c>
      <c r="M145" s="259" t="str">
        <f t="shared" si="4"/>
        <v/>
      </c>
      <c r="N145" s="259" t="str">
        <f t="shared" si="4"/>
        <v/>
      </c>
    </row>
    <row r="146" spans="1:14" ht="17.100000000000001" customHeight="1">
      <c r="A146" s="95"/>
      <c r="B146" s="110"/>
      <c r="C146" s="126"/>
      <c r="D146" s="101"/>
      <c r="E146" s="101"/>
      <c r="F146" s="132"/>
      <c r="G146" s="132"/>
      <c r="H146" s="95" t="s">
        <v>13114</v>
      </c>
      <c r="I146" s="110" t="s">
        <v>13736</v>
      </c>
      <c r="J146" s="131">
        <f>SUMPRODUCT('[1]表九（录入表）'!D$6:D$345*(LEFT('[1]表九（录入表）'!$B$6:$B$345,LEN($H146))=$H146))</f>
        <v>66</v>
      </c>
      <c r="K146" s="131">
        <f>SUMPRODUCT('[1]表九（录入表）'!E$6:E$345*(LEFT('[1]表九（录入表）'!$B$6:$B$345,LEN($H146))=$H146))</f>
        <v>0</v>
      </c>
      <c r="L146" s="131">
        <f>SUMPRODUCT('[1]表九（录入表）'!F$6:F$345*(LEFT('[1]表九（录入表）'!$B$6:$B$345,LEN($H146))=$H146))</f>
        <v>66</v>
      </c>
      <c r="M146" s="259">
        <f t="shared" si="4"/>
        <v>1</v>
      </c>
      <c r="N146" s="259" t="str">
        <f t="shared" si="4"/>
        <v/>
      </c>
    </row>
    <row r="147" spans="1:14" ht="17.100000000000001" customHeight="1">
      <c r="A147" s="95"/>
      <c r="B147" s="110"/>
      <c r="C147" s="126"/>
      <c r="D147" s="101"/>
      <c r="E147" s="101"/>
      <c r="F147" s="132"/>
      <c r="G147" s="132"/>
      <c r="H147" s="95" t="s">
        <v>13115</v>
      </c>
      <c r="I147" s="110" t="s">
        <v>13297</v>
      </c>
      <c r="J147" s="127">
        <f>SUMPRODUCT('[1]表九（录入表）'!D$6:D$345*(LEFT('[1]表九（录入表）'!$B$6:$B$345,LEN($H147))=$H147))</f>
        <v>0</v>
      </c>
      <c r="K147" s="100">
        <f>SUMPRODUCT('[1]表九（录入表）'!E$6:E$345*(LEFT('[1]表九（录入表）'!$B$6:$B$345,LEN($H147))=$H147))</f>
        <v>0</v>
      </c>
      <c r="L147" s="100">
        <f>SUMPRODUCT('[1]表九（录入表）'!F$6:F$345*(LEFT('[1]表九（录入表）'!$B$6:$B$345,LEN($H147))=$H147))</f>
        <v>0</v>
      </c>
      <c r="M147" s="259" t="str">
        <f t="shared" si="4"/>
        <v/>
      </c>
      <c r="N147" s="259" t="str">
        <f t="shared" si="4"/>
        <v/>
      </c>
    </row>
    <row r="148" spans="1:14" ht="17.100000000000001" customHeight="1">
      <c r="A148" s="95"/>
      <c r="B148" s="110"/>
      <c r="C148" s="126"/>
      <c r="D148" s="101"/>
      <c r="E148" s="101"/>
      <c r="F148" s="132"/>
      <c r="G148" s="132"/>
      <c r="H148" s="95" t="s">
        <v>13116</v>
      </c>
      <c r="I148" s="110" t="s">
        <v>13135</v>
      </c>
      <c r="J148" s="131">
        <f>SUMPRODUCT('[1]表九（录入表）'!D$6:D$345*(LEFT('[1]表九（录入表）'!$B$6:$B$345,LEN($H148))=$H148))</f>
        <v>0</v>
      </c>
      <c r="K148" s="99">
        <f>SUMPRODUCT('[1]表九（录入表）'!E$6:E$345*(LEFT('[1]表九（录入表）'!$B$6:$B$345,LEN($H148))=$H148))</f>
        <v>0</v>
      </c>
      <c r="L148" s="99">
        <f>SUMPRODUCT('[1]表九（录入表）'!F$6:F$345*(LEFT('[1]表九（录入表）'!$B$6:$B$345,LEN($H148))=$H148))</f>
        <v>0</v>
      </c>
      <c r="M148" s="259" t="str">
        <f t="shared" si="4"/>
        <v/>
      </c>
      <c r="N148" s="259" t="str">
        <f t="shared" si="4"/>
        <v/>
      </c>
    </row>
    <row r="149" spans="1:14" ht="17.100000000000001" customHeight="1">
      <c r="A149" s="95"/>
      <c r="B149" s="110"/>
      <c r="C149" s="126"/>
      <c r="D149" s="101"/>
      <c r="E149" s="101"/>
      <c r="F149" s="132"/>
      <c r="G149" s="132"/>
      <c r="H149" s="95" t="s">
        <v>13117</v>
      </c>
      <c r="I149" s="110" t="s">
        <v>13734</v>
      </c>
      <c r="J149" s="131">
        <f>SUMPRODUCT('[1]表九（录入表）'!D$6:D$345*(LEFT('[1]表九（录入表）'!$B$6:$B$345,LEN($H149))=$H149))</f>
        <v>0</v>
      </c>
      <c r="K149" s="99">
        <f>SUMPRODUCT('[1]表九（录入表）'!E$6:E$345*(LEFT('[1]表九（录入表）'!$B$6:$B$345,LEN($H149))=$H149))</f>
        <v>0</v>
      </c>
      <c r="L149" s="99">
        <f>SUMPRODUCT('[1]表九（录入表）'!F$6:F$345*(LEFT('[1]表九（录入表）'!$B$6:$B$345,LEN($H149))=$H149))</f>
        <v>0</v>
      </c>
      <c r="M149" s="259" t="str">
        <f t="shared" si="4"/>
        <v/>
      </c>
      <c r="N149" s="259" t="str">
        <f t="shared" si="4"/>
        <v/>
      </c>
    </row>
    <row r="150" spans="1:14" ht="17.100000000000001" customHeight="1">
      <c r="A150" s="95"/>
      <c r="B150" s="110"/>
      <c r="C150" s="126"/>
      <c r="D150" s="101"/>
      <c r="E150" s="101"/>
      <c r="F150" s="132"/>
      <c r="G150" s="132"/>
      <c r="H150" s="95" t="s">
        <v>13118</v>
      </c>
      <c r="I150" s="110" t="s">
        <v>13737</v>
      </c>
      <c r="J150" s="131">
        <f>SUMPRODUCT('[1]表九（录入表）'!D$6:D$345*(LEFT('[1]表九（录入表）'!$B$6:$B$345,LEN($H150))=$H150))</f>
        <v>0</v>
      </c>
      <c r="K150" s="99">
        <f>SUMPRODUCT('[1]表九（录入表）'!E$6:E$345*(LEFT('[1]表九（录入表）'!$B$6:$B$345,LEN($H150))=$H150))</f>
        <v>0</v>
      </c>
      <c r="L150" s="99">
        <f>SUMPRODUCT('[1]表九（录入表）'!F$6:F$345*(LEFT('[1]表九（录入表）'!$B$6:$B$345,LEN($H150))=$H150))</f>
        <v>0</v>
      </c>
      <c r="M150" s="259" t="str">
        <f t="shared" si="4"/>
        <v/>
      </c>
      <c r="N150" s="259" t="str">
        <f t="shared" si="4"/>
        <v/>
      </c>
    </row>
    <row r="151" spans="1:14" ht="17.100000000000001" customHeight="1">
      <c r="A151" s="95"/>
      <c r="B151" s="110"/>
      <c r="C151" s="126"/>
      <c r="D151" s="101"/>
      <c r="E151" s="101"/>
      <c r="F151" s="132"/>
      <c r="G151" s="132"/>
      <c r="H151" s="95" t="s">
        <v>13119</v>
      </c>
      <c r="I151" s="110" t="s">
        <v>13738</v>
      </c>
      <c r="J151" s="131">
        <f>SUMPRODUCT('[1]表九（录入表）'!D$6:D$345*(LEFT('[1]表九（录入表）'!$B$6:$B$345,LEN($H151))=$H151))</f>
        <v>0</v>
      </c>
      <c r="K151" s="99">
        <f>SUMPRODUCT('[1]表九（录入表）'!E$6:E$345*(LEFT('[1]表九（录入表）'!$B$6:$B$345,LEN($H151))=$H151))</f>
        <v>0</v>
      </c>
      <c r="L151" s="99">
        <f>SUMPRODUCT('[1]表九（录入表）'!F$6:F$345*(LEFT('[1]表九（录入表）'!$B$6:$B$345,LEN($H151))=$H151))</f>
        <v>0</v>
      </c>
      <c r="M151" s="259" t="str">
        <f t="shared" ref="M151:N214" si="5">IFERROR($L151/J151,"")</f>
        <v/>
      </c>
      <c r="N151" s="259" t="str">
        <f t="shared" si="5"/>
        <v/>
      </c>
    </row>
    <row r="152" spans="1:14" ht="17.100000000000001" customHeight="1">
      <c r="A152" s="95"/>
      <c r="B152" s="110"/>
      <c r="C152" s="126"/>
      <c r="D152" s="101"/>
      <c r="E152" s="101"/>
      <c r="F152" s="132"/>
      <c r="G152" s="132"/>
      <c r="H152" s="95" t="s">
        <v>13120</v>
      </c>
      <c r="I152" s="110" t="s">
        <v>13298</v>
      </c>
      <c r="J152" s="127">
        <f>SUMPRODUCT('[1]表九（录入表）'!D$6:D$345*(LEFT('[1]表九（录入表）'!$B$6:$B$345,LEN($H152))=$H152))</f>
        <v>0</v>
      </c>
      <c r="K152" s="100">
        <f>SUMPRODUCT('[1]表九（录入表）'!E$6:E$345*(LEFT('[1]表九（录入表）'!$B$6:$B$345,LEN($H152))=$H152))</f>
        <v>0</v>
      </c>
      <c r="L152" s="100">
        <f>SUMPRODUCT('[1]表九（录入表）'!F$6:F$345*(LEFT('[1]表九（录入表）'!$B$6:$B$345,LEN($H152))=$H152))</f>
        <v>0</v>
      </c>
      <c r="M152" s="259" t="str">
        <f t="shared" si="5"/>
        <v/>
      </c>
      <c r="N152" s="259" t="str">
        <f t="shared" si="5"/>
        <v/>
      </c>
    </row>
    <row r="153" spans="1:14" ht="17.100000000000001" customHeight="1">
      <c r="A153" s="95"/>
      <c r="B153" s="110"/>
      <c r="C153" s="126"/>
      <c r="D153" s="101"/>
      <c r="E153" s="101"/>
      <c r="F153" s="132"/>
      <c r="G153" s="132"/>
      <c r="H153" s="95" t="s">
        <v>13121</v>
      </c>
      <c r="I153" s="110" t="s">
        <v>11448</v>
      </c>
      <c r="J153" s="131">
        <f>SUMPRODUCT('[1]表九（录入表）'!D$6:D$345*(LEFT('[1]表九（录入表）'!$B$6:$B$345,LEN($H153))=$H153))</f>
        <v>0</v>
      </c>
      <c r="K153" s="99">
        <f>SUMPRODUCT('[1]表九（录入表）'!E$6:E$345*(LEFT('[1]表九（录入表）'!$B$6:$B$345,LEN($H153))=$H153))</f>
        <v>0</v>
      </c>
      <c r="L153" s="99">
        <f>SUMPRODUCT('[1]表九（录入表）'!F$6:F$345*(LEFT('[1]表九（录入表）'!$B$6:$B$345,LEN($H153))=$H153))</f>
        <v>0</v>
      </c>
      <c r="M153" s="259" t="str">
        <f t="shared" si="5"/>
        <v/>
      </c>
      <c r="N153" s="259" t="str">
        <f t="shared" si="5"/>
        <v/>
      </c>
    </row>
    <row r="154" spans="1:14" ht="17.100000000000001" customHeight="1">
      <c r="A154" s="95"/>
      <c r="B154" s="110"/>
      <c r="C154" s="126"/>
      <c r="D154" s="101"/>
      <c r="E154" s="101"/>
      <c r="F154" s="132"/>
      <c r="G154" s="132"/>
      <c r="H154" s="95" t="s">
        <v>13122</v>
      </c>
      <c r="I154" s="110" t="s">
        <v>13739</v>
      </c>
      <c r="J154" s="131">
        <f>SUMPRODUCT('[1]表九（录入表）'!D$6:D$345*(LEFT('[1]表九（录入表）'!$B$6:$B$345,LEN($H154))=$H154))</f>
        <v>0</v>
      </c>
      <c r="K154" s="99">
        <f>SUMPRODUCT('[1]表九（录入表）'!E$6:E$345*(LEFT('[1]表九（录入表）'!$B$6:$B$345,LEN($H154))=$H154))</f>
        <v>0</v>
      </c>
      <c r="L154" s="99">
        <f>SUMPRODUCT('[1]表九（录入表）'!F$6:F$345*(LEFT('[1]表九（录入表）'!$B$6:$B$345,LEN($H154))=$H154))</f>
        <v>0</v>
      </c>
      <c r="M154" s="259" t="str">
        <f t="shared" si="5"/>
        <v/>
      </c>
      <c r="N154" s="259" t="str">
        <f t="shared" si="5"/>
        <v/>
      </c>
    </row>
    <row r="155" spans="1:14" ht="17.100000000000001" customHeight="1">
      <c r="A155" s="95"/>
      <c r="B155" s="110"/>
      <c r="C155" s="126"/>
      <c r="D155" s="101"/>
      <c r="E155" s="101"/>
      <c r="F155" s="132"/>
      <c r="G155" s="132"/>
      <c r="H155" s="95" t="s">
        <v>13123</v>
      </c>
      <c r="I155" s="110" t="s">
        <v>13740</v>
      </c>
      <c r="J155" s="131">
        <f>SUMPRODUCT('[1]表九（录入表）'!D$6:D$345*(LEFT('[1]表九（录入表）'!$B$6:$B$345,LEN($H155))=$H155))</f>
        <v>0</v>
      </c>
      <c r="K155" s="131">
        <f>SUMPRODUCT('[1]表九（录入表）'!E$6:E$345*(LEFT('[1]表九（录入表）'!$B$6:$B$345,LEN($H155))=$H155))</f>
        <v>0</v>
      </c>
      <c r="L155" s="131">
        <f>SUMPRODUCT('[1]表九（录入表）'!F$6:F$345*(LEFT('[1]表九（录入表）'!$B$6:$B$345,LEN($H155))=$H155))</f>
        <v>0</v>
      </c>
      <c r="M155" s="259" t="str">
        <f t="shared" si="5"/>
        <v/>
      </c>
      <c r="N155" s="259" t="str">
        <f t="shared" si="5"/>
        <v/>
      </c>
    </row>
    <row r="156" spans="1:14" ht="17.100000000000001" customHeight="1">
      <c r="A156" s="95"/>
      <c r="B156" s="110"/>
      <c r="C156" s="126"/>
      <c r="D156" s="101"/>
      <c r="E156" s="101"/>
      <c r="F156" s="132"/>
      <c r="G156" s="132"/>
      <c r="H156" s="95" t="s">
        <v>13124</v>
      </c>
      <c r="I156" s="110" t="s">
        <v>13741</v>
      </c>
      <c r="J156" s="131">
        <f>SUMPRODUCT('[1]表九（录入表）'!D$6:D$345*(LEFT('[1]表九（录入表）'!$B$6:$B$345,LEN($H156))=$H156))</f>
        <v>0</v>
      </c>
      <c r="K156" s="99">
        <f>SUMPRODUCT('[1]表九（录入表）'!E$6:E$345*(LEFT('[1]表九（录入表）'!$B$6:$B$345,LEN($H156))=$H156))</f>
        <v>0</v>
      </c>
      <c r="L156" s="99">
        <f>SUMPRODUCT('[1]表九（录入表）'!F$6:F$345*(LEFT('[1]表九（录入表）'!$B$6:$B$345,LEN($H156))=$H156))</f>
        <v>0</v>
      </c>
      <c r="M156" s="259" t="str">
        <f t="shared" si="5"/>
        <v/>
      </c>
      <c r="N156" s="259" t="str">
        <f t="shared" si="5"/>
        <v/>
      </c>
    </row>
    <row r="157" spans="1:14" ht="17.100000000000001" customHeight="1">
      <c r="A157" s="95"/>
      <c r="B157" s="110"/>
      <c r="C157" s="126"/>
      <c r="D157" s="101"/>
      <c r="E157" s="101"/>
      <c r="F157" s="132"/>
      <c r="G157" s="132"/>
      <c r="H157" s="95" t="s">
        <v>13125</v>
      </c>
      <c r="I157" s="110" t="s">
        <v>13299</v>
      </c>
      <c r="J157" s="127">
        <f>SUMPRODUCT('[1]表九（录入表）'!D$6:D$345*(LEFT('[1]表九（录入表）'!$B$6:$B$345,LEN($H157))=$H157))</f>
        <v>0</v>
      </c>
      <c r="K157" s="100">
        <f>SUMPRODUCT('[1]表九（录入表）'!E$6:E$345*(LEFT('[1]表九（录入表）'!$B$6:$B$345,LEN($H157))=$H157))</f>
        <v>0</v>
      </c>
      <c r="L157" s="100">
        <f>SUMPRODUCT('[1]表九（录入表）'!F$6:F$345*(LEFT('[1]表九（录入表）'!$B$6:$B$345,LEN($H157))=$H157))</f>
        <v>0</v>
      </c>
      <c r="M157" s="259" t="str">
        <f t="shared" si="5"/>
        <v/>
      </c>
      <c r="N157" s="259" t="str">
        <f t="shared" si="5"/>
        <v/>
      </c>
    </row>
    <row r="158" spans="1:14" ht="17.100000000000001" customHeight="1">
      <c r="A158" s="95"/>
      <c r="B158" s="110"/>
      <c r="C158" s="126"/>
      <c r="D158" s="101"/>
      <c r="E158" s="101"/>
      <c r="F158" s="132"/>
      <c r="G158" s="132"/>
      <c r="H158" s="95" t="s">
        <v>13126</v>
      </c>
      <c r="I158" s="110" t="s">
        <v>13135</v>
      </c>
      <c r="J158" s="131">
        <f>SUMPRODUCT('[1]表九（录入表）'!D$6:D$345*(LEFT('[1]表九（录入表）'!$B$6:$B$345,LEN($H158))=$H158))</f>
        <v>0</v>
      </c>
      <c r="K158" s="99">
        <f>SUMPRODUCT('[1]表九（录入表）'!E$6:E$345*(LEFT('[1]表九（录入表）'!$B$6:$B$345,LEN($H158))=$H158))</f>
        <v>0</v>
      </c>
      <c r="L158" s="99">
        <f>SUMPRODUCT('[1]表九（录入表）'!F$6:F$345*(LEFT('[1]表九（录入表）'!$B$6:$B$345,LEN($H158))=$H158))</f>
        <v>0</v>
      </c>
      <c r="M158" s="259" t="str">
        <f t="shared" si="5"/>
        <v/>
      </c>
      <c r="N158" s="259" t="str">
        <f t="shared" si="5"/>
        <v/>
      </c>
    </row>
    <row r="159" spans="1:14" ht="17.100000000000001" customHeight="1">
      <c r="A159" s="95"/>
      <c r="B159" s="110"/>
      <c r="C159" s="126"/>
      <c r="D159" s="101"/>
      <c r="E159" s="101"/>
      <c r="F159" s="132"/>
      <c r="G159" s="132"/>
      <c r="H159" s="95" t="s">
        <v>13127</v>
      </c>
      <c r="I159" s="110" t="s">
        <v>13742</v>
      </c>
      <c r="J159" s="131">
        <f>SUMPRODUCT('[1]表九（录入表）'!D$6:D$345*(LEFT('[1]表九（录入表）'!$B$6:$B$345,LEN($H159))=$H159))</f>
        <v>0</v>
      </c>
      <c r="K159" s="99">
        <f>SUMPRODUCT('[1]表九（录入表）'!E$6:E$345*(LEFT('[1]表九（录入表）'!$B$6:$B$345,LEN($H159))=$H159))</f>
        <v>0</v>
      </c>
      <c r="L159" s="99">
        <f>SUMPRODUCT('[1]表九（录入表）'!F$6:F$345*(LEFT('[1]表九（录入表）'!$B$6:$B$345,LEN($H159))=$H159))</f>
        <v>0</v>
      </c>
      <c r="M159" s="259" t="str">
        <f t="shared" si="5"/>
        <v/>
      </c>
      <c r="N159" s="259" t="str">
        <f t="shared" si="5"/>
        <v/>
      </c>
    </row>
    <row r="160" spans="1:14" ht="17.100000000000001" customHeight="1">
      <c r="A160" s="95"/>
      <c r="B160" s="110"/>
      <c r="C160" s="126"/>
      <c r="D160" s="101"/>
      <c r="E160" s="101"/>
      <c r="F160" s="132"/>
      <c r="G160" s="132"/>
      <c r="H160" s="95" t="s">
        <v>13128</v>
      </c>
      <c r="I160" s="110" t="s">
        <v>13300</v>
      </c>
      <c r="J160" s="127">
        <f>SUMPRODUCT('[1]表九（录入表）'!D$6:D$345*(LEFT('[1]表九（录入表）'!$B$6:$B$345,LEN($H160))=$H160))</f>
        <v>0</v>
      </c>
      <c r="K160" s="100">
        <f>SUMPRODUCT('[1]表九（录入表）'!E$6:E$345*(LEFT('[1]表九（录入表）'!$B$6:$B$345,LEN($H160))=$H160))</f>
        <v>0</v>
      </c>
      <c r="L160" s="100">
        <f>SUMPRODUCT('[1]表九（录入表）'!F$6:F$345*(LEFT('[1]表九（录入表）'!$B$6:$B$345,LEN($H160))=$H160))</f>
        <v>0</v>
      </c>
      <c r="M160" s="259" t="str">
        <f t="shared" si="5"/>
        <v/>
      </c>
      <c r="N160" s="259" t="str">
        <f t="shared" si="5"/>
        <v/>
      </c>
    </row>
    <row r="161" spans="1:14" ht="17.100000000000001" customHeight="1">
      <c r="A161" s="95"/>
      <c r="B161" s="110"/>
      <c r="C161" s="126"/>
      <c r="D161" s="101"/>
      <c r="E161" s="101"/>
      <c r="F161" s="132"/>
      <c r="G161" s="132"/>
      <c r="H161" s="95" t="s">
        <v>13129</v>
      </c>
      <c r="I161" s="110" t="s">
        <v>11448</v>
      </c>
      <c r="J161" s="131">
        <f>SUMPRODUCT('[1]表九（录入表）'!D$6:D$345*(LEFT('[1]表九（录入表）'!$B$6:$B$345,LEN($H161))=$H161))</f>
        <v>0</v>
      </c>
      <c r="K161" s="99">
        <f>SUMPRODUCT('[1]表九（录入表）'!E$6:E$345*(LEFT('[1]表九（录入表）'!$B$6:$B$345,LEN($H161))=$H161))</f>
        <v>0</v>
      </c>
      <c r="L161" s="99">
        <f>SUMPRODUCT('[1]表九（录入表）'!F$6:F$345*(LEFT('[1]表九（录入表）'!$B$6:$B$345,LEN($H161))=$H161))</f>
        <v>0</v>
      </c>
      <c r="M161" s="259" t="str">
        <f t="shared" si="5"/>
        <v/>
      </c>
      <c r="N161" s="259" t="str">
        <f t="shared" si="5"/>
        <v/>
      </c>
    </row>
    <row r="162" spans="1:14" ht="17.100000000000001" customHeight="1">
      <c r="A162" s="95"/>
      <c r="B162" s="110"/>
      <c r="C162" s="126"/>
      <c r="D162" s="101"/>
      <c r="E162" s="101"/>
      <c r="F162" s="132"/>
      <c r="G162" s="132"/>
      <c r="H162" s="95" t="s">
        <v>13130</v>
      </c>
      <c r="I162" s="110" t="s">
        <v>13743</v>
      </c>
      <c r="J162" s="131">
        <f>SUMPRODUCT('[1]表九（录入表）'!D$6:D$345*(LEFT('[1]表九（录入表）'!$B$6:$B$345,LEN($H162))=$H162))</f>
        <v>0</v>
      </c>
      <c r="K162" s="131">
        <f>SUMPRODUCT('[1]表九（录入表）'!E$6:E$345*(LEFT('[1]表九（录入表）'!$B$6:$B$345,LEN($H162))=$H162))</f>
        <v>0</v>
      </c>
      <c r="L162" s="131">
        <f>SUMPRODUCT('[1]表九（录入表）'!F$6:F$345*(LEFT('[1]表九（录入表）'!$B$6:$B$345,LEN($H162))=$H162))</f>
        <v>0</v>
      </c>
      <c r="M162" s="259" t="str">
        <f t="shared" si="5"/>
        <v/>
      </c>
      <c r="N162" s="259" t="str">
        <f t="shared" si="5"/>
        <v/>
      </c>
    </row>
    <row r="163" spans="1:14" ht="17.100000000000001" customHeight="1">
      <c r="A163" s="95"/>
      <c r="B163" s="110"/>
      <c r="C163" s="126"/>
      <c r="D163" s="101"/>
      <c r="E163" s="101"/>
      <c r="F163" s="132"/>
      <c r="G163" s="132"/>
      <c r="H163" s="95" t="s">
        <v>13131</v>
      </c>
      <c r="I163" s="110" t="s">
        <v>13740</v>
      </c>
      <c r="J163" s="131">
        <f>SUMPRODUCT('[1]表九（录入表）'!D$6:D$345*(LEFT('[1]表九（录入表）'!$B$6:$B$345,LEN($H163))=$H163))</f>
        <v>0</v>
      </c>
      <c r="K163" s="99">
        <f>SUMPRODUCT('[1]表九（录入表）'!E$6:E$345*(LEFT('[1]表九（录入表）'!$B$6:$B$345,LEN($H163))=$H163))</f>
        <v>0</v>
      </c>
      <c r="L163" s="99">
        <f>SUMPRODUCT('[1]表九（录入表）'!F$6:F$345*(LEFT('[1]表九（录入表）'!$B$6:$B$345,LEN($H163))=$H163))</f>
        <v>0</v>
      </c>
      <c r="M163" s="259" t="str">
        <f t="shared" si="5"/>
        <v/>
      </c>
      <c r="N163" s="259" t="str">
        <f t="shared" si="5"/>
        <v/>
      </c>
    </row>
    <row r="164" spans="1:14" ht="17.100000000000001" customHeight="1">
      <c r="A164" s="95"/>
      <c r="B164" s="110"/>
      <c r="C164" s="126"/>
      <c r="D164" s="101"/>
      <c r="E164" s="101"/>
      <c r="F164" s="132"/>
      <c r="G164" s="132"/>
      <c r="H164" s="95" t="s">
        <v>13132</v>
      </c>
      <c r="I164" s="110" t="s">
        <v>13744</v>
      </c>
      <c r="J164" s="131">
        <f>SUMPRODUCT('[1]表九（录入表）'!D$6:D$345*(LEFT('[1]表九（录入表）'!$B$6:$B$345,LEN($H164))=$H164))</f>
        <v>0</v>
      </c>
      <c r="K164" s="99">
        <f>SUMPRODUCT('[1]表九（录入表）'!E$6:E$345*(LEFT('[1]表九（录入表）'!$B$6:$B$345,LEN($H164))=$H164))</f>
        <v>0</v>
      </c>
      <c r="L164" s="99">
        <f>SUMPRODUCT('[1]表九（录入表）'!F$6:F$345*(LEFT('[1]表九（录入表）'!$B$6:$B$345,LEN($H164))=$H164))</f>
        <v>0</v>
      </c>
      <c r="M164" s="259" t="str">
        <f t="shared" si="5"/>
        <v/>
      </c>
      <c r="N164" s="259" t="str">
        <f t="shared" si="5"/>
        <v/>
      </c>
    </row>
    <row r="165" spans="1:14" ht="17.100000000000001" customHeight="1">
      <c r="A165" s="95"/>
      <c r="B165" s="110"/>
      <c r="C165" s="126"/>
      <c r="D165" s="101"/>
      <c r="E165" s="101"/>
      <c r="F165" s="132"/>
      <c r="G165" s="132"/>
      <c r="H165" s="95" t="s">
        <v>47</v>
      </c>
      <c r="I165" s="110" t="s">
        <v>13133</v>
      </c>
      <c r="J165" s="127">
        <f>SUMPRODUCT('[1]表九（录入表）'!D$6:D$345*(LEFT('[1]表九（录入表）'!$B$6:$B$345,LEN($H165))=$H165))</f>
        <v>546</v>
      </c>
      <c r="K165" s="100">
        <f>SUMPRODUCT('[1]表九（录入表）'!E$6:E$345*(LEFT('[1]表九（录入表）'!$B$6:$B$345,LEN($H165))=$H165))</f>
        <v>396</v>
      </c>
      <c r="L165" s="100">
        <f>SUMPRODUCT('[1]表九（录入表）'!F$6:F$345*(LEFT('[1]表九（录入表）'!$B$6:$B$345,LEN($H165))=$H165))</f>
        <v>728</v>
      </c>
      <c r="M165" s="259">
        <f t="shared" si="5"/>
        <v>1.3333333333333333</v>
      </c>
      <c r="N165" s="259">
        <f t="shared" si="5"/>
        <v>1.8383838383838385</v>
      </c>
    </row>
    <row r="166" spans="1:14" ht="17.100000000000001" customHeight="1">
      <c r="A166" s="95"/>
      <c r="B166" s="110"/>
      <c r="C166" s="126"/>
      <c r="D166" s="101"/>
      <c r="E166" s="101"/>
      <c r="F166" s="132"/>
      <c r="G166" s="132"/>
      <c r="H166" s="95" t="s">
        <v>48</v>
      </c>
      <c r="I166" s="110" t="s">
        <v>13134</v>
      </c>
      <c r="J166" s="131">
        <f>SUMPRODUCT('[1]表九（录入表）'!D$6:D$345*(LEFT('[1]表九（录入表）'!$B$6:$B$345,LEN($H166))=$H166))</f>
        <v>55</v>
      </c>
      <c r="K166" s="99">
        <f>SUMPRODUCT('[1]表九（录入表）'!E$6:E$345*(LEFT('[1]表九（录入表）'!$B$6:$B$345,LEN($H166))=$H166))</f>
        <v>25</v>
      </c>
      <c r="L166" s="99">
        <f>SUMPRODUCT('[1]表九（录入表）'!F$6:F$345*(LEFT('[1]表九（录入表）'!$B$6:$B$345,LEN($H166))=$H166))</f>
        <v>83</v>
      </c>
      <c r="M166" s="259">
        <f t="shared" si="5"/>
        <v>1.509090909090909</v>
      </c>
      <c r="N166" s="259">
        <f t="shared" si="5"/>
        <v>3.32</v>
      </c>
    </row>
    <row r="167" spans="1:14" ht="17.100000000000001" customHeight="1">
      <c r="A167" s="95"/>
      <c r="B167" s="110"/>
      <c r="C167" s="126"/>
      <c r="D167" s="101"/>
      <c r="E167" s="101"/>
      <c r="F167" s="132"/>
      <c r="G167" s="132"/>
      <c r="H167" s="95" t="s">
        <v>49</v>
      </c>
      <c r="I167" s="110" t="s">
        <v>13135</v>
      </c>
      <c r="J167" s="131">
        <f>SUMPRODUCT('[1]表九（录入表）'!D$6:D$345*(LEFT('[1]表九（录入表）'!$B$6:$B$345,LEN($H167))=$H167))</f>
        <v>491</v>
      </c>
      <c r="K167" s="99">
        <f>SUMPRODUCT('[1]表九（录入表）'!E$6:E$345*(LEFT('[1]表九（录入表）'!$B$6:$B$345,LEN($H167))=$H167))</f>
        <v>300</v>
      </c>
      <c r="L167" s="99">
        <f>SUMPRODUCT('[1]表九（录入表）'!F$6:F$345*(LEFT('[1]表九（录入表）'!$B$6:$B$345,LEN($H167))=$H167))</f>
        <v>577</v>
      </c>
      <c r="M167" s="259">
        <f t="shared" si="5"/>
        <v>1.1751527494908349</v>
      </c>
      <c r="N167" s="259">
        <f t="shared" si="5"/>
        <v>1.9233333333333333</v>
      </c>
    </row>
    <row r="168" spans="1:14" ht="17.100000000000001" customHeight="1">
      <c r="A168" s="95"/>
      <c r="B168" s="110"/>
      <c r="C168" s="126"/>
      <c r="D168" s="101"/>
      <c r="E168" s="101"/>
      <c r="F168" s="132"/>
      <c r="G168" s="132"/>
      <c r="H168" s="95" t="s">
        <v>50</v>
      </c>
      <c r="I168" s="110" t="s">
        <v>13136</v>
      </c>
      <c r="J168" s="131">
        <f>SUMPRODUCT('[1]表九（录入表）'!D$6:D$345*(LEFT('[1]表九（录入表）'!$B$6:$B$345,LEN($H168))=$H168))</f>
        <v>0</v>
      </c>
      <c r="K168" s="99">
        <f>SUMPRODUCT('[1]表九（录入表）'!E$6:E$345*(LEFT('[1]表九（录入表）'!$B$6:$B$345,LEN($H168))=$H168))</f>
        <v>71</v>
      </c>
      <c r="L168" s="99">
        <f>SUMPRODUCT('[1]表九（录入表）'!F$6:F$345*(LEFT('[1]表九（录入表）'!$B$6:$B$345,LEN($H168))=$H168))</f>
        <v>68</v>
      </c>
      <c r="M168" s="259" t="str">
        <f t="shared" si="5"/>
        <v/>
      </c>
      <c r="N168" s="259">
        <f t="shared" si="5"/>
        <v>0.95774647887323938</v>
      </c>
    </row>
    <row r="169" spans="1:14" ht="17.100000000000001" customHeight="1">
      <c r="A169" s="95"/>
      <c r="B169" s="110"/>
      <c r="C169" s="126"/>
      <c r="D169" s="101"/>
      <c r="E169" s="101"/>
      <c r="F169" s="132"/>
      <c r="G169" s="132"/>
      <c r="H169" s="95" t="s">
        <v>51</v>
      </c>
      <c r="I169" s="110" t="s">
        <v>13137</v>
      </c>
      <c r="J169" s="127">
        <f>SUMPRODUCT('[1]表九（录入表）'!D$6:D$345*(LEFT('[1]表九（录入表）'!$B$6:$B$345,LEN($H169))=$H169))</f>
        <v>0</v>
      </c>
      <c r="K169" s="100">
        <f>SUMPRODUCT('[1]表九（录入表）'!E$6:E$345*(LEFT('[1]表九（录入表）'!$B$6:$B$345,LEN($H169))=$H169))</f>
        <v>0</v>
      </c>
      <c r="L169" s="100">
        <f>SUMPRODUCT('[1]表九（录入表）'!F$6:F$345*(LEFT('[1]表九（录入表）'!$B$6:$B$345,LEN($H169))=$H169))</f>
        <v>0</v>
      </c>
      <c r="M169" s="259" t="str">
        <f t="shared" si="5"/>
        <v/>
      </c>
      <c r="N169" s="259" t="str">
        <f t="shared" si="5"/>
        <v/>
      </c>
    </row>
    <row r="170" spans="1:14" ht="17.100000000000001" customHeight="1">
      <c r="A170" s="95"/>
      <c r="B170" s="110"/>
      <c r="C170" s="126"/>
      <c r="D170" s="101"/>
      <c r="E170" s="101"/>
      <c r="F170" s="132"/>
      <c r="G170" s="132"/>
      <c r="H170" s="95" t="s">
        <v>52</v>
      </c>
      <c r="I170" s="110" t="s">
        <v>13134</v>
      </c>
      <c r="J170" s="131">
        <f>SUMPRODUCT('[1]表九（录入表）'!D$6:D$345*(LEFT('[1]表九（录入表）'!$B$6:$B$345,LEN($H170))=$H170))</f>
        <v>0</v>
      </c>
      <c r="K170" s="99">
        <f>SUMPRODUCT('[1]表九（录入表）'!E$6:E$345*(LEFT('[1]表九（录入表）'!$B$6:$B$345,LEN($H170))=$H170))</f>
        <v>0</v>
      </c>
      <c r="L170" s="99">
        <f>SUMPRODUCT('[1]表九（录入表）'!F$6:F$345*(LEFT('[1]表九（录入表）'!$B$6:$B$345,LEN($H170))=$H170))</f>
        <v>0</v>
      </c>
      <c r="M170" s="259" t="str">
        <f t="shared" si="5"/>
        <v/>
      </c>
      <c r="N170" s="259" t="str">
        <f t="shared" si="5"/>
        <v/>
      </c>
    </row>
    <row r="171" spans="1:14" ht="17.100000000000001" customHeight="1">
      <c r="A171" s="95"/>
      <c r="B171" s="110"/>
      <c r="C171" s="126"/>
      <c r="D171" s="101"/>
      <c r="E171" s="101"/>
      <c r="F171" s="132"/>
      <c r="G171" s="132"/>
      <c r="H171" s="95" t="s">
        <v>53</v>
      </c>
      <c r="I171" s="110" t="s">
        <v>13135</v>
      </c>
      <c r="J171" s="131">
        <f>SUMPRODUCT('[1]表九（录入表）'!D$6:D$345*(LEFT('[1]表九（录入表）'!$B$6:$B$345,LEN($H171))=$H171))</f>
        <v>0</v>
      </c>
      <c r="K171" s="99">
        <f>SUMPRODUCT('[1]表九（录入表）'!E$6:E$345*(LEFT('[1]表九（录入表）'!$B$6:$B$345,LEN($H171))=$H171))</f>
        <v>0</v>
      </c>
      <c r="L171" s="99">
        <f>SUMPRODUCT('[1]表九（录入表）'!F$6:F$345*(LEFT('[1]表九（录入表）'!$B$6:$B$345,LEN($H171))=$H171))</f>
        <v>0</v>
      </c>
      <c r="M171" s="259" t="str">
        <f t="shared" si="5"/>
        <v/>
      </c>
      <c r="N171" s="259" t="str">
        <f t="shared" si="5"/>
        <v/>
      </c>
    </row>
    <row r="172" spans="1:14" ht="17.100000000000001" customHeight="1">
      <c r="A172" s="95"/>
      <c r="B172" s="110"/>
      <c r="C172" s="126"/>
      <c r="D172" s="101"/>
      <c r="E172" s="101"/>
      <c r="F172" s="132"/>
      <c r="G172" s="132"/>
      <c r="H172" s="95" t="s">
        <v>54</v>
      </c>
      <c r="I172" s="110" t="s">
        <v>13138</v>
      </c>
      <c r="J172" s="131">
        <f>SUMPRODUCT('[1]表九（录入表）'!D$6:D$345*(LEFT('[1]表九（录入表）'!$B$6:$B$345,LEN($H172))=$H172))</f>
        <v>0</v>
      </c>
      <c r="K172" s="131">
        <f>SUMPRODUCT('[1]表九（录入表）'!E$6:E$345*(LEFT('[1]表九（录入表）'!$B$6:$B$345,LEN($H172))=$H172))</f>
        <v>0</v>
      </c>
      <c r="L172" s="131">
        <f>SUMPRODUCT('[1]表九（录入表）'!F$6:F$345*(LEFT('[1]表九（录入表）'!$B$6:$B$345,LEN($H172))=$H172))</f>
        <v>0</v>
      </c>
      <c r="M172" s="259" t="str">
        <f t="shared" si="5"/>
        <v/>
      </c>
      <c r="N172" s="259" t="str">
        <f t="shared" si="5"/>
        <v/>
      </c>
    </row>
    <row r="173" spans="1:14" ht="17.100000000000001" customHeight="1">
      <c r="A173" s="95"/>
      <c r="B173" s="110"/>
      <c r="C173" s="126"/>
      <c r="D173" s="101"/>
      <c r="E173" s="101"/>
      <c r="F173" s="132"/>
      <c r="G173" s="132"/>
      <c r="H173" s="95" t="s">
        <v>55</v>
      </c>
      <c r="I173" s="110" t="s">
        <v>13139</v>
      </c>
      <c r="J173" s="127">
        <f>SUMPRODUCT('[1]表九（录入表）'!D$6:D$345*(LEFT('[1]表九（录入表）'!$B$6:$B$345,LEN($H173))=$H173))</f>
        <v>0</v>
      </c>
      <c r="K173" s="100">
        <f>SUMPRODUCT('[1]表九（录入表）'!E$6:E$345*(LEFT('[1]表九（录入表）'!$B$6:$B$345,LEN($H173))=$H173))</f>
        <v>0</v>
      </c>
      <c r="L173" s="100">
        <f>SUMPRODUCT('[1]表九（录入表）'!F$6:F$345*(LEFT('[1]表九（录入表）'!$B$6:$B$345,LEN($H173))=$H173))</f>
        <v>0</v>
      </c>
      <c r="M173" s="259" t="str">
        <f t="shared" si="5"/>
        <v/>
      </c>
      <c r="N173" s="259" t="str">
        <f t="shared" si="5"/>
        <v/>
      </c>
    </row>
    <row r="174" spans="1:14" ht="17.100000000000001" customHeight="1">
      <c r="A174" s="95"/>
      <c r="B174" s="110"/>
      <c r="C174" s="126"/>
      <c r="D174" s="101"/>
      <c r="E174" s="101"/>
      <c r="F174" s="132"/>
      <c r="G174" s="132"/>
      <c r="H174" s="95" t="s">
        <v>56</v>
      </c>
      <c r="I174" s="110" t="s">
        <v>13135</v>
      </c>
      <c r="J174" s="131">
        <f>SUMPRODUCT('[1]表九（录入表）'!D$6:D$345*(LEFT('[1]表九（录入表）'!$B$6:$B$345,LEN($H174))=$H174))</f>
        <v>0</v>
      </c>
      <c r="K174" s="99">
        <f>SUMPRODUCT('[1]表九（录入表）'!E$6:E$345*(LEFT('[1]表九（录入表）'!$B$6:$B$345,LEN($H174))=$H174))</f>
        <v>0</v>
      </c>
      <c r="L174" s="99">
        <f>SUMPRODUCT('[1]表九（录入表）'!F$6:F$345*(LEFT('[1]表九（录入表）'!$B$6:$B$345,LEN($H174))=$H174))</f>
        <v>0</v>
      </c>
      <c r="M174" s="259" t="str">
        <f t="shared" si="5"/>
        <v/>
      </c>
      <c r="N174" s="259" t="str">
        <f t="shared" si="5"/>
        <v/>
      </c>
    </row>
    <row r="175" spans="1:14" ht="17.100000000000001" customHeight="1">
      <c r="A175" s="95"/>
      <c r="B175" s="110"/>
      <c r="C175" s="126"/>
      <c r="D175" s="101"/>
      <c r="E175" s="101"/>
      <c r="F175" s="132"/>
      <c r="G175" s="132"/>
      <c r="H175" s="95" t="s">
        <v>57</v>
      </c>
      <c r="I175" s="110" t="s">
        <v>13140</v>
      </c>
      <c r="J175" s="131">
        <f>SUMPRODUCT('[1]表九（录入表）'!D$6:D$345*(LEFT('[1]表九（录入表）'!$B$6:$B$345,LEN($H175))=$H175))</f>
        <v>0</v>
      </c>
      <c r="K175" s="131">
        <f>SUMPRODUCT('[1]表九（录入表）'!E$6:E$345*(LEFT('[1]表九（录入表）'!$B$6:$B$345,LEN($H175))=$H175))</f>
        <v>0</v>
      </c>
      <c r="L175" s="131">
        <f>SUMPRODUCT('[1]表九（录入表）'!F$6:F$345*(LEFT('[1]表九（录入表）'!$B$6:$B$345,LEN($H175))=$H175))</f>
        <v>0</v>
      </c>
      <c r="M175" s="259" t="str">
        <f t="shared" si="5"/>
        <v/>
      </c>
      <c r="N175" s="259" t="str">
        <f t="shared" si="5"/>
        <v/>
      </c>
    </row>
    <row r="176" spans="1:14" ht="17.100000000000001" customHeight="1">
      <c r="A176" s="95"/>
      <c r="B176" s="110"/>
      <c r="C176" s="126"/>
      <c r="D176" s="101"/>
      <c r="E176" s="101"/>
      <c r="F176" s="132"/>
      <c r="G176" s="132"/>
      <c r="H176" s="95" t="s">
        <v>13745</v>
      </c>
      <c r="I176" s="110" t="s">
        <v>13584</v>
      </c>
      <c r="J176" s="127">
        <f>SUMPRODUCT('[1]表九（录入表）'!D$6:D$345*(LEFT('[1]表九（录入表）'!$B$6:$B$345,LEN($H176))=$H176))</f>
        <v>0</v>
      </c>
      <c r="K176" s="100">
        <f>SUMPRODUCT('[1]表九（录入表）'!E$6:E$345*(LEFT('[1]表九（录入表）'!$B$6:$B$345,LEN($H176))=$H176))</f>
        <v>0</v>
      </c>
      <c r="L176" s="100">
        <f>SUMPRODUCT('[1]表九（录入表）'!F$6:F$345*(LEFT('[1]表九（录入表）'!$B$6:$B$345,LEN($H176))=$H176))</f>
        <v>0</v>
      </c>
      <c r="M176" s="259" t="str">
        <f t="shared" si="5"/>
        <v/>
      </c>
      <c r="N176" s="259" t="str">
        <f t="shared" si="5"/>
        <v/>
      </c>
    </row>
    <row r="177" spans="1:14" ht="17.100000000000001" customHeight="1">
      <c r="A177" s="95"/>
      <c r="B177" s="110"/>
      <c r="C177" s="126"/>
      <c r="D177" s="101"/>
      <c r="E177" s="101"/>
      <c r="F177" s="132"/>
      <c r="G177" s="132"/>
      <c r="H177" s="95" t="s">
        <v>13746</v>
      </c>
      <c r="I177" s="110" t="s">
        <v>13747</v>
      </c>
      <c r="J177" s="131">
        <f>SUMPRODUCT('[1]表九（录入表）'!D$6:D$345*(LEFT('[1]表九（录入表）'!$B$6:$B$345,LEN($H177))=$H177))</f>
        <v>0</v>
      </c>
      <c r="K177" s="99">
        <f>SUMPRODUCT('[1]表九（录入表）'!E$6:E$345*(LEFT('[1]表九（录入表）'!$B$6:$B$345,LEN($H177))=$H177))</f>
        <v>0</v>
      </c>
      <c r="L177" s="99">
        <f>SUMPRODUCT('[1]表九（录入表）'!F$6:F$345*(LEFT('[1]表九（录入表）'!$B$6:$B$345,LEN($H177))=$H177))</f>
        <v>0</v>
      </c>
      <c r="M177" s="259" t="str">
        <f t="shared" si="5"/>
        <v/>
      </c>
      <c r="N177" s="259" t="str">
        <f t="shared" si="5"/>
        <v/>
      </c>
    </row>
    <row r="178" spans="1:14" ht="17.100000000000001" customHeight="1">
      <c r="A178" s="95"/>
      <c r="B178" s="110"/>
      <c r="C178" s="126"/>
      <c r="D178" s="101"/>
      <c r="E178" s="101"/>
      <c r="F178" s="132"/>
      <c r="G178" s="132"/>
      <c r="H178" s="95" t="s">
        <v>13748</v>
      </c>
      <c r="I178" s="110" t="s">
        <v>13749</v>
      </c>
      <c r="J178" s="131">
        <f>SUMPRODUCT('[1]表九（录入表）'!D$6:D$345*(LEFT('[1]表九（录入表）'!$B$6:$B$345,LEN($H178))=$H178))</f>
        <v>0</v>
      </c>
      <c r="K178" s="99">
        <f>SUMPRODUCT('[1]表九（录入表）'!E$6:E$345*(LEFT('[1]表九（录入表）'!$B$6:$B$345,LEN($H178))=$H178))</f>
        <v>0</v>
      </c>
      <c r="L178" s="99">
        <f>SUMPRODUCT('[1]表九（录入表）'!F$6:F$345*(LEFT('[1]表九（录入表）'!$B$6:$B$345,LEN($H178))=$H178))</f>
        <v>0</v>
      </c>
      <c r="M178" s="259" t="str">
        <f t="shared" si="5"/>
        <v/>
      </c>
      <c r="N178" s="259" t="str">
        <f t="shared" si="5"/>
        <v/>
      </c>
    </row>
    <row r="179" spans="1:14" ht="17.100000000000001" customHeight="1">
      <c r="A179" s="95"/>
      <c r="B179" s="110"/>
      <c r="C179" s="126"/>
      <c r="D179" s="101"/>
      <c r="E179" s="101"/>
      <c r="F179" s="132"/>
      <c r="G179" s="132"/>
      <c r="H179" s="95" t="s">
        <v>13750</v>
      </c>
      <c r="I179" s="110" t="s">
        <v>10060</v>
      </c>
      <c r="J179" s="131">
        <f>SUMPRODUCT('[1]表九（录入表）'!D$6:D$345*(LEFT('[1]表九（录入表）'!$B$6:$B$345,LEN($H179))=$H179))</f>
        <v>0</v>
      </c>
      <c r="K179" s="131">
        <f>SUMPRODUCT('[1]表九（录入表）'!E$6:E$345*(LEFT('[1]表九（录入表）'!$B$6:$B$345,LEN($H179))=$H179))</f>
        <v>0</v>
      </c>
      <c r="L179" s="131">
        <f>SUMPRODUCT('[1]表九（录入表）'!F$6:F$345*(LEFT('[1]表九（录入表）'!$B$6:$B$345,LEN($H179))=$H179))</f>
        <v>0</v>
      </c>
      <c r="M179" s="259" t="str">
        <f t="shared" si="5"/>
        <v/>
      </c>
      <c r="N179" s="259" t="str">
        <f t="shared" si="5"/>
        <v/>
      </c>
    </row>
    <row r="180" spans="1:14" ht="17.100000000000001" customHeight="1">
      <c r="A180" s="95"/>
      <c r="B180" s="110"/>
      <c r="C180" s="126"/>
      <c r="D180" s="101"/>
      <c r="E180" s="101"/>
      <c r="F180" s="132"/>
      <c r="G180" s="132"/>
      <c r="H180" s="95" t="s">
        <v>10061</v>
      </c>
      <c r="I180" s="110" t="s">
        <v>10062</v>
      </c>
      <c r="J180" s="127">
        <f>SUMPRODUCT('[1]表九（录入表）'!D$6:D$345*(LEFT('[1]表九（录入表）'!$B$6:$B$345,LEN($H180))=$H180))</f>
        <v>0</v>
      </c>
      <c r="K180" s="127">
        <f>SUMPRODUCT('[1]表九（录入表）'!E$6:E$345*(LEFT('[1]表九（录入表）'!$B$6:$B$345,LEN($H180))=$H180))</f>
        <v>0</v>
      </c>
      <c r="L180" s="127">
        <f>SUMPRODUCT('[1]表九（录入表）'!F$6:F$345*(LEFT('[1]表九（录入表）'!$B$6:$B$345,LEN($H180))=$H180))</f>
        <v>0</v>
      </c>
      <c r="M180" s="259" t="str">
        <f t="shared" si="5"/>
        <v/>
      </c>
      <c r="N180" s="259" t="str">
        <f t="shared" si="5"/>
        <v/>
      </c>
    </row>
    <row r="181" spans="1:14" ht="17.100000000000001" customHeight="1">
      <c r="A181" s="95"/>
      <c r="B181" s="110"/>
      <c r="C181" s="126"/>
      <c r="D181" s="101"/>
      <c r="E181" s="101"/>
      <c r="F181" s="132"/>
      <c r="G181" s="132"/>
      <c r="H181" s="95" t="s">
        <v>13141</v>
      </c>
      <c r="I181" s="110" t="s">
        <v>13301</v>
      </c>
      <c r="J181" s="127">
        <f>SUMPRODUCT('[1]表九（录入表）'!D$6:D$345*(LEFT('[1]表九（录入表）'!$B$6:$B$345,LEN($H181))=$H181))</f>
        <v>0</v>
      </c>
      <c r="K181" s="100">
        <f>SUMPRODUCT('[1]表九（录入表）'!E$6:E$345*(LEFT('[1]表九（录入表）'!$B$6:$B$345,LEN($H181))=$H181))</f>
        <v>0</v>
      </c>
      <c r="L181" s="100">
        <f>SUMPRODUCT('[1]表九（录入表）'!F$6:F$345*(LEFT('[1]表九（录入表）'!$B$6:$B$345,LEN($H181))=$H181))</f>
        <v>0</v>
      </c>
      <c r="M181" s="259" t="str">
        <f t="shared" si="5"/>
        <v/>
      </c>
      <c r="N181" s="259" t="str">
        <f t="shared" si="5"/>
        <v/>
      </c>
    </row>
    <row r="182" spans="1:14" ht="17.100000000000001" customHeight="1">
      <c r="A182" s="95"/>
      <c r="B182" s="110"/>
      <c r="C182" s="126"/>
      <c r="D182" s="101"/>
      <c r="E182" s="101"/>
      <c r="F182" s="132"/>
      <c r="G182" s="132"/>
      <c r="H182" s="95" t="s">
        <v>13142</v>
      </c>
      <c r="I182" s="116" t="s">
        <v>11498</v>
      </c>
      <c r="J182" s="131">
        <f>SUMPRODUCT('[1]表九（录入表）'!D$6:D$345*(LEFT('[1]表九（录入表）'!$B$6:$B$345,LEN($H182))=$H182))</f>
        <v>0</v>
      </c>
      <c r="K182" s="99">
        <f>SUMPRODUCT('[1]表九（录入表）'!E$6:E$345*(LEFT('[1]表九（录入表）'!$B$6:$B$345,LEN($H182))=$H182))</f>
        <v>0</v>
      </c>
      <c r="L182" s="99">
        <f>SUMPRODUCT('[1]表九（录入表）'!F$6:F$345*(LEFT('[1]表九（录入表）'!$B$6:$B$345,LEN($H182))=$H182))</f>
        <v>0</v>
      </c>
      <c r="M182" s="259" t="str">
        <f t="shared" si="5"/>
        <v/>
      </c>
      <c r="N182" s="259" t="str">
        <f t="shared" si="5"/>
        <v/>
      </c>
    </row>
    <row r="183" spans="1:14" ht="17.100000000000001" customHeight="1">
      <c r="A183" s="95"/>
      <c r="B183" s="110"/>
      <c r="C183" s="126"/>
      <c r="D183" s="101"/>
      <c r="E183" s="101"/>
      <c r="F183" s="132"/>
      <c r="G183" s="132"/>
      <c r="H183" s="95" t="s">
        <v>13143</v>
      </c>
      <c r="I183" s="116" t="s">
        <v>11500</v>
      </c>
      <c r="J183" s="131">
        <f>SUMPRODUCT('[1]表九（录入表）'!D$6:D$345*(LEFT('[1]表九（录入表）'!$B$6:$B$345,LEN($H183))=$H183))</f>
        <v>0</v>
      </c>
      <c r="K183" s="99">
        <f>SUMPRODUCT('[1]表九（录入表）'!E$6:E$345*(LEFT('[1]表九（录入表）'!$B$6:$B$345,LEN($H183))=$H183))</f>
        <v>0</v>
      </c>
      <c r="L183" s="99">
        <f>SUMPRODUCT('[1]表九（录入表）'!F$6:F$345*(LEFT('[1]表九（录入表）'!$B$6:$B$345,LEN($H183))=$H183))</f>
        <v>0</v>
      </c>
      <c r="M183" s="259" t="str">
        <f t="shared" si="5"/>
        <v/>
      </c>
      <c r="N183" s="259" t="str">
        <f t="shared" si="5"/>
        <v/>
      </c>
    </row>
    <row r="184" spans="1:14" ht="17.100000000000001" customHeight="1">
      <c r="A184" s="95"/>
      <c r="B184" s="110"/>
      <c r="C184" s="126"/>
      <c r="D184" s="101"/>
      <c r="E184" s="101"/>
      <c r="F184" s="132"/>
      <c r="G184" s="132"/>
      <c r="H184" s="95" t="s">
        <v>13144</v>
      </c>
      <c r="I184" s="110" t="s">
        <v>13751</v>
      </c>
      <c r="J184" s="131">
        <f>SUMPRODUCT('[1]表九（录入表）'!D$6:D$345*(LEFT('[1]表九（录入表）'!$B$6:$B$345,LEN($H184))=$H184))</f>
        <v>0</v>
      </c>
      <c r="K184" s="131">
        <f>SUMPRODUCT('[1]表九（录入表）'!E$6:E$345*(LEFT('[1]表九（录入表）'!$B$6:$B$345,LEN($H184))=$H184))</f>
        <v>0</v>
      </c>
      <c r="L184" s="131">
        <f>SUMPRODUCT('[1]表九（录入表）'!F$6:F$345*(LEFT('[1]表九（录入表）'!$B$6:$B$345,LEN($H184))=$H184))</f>
        <v>0</v>
      </c>
      <c r="M184" s="259" t="str">
        <f t="shared" si="5"/>
        <v/>
      </c>
      <c r="N184" s="259" t="str">
        <f t="shared" si="5"/>
        <v/>
      </c>
    </row>
    <row r="185" spans="1:14" ht="17.100000000000001" customHeight="1">
      <c r="A185" s="95"/>
      <c r="B185" s="110"/>
      <c r="C185" s="126"/>
      <c r="D185" s="101"/>
      <c r="E185" s="101"/>
      <c r="F185" s="132"/>
      <c r="G185" s="132"/>
      <c r="H185" s="207" t="s">
        <v>13145</v>
      </c>
      <c r="I185" s="110" t="s">
        <v>13752</v>
      </c>
      <c r="J185" s="131">
        <f>SUMPRODUCT('[1]表九（录入表）'!D$6:D$345*(LEFT('[1]表九（录入表）'!$B$6:$B$345,LEN($H185))=$H185))</f>
        <v>0</v>
      </c>
      <c r="K185" s="131">
        <f>SUMPRODUCT('[1]表九（录入表）'!E$6:E$345*(LEFT('[1]表九（录入表）'!$B$6:$B$345,LEN($H185))=$H185))</f>
        <v>0</v>
      </c>
      <c r="L185" s="131">
        <f>SUMPRODUCT('[1]表九（录入表）'!F$6:F$345*(LEFT('[1]表九（录入表）'!$B$6:$B$345,LEN($H185))=$H185))</f>
        <v>0</v>
      </c>
      <c r="M185" s="259" t="str">
        <f t="shared" si="5"/>
        <v/>
      </c>
      <c r="N185" s="259" t="str">
        <f t="shared" si="5"/>
        <v/>
      </c>
    </row>
    <row r="186" spans="1:14" ht="17.100000000000001" customHeight="1">
      <c r="A186" s="95"/>
      <c r="B186" s="110"/>
      <c r="C186" s="126"/>
      <c r="D186" s="101"/>
      <c r="E186" s="101"/>
      <c r="F186" s="132"/>
      <c r="G186" s="132"/>
      <c r="H186" s="95" t="s">
        <v>13146</v>
      </c>
      <c r="I186" s="116" t="s">
        <v>13302</v>
      </c>
      <c r="J186" s="127">
        <f>SUMPRODUCT('[1]表九（录入表）'!D$6:D$345*(LEFT('[1]表九（录入表）'!$B$6:$B$345,LEN($H186))=$H186))</f>
        <v>0</v>
      </c>
      <c r="K186" s="100">
        <f>SUMPRODUCT('[1]表九（录入表）'!E$6:E$345*(LEFT('[1]表九（录入表）'!$B$6:$B$345,LEN($H186))=$H186))</f>
        <v>0</v>
      </c>
      <c r="L186" s="100">
        <f>SUMPRODUCT('[1]表九（录入表）'!F$6:F$345*(LEFT('[1]表九（录入表）'!$B$6:$B$345,LEN($H186))=$H186))</f>
        <v>0</v>
      </c>
      <c r="M186" s="259" t="str">
        <f t="shared" si="5"/>
        <v/>
      </c>
      <c r="N186" s="259" t="str">
        <f t="shared" si="5"/>
        <v/>
      </c>
    </row>
    <row r="187" spans="1:14" ht="17.100000000000001" customHeight="1">
      <c r="A187" s="95"/>
      <c r="B187" s="110"/>
      <c r="C187" s="126"/>
      <c r="D187" s="101"/>
      <c r="E187" s="101"/>
      <c r="F187" s="132"/>
      <c r="G187" s="132"/>
      <c r="H187" s="95" t="s">
        <v>13147</v>
      </c>
      <c r="I187" s="116" t="s">
        <v>13751</v>
      </c>
      <c r="J187" s="131">
        <f>SUMPRODUCT('[1]表九（录入表）'!D$6:D$345*(LEFT('[1]表九（录入表）'!$B$6:$B$345,LEN($H187))=$H187))</f>
        <v>0</v>
      </c>
      <c r="K187" s="99">
        <f>SUMPRODUCT('[1]表九（录入表）'!E$6:E$345*(LEFT('[1]表九（录入表）'!$B$6:$B$345,LEN($H187))=$H187))</f>
        <v>0</v>
      </c>
      <c r="L187" s="99">
        <f>SUMPRODUCT('[1]表九（录入表）'!F$6:F$345*(LEFT('[1]表九（录入表）'!$B$6:$B$345,LEN($H187))=$H187))</f>
        <v>0</v>
      </c>
      <c r="M187" s="259" t="str">
        <f t="shared" si="5"/>
        <v/>
      </c>
      <c r="N187" s="259" t="str">
        <f t="shared" si="5"/>
        <v/>
      </c>
    </row>
    <row r="188" spans="1:14" ht="17.100000000000001" customHeight="1">
      <c r="A188" s="95"/>
      <c r="B188" s="110"/>
      <c r="C188" s="126"/>
      <c r="D188" s="101"/>
      <c r="E188" s="101"/>
      <c r="F188" s="132"/>
      <c r="G188" s="132"/>
      <c r="H188" s="95" t="s">
        <v>13148</v>
      </c>
      <c r="I188" s="110" t="s">
        <v>13753</v>
      </c>
      <c r="J188" s="131">
        <f>SUMPRODUCT('[1]表九（录入表）'!D$6:D$345*(LEFT('[1]表九（录入表）'!$B$6:$B$345,LEN($H188))=$H188))</f>
        <v>0</v>
      </c>
      <c r="K188" s="131">
        <f>SUMPRODUCT('[1]表九（录入表）'!E$6:E$345*(LEFT('[1]表九（录入表）'!$B$6:$B$345,LEN($H188))=$H188))</f>
        <v>0</v>
      </c>
      <c r="L188" s="131">
        <f>SUMPRODUCT('[1]表九（录入表）'!F$6:F$345*(LEFT('[1]表九（录入表）'!$B$6:$B$345,LEN($H188))=$H188))</f>
        <v>0</v>
      </c>
      <c r="M188" s="259" t="str">
        <f t="shared" si="5"/>
        <v/>
      </c>
      <c r="N188" s="259" t="str">
        <f t="shared" si="5"/>
        <v/>
      </c>
    </row>
    <row r="189" spans="1:14" ht="17.100000000000001" customHeight="1">
      <c r="A189" s="95"/>
      <c r="B189" s="110"/>
      <c r="C189" s="126"/>
      <c r="D189" s="101"/>
      <c r="E189" s="101"/>
      <c r="F189" s="132"/>
      <c r="G189" s="132"/>
      <c r="H189" s="95" t="s">
        <v>13149</v>
      </c>
      <c r="I189" s="110" t="s">
        <v>13754</v>
      </c>
      <c r="J189" s="131">
        <f>SUMPRODUCT('[1]表九（录入表）'!D$6:D$345*(LEFT('[1]表九（录入表）'!$B$6:$B$345,LEN($H189))=$H189))</f>
        <v>0</v>
      </c>
      <c r="K189" s="131">
        <f>SUMPRODUCT('[1]表九（录入表）'!E$6:E$345*(LEFT('[1]表九（录入表）'!$B$6:$B$345,LEN($H189))=$H189))</f>
        <v>0</v>
      </c>
      <c r="L189" s="131">
        <f>SUMPRODUCT('[1]表九（录入表）'!F$6:F$345*(LEFT('[1]表九（录入表）'!$B$6:$B$345,LEN($H189))=$H189))</f>
        <v>0</v>
      </c>
      <c r="M189" s="259" t="str">
        <f t="shared" si="5"/>
        <v/>
      </c>
      <c r="N189" s="259" t="str">
        <f t="shared" si="5"/>
        <v/>
      </c>
    </row>
    <row r="190" spans="1:14" ht="17.100000000000001" customHeight="1">
      <c r="A190" s="95"/>
      <c r="B190" s="110"/>
      <c r="C190" s="126"/>
      <c r="D190" s="101"/>
      <c r="E190" s="101"/>
      <c r="F190" s="132"/>
      <c r="G190" s="132"/>
      <c r="H190" s="95" t="s">
        <v>13150</v>
      </c>
      <c r="I190" s="110" t="s">
        <v>13755</v>
      </c>
      <c r="J190" s="131">
        <f>SUMPRODUCT('[1]表九（录入表）'!D$6:D$345*(LEFT('[1]表九（录入表）'!$B$6:$B$345,LEN($H190))=$H190))</f>
        <v>0</v>
      </c>
      <c r="K190" s="99">
        <f>SUMPRODUCT('[1]表九（录入表）'!E$6:E$345*(LEFT('[1]表九（录入表）'!$B$6:$B$345,LEN($H190))=$H190))</f>
        <v>0</v>
      </c>
      <c r="L190" s="99">
        <f>SUMPRODUCT('[1]表九（录入表）'!F$6:F$345*(LEFT('[1]表九（录入表）'!$B$6:$B$345,LEN($H190))=$H190))</f>
        <v>0</v>
      </c>
      <c r="M190" s="259" t="str">
        <f t="shared" si="5"/>
        <v/>
      </c>
      <c r="N190" s="259" t="str">
        <f t="shared" si="5"/>
        <v/>
      </c>
    </row>
    <row r="191" spans="1:14" ht="17.100000000000001" customHeight="1">
      <c r="A191" s="95"/>
      <c r="B191" s="110"/>
      <c r="C191" s="126"/>
      <c r="D191" s="101"/>
      <c r="E191" s="101"/>
      <c r="F191" s="132"/>
      <c r="G191" s="132"/>
      <c r="H191" s="95" t="s">
        <v>13151</v>
      </c>
      <c r="I191" s="110" t="s">
        <v>13303</v>
      </c>
      <c r="J191" s="127">
        <f>SUMPRODUCT('[1]表九（录入表）'!D$6:D$345*(LEFT('[1]表九（录入表）'!$B$6:$B$345,LEN($H191))=$H191))</f>
        <v>0</v>
      </c>
      <c r="K191" s="100">
        <f>SUMPRODUCT('[1]表九（录入表）'!E$6:E$345*(LEFT('[1]表九（录入表）'!$B$6:$B$345,LEN($H191))=$H191))</f>
        <v>0</v>
      </c>
      <c r="L191" s="100">
        <f>SUMPRODUCT('[1]表九（录入表）'!F$6:F$345*(LEFT('[1]表九（录入表）'!$B$6:$B$345,LEN($H191))=$H191))</f>
        <v>0</v>
      </c>
      <c r="M191" s="259" t="str">
        <f t="shared" si="5"/>
        <v/>
      </c>
      <c r="N191" s="259" t="str">
        <f t="shared" si="5"/>
        <v/>
      </c>
    </row>
    <row r="192" spans="1:14" ht="17.100000000000001" customHeight="1">
      <c r="A192" s="95"/>
      <c r="B192" s="110"/>
      <c r="C192" s="126"/>
      <c r="D192" s="101"/>
      <c r="E192" s="101"/>
      <c r="F192" s="132"/>
      <c r="G192" s="132"/>
      <c r="H192" s="95" t="s">
        <v>13152</v>
      </c>
      <c r="I192" s="110" t="s">
        <v>13756</v>
      </c>
      <c r="J192" s="131">
        <f>SUMPRODUCT('[1]表九（录入表）'!D$6:D$345*(LEFT('[1]表九（录入表）'!$B$6:$B$345,LEN($H192))=$H192))</f>
        <v>0</v>
      </c>
      <c r="K192" s="99">
        <f>SUMPRODUCT('[1]表九（录入表）'!E$6:E$345*(LEFT('[1]表九（录入表）'!$B$6:$B$345,LEN($H192))=$H192))</f>
        <v>0</v>
      </c>
      <c r="L192" s="99">
        <f>SUMPRODUCT('[1]表九（录入表）'!F$6:F$345*(LEFT('[1]表九（录入表）'!$B$6:$B$345,LEN($H192))=$H192))</f>
        <v>0</v>
      </c>
      <c r="M192" s="259" t="str">
        <f t="shared" si="5"/>
        <v/>
      </c>
      <c r="N192" s="259" t="str">
        <f t="shared" si="5"/>
        <v/>
      </c>
    </row>
    <row r="193" spans="1:14" ht="17.100000000000001" customHeight="1">
      <c r="A193" s="95"/>
      <c r="B193" s="110"/>
      <c r="C193" s="126"/>
      <c r="D193" s="101"/>
      <c r="E193" s="101"/>
      <c r="F193" s="132"/>
      <c r="G193" s="132"/>
      <c r="H193" s="95" t="s">
        <v>13153</v>
      </c>
      <c r="I193" s="110" t="s">
        <v>13757</v>
      </c>
      <c r="J193" s="131">
        <f>SUMPRODUCT('[1]表九（录入表）'!D$6:D$345*(LEFT('[1]表九（录入表）'!$B$6:$B$345,LEN($H193))=$H193))</f>
        <v>0</v>
      </c>
      <c r="K193" s="131">
        <f>SUMPRODUCT('[1]表九（录入表）'!E$6:E$345*(LEFT('[1]表九（录入表）'!$B$6:$B$345,LEN($H193))=$H193))</f>
        <v>0</v>
      </c>
      <c r="L193" s="131">
        <f>SUMPRODUCT('[1]表九（录入表）'!F$6:F$345*(LEFT('[1]表九（录入表）'!$B$6:$B$345,LEN($H193))=$H193))</f>
        <v>0</v>
      </c>
      <c r="M193" s="259" t="str">
        <f t="shared" si="5"/>
        <v/>
      </c>
      <c r="N193" s="259" t="str">
        <f t="shared" si="5"/>
        <v/>
      </c>
    </row>
    <row r="194" spans="1:14" ht="17.100000000000001" customHeight="1">
      <c r="A194" s="95"/>
      <c r="B194" s="110"/>
      <c r="C194" s="126"/>
      <c r="D194" s="101"/>
      <c r="E194" s="101"/>
      <c r="F194" s="132"/>
      <c r="G194" s="132"/>
      <c r="H194" s="95" t="s">
        <v>13154</v>
      </c>
      <c r="I194" s="110" t="s">
        <v>13758</v>
      </c>
      <c r="J194" s="131">
        <f>SUMPRODUCT('[1]表九（录入表）'!D$6:D$345*(LEFT('[1]表九（录入表）'!$B$6:$B$345,LEN($H194))=$H194))</f>
        <v>0</v>
      </c>
      <c r="K194" s="99">
        <f>SUMPRODUCT('[1]表九（录入表）'!E$6:E$345*(LEFT('[1]表九（录入表）'!$B$6:$B$345,LEN($H194))=$H194))</f>
        <v>0</v>
      </c>
      <c r="L194" s="99">
        <f>SUMPRODUCT('[1]表九（录入表）'!F$6:F$345*(LEFT('[1]表九（录入表）'!$B$6:$B$345,LEN($H194))=$H194))</f>
        <v>0</v>
      </c>
      <c r="M194" s="259" t="str">
        <f t="shared" si="5"/>
        <v/>
      </c>
      <c r="N194" s="259" t="str">
        <f t="shared" si="5"/>
        <v/>
      </c>
    </row>
    <row r="195" spans="1:14" ht="17.100000000000001" customHeight="1">
      <c r="A195" s="95"/>
      <c r="B195" s="110"/>
      <c r="C195" s="126"/>
      <c r="D195" s="101"/>
      <c r="E195" s="101"/>
      <c r="F195" s="132"/>
      <c r="G195" s="132"/>
      <c r="H195" s="95" t="s">
        <v>13155</v>
      </c>
      <c r="I195" s="110" t="s">
        <v>13759</v>
      </c>
      <c r="J195" s="131">
        <f>SUMPRODUCT('[1]表九（录入表）'!D$6:D$345*(LEFT('[1]表九（录入表）'!$B$6:$B$345,LEN($H195))=$H195))</f>
        <v>0</v>
      </c>
      <c r="K195" s="99">
        <f>SUMPRODUCT('[1]表九（录入表）'!E$6:E$345*(LEFT('[1]表九（录入表）'!$B$6:$B$345,LEN($H195))=$H195))</f>
        <v>0</v>
      </c>
      <c r="L195" s="99">
        <f>SUMPRODUCT('[1]表九（录入表）'!F$6:F$345*(LEFT('[1]表九（录入表）'!$B$6:$B$345,LEN($H195))=$H195))</f>
        <v>0</v>
      </c>
      <c r="M195" s="259" t="str">
        <f t="shared" si="5"/>
        <v/>
      </c>
      <c r="N195" s="259" t="str">
        <f t="shared" si="5"/>
        <v/>
      </c>
    </row>
    <row r="196" spans="1:14" ht="17.100000000000001" customHeight="1">
      <c r="A196" s="95"/>
      <c r="B196" s="110"/>
      <c r="C196" s="126"/>
      <c r="D196" s="101"/>
      <c r="E196" s="101"/>
      <c r="F196" s="132"/>
      <c r="G196" s="132"/>
      <c r="H196" s="95" t="s">
        <v>13156</v>
      </c>
      <c r="I196" s="110" t="s">
        <v>13760</v>
      </c>
      <c r="J196" s="131">
        <f>SUMPRODUCT('[1]表九（录入表）'!D$6:D$345*(LEFT('[1]表九（录入表）'!$B$6:$B$345,LEN($H196))=$H196))</f>
        <v>0</v>
      </c>
      <c r="K196" s="99">
        <f>SUMPRODUCT('[1]表九（录入表）'!E$6:E$345*(LEFT('[1]表九（录入表）'!$B$6:$B$345,LEN($H196))=$H196))</f>
        <v>0</v>
      </c>
      <c r="L196" s="99">
        <f>SUMPRODUCT('[1]表九（录入表）'!F$6:F$345*(LEFT('[1]表九（录入表）'!$B$6:$B$345,LEN($H196))=$H196))</f>
        <v>0</v>
      </c>
      <c r="M196" s="259" t="str">
        <f t="shared" si="5"/>
        <v/>
      </c>
      <c r="N196" s="259" t="str">
        <f t="shared" si="5"/>
        <v/>
      </c>
    </row>
    <row r="197" spans="1:14" ht="17.100000000000001" customHeight="1">
      <c r="A197" s="95"/>
      <c r="B197" s="110"/>
      <c r="C197" s="126"/>
      <c r="D197" s="101"/>
      <c r="E197" s="101"/>
      <c r="F197" s="132"/>
      <c r="G197" s="132"/>
      <c r="H197" s="95" t="s">
        <v>13157</v>
      </c>
      <c r="I197" s="110" t="s">
        <v>13761</v>
      </c>
      <c r="J197" s="131">
        <f>SUMPRODUCT('[1]表九（录入表）'!D$6:D$345*(LEFT('[1]表九（录入表）'!$B$6:$B$345,LEN($H197))=$H197))</f>
        <v>0</v>
      </c>
      <c r="K197" s="99">
        <f>SUMPRODUCT('[1]表九（录入表）'!E$6:E$345*(LEFT('[1]表九（录入表）'!$B$6:$B$345,LEN($H197))=$H197))</f>
        <v>0</v>
      </c>
      <c r="L197" s="99">
        <f>SUMPRODUCT('[1]表九（录入表）'!F$6:F$345*(LEFT('[1]表九（录入表）'!$B$6:$B$345,LEN($H197))=$H197))</f>
        <v>0</v>
      </c>
      <c r="M197" s="259" t="str">
        <f t="shared" si="5"/>
        <v/>
      </c>
      <c r="N197" s="259" t="str">
        <f t="shared" si="5"/>
        <v/>
      </c>
    </row>
    <row r="198" spans="1:14" ht="17.100000000000001" customHeight="1">
      <c r="A198" s="95"/>
      <c r="B198" s="110"/>
      <c r="C198" s="126"/>
      <c r="D198" s="101"/>
      <c r="E198" s="101"/>
      <c r="F198" s="132"/>
      <c r="G198" s="132"/>
      <c r="H198" s="95" t="s">
        <v>13158</v>
      </c>
      <c r="I198" s="110" t="s">
        <v>13762</v>
      </c>
      <c r="J198" s="131">
        <f>SUMPRODUCT('[1]表九（录入表）'!D$6:D$345*(LEFT('[1]表九（录入表）'!$B$6:$B$345,LEN($H198))=$H198))</f>
        <v>0</v>
      </c>
      <c r="K198" s="99">
        <f>SUMPRODUCT('[1]表九（录入表）'!E$6:E$345*(LEFT('[1]表九（录入表）'!$B$6:$B$345,LEN($H198))=$H198))</f>
        <v>0</v>
      </c>
      <c r="L198" s="99">
        <f>SUMPRODUCT('[1]表九（录入表）'!F$6:F$345*(LEFT('[1]表九（录入表）'!$B$6:$B$345,LEN($H198))=$H198))</f>
        <v>0</v>
      </c>
      <c r="M198" s="259" t="str">
        <f t="shared" si="5"/>
        <v/>
      </c>
      <c r="N198" s="259" t="str">
        <f t="shared" si="5"/>
        <v/>
      </c>
    </row>
    <row r="199" spans="1:14" ht="17.100000000000001" customHeight="1">
      <c r="A199" s="95"/>
      <c r="B199" s="110"/>
      <c r="C199" s="126"/>
      <c r="D199" s="101"/>
      <c r="E199" s="101"/>
      <c r="F199" s="132"/>
      <c r="G199" s="132"/>
      <c r="H199" s="95" t="s">
        <v>13159</v>
      </c>
      <c r="I199" s="110" t="s">
        <v>13763</v>
      </c>
      <c r="J199" s="131">
        <f>SUMPRODUCT('[1]表九（录入表）'!D$6:D$345*(LEFT('[1]表九（录入表）'!$B$6:$B$345,LEN($H199))=$H199))</f>
        <v>0</v>
      </c>
      <c r="K199" s="99">
        <f>SUMPRODUCT('[1]表九（录入表）'!E$6:E$345*(LEFT('[1]表九（录入表）'!$B$6:$B$345,LEN($H199))=$H199))</f>
        <v>0</v>
      </c>
      <c r="L199" s="99">
        <f>SUMPRODUCT('[1]表九（录入表）'!F$6:F$345*(LEFT('[1]表九（录入表）'!$B$6:$B$345,LEN($H199))=$H199))</f>
        <v>0</v>
      </c>
      <c r="M199" s="259" t="str">
        <f t="shared" si="5"/>
        <v/>
      </c>
      <c r="N199" s="259" t="str">
        <f t="shared" si="5"/>
        <v/>
      </c>
    </row>
    <row r="200" spans="1:14" ht="17.100000000000001" customHeight="1">
      <c r="A200" s="95"/>
      <c r="B200" s="110"/>
      <c r="C200" s="126"/>
      <c r="D200" s="101"/>
      <c r="E200" s="101"/>
      <c r="F200" s="132"/>
      <c r="G200" s="132"/>
      <c r="H200" s="95" t="s">
        <v>13160</v>
      </c>
      <c r="I200" s="110" t="s">
        <v>13304</v>
      </c>
      <c r="J200" s="127">
        <f>SUMPRODUCT('[1]表九（录入表）'!D$6:D$345*(LEFT('[1]表九（录入表）'!$B$6:$B$345,LEN($H200))=$H200))</f>
        <v>0</v>
      </c>
      <c r="K200" s="100">
        <f>SUMPRODUCT('[1]表九（录入表）'!E$6:E$345*(LEFT('[1]表九（录入表）'!$B$6:$B$345,LEN($H200))=$H200))</f>
        <v>0</v>
      </c>
      <c r="L200" s="100">
        <f>SUMPRODUCT('[1]表九（录入表）'!F$6:F$345*(LEFT('[1]表九（录入表）'!$B$6:$B$345,LEN($H200))=$H200))</f>
        <v>0</v>
      </c>
      <c r="M200" s="259" t="str">
        <f t="shared" si="5"/>
        <v/>
      </c>
      <c r="N200" s="259" t="str">
        <f t="shared" si="5"/>
        <v/>
      </c>
    </row>
    <row r="201" spans="1:14" ht="17.100000000000001" customHeight="1">
      <c r="A201" s="95"/>
      <c r="B201" s="110"/>
      <c r="C201" s="126"/>
      <c r="D201" s="101"/>
      <c r="E201" s="101"/>
      <c r="F201" s="132"/>
      <c r="G201" s="132"/>
      <c r="H201" s="95" t="s">
        <v>13161</v>
      </c>
      <c r="I201" s="110" t="s">
        <v>13764</v>
      </c>
      <c r="J201" s="131">
        <f>SUMPRODUCT('[1]表九（录入表）'!D$6:D$345*(LEFT('[1]表九（录入表）'!$B$6:$B$345,LEN($H201))=$H201))</f>
        <v>0</v>
      </c>
      <c r="K201" s="99">
        <f>SUMPRODUCT('[1]表九（录入表）'!E$6:E$345*(LEFT('[1]表九（录入表）'!$B$6:$B$345,LEN($H201))=$H201))</f>
        <v>0</v>
      </c>
      <c r="L201" s="99">
        <f>SUMPRODUCT('[1]表九（录入表）'!F$6:F$345*(LEFT('[1]表九（录入表）'!$B$6:$B$345,LEN($H201))=$H201))</f>
        <v>0</v>
      </c>
      <c r="M201" s="259" t="str">
        <f t="shared" si="5"/>
        <v/>
      </c>
      <c r="N201" s="259" t="str">
        <f t="shared" si="5"/>
        <v/>
      </c>
    </row>
    <row r="202" spans="1:14" ht="17.100000000000001" customHeight="1">
      <c r="A202" s="95"/>
      <c r="B202" s="110"/>
      <c r="C202" s="126"/>
      <c r="D202" s="101"/>
      <c r="E202" s="101"/>
      <c r="F202" s="132"/>
      <c r="G202" s="132"/>
      <c r="H202" s="95" t="s">
        <v>13162</v>
      </c>
      <c r="I202" s="110" t="s">
        <v>13765</v>
      </c>
      <c r="J202" s="131">
        <f>SUMPRODUCT('[1]表九（录入表）'!D$6:D$345*(LEFT('[1]表九（录入表）'!$B$6:$B$345,LEN($H202))=$H202))</f>
        <v>0</v>
      </c>
      <c r="K202" s="99">
        <f>SUMPRODUCT('[1]表九（录入表）'!E$6:E$345*(LEFT('[1]表九（录入表）'!$B$6:$B$345,LEN($H202))=$H202))</f>
        <v>0</v>
      </c>
      <c r="L202" s="99">
        <f>SUMPRODUCT('[1]表九（录入表）'!F$6:F$345*(LEFT('[1]表九（录入表）'!$B$6:$B$345,LEN($H202))=$H202))</f>
        <v>0</v>
      </c>
      <c r="M202" s="259" t="str">
        <f t="shared" si="5"/>
        <v/>
      </c>
      <c r="N202" s="259" t="str">
        <f t="shared" si="5"/>
        <v/>
      </c>
    </row>
    <row r="203" spans="1:14" ht="17.100000000000001" customHeight="1">
      <c r="A203" s="95"/>
      <c r="B203" s="110"/>
      <c r="C203" s="126"/>
      <c r="D203" s="101"/>
      <c r="E203" s="101"/>
      <c r="F203" s="132"/>
      <c r="G203" s="132"/>
      <c r="H203" s="207" t="s">
        <v>13163</v>
      </c>
      <c r="I203" s="110" t="s">
        <v>13766</v>
      </c>
      <c r="J203" s="131">
        <f>SUMPRODUCT('[1]表九（录入表）'!D$6:D$345*(LEFT('[1]表九（录入表）'!$B$6:$B$345,LEN($H203))=$H203))</f>
        <v>0</v>
      </c>
      <c r="K203" s="99">
        <f>SUMPRODUCT('[1]表九（录入表）'!E$6:E$345*(LEFT('[1]表九（录入表）'!$B$6:$B$345,LEN($H203))=$H203))</f>
        <v>0</v>
      </c>
      <c r="L203" s="99">
        <f>SUMPRODUCT('[1]表九（录入表）'!F$6:F$345*(LEFT('[1]表九（录入表）'!$B$6:$B$345,LEN($H203))=$H203))</f>
        <v>0</v>
      </c>
      <c r="M203" s="259" t="str">
        <f t="shared" si="5"/>
        <v/>
      </c>
      <c r="N203" s="259" t="str">
        <f t="shared" si="5"/>
        <v/>
      </c>
    </row>
    <row r="204" spans="1:14" ht="17.100000000000001" customHeight="1">
      <c r="A204" s="95"/>
      <c r="B204" s="110"/>
      <c r="C204" s="126"/>
      <c r="D204" s="101"/>
      <c r="E204" s="101"/>
      <c r="F204" s="132"/>
      <c r="G204" s="132"/>
      <c r="H204" s="95" t="s">
        <v>13164</v>
      </c>
      <c r="I204" s="110" t="s">
        <v>13767</v>
      </c>
      <c r="J204" s="131">
        <f>SUMPRODUCT('[1]表九（录入表）'!D$6:D$345*(LEFT('[1]表九（录入表）'!$B$6:$B$345,LEN($H204))=$H204))</f>
        <v>0</v>
      </c>
      <c r="K204" s="131">
        <f>SUMPRODUCT('[1]表九（录入表）'!E$6:E$345*(LEFT('[1]表九（录入表）'!$B$6:$B$345,LEN($H204))=$H204))</f>
        <v>0</v>
      </c>
      <c r="L204" s="131">
        <f>SUMPRODUCT('[1]表九（录入表）'!F$6:F$345*(LEFT('[1]表九（录入表）'!$B$6:$B$345,LEN($H204))=$H204))</f>
        <v>0</v>
      </c>
      <c r="M204" s="259" t="str">
        <f t="shared" si="5"/>
        <v/>
      </c>
      <c r="N204" s="259" t="str">
        <f t="shared" si="5"/>
        <v/>
      </c>
    </row>
    <row r="205" spans="1:14" ht="17.100000000000001" customHeight="1">
      <c r="A205" s="95"/>
      <c r="B205" s="110"/>
      <c r="C205" s="126"/>
      <c r="D205" s="101"/>
      <c r="E205" s="101"/>
      <c r="F205" s="132"/>
      <c r="G205" s="132"/>
      <c r="H205" s="95" t="s">
        <v>13165</v>
      </c>
      <c r="I205" s="110" t="s">
        <v>13768</v>
      </c>
      <c r="J205" s="131">
        <f>SUMPRODUCT('[1]表九（录入表）'!D$6:D$345*(LEFT('[1]表九（录入表）'!$B$6:$B$345,LEN($H205))=$H205))</f>
        <v>0</v>
      </c>
      <c r="K205" s="99">
        <f>SUMPRODUCT('[1]表九（录入表）'!E$6:E$345*(LEFT('[1]表九（录入表）'!$B$6:$B$345,LEN($H205))=$H205))</f>
        <v>0</v>
      </c>
      <c r="L205" s="99">
        <f>SUMPRODUCT('[1]表九（录入表）'!F$6:F$345*(LEFT('[1]表九（录入表）'!$B$6:$B$345,LEN($H205))=$H205))</f>
        <v>0</v>
      </c>
      <c r="M205" s="259" t="str">
        <f t="shared" si="5"/>
        <v/>
      </c>
      <c r="N205" s="259" t="str">
        <f t="shared" si="5"/>
        <v/>
      </c>
    </row>
    <row r="206" spans="1:14" ht="17.100000000000001" customHeight="1">
      <c r="A206" s="95"/>
      <c r="B206" s="110"/>
      <c r="C206" s="126"/>
      <c r="D206" s="101"/>
      <c r="E206" s="101"/>
      <c r="F206" s="132"/>
      <c r="G206" s="132"/>
      <c r="H206" s="95" t="s">
        <v>13166</v>
      </c>
      <c r="I206" s="110" t="s">
        <v>13769</v>
      </c>
      <c r="J206" s="131">
        <f>SUMPRODUCT('[1]表九（录入表）'!D$6:D$345*(LEFT('[1]表九（录入表）'!$B$6:$B$345,LEN($H206))=$H206))</f>
        <v>0</v>
      </c>
      <c r="K206" s="99">
        <f>SUMPRODUCT('[1]表九（录入表）'!E$6:E$345*(LEFT('[1]表九（录入表）'!$B$6:$B$345,LEN($H206))=$H206))</f>
        <v>0</v>
      </c>
      <c r="L206" s="99">
        <f>SUMPRODUCT('[1]表九（录入表）'!F$6:F$345*(LEFT('[1]表九（录入表）'!$B$6:$B$345,LEN($H206))=$H206))</f>
        <v>0</v>
      </c>
      <c r="M206" s="259" t="str">
        <f t="shared" si="5"/>
        <v/>
      </c>
      <c r="N206" s="259" t="str">
        <f t="shared" si="5"/>
        <v/>
      </c>
    </row>
    <row r="207" spans="1:14" ht="17.100000000000001" customHeight="1">
      <c r="A207" s="95"/>
      <c r="B207" s="110"/>
      <c r="C207" s="126"/>
      <c r="D207" s="101"/>
      <c r="E207" s="101"/>
      <c r="F207" s="132"/>
      <c r="G207" s="132"/>
      <c r="H207" s="95" t="s">
        <v>13167</v>
      </c>
      <c r="I207" s="110" t="s">
        <v>13305</v>
      </c>
      <c r="J207" s="127">
        <f>SUMPRODUCT('[1]表九（录入表）'!D$6:D$345*(LEFT('[1]表九（录入表）'!$B$6:$B$345,LEN($H207))=$H207))</f>
        <v>0</v>
      </c>
      <c r="K207" s="100">
        <f>SUMPRODUCT('[1]表九（录入表）'!E$6:E$345*(LEFT('[1]表九（录入表）'!$B$6:$B$345,LEN($H207))=$H207))</f>
        <v>0</v>
      </c>
      <c r="L207" s="100">
        <f>SUMPRODUCT('[1]表九（录入表）'!F$6:F$345*(LEFT('[1]表九（录入表）'!$B$6:$B$345,LEN($H207))=$H207))</f>
        <v>0</v>
      </c>
      <c r="M207" s="259" t="str">
        <f t="shared" si="5"/>
        <v/>
      </c>
      <c r="N207" s="259" t="str">
        <f t="shared" si="5"/>
        <v/>
      </c>
    </row>
    <row r="208" spans="1:14" ht="17.100000000000001" customHeight="1">
      <c r="A208" s="95"/>
      <c r="B208" s="110"/>
      <c r="C208" s="126"/>
      <c r="D208" s="101"/>
      <c r="E208" s="101"/>
      <c r="F208" s="132"/>
      <c r="G208" s="132"/>
      <c r="H208" s="95" t="s">
        <v>13168</v>
      </c>
      <c r="I208" s="125" t="s">
        <v>13770</v>
      </c>
      <c r="J208" s="131">
        <f>SUMPRODUCT('[1]表九（录入表）'!D$6:D$345*(LEFT('[1]表九（录入表）'!$B$6:$B$345,LEN($H208))=$H208))</f>
        <v>0</v>
      </c>
      <c r="K208" s="99">
        <f>SUMPRODUCT('[1]表九（录入表）'!E$6:E$345*(LEFT('[1]表九（录入表）'!$B$6:$B$345,LEN($H208))=$H208))</f>
        <v>0</v>
      </c>
      <c r="L208" s="99">
        <f>SUMPRODUCT('[1]表九（录入表）'!F$6:F$345*(LEFT('[1]表九（录入表）'!$B$6:$B$345,LEN($H208))=$H208))</f>
        <v>0</v>
      </c>
      <c r="M208" s="259" t="str">
        <f t="shared" si="5"/>
        <v/>
      </c>
      <c r="N208" s="259" t="str">
        <f t="shared" si="5"/>
        <v/>
      </c>
    </row>
    <row r="209" spans="1:14" ht="17.100000000000001" customHeight="1">
      <c r="A209" s="95"/>
      <c r="B209" s="110"/>
      <c r="C209" s="126"/>
      <c r="D209" s="101"/>
      <c r="E209" s="101"/>
      <c r="F209" s="132"/>
      <c r="G209" s="132"/>
      <c r="H209" s="95" t="s">
        <v>13169</v>
      </c>
      <c r="I209" s="110" t="s">
        <v>11551</v>
      </c>
      <c r="J209" s="131">
        <f>SUMPRODUCT('[1]表九（录入表）'!D$6:D$345*(LEFT('[1]表九（录入表）'!$B$6:$B$345,LEN($H209))=$H209))</f>
        <v>0</v>
      </c>
      <c r="K209" s="99">
        <f>SUMPRODUCT('[1]表九（录入表）'!E$6:E$345*(LEFT('[1]表九（录入表）'!$B$6:$B$345,LEN($H209))=$H209))</f>
        <v>0</v>
      </c>
      <c r="L209" s="99">
        <f>SUMPRODUCT('[1]表九（录入表）'!F$6:F$345*(LEFT('[1]表九（录入表）'!$B$6:$B$345,LEN($H209))=$H209))</f>
        <v>0</v>
      </c>
      <c r="M209" s="259" t="str">
        <f t="shared" si="5"/>
        <v/>
      </c>
      <c r="N209" s="259" t="str">
        <f t="shared" si="5"/>
        <v/>
      </c>
    </row>
    <row r="210" spans="1:14" ht="17.100000000000001" customHeight="1">
      <c r="A210" s="95"/>
      <c r="B210" s="110"/>
      <c r="C210" s="126"/>
      <c r="D210" s="101"/>
      <c r="E210" s="101"/>
      <c r="F210" s="132"/>
      <c r="G210" s="132"/>
      <c r="H210" s="95" t="s">
        <v>13170</v>
      </c>
      <c r="I210" s="110" t="s">
        <v>13771</v>
      </c>
      <c r="J210" s="131">
        <f>SUMPRODUCT('[1]表九（录入表）'!D$6:D$345*(LEFT('[1]表九（录入表）'!$B$6:$B$345,LEN($H210))=$H210))</f>
        <v>0</v>
      </c>
      <c r="K210" s="99">
        <f>SUMPRODUCT('[1]表九（录入表）'!E$6:E$345*(LEFT('[1]表九（录入表）'!$B$6:$B$345,LEN($H210))=$H210))</f>
        <v>0</v>
      </c>
      <c r="L210" s="99">
        <f>SUMPRODUCT('[1]表九（录入表）'!F$6:F$345*(LEFT('[1]表九（录入表）'!$B$6:$B$345,LEN($H210))=$H210))</f>
        <v>0</v>
      </c>
      <c r="M210" s="259" t="str">
        <f t="shared" si="5"/>
        <v/>
      </c>
      <c r="N210" s="259" t="str">
        <f t="shared" si="5"/>
        <v/>
      </c>
    </row>
    <row r="211" spans="1:14" ht="17.100000000000001" customHeight="1">
      <c r="A211" s="95"/>
      <c r="B211" s="110"/>
      <c r="C211" s="126"/>
      <c r="D211" s="101"/>
      <c r="E211" s="101"/>
      <c r="F211" s="132"/>
      <c r="G211" s="132"/>
      <c r="H211" s="95" t="s">
        <v>13171</v>
      </c>
      <c r="I211" s="110" t="s">
        <v>13772</v>
      </c>
      <c r="J211" s="131">
        <f>SUMPRODUCT('[1]表九（录入表）'!D$6:D$345*(LEFT('[1]表九（录入表）'!$B$6:$B$345,LEN($H211))=$H211))</f>
        <v>0</v>
      </c>
      <c r="K211" s="99">
        <f>SUMPRODUCT('[1]表九（录入表）'!E$6:E$345*(LEFT('[1]表九（录入表）'!$B$6:$B$345,LEN($H211))=$H211))</f>
        <v>0</v>
      </c>
      <c r="L211" s="99">
        <f>SUMPRODUCT('[1]表九（录入表）'!F$6:F$345*(LEFT('[1]表九（录入表）'!$B$6:$B$345,LEN($H211))=$H211))</f>
        <v>0</v>
      </c>
      <c r="M211" s="259" t="str">
        <f t="shared" si="5"/>
        <v/>
      </c>
      <c r="N211" s="259" t="str">
        <f t="shared" si="5"/>
        <v/>
      </c>
    </row>
    <row r="212" spans="1:14" ht="17.100000000000001" customHeight="1">
      <c r="A212" s="95"/>
      <c r="B212" s="110"/>
      <c r="C212" s="126"/>
      <c r="D212" s="101"/>
      <c r="E212" s="101"/>
      <c r="F212" s="132"/>
      <c r="G212" s="132"/>
      <c r="H212" s="95" t="s">
        <v>13172</v>
      </c>
      <c r="I212" s="110" t="s">
        <v>13773</v>
      </c>
      <c r="J212" s="131">
        <f>SUMPRODUCT('[1]表九（录入表）'!D$6:D$345*(LEFT('[1]表九（录入表）'!$B$6:$B$345,LEN($H212))=$H212))</f>
        <v>0</v>
      </c>
      <c r="K212" s="99">
        <f>SUMPRODUCT('[1]表九（录入表）'!E$6:E$345*(LEFT('[1]表九（录入表）'!$B$6:$B$345,LEN($H212))=$H212))</f>
        <v>0</v>
      </c>
      <c r="L212" s="99">
        <f>SUMPRODUCT('[1]表九（录入表）'!F$6:F$345*(LEFT('[1]表九（录入表）'!$B$6:$B$345,LEN($H212))=$H212))</f>
        <v>0</v>
      </c>
      <c r="M212" s="259" t="str">
        <f t="shared" si="5"/>
        <v/>
      </c>
      <c r="N212" s="259" t="str">
        <f t="shared" si="5"/>
        <v/>
      </c>
    </row>
    <row r="213" spans="1:14" ht="17.100000000000001" customHeight="1">
      <c r="A213" s="95"/>
      <c r="B213" s="110"/>
      <c r="C213" s="126"/>
      <c r="D213" s="101"/>
      <c r="E213" s="101"/>
      <c r="F213" s="132"/>
      <c r="G213" s="132"/>
      <c r="H213" s="95" t="s">
        <v>13173</v>
      </c>
      <c r="I213" s="110" t="s">
        <v>13774</v>
      </c>
      <c r="J213" s="131">
        <f>SUMPRODUCT('[1]表九（录入表）'!D$6:D$345*(LEFT('[1]表九（录入表）'!$B$6:$B$345,LEN($H213))=$H213))</f>
        <v>0</v>
      </c>
      <c r="K213" s="99">
        <f>SUMPRODUCT('[1]表九（录入表）'!E$6:E$345*(LEFT('[1]表九（录入表）'!$B$6:$B$345,LEN($H213))=$H213))</f>
        <v>0</v>
      </c>
      <c r="L213" s="99">
        <f>SUMPRODUCT('[1]表九（录入表）'!F$6:F$345*(LEFT('[1]表九（录入表）'!$B$6:$B$345,LEN($H213))=$H213))</f>
        <v>0</v>
      </c>
      <c r="M213" s="259" t="str">
        <f t="shared" si="5"/>
        <v/>
      </c>
      <c r="N213" s="259" t="str">
        <f t="shared" si="5"/>
        <v/>
      </c>
    </row>
    <row r="214" spans="1:14" ht="17.100000000000001" customHeight="1">
      <c r="A214" s="95"/>
      <c r="B214" s="110"/>
      <c r="C214" s="126"/>
      <c r="D214" s="101"/>
      <c r="E214" s="101"/>
      <c r="F214" s="132"/>
      <c r="G214" s="132"/>
      <c r="H214" s="95" t="s">
        <v>13174</v>
      </c>
      <c r="I214" s="110" t="s">
        <v>13775</v>
      </c>
      <c r="J214" s="131">
        <f>SUMPRODUCT('[1]表九（录入表）'!D$6:D$345*(LEFT('[1]表九（录入表）'!$B$6:$B$345,LEN($H214))=$H214))</f>
        <v>0</v>
      </c>
      <c r="K214" s="99">
        <f>SUMPRODUCT('[1]表九（录入表）'!E$6:E$345*(LEFT('[1]表九（录入表）'!$B$6:$B$345,LEN($H214))=$H214))</f>
        <v>0</v>
      </c>
      <c r="L214" s="99">
        <f>SUMPRODUCT('[1]表九（录入表）'!F$6:F$345*(LEFT('[1]表九（录入表）'!$B$6:$B$345,LEN($H214))=$H214))</f>
        <v>0</v>
      </c>
      <c r="M214" s="259" t="str">
        <f t="shared" si="5"/>
        <v/>
      </c>
      <c r="N214" s="259" t="str">
        <f t="shared" si="5"/>
        <v/>
      </c>
    </row>
    <row r="215" spans="1:14" ht="17.100000000000001" customHeight="1">
      <c r="A215" s="95"/>
      <c r="B215" s="110"/>
      <c r="C215" s="126"/>
      <c r="D215" s="101"/>
      <c r="E215" s="101"/>
      <c r="F215" s="132"/>
      <c r="G215" s="132"/>
      <c r="H215" s="95" t="s">
        <v>13175</v>
      </c>
      <c r="I215" s="110" t="s">
        <v>13776</v>
      </c>
      <c r="J215" s="131">
        <f>SUMPRODUCT('[1]表九（录入表）'!D$6:D$345*(LEFT('[1]表九（录入表）'!$B$6:$B$345,LEN($H215))=$H215))</f>
        <v>0</v>
      </c>
      <c r="K215" s="99">
        <f>SUMPRODUCT('[1]表九（录入表）'!E$6:E$345*(LEFT('[1]表九（录入表）'!$B$6:$B$345,LEN($H215))=$H215))</f>
        <v>0</v>
      </c>
      <c r="L215" s="99">
        <f>SUMPRODUCT('[1]表九（录入表）'!F$6:F$345*(LEFT('[1]表九（录入表）'!$B$6:$B$345,LEN($H215))=$H215))</f>
        <v>0</v>
      </c>
      <c r="M215" s="259" t="str">
        <f t="shared" ref="M215:N278" si="6">IFERROR($L215/J215,"")</f>
        <v/>
      </c>
      <c r="N215" s="259" t="str">
        <f t="shared" si="6"/>
        <v/>
      </c>
    </row>
    <row r="216" spans="1:14" ht="17.100000000000001" customHeight="1">
      <c r="A216" s="95"/>
      <c r="B216" s="110"/>
      <c r="C216" s="126"/>
      <c r="D216" s="101"/>
      <c r="E216" s="101"/>
      <c r="F216" s="132"/>
      <c r="G216" s="132"/>
      <c r="H216" s="95" t="s">
        <v>13176</v>
      </c>
      <c r="I216" s="110" t="s">
        <v>13777</v>
      </c>
      <c r="J216" s="131">
        <f>SUMPRODUCT('[1]表九（录入表）'!D$6:D$345*(LEFT('[1]表九（录入表）'!$B$6:$B$345,LEN($H216))=$H216))</f>
        <v>0</v>
      </c>
      <c r="K216" s="131">
        <f>SUMPRODUCT('[1]表九（录入表）'!E$6:E$345*(LEFT('[1]表九（录入表）'!$B$6:$B$345,LEN($H216))=$H216))</f>
        <v>0</v>
      </c>
      <c r="L216" s="131">
        <f>SUMPRODUCT('[1]表九（录入表）'!F$6:F$345*(LEFT('[1]表九（录入表）'!$B$6:$B$345,LEN($H216))=$H216))</f>
        <v>0</v>
      </c>
      <c r="M216" s="259" t="str">
        <f t="shared" si="6"/>
        <v/>
      </c>
      <c r="N216" s="259" t="str">
        <f t="shared" si="6"/>
        <v/>
      </c>
    </row>
    <row r="217" spans="1:14" ht="17.100000000000001" customHeight="1">
      <c r="A217" s="95"/>
      <c r="B217" s="110"/>
      <c r="C217" s="126"/>
      <c r="D217" s="101"/>
      <c r="E217" s="101"/>
      <c r="F217" s="132"/>
      <c r="G217" s="132"/>
      <c r="H217" s="95" t="s">
        <v>13177</v>
      </c>
      <c r="I217" s="110" t="s">
        <v>13306</v>
      </c>
      <c r="J217" s="127">
        <f>SUMPRODUCT('[1]表九（录入表）'!D$6:D$345*(LEFT('[1]表九（录入表）'!$B$6:$B$345,LEN($H217))=$H217))</f>
        <v>0</v>
      </c>
      <c r="K217" s="127">
        <f>SUMPRODUCT('[1]表九（录入表）'!E$6:E$345*(LEFT('[1]表九（录入表）'!$B$6:$B$345,LEN($H217))=$H217))</f>
        <v>0</v>
      </c>
      <c r="L217" s="127">
        <f>SUMPRODUCT('[1]表九（录入表）'!F$6:F$345*(LEFT('[1]表九（录入表）'!$B$6:$B$345,LEN($H217))=$H217))</f>
        <v>0</v>
      </c>
      <c r="M217" s="259" t="str">
        <f t="shared" si="6"/>
        <v/>
      </c>
      <c r="N217" s="259" t="str">
        <f t="shared" si="6"/>
        <v/>
      </c>
    </row>
    <row r="218" spans="1:14" ht="17.100000000000001" customHeight="1">
      <c r="A218" s="95"/>
      <c r="B218" s="110"/>
      <c r="C218" s="126"/>
      <c r="D218" s="101"/>
      <c r="E218" s="101"/>
      <c r="F218" s="132"/>
      <c r="G218" s="132"/>
      <c r="H218" s="95" t="s">
        <v>13178</v>
      </c>
      <c r="I218" s="110" t="s">
        <v>11498</v>
      </c>
      <c r="J218" s="131">
        <f>SUMPRODUCT('[1]表九（录入表）'!D$6:D$345*(LEFT('[1]表九（录入表）'!$B$6:$B$345,LEN($H218))=$H218))</f>
        <v>0</v>
      </c>
      <c r="K218" s="99">
        <f>SUMPRODUCT('[1]表九（录入表）'!E$6:E$345*(LEFT('[1]表九（录入表）'!$B$6:$B$345,LEN($H218))=$H218))</f>
        <v>0</v>
      </c>
      <c r="L218" s="99">
        <f>SUMPRODUCT('[1]表九（录入表）'!F$6:F$345*(LEFT('[1]表九（录入表）'!$B$6:$B$345,LEN($H218))=$H218))</f>
        <v>0</v>
      </c>
      <c r="M218" s="259" t="str">
        <f t="shared" si="6"/>
        <v/>
      </c>
      <c r="N218" s="259" t="str">
        <f t="shared" si="6"/>
        <v/>
      </c>
    </row>
    <row r="219" spans="1:14" ht="17.100000000000001" customHeight="1">
      <c r="A219" s="95"/>
      <c r="B219" s="110"/>
      <c r="C219" s="126"/>
      <c r="D219" s="101"/>
      <c r="E219" s="101"/>
      <c r="F219" s="132"/>
      <c r="G219" s="132"/>
      <c r="H219" s="95" t="s">
        <v>13179</v>
      </c>
      <c r="I219" s="110" t="s">
        <v>13778</v>
      </c>
      <c r="J219" s="131">
        <f>SUMPRODUCT('[1]表九（录入表）'!D$6:D$345*(LEFT('[1]表九（录入表）'!$B$6:$B$345,LEN($H219))=$H219))</f>
        <v>0</v>
      </c>
      <c r="K219" s="99">
        <f>SUMPRODUCT('[1]表九（录入表）'!E$6:E$345*(LEFT('[1]表九（录入表）'!$B$6:$B$345,LEN($H219))=$H219))</f>
        <v>0</v>
      </c>
      <c r="L219" s="99">
        <f>SUMPRODUCT('[1]表九（录入表）'!F$6:F$345*(LEFT('[1]表九（录入表）'!$B$6:$B$345,LEN($H219))=$H219))</f>
        <v>0</v>
      </c>
      <c r="M219" s="259" t="str">
        <f t="shared" si="6"/>
        <v/>
      </c>
      <c r="N219" s="259" t="str">
        <f t="shared" si="6"/>
        <v/>
      </c>
    </row>
    <row r="220" spans="1:14" ht="17.100000000000001" customHeight="1">
      <c r="A220" s="95"/>
      <c r="B220" s="110"/>
      <c r="C220" s="126"/>
      <c r="D220" s="101"/>
      <c r="E220" s="101"/>
      <c r="F220" s="132"/>
      <c r="G220" s="132"/>
      <c r="H220" s="95" t="s">
        <v>13180</v>
      </c>
      <c r="I220" s="110" t="s">
        <v>13307</v>
      </c>
      <c r="J220" s="127">
        <f>SUMPRODUCT('[1]表九（录入表）'!D$6:D$345*(LEFT('[1]表九（录入表）'!$B$6:$B$345,LEN($H220))=$H220))</f>
        <v>0</v>
      </c>
      <c r="K220" s="100">
        <f>SUMPRODUCT('[1]表九（录入表）'!E$6:E$345*(LEFT('[1]表九（录入表）'!$B$6:$B$345,LEN($H220))=$H220))</f>
        <v>0</v>
      </c>
      <c r="L220" s="100">
        <f>SUMPRODUCT('[1]表九（录入表）'!F$6:F$345*(LEFT('[1]表九（录入表）'!$B$6:$B$345,LEN($H220))=$H220))</f>
        <v>0</v>
      </c>
      <c r="M220" s="259" t="str">
        <f t="shared" si="6"/>
        <v/>
      </c>
      <c r="N220" s="259" t="str">
        <f t="shared" si="6"/>
        <v/>
      </c>
    </row>
    <row r="221" spans="1:14" ht="17.100000000000001" customHeight="1">
      <c r="A221" s="95"/>
      <c r="B221" s="110"/>
      <c r="C221" s="126"/>
      <c r="D221" s="101"/>
      <c r="E221" s="101"/>
      <c r="F221" s="132"/>
      <c r="G221" s="132"/>
      <c r="H221" s="95" t="s">
        <v>13181</v>
      </c>
      <c r="I221" s="110" t="s">
        <v>11498</v>
      </c>
      <c r="J221" s="131">
        <f>SUMPRODUCT('[1]表九（录入表）'!D$6:D$345*(LEFT('[1]表九（录入表）'!$B$6:$B$345,LEN($H221))=$H221))</f>
        <v>0</v>
      </c>
      <c r="K221" s="99">
        <f>SUMPRODUCT('[1]表九（录入表）'!E$6:E$345*(LEFT('[1]表九（录入表）'!$B$6:$B$345,LEN($H221))=$H221))</f>
        <v>0</v>
      </c>
      <c r="L221" s="99">
        <f>SUMPRODUCT('[1]表九（录入表）'!F$6:F$345*(LEFT('[1]表九（录入表）'!$B$6:$B$345,LEN($H221))=$H221))</f>
        <v>0</v>
      </c>
      <c r="M221" s="259" t="str">
        <f t="shared" si="6"/>
        <v/>
      </c>
      <c r="N221" s="259" t="str">
        <f t="shared" si="6"/>
        <v/>
      </c>
    </row>
    <row r="222" spans="1:14" ht="17.100000000000001" customHeight="1">
      <c r="A222" s="95"/>
      <c r="B222" s="110"/>
      <c r="C222" s="126"/>
      <c r="D222" s="101"/>
      <c r="E222" s="101"/>
      <c r="F222" s="132"/>
      <c r="G222" s="132"/>
      <c r="H222" s="95" t="s">
        <v>13182</v>
      </c>
      <c r="I222" s="110" t="s">
        <v>13779</v>
      </c>
      <c r="J222" s="131">
        <f>SUMPRODUCT('[1]表九（录入表）'!D$6:D$345*(LEFT('[1]表九（录入表）'!$B$6:$B$345,LEN($H222))=$H222))</f>
        <v>0</v>
      </c>
      <c r="K222" s="99">
        <f>SUMPRODUCT('[1]表九（录入表）'!E$6:E$345*(LEFT('[1]表九（录入表）'!$B$6:$B$345,LEN($H222))=$H222))</f>
        <v>0</v>
      </c>
      <c r="L222" s="99">
        <f>SUMPRODUCT('[1]表九（录入表）'!F$6:F$345*(LEFT('[1]表九（录入表）'!$B$6:$B$345,LEN($H222))=$H222))</f>
        <v>0</v>
      </c>
      <c r="M222" s="259" t="str">
        <f t="shared" si="6"/>
        <v/>
      </c>
      <c r="N222" s="259" t="str">
        <f t="shared" si="6"/>
        <v/>
      </c>
    </row>
    <row r="223" spans="1:14" ht="17.100000000000001" customHeight="1">
      <c r="A223" s="95"/>
      <c r="B223" s="110"/>
      <c r="C223" s="126"/>
      <c r="D223" s="101"/>
      <c r="E223" s="101"/>
      <c r="F223" s="132"/>
      <c r="G223" s="132"/>
      <c r="H223" s="95" t="s">
        <v>13183</v>
      </c>
      <c r="I223" s="110" t="s">
        <v>13308</v>
      </c>
      <c r="J223" s="127">
        <f>SUMPRODUCT('[1]表九（录入表）'!D$6:D$345*(LEFT('[1]表九（录入表）'!$B$6:$B$345,LEN($H223))=$H223))</f>
        <v>0</v>
      </c>
      <c r="K223" s="100">
        <f>SUMPRODUCT('[1]表九（录入表）'!E$6:E$345*(LEFT('[1]表九（录入表）'!$B$6:$B$345,LEN($H223))=$H223))</f>
        <v>0</v>
      </c>
      <c r="L223" s="100">
        <f>SUMPRODUCT('[1]表九（录入表）'!F$6:F$345*(LEFT('[1]表九（录入表）'!$B$6:$B$345,LEN($H223))=$H223))</f>
        <v>0</v>
      </c>
      <c r="M223" s="259" t="str">
        <f t="shared" si="6"/>
        <v/>
      </c>
      <c r="N223" s="259" t="str">
        <f t="shared" si="6"/>
        <v/>
      </c>
    </row>
    <row r="224" spans="1:14" ht="17.100000000000001" customHeight="1">
      <c r="A224" s="95"/>
      <c r="B224" s="110"/>
      <c r="C224" s="126"/>
      <c r="D224" s="101"/>
      <c r="E224" s="101"/>
      <c r="F224" s="132"/>
      <c r="G224" s="132"/>
      <c r="H224" s="95" t="s">
        <v>13780</v>
      </c>
      <c r="I224" s="110" t="s">
        <v>13584</v>
      </c>
      <c r="J224" s="127">
        <f>SUMPRODUCT('[1]表九（录入表）'!D$6:D$345*(LEFT('[1]表九（录入表）'!$B$6:$B$345,LEN($H224))=$H224))</f>
        <v>0</v>
      </c>
      <c r="K224" s="100">
        <f>SUMPRODUCT('[1]表九（录入表）'!E$6:E$345*(LEFT('[1]表九（录入表）'!$B$6:$B$345,LEN($H224))=$H224))</f>
        <v>0</v>
      </c>
      <c r="L224" s="281">
        <f>SUMPRODUCT('[1]表九（录入表）'!F$6:F$345*(LEFT('[1]表九（录入表）'!$B$6:$B$345,LEN($H224))=$H224))</f>
        <v>0</v>
      </c>
      <c r="M224" s="259" t="str">
        <f t="shared" si="6"/>
        <v/>
      </c>
      <c r="N224" s="259" t="str">
        <f t="shared" si="6"/>
        <v/>
      </c>
    </row>
    <row r="225" spans="1:14" ht="17.100000000000001" customHeight="1">
      <c r="A225" s="95"/>
      <c r="B225" s="110"/>
      <c r="C225" s="126"/>
      <c r="D225" s="101"/>
      <c r="E225" s="101"/>
      <c r="F225" s="132"/>
      <c r="G225" s="132"/>
      <c r="H225" s="95" t="s">
        <v>13781</v>
      </c>
      <c r="I225" s="110" t="s">
        <v>10064</v>
      </c>
      <c r="J225" s="131">
        <f>SUMPRODUCT('[1]表九（录入表）'!D$6:D$345*(LEFT('[1]表九（录入表）'!$B$6:$B$345,LEN($H225))=$H225))</f>
        <v>0</v>
      </c>
      <c r="K225" s="99">
        <f>SUMPRODUCT('[1]表九（录入表）'!E$6:E$345*(LEFT('[1]表九（录入表）'!$B$6:$B$345,LEN($H225))=$H225))</f>
        <v>0</v>
      </c>
      <c r="L225" s="99">
        <f>SUMPRODUCT('[1]表九（录入表）'!F$6:F$345*(LEFT('[1]表九（录入表）'!$B$6:$B$345,LEN($H225))=$H225))</f>
        <v>0</v>
      </c>
      <c r="M225" s="259" t="str">
        <f t="shared" si="6"/>
        <v/>
      </c>
      <c r="N225" s="259" t="str">
        <f t="shared" si="6"/>
        <v/>
      </c>
    </row>
    <row r="226" spans="1:14" ht="17.100000000000001" customHeight="1">
      <c r="A226" s="95"/>
      <c r="B226" s="110"/>
      <c r="C226" s="126"/>
      <c r="D226" s="101"/>
      <c r="E226" s="101"/>
      <c r="F226" s="132"/>
      <c r="G226" s="132"/>
      <c r="H226" s="95" t="s">
        <v>13782</v>
      </c>
      <c r="I226" s="110" t="s">
        <v>10066</v>
      </c>
      <c r="J226" s="131">
        <f>SUMPRODUCT('[1]表九（录入表）'!D$6:D$345*(LEFT('[1]表九（录入表）'!$B$6:$B$345,LEN($H226))=$H226))</f>
        <v>0</v>
      </c>
      <c r="K226" s="99">
        <f>SUMPRODUCT('[1]表九（录入表）'!E$6:E$345*(LEFT('[1]表九（录入表）'!$B$6:$B$345,LEN($H226))=$H226))</f>
        <v>0</v>
      </c>
      <c r="L226" s="99">
        <f>SUMPRODUCT('[1]表九（录入表）'!F$6:F$345*(LEFT('[1]表九（录入表）'!$B$6:$B$345,LEN($H226))=$H226))</f>
        <v>0</v>
      </c>
      <c r="M226" s="259" t="str">
        <f t="shared" si="6"/>
        <v/>
      </c>
      <c r="N226" s="259" t="str">
        <f t="shared" si="6"/>
        <v/>
      </c>
    </row>
    <row r="227" spans="1:14" ht="17.100000000000001" customHeight="1">
      <c r="A227" s="95"/>
      <c r="B227" s="110"/>
      <c r="C227" s="126"/>
      <c r="D227" s="101"/>
      <c r="E227" s="101"/>
      <c r="F227" s="132"/>
      <c r="G227" s="132"/>
      <c r="H227" s="95" t="s">
        <v>13783</v>
      </c>
      <c r="I227" s="110" t="s">
        <v>10068</v>
      </c>
      <c r="J227" s="131">
        <f>SUMPRODUCT('[1]表九（录入表）'!D$6:D$345*(LEFT('[1]表九（录入表）'!$B$6:$B$345,LEN($H227))=$H227))</f>
        <v>0</v>
      </c>
      <c r="K227" s="99">
        <f>SUMPRODUCT('[1]表九（录入表）'!E$6:E$345*(LEFT('[1]表九（录入表）'!$B$6:$B$345,LEN($H227))=$H227))</f>
        <v>0</v>
      </c>
      <c r="L227" s="99">
        <f>SUMPRODUCT('[1]表九（录入表）'!F$6:F$345*(LEFT('[1]表九（录入表）'!$B$6:$B$345,LEN($H227))=$H227))</f>
        <v>0</v>
      </c>
      <c r="M227" s="259" t="str">
        <f t="shared" si="6"/>
        <v/>
      </c>
      <c r="N227" s="259" t="str">
        <f t="shared" si="6"/>
        <v/>
      </c>
    </row>
    <row r="228" spans="1:14" ht="17.100000000000001" customHeight="1">
      <c r="A228" s="95"/>
      <c r="B228" s="110"/>
      <c r="C228" s="126"/>
      <c r="D228" s="101"/>
      <c r="E228" s="101"/>
      <c r="F228" s="132"/>
      <c r="G228" s="132"/>
      <c r="H228" s="95" t="s">
        <v>13784</v>
      </c>
      <c r="I228" s="110" t="s">
        <v>10070</v>
      </c>
      <c r="J228" s="131">
        <f>SUMPRODUCT('[1]表九（录入表）'!D$6:D$345*(LEFT('[1]表九（录入表）'!$B$6:$B$345,LEN($H228))=$H228))</f>
        <v>0</v>
      </c>
      <c r="K228" s="99">
        <f>SUMPRODUCT('[1]表九（录入表）'!E$6:E$345*(LEFT('[1]表九（录入表）'!$B$6:$B$345,LEN($H228))=$H228))</f>
        <v>0</v>
      </c>
      <c r="L228" s="99">
        <f>SUMPRODUCT('[1]表九（录入表）'!F$6:F$345*(LEFT('[1]表九（录入表）'!$B$6:$B$345,LEN($H228))=$H228))</f>
        <v>0</v>
      </c>
      <c r="M228" s="259" t="str">
        <f t="shared" si="6"/>
        <v/>
      </c>
      <c r="N228" s="259" t="str">
        <f t="shared" si="6"/>
        <v/>
      </c>
    </row>
    <row r="229" spans="1:14" ht="17.100000000000001" customHeight="1">
      <c r="A229" s="95"/>
      <c r="B229" s="110"/>
      <c r="C229" s="126"/>
      <c r="D229" s="101"/>
      <c r="E229" s="101"/>
      <c r="F229" s="132"/>
      <c r="G229" s="132"/>
      <c r="H229" s="95" t="s">
        <v>13785</v>
      </c>
      <c r="I229" s="110" t="s">
        <v>10072</v>
      </c>
      <c r="J229" s="131">
        <f>SUMPRODUCT('[1]表九（录入表）'!D$6:D$345*(LEFT('[1]表九（录入表）'!$B$6:$B$345,LEN($H229))=$H229))</f>
        <v>0</v>
      </c>
      <c r="K229" s="99">
        <f>SUMPRODUCT('[1]表九（录入表）'!E$6:E$345*(LEFT('[1]表九（录入表）'!$B$6:$B$345,LEN($H229))=$H229))</f>
        <v>0</v>
      </c>
      <c r="L229" s="99">
        <f>SUMPRODUCT('[1]表九（录入表）'!F$6:F$345*(LEFT('[1]表九（录入表）'!$B$6:$B$345,LEN($H229))=$H229))</f>
        <v>0</v>
      </c>
      <c r="M229" s="259" t="str">
        <f t="shared" si="6"/>
        <v/>
      </c>
      <c r="N229" s="259" t="str">
        <f t="shared" si="6"/>
        <v/>
      </c>
    </row>
    <row r="230" spans="1:14" ht="17.100000000000001" customHeight="1">
      <c r="A230" s="95"/>
      <c r="B230" s="110"/>
      <c r="C230" s="126"/>
      <c r="D230" s="101"/>
      <c r="E230" s="101"/>
      <c r="F230" s="132"/>
      <c r="G230" s="132"/>
      <c r="H230" s="95" t="s">
        <v>10073</v>
      </c>
      <c r="I230" s="110" t="s">
        <v>10074</v>
      </c>
      <c r="J230" s="127">
        <f>SUMPRODUCT('[1]表九（录入表）'!D$6:D$345*(LEFT('[1]表九（录入表）'!$B$6:$B$345,LEN($H230))=$H230))</f>
        <v>0</v>
      </c>
      <c r="K230" s="100">
        <f>SUMPRODUCT('[1]表九（录入表）'!E$6:E$345*(LEFT('[1]表九（录入表）'!$B$6:$B$345,LEN($H230))=$H230))</f>
        <v>434</v>
      </c>
      <c r="L230" s="100">
        <f>SUMPRODUCT('[1]表九（录入表）'!F$6:F$345*(LEFT('[1]表九（录入表）'!$B$6:$B$345,LEN($H230))=$H230))</f>
        <v>0</v>
      </c>
      <c r="M230" s="259" t="str">
        <f t="shared" si="6"/>
        <v/>
      </c>
      <c r="N230" s="259">
        <f t="shared" si="6"/>
        <v>0</v>
      </c>
    </row>
    <row r="231" spans="1:14" ht="17.100000000000001" customHeight="1">
      <c r="A231" s="95"/>
      <c r="B231" s="110"/>
      <c r="C231" s="126"/>
      <c r="D231" s="101"/>
      <c r="E231" s="101"/>
      <c r="F231" s="132"/>
      <c r="G231" s="132"/>
      <c r="H231" s="95" t="s">
        <v>13184</v>
      </c>
      <c r="I231" s="110" t="s">
        <v>13309</v>
      </c>
      <c r="J231" s="127">
        <f>SUMPRODUCT('[1]表九（录入表）'!D$6:D$345*(LEFT('[1]表九（录入表）'!$B$6:$B$345,LEN($H231))=$H231))</f>
        <v>0</v>
      </c>
      <c r="K231" s="100">
        <f>SUMPRODUCT('[1]表九（录入表）'!E$6:E$345*(LEFT('[1]表九（录入表）'!$B$6:$B$345,LEN($H231))=$H231))</f>
        <v>0</v>
      </c>
      <c r="L231" s="100">
        <f>SUMPRODUCT('[1]表九（录入表）'!F$6:F$345*(LEFT('[1]表九（录入表）'!$B$6:$B$345,LEN($H231))=$H231))</f>
        <v>0</v>
      </c>
      <c r="M231" s="259" t="str">
        <f t="shared" si="6"/>
        <v/>
      </c>
      <c r="N231" s="259" t="str">
        <f t="shared" si="6"/>
        <v/>
      </c>
    </row>
    <row r="232" spans="1:14" ht="17.100000000000001" customHeight="1">
      <c r="A232" s="95"/>
      <c r="B232" s="110"/>
      <c r="C232" s="126"/>
      <c r="D232" s="101"/>
      <c r="E232" s="101"/>
      <c r="F232" s="132"/>
      <c r="G232" s="132"/>
      <c r="H232" s="95" t="s">
        <v>13185</v>
      </c>
      <c r="I232" s="110" t="s">
        <v>13786</v>
      </c>
      <c r="J232" s="131">
        <f>SUMPRODUCT('[1]表九（录入表）'!D$6:D$345*(LEFT('[1]表九（录入表）'!$B$6:$B$345,LEN($H232))=$H232))</f>
        <v>0</v>
      </c>
      <c r="K232" s="99">
        <f>SUMPRODUCT('[1]表九（录入表）'!E$6:E$345*(LEFT('[1]表九（录入表）'!$B$6:$B$345,LEN($H232))=$H232))</f>
        <v>0</v>
      </c>
      <c r="L232" s="99">
        <f>SUMPRODUCT('[1]表九（录入表）'!F$6:F$345*(LEFT('[1]表九（录入表）'!$B$6:$B$345,LEN($H232))=$H232))</f>
        <v>0</v>
      </c>
      <c r="M232" s="259" t="str">
        <f t="shared" si="6"/>
        <v/>
      </c>
      <c r="N232" s="259" t="str">
        <f t="shared" si="6"/>
        <v/>
      </c>
    </row>
    <row r="233" spans="1:14" ht="17.100000000000001" customHeight="1">
      <c r="A233" s="95"/>
      <c r="B233" s="110"/>
      <c r="C233" s="126"/>
      <c r="D233" s="101"/>
      <c r="E233" s="101"/>
      <c r="F233" s="132"/>
      <c r="G233" s="132"/>
      <c r="H233" s="95" t="s">
        <v>13186</v>
      </c>
      <c r="I233" s="110" t="s">
        <v>13787</v>
      </c>
      <c r="J233" s="131">
        <f>SUMPRODUCT('[1]表九（录入表）'!D$6:D$345*(LEFT('[1]表九（录入表）'!$B$6:$B$345,LEN($H233))=$H233))</f>
        <v>0</v>
      </c>
      <c r="K233" s="131">
        <f>SUMPRODUCT('[1]表九（录入表）'!E$6:E$345*(LEFT('[1]表九（录入表）'!$B$6:$B$345,LEN($H233))=$H233))</f>
        <v>0</v>
      </c>
      <c r="L233" s="131">
        <f>SUMPRODUCT('[1]表九（录入表）'!F$6:F$345*(LEFT('[1]表九（录入表）'!$B$6:$B$345,LEN($H233))=$H233))</f>
        <v>0</v>
      </c>
      <c r="M233" s="259" t="str">
        <f t="shared" si="6"/>
        <v/>
      </c>
      <c r="N233" s="259" t="str">
        <f t="shared" si="6"/>
        <v/>
      </c>
    </row>
    <row r="234" spans="1:14" ht="17.100000000000001" customHeight="1">
      <c r="A234" s="95"/>
      <c r="B234" s="110"/>
      <c r="C234" s="126"/>
      <c r="D234" s="101"/>
      <c r="E234" s="101"/>
      <c r="F234" s="132"/>
      <c r="G234" s="132"/>
      <c r="H234" s="95" t="s">
        <v>13187</v>
      </c>
      <c r="I234" s="110" t="s">
        <v>13788</v>
      </c>
      <c r="J234" s="131">
        <f>SUMPRODUCT('[1]表九（录入表）'!D$6:D$345*(LEFT('[1]表九（录入表）'!$B$6:$B$345,LEN($H234))=$H234))</f>
        <v>0</v>
      </c>
      <c r="K234" s="131">
        <f>SUMPRODUCT('[1]表九（录入表）'!E$6:E$345*(LEFT('[1]表九（录入表）'!$B$6:$B$345,LEN($H234))=$H234))</f>
        <v>0</v>
      </c>
      <c r="L234" s="131">
        <f>SUMPRODUCT('[1]表九（录入表）'!F$6:F$345*(LEFT('[1]表九（录入表）'!$B$6:$B$345,LEN($H234))=$H234))</f>
        <v>0</v>
      </c>
      <c r="M234" s="259" t="str">
        <f t="shared" si="6"/>
        <v/>
      </c>
      <c r="N234" s="259" t="str">
        <f t="shared" si="6"/>
        <v/>
      </c>
    </row>
    <row r="235" spans="1:14" ht="17.100000000000001" customHeight="1">
      <c r="A235" s="95"/>
      <c r="B235" s="110"/>
      <c r="C235" s="126"/>
      <c r="D235" s="101"/>
      <c r="E235" s="101"/>
      <c r="F235" s="132"/>
      <c r="G235" s="132"/>
      <c r="H235" s="95" t="s">
        <v>13789</v>
      </c>
      <c r="I235" s="110" t="s">
        <v>13584</v>
      </c>
      <c r="J235" s="127">
        <f>SUMPRODUCT('[1]表九（录入表）'!D$6:D$345*(LEFT('[1]表九（录入表）'!$B$6:$B$345,LEN($H235))=$H235))</f>
        <v>0</v>
      </c>
      <c r="K235" s="100">
        <f>SUMPRODUCT('[1]表九（录入表）'!E$6:E$345*(LEFT('[1]表九（录入表）'!$B$6:$B$345,LEN($H235))=$H235))</f>
        <v>434</v>
      </c>
      <c r="L235" s="100">
        <f>SUMPRODUCT('[1]表九（录入表）'!F$6:F$345*(LEFT('[1]表九（录入表）'!$B$6:$B$345,LEN($H235))=$H235))</f>
        <v>0</v>
      </c>
      <c r="M235" s="259" t="str">
        <f t="shared" si="6"/>
        <v/>
      </c>
      <c r="N235" s="259">
        <f t="shared" si="6"/>
        <v>0</v>
      </c>
    </row>
    <row r="236" spans="1:14" ht="17.100000000000001" customHeight="1">
      <c r="A236" s="95"/>
      <c r="B236" s="110"/>
      <c r="C236" s="126"/>
      <c r="D236" s="101"/>
      <c r="E236" s="133"/>
      <c r="F236" s="132"/>
      <c r="G236" s="132"/>
      <c r="H236" s="95" t="s">
        <v>13790</v>
      </c>
      <c r="I236" s="110" t="s">
        <v>10076</v>
      </c>
      <c r="J236" s="131">
        <f>SUMPRODUCT('[1]表九（录入表）'!D$6:D$345*(LEFT('[1]表九（录入表）'!$B$6:$B$345,LEN($H236))=$H236))</f>
        <v>0</v>
      </c>
      <c r="K236" s="99">
        <f>SUMPRODUCT('[1]表九（录入表）'!E$6:E$345*(LEFT('[1]表九（录入表）'!$B$6:$B$345,LEN($H236))=$H236))</f>
        <v>0</v>
      </c>
      <c r="L236" s="99">
        <f>SUMPRODUCT('[1]表九（录入表）'!F$6:F$345*(LEFT('[1]表九（录入表）'!$B$6:$B$345,LEN($H236))=$H236))</f>
        <v>0</v>
      </c>
      <c r="M236" s="259" t="str">
        <f t="shared" si="6"/>
        <v/>
      </c>
      <c r="N236" s="259" t="str">
        <f t="shared" si="6"/>
        <v/>
      </c>
    </row>
    <row r="237" spans="1:14" ht="17.100000000000001" customHeight="1">
      <c r="A237" s="95"/>
      <c r="B237" s="110"/>
      <c r="C237" s="126"/>
      <c r="D237" s="101"/>
      <c r="E237" s="101"/>
      <c r="F237" s="132"/>
      <c r="G237" s="132"/>
      <c r="H237" s="95" t="s">
        <v>13791</v>
      </c>
      <c r="I237" s="110" t="s">
        <v>10078</v>
      </c>
      <c r="J237" s="131">
        <f>SUMPRODUCT('[1]表九（录入表）'!D$6:D$345*(LEFT('[1]表九（录入表）'!$B$6:$B$345,LEN($H237))=$H237))</f>
        <v>0</v>
      </c>
      <c r="K237" s="99">
        <f>SUMPRODUCT('[1]表九（录入表）'!E$6:E$345*(LEFT('[1]表九（录入表）'!$B$6:$B$345,LEN($H237))=$H237))</f>
        <v>434</v>
      </c>
      <c r="L237" s="99">
        <f>SUMPRODUCT('[1]表九（录入表）'!F$6:F$345*(LEFT('[1]表九（录入表）'!$B$6:$B$345,LEN($H237))=$H237))</f>
        <v>0</v>
      </c>
      <c r="M237" s="259" t="str">
        <f t="shared" si="6"/>
        <v/>
      </c>
      <c r="N237" s="259">
        <f t="shared" si="6"/>
        <v>0</v>
      </c>
    </row>
    <row r="238" spans="1:14" ht="17.100000000000001" customHeight="1">
      <c r="A238" s="95"/>
      <c r="B238" s="110"/>
      <c r="C238" s="126"/>
      <c r="D238" s="101"/>
      <c r="E238" s="101"/>
      <c r="F238" s="132"/>
      <c r="G238" s="132"/>
      <c r="H238" s="95" t="s">
        <v>13792</v>
      </c>
      <c r="I238" s="110" t="s">
        <v>13573</v>
      </c>
      <c r="J238" s="131">
        <f>SUMPRODUCT('[1]表九（录入表）'!D$6:D$345*(LEFT('[1]表九（录入表）'!$B$6:$B$345,LEN($H238))=$H238))</f>
        <v>0</v>
      </c>
      <c r="K238" s="99">
        <f>SUMPRODUCT('[1]表九（录入表）'!E$6:E$345*(LEFT('[1]表九（录入表）'!$B$6:$B$345,LEN($H238))=$H238))</f>
        <v>0</v>
      </c>
      <c r="L238" s="99">
        <f>SUMPRODUCT('[1]表九（录入表）'!F$6:F$345*(LEFT('[1]表九（录入表）'!$B$6:$B$345,LEN($H238))=$H238))</f>
        <v>0</v>
      </c>
      <c r="M238" s="259" t="str">
        <f t="shared" si="6"/>
        <v/>
      </c>
      <c r="N238" s="259" t="str">
        <f t="shared" si="6"/>
        <v/>
      </c>
    </row>
    <row r="239" spans="1:14" ht="17.100000000000001" customHeight="1">
      <c r="A239" s="95"/>
      <c r="B239" s="110"/>
      <c r="C239" s="126"/>
      <c r="D239" s="101"/>
      <c r="E239" s="101"/>
      <c r="F239" s="132"/>
      <c r="G239" s="132"/>
      <c r="H239" s="95" t="s">
        <v>13793</v>
      </c>
      <c r="I239" s="110" t="s">
        <v>10087</v>
      </c>
      <c r="J239" s="131">
        <f>SUMPRODUCT('[1]表九（录入表）'!D$6:D$345*(LEFT('[1]表九（录入表）'!$B$6:$B$345,LEN($H239))=$H239))</f>
        <v>0</v>
      </c>
      <c r="K239" s="99">
        <f>SUMPRODUCT('[1]表九（录入表）'!E$6:E$345*(LEFT('[1]表九（录入表）'!$B$6:$B$345,LEN($H239))=$H239))</f>
        <v>0</v>
      </c>
      <c r="L239" s="99">
        <f>SUMPRODUCT('[1]表九（录入表）'!F$6:F$345*(LEFT('[1]表九（录入表）'!$B$6:$B$345,LEN($H239))=$H239))</f>
        <v>0</v>
      </c>
      <c r="M239" s="259" t="str">
        <f t="shared" si="6"/>
        <v/>
      </c>
      <c r="N239" s="259" t="str">
        <f t="shared" si="6"/>
        <v/>
      </c>
    </row>
    <row r="240" spans="1:14" ht="17.100000000000001" customHeight="1">
      <c r="A240" s="95"/>
      <c r="B240" s="110"/>
      <c r="C240" s="126"/>
      <c r="D240" s="101"/>
      <c r="E240" s="101"/>
      <c r="F240" s="132"/>
      <c r="G240" s="132"/>
      <c r="H240" s="95" t="s">
        <v>10096</v>
      </c>
      <c r="I240" s="110" t="s">
        <v>10097</v>
      </c>
      <c r="J240" s="127">
        <f>SUMPRODUCT('[1]表九（录入表）'!D$6:D$345*(LEFT('[1]表九（录入表）'!$B$6:$B$345,LEN($H240))=$H240))</f>
        <v>0</v>
      </c>
      <c r="K240" s="100">
        <f>SUMPRODUCT('[1]表九（录入表）'!E$6:E$345*(LEFT('[1]表九（录入表）'!$B$6:$B$345,LEN($H240))=$H240))</f>
        <v>0</v>
      </c>
      <c r="L240" s="100">
        <f>SUMPRODUCT('[1]表九（录入表）'!F$6:F$345*(LEFT('[1]表九（录入表）'!$B$6:$B$345,LEN($H240))=$H240))</f>
        <v>0</v>
      </c>
      <c r="M240" s="259" t="str">
        <f t="shared" si="6"/>
        <v/>
      </c>
      <c r="N240" s="259" t="str">
        <f t="shared" si="6"/>
        <v/>
      </c>
    </row>
    <row r="241" spans="1:14" ht="17.100000000000001" customHeight="1">
      <c r="A241" s="95"/>
      <c r="B241" s="110"/>
      <c r="C241" s="126"/>
      <c r="D241" s="101"/>
      <c r="E241" s="101"/>
      <c r="F241" s="132"/>
      <c r="G241" s="132"/>
      <c r="H241" s="95" t="s">
        <v>58</v>
      </c>
      <c r="I241" s="110" t="s">
        <v>10104</v>
      </c>
      <c r="J241" s="127">
        <f>SUMPRODUCT('[1]表九（录入表）'!D$6:D$345*(LEFT('[1]表九（录入表）'!$B$6:$B$345,LEN($H241))=$H241))</f>
        <v>0</v>
      </c>
      <c r="K241" s="100">
        <f>SUMPRODUCT('[1]表九（录入表）'!E$6:E$345*(LEFT('[1]表九（录入表）'!$B$6:$B$345,LEN($H241))=$H241))</f>
        <v>0</v>
      </c>
      <c r="L241" s="100">
        <f>SUMPRODUCT('[1]表九（录入表）'!F$6:F$345*(LEFT('[1]表九（录入表）'!$B$6:$B$345,LEN($H241))=$H241))</f>
        <v>0</v>
      </c>
      <c r="M241" s="259" t="str">
        <f t="shared" si="6"/>
        <v/>
      </c>
      <c r="N241" s="259" t="str">
        <f t="shared" si="6"/>
        <v/>
      </c>
    </row>
    <row r="242" spans="1:14" ht="17.100000000000001" customHeight="1">
      <c r="A242" s="95"/>
      <c r="B242" s="110"/>
      <c r="C242" s="126"/>
      <c r="D242" s="101"/>
      <c r="E242" s="101"/>
      <c r="F242" s="132"/>
      <c r="G242" s="132"/>
      <c r="H242" s="95" t="s">
        <v>13188</v>
      </c>
      <c r="I242" s="110" t="s">
        <v>13794</v>
      </c>
      <c r="J242" s="131">
        <f>SUMPRODUCT('[1]表九（录入表）'!D$6:D$345*(LEFT('[1]表九（录入表）'!$B$6:$B$345,LEN($H242))=$H242))</f>
        <v>0</v>
      </c>
      <c r="K242" s="99">
        <f>SUMPRODUCT('[1]表九（录入表）'!E$6:E$345*(LEFT('[1]表九（录入表）'!$B$6:$B$345,LEN($H242))=$H242))</f>
        <v>0</v>
      </c>
      <c r="L242" s="99">
        <f>SUMPRODUCT('[1]表九（录入表）'!F$6:F$345*(LEFT('[1]表九（录入表）'!$B$6:$B$345,LEN($H242))=$H242))</f>
        <v>0</v>
      </c>
      <c r="M242" s="259" t="str">
        <f t="shared" si="6"/>
        <v/>
      </c>
      <c r="N242" s="259" t="str">
        <f t="shared" si="6"/>
        <v/>
      </c>
    </row>
    <row r="243" spans="1:14" ht="17.100000000000001" customHeight="1">
      <c r="A243" s="95"/>
      <c r="B243" s="110"/>
      <c r="C243" s="126"/>
      <c r="D243" s="101"/>
      <c r="E243" s="101"/>
      <c r="F243" s="132"/>
      <c r="G243" s="132"/>
      <c r="H243" s="95" t="s">
        <v>13189</v>
      </c>
      <c r="I243" s="110" t="s">
        <v>13795</v>
      </c>
      <c r="J243" s="131">
        <f>SUMPRODUCT('[1]表九（录入表）'!D$6:D$345*(LEFT('[1]表九（录入表）'!$B$6:$B$345,LEN($H243))=$H243))</f>
        <v>0</v>
      </c>
      <c r="K243" s="99">
        <f>SUMPRODUCT('[1]表九（录入表）'!E$6:E$345*(LEFT('[1]表九（录入表）'!$B$6:$B$345,LEN($H243))=$H243))</f>
        <v>0</v>
      </c>
      <c r="L243" s="99">
        <f>SUMPRODUCT('[1]表九（录入表）'!F$6:F$345*(LEFT('[1]表九（录入表）'!$B$6:$B$345,LEN($H243))=$H243))</f>
        <v>0</v>
      </c>
      <c r="M243" s="259" t="str">
        <f t="shared" si="6"/>
        <v/>
      </c>
      <c r="N243" s="259" t="str">
        <f t="shared" si="6"/>
        <v/>
      </c>
    </row>
    <row r="244" spans="1:14" ht="17.100000000000001" customHeight="1">
      <c r="A244" s="95"/>
      <c r="B244" s="110"/>
      <c r="C244" s="126"/>
      <c r="D244" s="101"/>
      <c r="E244" s="101"/>
      <c r="F244" s="132"/>
      <c r="G244" s="132"/>
      <c r="H244" s="95" t="s">
        <v>10126</v>
      </c>
      <c r="I244" s="110" t="s">
        <v>10127</v>
      </c>
      <c r="J244" s="127">
        <f>SUMPRODUCT('[1]表九（录入表）'!D$6:D$345*(LEFT('[1]表九（录入表）'!$B$6:$B$345,LEN($H244))=$H244))</f>
        <v>0</v>
      </c>
      <c r="K244" s="100">
        <f>SUMPRODUCT('[1]表九（录入表）'!E$6:E$345*(LEFT('[1]表九（录入表）'!$B$6:$B$345,LEN($H244))=$H244))</f>
        <v>0</v>
      </c>
      <c r="L244" s="100">
        <f>SUMPRODUCT('[1]表九（录入表）'!F$6:F$345*(LEFT('[1]表九（录入表）'!$B$6:$B$345,LEN($H244))=$H244))</f>
        <v>0</v>
      </c>
      <c r="M244" s="259" t="str">
        <f t="shared" si="6"/>
        <v/>
      </c>
      <c r="N244" s="259" t="str">
        <f t="shared" si="6"/>
        <v/>
      </c>
    </row>
    <row r="245" spans="1:14" ht="17.100000000000001" customHeight="1">
      <c r="A245" s="95"/>
      <c r="B245" s="110"/>
      <c r="C245" s="126"/>
      <c r="D245" s="101"/>
      <c r="E245" s="101"/>
      <c r="F245" s="132"/>
      <c r="G245" s="132"/>
      <c r="H245" s="95" t="s">
        <v>13796</v>
      </c>
      <c r="I245" s="110" t="s">
        <v>13797</v>
      </c>
      <c r="J245" s="127">
        <f>SUMPRODUCT('[1]表九（录入表）'!D$6:D$345*(LEFT('[1]表九（录入表）'!$B$6:$B$345,LEN($H245))=$H245))</f>
        <v>0</v>
      </c>
      <c r="K245" s="100">
        <f>SUMPRODUCT('[1]表九（录入表）'!E$6:E$345*(LEFT('[1]表九（录入表）'!$B$6:$B$345,LEN($H245))=$H245))</f>
        <v>0</v>
      </c>
      <c r="L245" s="100">
        <f>SUMPRODUCT('[1]表九（录入表）'!F$6:F$345*(LEFT('[1]表九（录入表）'!$B$6:$B$345,LEN($H245))=$H245))</f>
        <v>0</v>
      </c>
      <c r="M245" s="259" t="str">
        <f t="shared" si="6"/>
        <v/>
      </c>
      <c r="N245" s="259" t="str">
        <f t="shared" si="6"/>
        <v/>
      </c>
    </row>
    <row r="246" spans="1:14" ht="17.100000000000001" customHeight="1">
      <c r="A246" s="95"/>
      <c r="B246" s="110"/>
      <c r="C246" s="126"/>
      <c r="D246" s="101"/>
      <c r="E246" s="101"/>
      <c r="F246" s="132"/>
      <c r="G246" s="132"/>
      <c r="H246" s="95" t="s">
        <v>13798</v>
      </c>
      <c r="I246" s="110" t="s">
        <v>13799</v>
      </c>
      <c r="J246" s="131">
        <f>SUMPRODUCT('[1]表九（录入表）'!D$6:D$345*(LEFT('[1]表九（录入表）'!$B$6:$B$345,LEN($H246))=$H246))</f>
        <v>0</v>
      </c>
      <c r="K246" s="99">
        <f>SUMPRODUCT('[1]表九（录入表）'!E$6:E$345*(LEFT('[1]表九（录入表）'!$B$6:$B$345,LEN($H246))=$H246))</f>
        <v>0</v>
      </c>
      <c r="L246" s="99">
        <f>SUMPRODUCT('[1]表九（录入表）'!F$6:F$345*(LEFT('[1]表九（录入表）'!$B$6:$B$345,LEN($H246))=$H246))</f>
        <v>0</v>
      </c>
      <c r="M246" s="259" t="str">
        <f t="shared" si="6"/>
        <v/>
      </c>
      <c r="N246" s="259" t="str">
        <f t="shared" si="6"/>
        <v/>
      </c>
    </row>
    <row r="247" spans="1:14" ht="17.100000000000001" customHeight="1">
      <c r="A247" s="95"/>
      <c r="B247" s="110"/>
      <c r="C247" s="126"/>
      <c r="D247" s="101"/>
      <c r="E247" s="101"/>
      <c r="F247" s="132"/>
      <c r="G247" s="132"/>
      <c r="H247" s="95" t="s">
        <v>13800</v>
      </c>
      <c r="I247" s="110" t="s">
        <v>13801</v>
      </c>
      <c r="J247" s="131">
        <f>SUMPRODUCT('[1]表九（录入表）'!D$6:D$345*(LEFT('[1]表九（录入表）'!$B$6:$B$345,LEN($H247))=$H247))</f>
        <v>0</v>
      </c>
      <c r="K247" s="99">
        <f>SUMPRODUCT('[1]表九（录入表）'!E$6:E$345*(LEFT('[1]表九（录入表）'!$B$6:$B$345,LEN($H247))=$H247))</f>
        <v>0</v>
      </c>
      <c r="L247" s="99">
        <f>SUMPRODUCT('[1]表九（录入表）'!F$6:F$345*(LEFT('[1]表九（录入表）'!$B$6:$B$345,LEN($H247))=$H247))</f>
        <v>0</v>
      </c>
      <c r="M247" s="259" t="str">
        <f t="shared" si="6"/>
        <v/>
      </c>
      <c r="N247" s="259" t="str">
        <f t="shared" si="6"/>
        <v/>
      </c>
    </row>
    <row r="248" spans="1:14" ht="17.100000000000001" customHeight="1">
      <c r="A248" s="95"/>
      <c r="B248" s="110"/>
      <c r="C248" s="126"/>
      <c r="D248" s="101"/>
      <c r="E248" s="101"/>
      <c r="F248" s="132"/>
      <c r="G248" s="132"/>
      <c r="H248" s="95" t="s">
        <v>10134</v>
      </c>
      <c r="I248" s="110" t="s">
        <v>10135</v>
      </c>
      <c r="J248" s="127">
        <f>SUMPRODUCT('[1]表九（录入表）'!D$6:D$345*(LEFT('[1]表九（录入表）'!$B$6:$B$345,LEN($H248))=$H248))</f>
        <v>0</v>
      </c>
      <c r="K248" s="100">
        <f>SUMPRODUCT('[1]表九（录入表）'!E$6:E$345*(LEFT('[1]表九（录入表）'!$B$6:$B$345,LEN($H248))=$H248))</f>
        <v>0</v>
      </c>
      <c r="L248" s="100">
        <f>SUMPRODUCT('[1]表九（录入表）'!F$6:F$345*(LEFT('[1]表九（录入表）'!$B$6:$B$345,LEN($H248))=$H248))</f>
        <v>0</v>
      </c>
      <c r="M248" s="259" t="str">
        <f t="shared" si="6"/>
        <v/>
      </c>
      <c r="N248" s="259" t="str">
        <f t="shared" si="6"/>
        <v/>
      </c>
    </row>
    <row r="249" spans="1:14" ht="17.100000000000001" customHeight="1">
      <c r="A249" s="95"/>
      <c r="B249" s="110"/>
      <c r="C249" s="126"/>
      <c r="D249" s="101"/>
      <c r="E249" s="101"/>
      <c r="F249" s="132"/>
      <c r="G249" s="132"/>
      <c r="H249" s="95" t="s">
        <v>13802</v>
      </c>
      <c r="I249" s="110" t="s">
        <v>13584</v>
      </c>
      <c r="J249" s="127">
        <f>SUMPRODUCT('[1]表九（录入表）'!D$6:D$345*(LEFT('[1]表九（录入表）'!$B$6:$B$345,LEN($H249))=$H249))</f>
        <v>0</v>
      </c>
      <c r="K249" s="100">
        <f>SUMPRODUCT('[1]表九（录入表）'!E$6:E$345*(LEFT('[1]表九（录入表）'!$B$6:$B$345,LEN($H249))=$H249))</f>
        <v>0</v>
      </c>
      <c r="L249" s="100">
        <f>SUMPRODUCT('[1]表九（录入表）'!F$6:F$345*(LEFT('[1]表九（录入表）'!$B$6:$B$345,LEN($H249))=$H249))</f>
        <v>0</v>
      </c>
      <c r="M249" s="259" t="str">
        <f t="shared" si="6"/>
        <v/>
      </c>
      <c r="N249" s="259" t="str">
        <f t="shared" si="6"/>
        <v/>
      </c>
    </row>
    <row r="250" spans="1:14" ht="17.100000000000001" customHeight="1">
      <c r="A250" s="95"/>
      <c r="B250" s="110"/>
      <c r="C250" s="126"/>
      <c r="D250" s="101"/>
      <c r="E250" s="101"/>
      <c r="F250" s="132"/>
      <c r="G250" s="132"/>
      <c r="H250" s="95" t="s">
        <v>13803</v>
      </c>
      <c r="I250" s="110" t="s">
        <v>11814</v>
      </c>
      <c r="J250" s="131">
        <f>SUMPRODUCT('[1]表九（录入表）'!D$6:D$345*(LEFT('[1]表九（录入表）'!$B$6:$B$345,LEN($H250))=$H250))</f>
        <v>0</v>
      </c>
      <c r="K250" s="131">
        <f>SUMPRODUCT('[1]表九（录入表）'!E$6:E$345*(LEFT('[1]表九（录入表）'!$B$6:$B$345,LEN($H250))=$H250))</f>
        <v>0</v>
      </c>
      <c r="L250" s="131">
        <f>SUMPRODUCT('[1]表九（录入表）'!F$6:F$345*(LEFT('[1]表九（录入表）'!$B$6:$B$345,LEN($H250))=$H250))</f>
        <v>0</v>
      </c>
      <c r="M250" s="259" t="str">
        <f t="shared" si="6"/>
        <v/>
      </c>
      <c r="N250" s="259" t="str">
        <f t="shared" si="6"/>
        <v/>
      </c>
    </row>
    <row r="251" spans="1:14" ht="17.100000000000001" customHeight="1">
      <c r="A251" s="95"/>
      <c r="B251" s="110"/>
      <c r="C251" s="126"/>
      <c r="D251" s="101"/>
      <c r="E251" s="101"/>
      <c r="F251" s="132"/>
      <c r="G251" s="132"/>
      <c r="H251" s="95" t="s">
        <v>13804</v>
      </c>
      <c r="I251" s="110" t="s">
        <v>13805</v>
      </c>
      <c r="J251" s="131">
        <f>SUMPRODUCT('[1]表九（录入表）'!D$6:D$345*(LEFT('[1]表九（录入表）'!$B$6:$B$345,LEN($H251))=$H251))</f>
        <v>0</v>
      </c>
      <c r="K251" s="131">
        <f>SUMPRODUCT('[1]表九（录入表）'!E$6:E$345*(LEFT('[1]表九（录入表）'!$B$6:$B$345,LEN($H251))=$H251))</f>
        <v>0</v>
      </c>
      <c r="L251" s="131">
        <f>SUMPRODUCT('[1]表九（录入表）'!F$6:F$345*(LEFT('[1]表九（录入表）'!$B$6:$B$345,LEN($H251))=$H251))</f>
        <v>0</v>
      </c>
      <c r="M251" s="259" t="str">
        <f t="shared" si="6"/>
        <v/>
      </c>
      <c r="N251" s="259" t="str">
        <f t="shared" si="6"/>
        <v/>
      </c>
    </row>
    <row r="252" spans="1:14" ht="17.100000000000001" customHeight="1">
      <c r="A252" s="95"/>
      <c r="B252" s="110"/>
      <c r="C252" s="126"/>
      <c r="D252" s="101"/>
      <c r="E252" s="101"/>
      <c r="F252" s="132"/>
      <c r="G252" s="132"/>
      <c r="H252" s="95" t="s">
        <v>10142</v>
      </c>
      <c r="I252" s="110" t="s">
        <v>10143</v>
      </c>
      <c r="J252" s="127">
        <f>SUMPRODUCT('[1]表九（录入表）'!D$6:D$345*(LEFT('[1]表九（录入表）'!$B$6:$B$345,LEN($H252))=$H252))</f>
        <v>0</v>
      </c>
      <c r="K252" s="100">
        <f>SUMPRODUCT('[1]表九（录入表）'!E$6:E$345*(LEFT('[1]表九（录入表）'!$B$6:$B$345,LEN($H252))=$H252))</f>
        <v>0</v>
      </c>
      <c r="L252" s="100">
        <f>SUMPRODUCT('[1]表九（录入表）'!F$6:F$345*(LEFT('[1]表九（录入表）'!$B$6:$B$345,LEN($H252))=$H252))</f>
        <v>0</v>
      </c>
      <c r="M252" s="259" t="str">
        <f t="shared" si="6"/>
        <v/>
      </c>
      <c r="N252" s="259" t="str">
        <f t="shared" si="6"/>
        <v/>
      </c>
    </row>
    <row r="253" spans="1:14" ht="17.100000000000001" customHeight="1">
      <c r="A253" s="95"/>
      <c r="B253" s="110"/>
      <c r="C253" s="126"/>
      <c r="D253" s="101"/>
      <c r="E253" s="101"/>
      <c r="F253" s="132"/>
      <c r="G253" s="132"/>
      <c r="H253" s="95" t="s">
        <v>13806</v>
      </c>
      <c r="I253" s="110" t="s">
        <v>13584</v>
      </c>
      <c r="J253" s="127">
        <f>SUMPRODUCT('[1]表九（录入表）'!D$6:D$345*(LEFT('[1]表九（录入表）'!$B$6:$B$345,LEN($H253))=$H253))</f>
        <v>0</v>
      </c>
      <c r="K253" s="100">
        <f>SUMPRODUCT('[1]表九（录入表）'!E$6:E$345*(LEFT('[1]表九（录入表）'!$B$6:$B$345,LEN($H253))=$H253))</f>
        <v>0</v>
      </c>
      <c r="L253" s="100">
        <f>SUMPRODUCT('[1]表九（录入表）'!F$6:F$345*(LEFT('[1]表九（录入表）'!$B$6:$B$345,LEN($H253))=$H253))</f>
        <v>0</v>
      </c>
      <c r="M253" s="259" t="str">
        <f t="shared" si="6"/>
        <v/>
      </c>
      <c r="N253" s="259" t="str">
        <f t="shared" si="6"/>
        <v/>
      </c>
    </row>
    <row r="254" spans="1:14" ht="17.100000000000001" customHeight="1">
      <c r="A254" s="95"/>
      <c r="B254" s="110"/>
      <c r="C254" s="126"/>
      <c r="D254" s="101"/>
      <c r="E254" s="101"/>
      <c r="F254" s="132"/>
      <c r="G254" s="132"/>
      <c r="H254" s="95" t="s">
        <v>13807</v>
      </c>
      <c r="I254" s="110" t="s">
        <v>11851</v>
      </c>
      <c r="J254" s="131">
        <f>SUMPRODUCT('[1]表九（录入表）'!D$6:D$345*(LEFT('[1]表九（录入表）'!$B$6:$B$345,LEN($H254))=$H254))</f>
        <v>0</v>
      </c>
      <c r="K254" s="99">
        <f>SUMPRODUCT('[1]表九（录入表）'!E$6:E$345*(LEFT('[1]表九（录入表）'!$B$6:$B$345,LEN($H254))=$H254))</f>
        <v>0</v>
      </c>
      <c r="L254" s="99">
        <f>SUMPRODUCT('[1]表九（录入表）'!F$6:F$345*(LEFT('[1]表九（录入表）'!$B$6:$B$345,LEN($H254))=$H254))</f>
        <v>0</v>
      </c>
      <c r="M254" s="259" t="str">
        <f t="shared" si="6"/>
        <v/>
      </c>
      <c r="N254" s="259" t="str">
        <f t="shared" si="6"/>
        <v/>
      </c>
    </row>
    <row r="255" spans="1:14" ht="17.100000000000001" customHeight="1">
      <c r="A255" s="95"/>
      <c r="B255" s="110"/>
      <c r="C255" s="126"/>
      <c r="D255" s="101"/>
      <c r="E255" s="101"/>
      <c r="F255" s="132"/>
      <c r="G255" s="132"/>
      <c r="H255" s="95" t="s">
        <v>13808</v>
      </c>
      <c r="I255" s="110" t="s">
        <v>13809</v>
      </c>
      <c r="J255" s="131">
        <f>SUMPRODUCT('[1]表九（录入表）'!D$6:D$345*(LEFT('[1]表九（录入表）'!$B$6:$B$345,LEN($H255))=$H255))</f>
        <v>0</v>
      </c>
      <c r="K255" s="99">
        <f>SUMPRODUCT('[1]表九（录入表）'!E$6:E$345*(LEFT('[1]表九（录入表）'!$B$6:$B$345,LEN($H255))=$H255))</f>
        <v>0</v>
      </c>
      <c r="L255" s="99">
        <f>SUMPRODUCT('[1]表九（录入表）'!F$6:F$345*(LEFT('[1]表九（录入表）'!$B$6:$B$345,LEN($H255))=$H255))</f>
        <v>0</v>
      </c>
      <c r="M255" s="259" t="str">
        <f t="shared" si="6"/>
        <v/>
      </c>
      <c r="N255" s="259" t="str">
        <f t="shared" si="6"/>
        <v/>
      </c>
    </row>
    <row r="256" spans="1:14" ht="17.100000000000001" customHeight="1">
      <c r="A256" s="95"/>
      <c r="B256" s="110"/>
      <c r="C256" s="126"/>
      <c r="D256" s="101"/>
      <c r="E256" s="101"/>
      <c r="F256" s="132"/>
      <c r="G256" s="132"/>
      <c r="H256" s="95" t="s">
        <v>10152</v>
      </c>
      <c r="I256" s="110" t="s">
        <v>10153</v>
      </c>
      <c r="J256" s="127">
        <f>SUMPRODUCT('[1]表九（录入表）'!D$6:D$345*(LEFT('[1]表九（录入表）'!$B$6:$B$345,LEN($H256))=$H256))</f>
        <v>0</v>
      </c>
      <c r="K256" s="100">
        <f>SUMPRODUCT('[1]表九（录入表）'!E$6:E$345*(LEFT('[1]表九（录入表）'!$B$6:$B$345,LEN($H256))=$H256))</f>
        <v>0</v>
      </c>
      <c r="L256" s="100">
        <f>SUMPRODUCT('[1]表九（录入表）'!F$6:F$345*(LEFT('[1]表九（录入表）'!$B$6:$B$345,LEN($H256))=$H256))</f>
        <v>0</v>
      </c>
      <c r="M256" s="259" t="str">
        <f t="shared" si="6"/>
        <v/>
      </c>
      <c r="N256" s="259" t="str">
        <f t="shared" si="6"/>
        <v/>
      </c>
    </row>
    <row r="257" spans="1:14" ht="17.100000000000001" customHeight="1">
      <c r="A257" s="95"/>
      <c r="B257" s="110"/>
      <c r="C257" s="126"/>
      <c r="D257" s="101"/>
      <c r="E257" s="101"/>
      <c r="F257" s="132"/>
      <c r="G257" s="132"/>
      <c r="H257" s="95" t="s">
        <v>13810</v>
      </c>
      <c r="I257" s="110" t="s">
        <v>13584</v>
      </c>
      <c r="J257" s="127">
        <f>SUMPRODUCT('[1]表九（录入表）'!D$6:D$345*(LEFT('[1]表九（录入表）'!$B$6:$B$345,LEN($H257))=$H257))</f>
        <v>0</v>
      </c>
      <c r="K257" s="100">
        <f>SUMPRODUCT('[1]表九（录入表）'!E$6:E$345*(LEFT('[1]表九（录入表）'!$B$6:$B$345,LEN($H257))=$H257))</f>
        <v>0</v>
      </c>
      <c r="L257" s="100">
        <f>SUMPRODUCT('[1]表九（录入表）'!F$6:F$345*(LEFT('[1]表九（录入表）'!$B$6:$B$345,LEN($H257))=$H257))</f>
        <v>0</v>
      </c>
      <c r="M257" s="259" t="str">
        <f t="shared" si="6"/>
        <v/>
      </c>
      <c r="N257" s="259" t="str">
        <f t="shared" si="6"/>
        <v/>
      </c>
    </row>
    <row r="258" spans="1:14" ht="17.100000000000001" customHeight="1">
      <c r="A258" s="95"/>
      <c r="B258" s="110"/>
      <c r="C258" s="126"/>
      <c r="D258" s="101"/>
      <c r="E258" s="101"/>
      <c r="F258" s="132"/>
      <c r="G258" s="132"/>
      <c r="H258" s="95" t="s">
        <v>13811</v>
      </c>
      <c r="I258" s="110" t="s">
        <v>10163</v>
      </c>
      <c r="J258" s="131">
        <f>SUMPRODUCT('[1]表九（录入表）'!D$6:D$345*(LEFT('[1]表九（录入表）'!$B$6:$B$345,LEN($H258))=$H258))</f>
        <v>0</v>
      </c>
      <c r="K258" s="99">
        <f>SUMPRODUCT('[1]表九（录入表）'!E$6:E$345*(LEFT('[1]表九（录入表）'!$B$6:$B$345,LEN($H258))=$H258))</f>
        <v>0</v>
      </c>
      <c r="L258" s="99">
        <f>SUMPRODUCT('[1]表九（录入表）'!F$6:F$345*(LEFT('[1]表九（录入表）'!$B$6:$B$345,LEN($H258))=$H258))</f>
        <v>0</v>
      </c>
      <c r="M258" s="259" t="str">
        <f t="shared" si="6"/>
        <v/>
      </c>
      <c r="N258" s="259" t="str">
        <f t="shared" si="6"/>
        <v/>
      </c>
    </row>
    <row r="259" spans="1:14" ht="17.100000000000001" customHeight="1">
      <c r="A259" s="95"/>
      <c r="B259" s="110"/>
      <c r="C259" s="126"/>
      <c r="D259" s="101"/>
      <c r="E259" s="101"/>
      <c r="F259" s="132"/>
      <c r="G259" s="132"/>
      <c r="H259" s="95" t="s">
        <v>13812</v>
      </c>
      <c r="I259" s="110" t="s">
        <v>13813</v>
      </c>
      <c r="J259" s="131">
        <f>SUMPRODUCT('[1]表九（录入表）'!D$6:D$345*(LEFT('[1]表九（录入表）'!$B$6:$B$345,LEN($H259))=$H259))</f>
        <v>0</v>
      </c>
      <c r="K259" s="99">
        <f>SUMPRODUCT('[1]表九（录入表）'!E$6:E$345*(LEFT('[1]表九（录入表）'!$B$6:$B$345,LEN($H259))=$H259))</f>
        <v>0</v>
      </c>
      <c r="L259" s="99">
        <f>SUMPRODUCT('[1]表九（录入表）'!F$6:F$345*(LEFT('[1]表九（录入表）'!$B$6:$B$345,LEN($H259))=$H259))</f>
        <v>0</v>
      </c>
      <c r="M259" s="259" t="str">
        <f t="shared" si="6"/>
        <v/>
      </c>
      <c r="N259" s="259" t="str">
        <f t="shared" si="6"/>
        <v/>
      </c>
    </row>
    <row r="260" spans="1:14" ht="17.100000000000001" customHeight="1">
      <c r="A260" s="95"/>
      <c r="B260" s="110"/>
      <c r="C260" s="126"/>
      <c r="D260" s="101"/>
      <c r="E260" s="101"/>
      <c r="F260" s="132"/>
      <c r="G260" s="132"/>
      <c r="H260" s="95" t="s">
        <v>13814</v>
      </c>
      <c r="I260" s="110" t="s">
        <v>10167</v>
      </c>
      <c r="J260" s="131">
        <f>SUMPRODUCT('[1]表九（录入表）'!D$6:D$345*(LEFT('[1]表九（录入表）'!$B$6:$B$345,LEN($H260))=$H260))</f>
        <v>0</v>
      </c>
      <c r="K260" s="99">
        <f>SUMPRODUCT('[1]表九（录入表）'!E$6:E$345*(LEFT('[1]表九（录入表）'!$B$6:$B$345,LEN($H260))=$H260))</f>
        <v>0</v>
      </c>
      <c r="L260" s="99">
        <f>SUMPRODUCT('[1]表九（录入表）'!F$6:F$345*(LEFT('[1]表九（录入表）'!$B$6:$B$345,LEN($H260))=$H260))</f>
        <v>0</v>
      </c>
      <c r="M260" s="259" t="str">
        <f t="shared" si="6"/>
        <v/>
      </c>
      <c r="N260" s="259" t="str">
        <f t="shared" si="6"/>
        <v/>
      </c>
    </row>
    <row r="261" spans="1:14" ht="17.100000000000001" customHeight="1">
      <c r="A261" s="95"/>
      <c r="B261" s="110"/>
      <c r="C261" s="126"/>
      <c r="D261" s="101"/>
      <c r="E261" s="101"/>
      <c r="F261" s="132"/>
      <c r="G261" s="132"/>
      <c r="H261" s="95" t="s">
        <v>10169</v>
      </c>
      <c r="I261" s="110" t="s">
        <v>10125</v>
      </c>
      <c r="J261" s="127">
        <f>SUMPRODUCT('[1]表九（录入表）'!D$6:D$345*(LEFT('[1]表九（录入表）'!$B$6:$B$345,LEN($H261))=$H261))</f>
        <v>5901</v>
      </c>
      <c r="K261" s="100">
        <f>SUMPRODUCT('[1]表九（录入表）'!E$6:E$345*(LEFT('[1]表九（录入表）'!$B$6:$B$345,LEN($H261))=$H261))</f>
        <v>5727</v>
      </c>
      <c r="L261" s="100">
        <f>SUMPRODUCT('[1]表九（录入表）'!F$6:F$345*(LEFT('[1]表九（录入表）'!$B$6:$B$345,LEN($H261))=$H261))</f>
        <v>1470</v>
      </c>
      <c r="M261" s="259">
        <f t="shared" si="6"/>
        <v>0.24911032028469751</v>
      </c>
      <c r="N261" s="259">
        <f t="shared" si="6"/>
        <v>0.25667888947092721</v>
      </c>
    </row>
    <row r="262" spans="1:14" ht="17.100000000000001" customHeight="1">
      <c r="A262" s="95"/>
      <c r="B262" s="110"/>
      <c r="C262" s="126"/>
      <c r="D262" s="101"/>
      <c r="E262" s="101"/>
      <c r="F262" s="132"/>
      <c r="G262" s="132"/>
      <c r="H262" s="95" t="s">
        <v>13190</v>
      </c>
      <c r="I262" s="110" t="s">
        <v>13310</v>
      </c>
      <c r="J262" s="127">
        <f>SUMPRODUCT('[1]表九（录入表）'!D$6:D$345*(LEFT('[1]表九（录入表）'!$B$6:$B$345,LEN($H262))=$H262))</f>
        <v>4424</v>
      </c>
      <c r="K262" s="100">
        <f>SUMPRODUCT('[1]表九（录入表）'!E$6:E$345*(LEFT('[1]表九（录入表）'!$B$6:$B$345,LEN($H262))=$H262))</f>
        <v>4624</v>
      </c>
      <c r="L262" s="100">
        <f>SUMPRODUCT('[1]表九（录入表）'!F$6:F$345*(LEFT('[1]表九（录入表）'!$B$6:$B$345,LEN($H262))=$H262))</f>
        <v>0</v>
      </c>
      <c r="M262" s="259">
        <f t="shared" si="6"/>
        <v>0</v>
      </c>
      <c r="N262" s="259">
        <f t="shared" si="6"/>
        <v>0</v>
      </c>
    </row>
    <row r="263" spans="1:14" ht="17.100000000000001" customHeight="1">
      <c r="A263" s="95"/>
      <c r="B263" s="110"/>
      <c r="C263" s="126"/>
      <c r="D263" s="101"/>
      <c r="E263" s="101"/>
      <c r="F263" s="132"/>
      <c r="G263" s="132"/>
      <c r="H263" s="95" t="s">
        <v>13191</v>
      </c>
      <c r="I263" s="110" t="s">
        <v>13815</v>
      </c>
      <c r="J263" s="131">
        <f>SUMPRODUCT('[1]表九（录入表）'!D$6:D$345*(LEFT('[1]表九（录入表）'!$B$6:$B$345,LEN($H263))=$H263))</f>
        <v>0</v>
      </c>
      <c r="K263" s="99">
        <f>SUMPRODUCT('[1]表九（录入表）'!E$6:E$345*(LEFT('[1]表九（录入表）'!$B$6:$B$345,LEN($H263))=$H263))</f>
        <v>0</v>
      </c>
      <c r="L263" s="99">
        <f>SUMPRODUCT('[1]表九（录入表）'!F$6:F$345*(LEFT('[1]表九（录入表）'!$B$6:$B$345,LEN($H263))=$H263))</f>
        <v>0</v>
      </c>
      <c r="M263" s="259" t="str">
        <f t="shared" si="6"/>
        <v/>
      </c>
      <c r="N263" s="259" t="str">
        <f t="shared" si="6"/>
        <v/>
      </c>
    </row>
    <row r="264" spans="1:14" ht="17.100000000000001" customHeight="1">
      <c r="A264" s="95"/>
      <c r="B264" s="110"/>
      <c r="C264" s="126"/>
      <c r="D264" s="101"/>
      <c r="E264" s="101"/>
      <c r="F264" s="132"/>
      <c r="G264" s="132"/>
      <c r="H264" s="95" t="s">
        <v>13192</v>
      </c>
      <c r="I264" s="110" t="s">
        <v>13816</v>
      </c>
      <c r="J264" s="131">
        <f>SUMPRODUCT('[1]表九（录入表）'!D$6:D$345*(LEFT('[1]表九（录入表）'!$B$6:$B$345,LEN($H264))=$H264))</f>
        <v>4424</v>
      </c>
      <c r="K264" s="131">
        <f>SUMPRODUCT('[1]表九（录入表）'!E$6:E$345*(LEFT('[1]表九（录入表）'!$B$6:$B$345,LEN($H264))=$H264))</f>
        <v>4624</v>
      </c>
      <c r="L264" s="131">
        <f>SUMPRODUCT('[1]表九（录入表）'!F$6:F$345*(LEFT('[1]表九（录入表）'!$B$6:$B$345,LEN($H264))=$H264))</f>
        <v>0</v>
      </c>
      <c r="M264" s="259">
        <f t="shared" si="6"/>
        <v>0</v>
      </c>
      <c r="N264" s="259">
        <f t="shared" si="6"/>
        <v>0</v>
      </c>
    </row>
    <row r="265" spans="1:14" ht="17.100000000000001" customHeight="1">
      <c r="A265" s="95"/>
      <c r="B265" s="110"/>
      <c r="C265" s="126"/>
      <c r="D265" s="101"/>
      <c r="E265" s="101"/>
      <c r="F265" s="132"/>
      <c r="G265" s="132"/>
      <c r="H265" s="95" t="s">
        <v>13193</v>
      </c>
      <c r="I265" s="110" t="s">
        <v>13817</v>
      </c>
      <c r="J265" s="131">
        <f>SUMPRODUCT('[1]表九（录入表）'!D$6:D$345*(LEFT('[1]表九（录入表）'!$B$6:$B$345,LEN($H265))=$H265))</f>
        <v>0</v>
      </c>
      <c r="K265" s="99">
        <f>SUMPRODUCT('[1]表九（录入表）'!E$6:E$345*(LEFT('[1]表九（录入表）'!$B$6:$B$345,LEN($H265))=$H265))</f>
        <v>0</v>
      </c>
      <c r="L265" s="99">
        <f>SUMPRODUCT('[1]表九（录入表）'!F$6:F$345*(LEFT('[1]表九（录入表）'!$B$6:$B$345,LEN($H265))=$H265))</f>
        <v>0</v>
      </c>
      <c r="M265" s="259" t="str">
        <f t="shared" si="6"/>
        <v/>
      </c>
      <c r="N265" s="259" t="str">
        <f t="shared" si="6"/>
        <v/>
      </c>
    </row>
    <row r="266" spans="1:14" ht="17.100000000000001" customHeight="1">
      <c r="A266" s="95"/>
      <c r="B266" s="110"/>
      <c r="C266" s="126"/>
      <c r="D266" s="101"/>
      <c r="E266" s="101"/>
      <c r="F266" s="132"/>
      <c r="G266" s="132"/>
      <c r="H266" s="95" t="s">
        <v>13194</v>
      </c>
      <c r="I266" s="110" t="s">
        <v>13311</v>
      </c>
      <c r="J266" s="127">
        <f>SUMPRODUCT('[1]表九（录入表）'!D$6:D$345*(LEFT('[1]表九（录入表）'!$B$6:$B$345,LEN($H266))=$H266))</f>
        <v>33</v>
      </c>
      <c r="K266" s="100">
        <f>SUMPRODUCT('[1]表九（录入表）'!E$6:E$345*(LEFT('[1]表九（录入表）'!$B$6:$B$345,LEN($H266))=$H266))</f>
        <v>0</v>
      </c>
      <c r="L266" s="100">
        <f>SUMPRODUCT('[1]表九（录入表）'!F$6:F$345*(LEFT('[1]表九（录入表）'!$B$6:$B$345,LEN($H266))=$H266))</f>
        <v>35</v>
      </c>
      <c r="M266" s="259">
        <f t="shared" si="6"/>
        <v>1.0606060606060606</v>
      </c>
      <c r="N266" s="259" t="str">
        <f t="shared" si="6"/>
        <v/>
      </c>
    </row>
    <row r="267" spans="1:14" ht="17.100000000000001" customHeight="1">
      <c r="A267" s="95"/>
      <c r="B267" s="110"/>
      <c r="C267" s="126"/>
      <c r="D267" s="101"/>
      <c r="E267" s="101"/>
      <c r="F267" s="132"/>
      <c r="G267" s="132"/>
      <c r="H267" s="95" t="s">
        <v>13195</v>
      </c>
      <c r="I267" s="110" t="s">
        <v>13818</v>
      </c>
      <c r="J267" s="131">
        <f>SUMPRODUCT('[1]表九（录入表）'!D$6:D$345*(LEFT('[1]表九（录入表）'!$B$6:$B$345,LEN($H267))=$H267))</f>
        <v>0</v>
      </c>
      <c r="K267" s="99">
        <f>SUMPRODUCT('[1]表九（录入表）'!E$6:E$345*(LEFT('[1]表九（录入表）'!$B$6:$B$345,LEN($H267))=$H267))</f>
        <v>0</v>
      </c>
      <c r="L267" s="99">
        <f>SUMPRODUCT('[1]表九（录入表）'!F$6:F$345*(LEFT('[1]表九（录入表）'!$B$6:$B$345,LEN($H267))=$H267))</f>
        <v>0</v>
      </c>
      <c r="M267" s="259" t="str">
        <f t="shared" si="6"/>
        <v/>
      </c>
      <c r="N267" s="259" t="str">
        <f t="shared" si="6"/>
        <v/>
      </c>
    </row>
    <row r="268" spans="1:14" ht="17.100000000000001" customHeight="1">
      <c r="A268" s="95"/>
      <c r="B268" s="110"/>
      <c r="C268" s="126"/>
      <c r="D268" s="101"/>
      <c r="E268" s="101"/>
      <c r="F268" s="132"/>
      <c r="G268" s="132"/>
      <c r="H268" s="95" t="s">
        <v>13196</v>
      </c>
      <c r="I268" s="110" t="s">
        <v>13819</v>
      </c>
      <c r="J268" s="131">
        <f>SUMPRODUCT('[1]表九（录入表）'!D$6:D$345*(LEFT('[1]表九（录入表）'!$B$6:$B$345,LEN($H268))=$H268))</f>
        <v>0</v>
      </c>
      <c r="K268" s="99">
        <f>SUMPRODUCT('[1]表九（录入表）'!E$6:E$345*(LEFT('[1]表九（录入表）'!$B$6:$B$345,LEN($H268))=$H268))</f>
        <v>0</v>
      </c>
      <c r="L268" s="99">
        <f>SUMPRODUCT('[1]表九（录入表）'!F$6:F$345*(LEFT('[1]表九（录入表）'!$B$6:$B$345,LEN($H268))=$H268))</f>
        <v>0</v>
      </c>
      <c r="M268" s="259" t="str">
        <f t="shared" si="6"/>
        <v/>
      </c>
      <c r="N268" s="259" t="str">
        <f t="shared" si="6"/>
        <v/>
      </c>
    </row>
    <row r="269" spans="1:14" ht="17.100000000000001" customHeight="1">
      <c r="A269" s="95"/>
      <c r="B269" s="110"/>
      <c r="C269" s="126"/>
      <c r="D269" s="101"/>
      <c r="E269" s="101"/>
      <c r="F269" s="132"/>
      <c r="G269" s="132"/>
      <c r="H269" s="95" t="s">
        <v>13197</v>
      </c>
      <c r="I269" s="110" t="s">
        <v>13820</v>
      </c>
      <c r="J269" s="131">
        <f>SUMPRODUCT('[1]表九（录入表）'!D$6:D$345*(LEFT('[1]表九（录入表）'!$B$6:$B$345,LEN($H269))=$H269))</f>
        <v>0</v>
      </c>
      <c r="K269" s="99">
        <f>SUMPRODUCT('[1]表九（录入表）'!E$6:E$345*(LEFT('[1]表九（录入表）'!$B$6:$B$345,LEN($H269))=$H269))</f>
        <v>0</v>
      </c>
      <c r="L269" s="99">
        <f>SUMPRODUCT('[1]表九（录入表）'!F$6:F$345*(LEFT('[1]表九（录入表）'!$B$6:$B$345,LEN($H269))=$H269))</f>
        <v>0</v>
      </c>
      <c r="M269" s="259" t="str">
        <f t="shared" si="6"/>
        <v/>
      </c>
      <c r="N269" s="259" t="str">
        <f t="shared" si="6"/>
        <v/>
      </c>
    </row>
    <row r="270" spans="1:14" ht="17.100000000000001" customHeight="1">
      <c r="A270" s="95"/>
      <c r="B270" s="110"/>
      <c r="C270" s="126"/>
      <c r="D270" s="101"/>
      <c r="E270" s="101"/>
      <c r="F270" s="132"/>
      <c r="G270" s="132"/>
      <c r="H270" s="95" t="s">
        <v>13198</v>
      </c>
      <c r="I270" s="110" t="s">
        <v>13821</v>
      </c>
      <c r="J270" s="131">
        <f>SUMPRODUCT('[1]表九（录入表）'!D$6:D$345*(LEFT('[1]表九（录入表）'!$B$6:$B$345,LEN($H270))=$H270))</f>
        <v>0</v>
      </c>
      <c r="K270" s="99">
        <f>SUMPRODUCT('[1]表九（录入表）'!E$6:E$345*(LEFT('[1]表九（录入表）'!$B$6:$B$345,LEN($H270))=$H270))</f>
        <v>0</v>
      </c>
      <c r="L270" s="99">
        <f>SUMPRODUCT('[1]表九（录入表）'!F$6:F$345*(LEFT('[1]表九（录入表）'!$B$6:$B$345,LEN($H270))=$H270))</f>
        <v>0</v>
      </c>
      <c r="M270" s="259" t="str">
        <f t="shared" si="6"/>
        <v/>
      </c>
      <c r="N270" s="259" t="str">
        <f t="shared" si="6"/>
        <v/>
      </c>
    </row>
    <row r="271" spans="1:14" ht="17.100000000000001" customHeight="1">
      <c r="A271" s="95"/>
      <c r="B271" s="110"/>
      <c r="C271" s="126"/>
      <c r="D271" s="101"/>
      <c r="E271" s="101"/>
      <c r="F271" s="132"/>
      <c r="G271" s="132"/>
      <c r="H271" s="95" t="s">
        <v>13199</v>
      </c>
      <c r="I271" s="110" t="s">
        <v>13822</v>
      </c>
      <c r="J271" s="131">
        <f>SUMPRODUCT('[1]表九（录入表）'!D$6:D$345*(LEFT('[1]表九（录入表）'!$B$6:$B$345,LEN($H271))=$H271))</f>
        <v>0</v>
      </c>
      <c r="K271" s="99">
        <f>SUMPRODUCT('[1]表九（录入表）'!E$6:E$345*(LEFT('[1]表九（录入表）'!$B$6:$B$345,LEN($H271))=$H271))</f>
        <v>0</v>
      </c>
      <c r="L271" s="99">
        <f>SUMPRODUCT('[1]表九（录入表）'!F$6:F$345*(LEFT('[1]表九（录入表）'!$B$6:$B$345,LEN($H271))=$H271))</f>
        <v>0</v>
      </c>
      <c r="M271" s="259" t="str">
        <f t="shared" si="6"/>
        <v/>
      </c>
      <c r="N271" s="259" t="str">
        <f t="shared" si="6"/>
        <v/>
      </c>
    </row>
    <row r="272" spans="1:14" ht="17.100000000000001" customHeight="1">
      <c r="A272" s="95"/>
      <c r="B272" s="110"/>
      <c r="C272" s="126"/>
      <c r="D272" s="101"/>
      <c r="E272" s="101"/>
      <c r="F272" s="132"/>
      <c r="G272" s="132"/>
      <c r="H272" s="95" t="s">
        <v>13200</v>
      </c>
      <c r="I272" s="110" t="s">
        <v>13823</v>
      </c>
      <c r="J272" s="131">
        <f>SUMPRODUCT('[1]表九（录入表）'!D$6:D$345*(LEFT('[1]表九（录入表）'!$B$6:$B$345,LEN($H272))=$H272))</f>
        <v>0</v>
      </c>
      <c r="K272" s="99">
        <f>SUMPRODUCT('[1]表九（录入表）'!E$6:E$345*(LEFT('[1]表九（录入表）'!$B$6:$B$345,LEN($H272))=$H272))</f>
        <v>0</v>
      </c>
      <c r="L272" s="99">
        <f>SUMPRODUCT('[1]表九（录入表）'!F$6:F$345*(LEFT('[1]表九（录入表）'!$B$6:$B$345,LEN($H272))=$H272))</f>
        <v>0</v>
      </c>
      <c r="M272" s="259" t="str">
        <f t="shared" si="6"/>
        <v/>
      </c>
      <c r="N272" s="259" t="str">
        <f t="shared" si="6"/>
        <v/>
      </c>
    </row>
    <row r="273" spans="1:14" ht="17.100000000000001" customHeight="1">
      <c r="A273" s="95"/>
      <c r="B273" s="110"/>
      <c r="C273" s="126"/>
      <c r="D273" s="101"/>
      <c r="E273" s="101"/>
      <c r="F273" s="132"/>
      <c r="G273" s="132"/>
      <c r="H273" s="95" t="s">
        <v>13201</v>
      </c>
      <c r="I273" s="110" t="s">
        <v>13824</v>
      </c>
      <c r="J273" s="131">
        <f>SUMPRODUCT('[1]表九（录入表）'!D$6:D$345*(LEFT('[1]表九（录入表）'!$B$6:$B$345,LEN($H273))=$H273))</f>
        <v>33</v>
      </c>
      <c r="K273" s="99">
        <f>SUMPRODUCT('[1]表九（录入表）'!E$6:E$345*(LEFT('[1]表九（录入表）'!$B$6:$B$345,LEN($H273))=$H273))</f>
        <v>0</v>
      </c>
      <c r="L273" s="99">
        <f>SUMPRODUCT('[1]表九（录入表）'!F$6:F$345*(LEFT('[1]表九（录入表）'!$B$6:$B$345,LEN($H273))=$H273))</f>
        <v>35</v>
      </c>
      <c r="M273" s="259">
        <f t="shared" si="6"/>
        <v>1.0606060606060606</v>
      </c>
      <c r="N273" s="259" t="str">
        <f t="shared" si="6"/>
        <v/>
      </c>
    </row>
    <row r="274" spans="1:14" ht="17.100000000000001" customHeight="1">
      <c r="A274" s="95"/>
      <c r="B274" s="110"/>
      <c r="C274" s="126"/>
      <c r="D274" s="101"/>
      <c r="E274" s="101"/>
      <c r="F274" s="132"/>
      <c r="G274" s="132"/>
      <c r="H274" s="95" t="s">
        <v>13202</v>
      </c>
      <c r="I274" s="110" t="s">
        <v>13825</v>
      </c>
      <c r="J274" s="131">
        <f>SUMPRODUCT('[1]表九（录入表）'!D$6:D$345*(LEFT('[1]表九（录入表）'!$B$6:$B$345,LEN($H274))=$H274))</f>
        <v>0</v>
      </c>
      <c r="K274" s="99">
        <f>SUMPRODUCT('[1]表九（录入表）'!E$6:E$345*(LEFT('[1]表九（录入表）'!$B$6:$B$345,LEN($H274))=$H274))</f>
        <v>0</v>
      </c>
      <c r="L274" s="99">
        <f>SUMPRODUCT('[1]表九（录入表）'!F$6:F$345*(LEFT('[1]表九（录入表）'!$B$6:$B$345,LEN($H274))=$H274))</f>
        <v>0</v>
      </c>
      <c r="M274" s="259" t="str">
        <f t="shared" si="6"/>
        <v/>
      </c>
      <c r="N274" s="259" t="str">
        <f t="shared" si="6"/>
        <v/>
      </c>
    </row>
    <row r="275" spans="1:14" ht="17.100000000000001" customHeight="1">
      <c r="A275" s="95"/>
      <c r="B275" s="110"/>
      <c r="C275" s="126"/>
      <c r="D275" s="101"/>
      <c r="E275" s="101"/>
      <c r="F275" s="132"/>
      <c r="G275" s="132"/>
      <c r="H275" s="95" t="s">
        <v>60</v>
      </c>
      <c r="I275" s="110" t="s">
        <v>13312</v>
      </c>
      <c r="J275" s="127">
        <f>SUMPRODUCT('[1]表九（录入表）'!D$6:D$345*(LEFT('[1]表九（录入表）'!$B$6:$B$345,LEN($H275))=$H275))</f>
        <v>0</v>
      </c>
      <c r="K275" s="100">
        <f>SUMPRODUCT('[1]表九（录入表）'!E$6:E$345*(LEFT('[1]表九（录入表）'!$B$6:$B$345,LEN($H275))=$H275))</f>
        <v>0</v>
      </c>
      <c r="L275" s="100">
        <f>SUMPRODUCT('[1]表九（录入表）'!F$6:F$345*(LEFT('[1]表九（录入表）'!$B$6:$B$345,LEN($H275))=$H275))</f>
        <v>0</v>
      </c>
      <c r="M275" s="259" t="str">
        <f t="shared" si="6"/>
        <v/>
      </c>
      <c r="N275" s="259" t="str">
        <f t="shared" si="6"/>
        <v/>
      </c>
    </row>
    <row r="276" spans="1:14" ht="17.100000000000001" customHeight="1">
      <c r="A276" s="95"/>
      <c r="B276" s="110"/>
      <c r="C276" s="126"/>
      <c r="D276" s="101"/>
      <c r="E276" s="101"/>
      <c r="F276" s="132"/>
      <c r="G276" s="132"/>
      <c r="H276" s="95" t="s">
        <v>59</v>
      </c>
      <c r="I276" s="110" t="s">
        <v>13312</v>
      </c>
      <c r="J276" s="131">
        <f>SUMPRODUCT('[1]表九（录入表）'!D$6:D$345*(LEFT('[1]表九（录入表）'!$B$6:$B$345,LEN($H276))=$H276))</f>
        <v>0</v>
      </c>
      <c r="K276" s="99">
        <f>SUMPRODUCT('[1]表九（录入表）'!E$6:E$345*(LEFT('[1]表九（录入表）'!$B$6:$B$345,LEN($H276))=$H276))</f>
        <v>0</v>
      </c>
      <c r="L276" s="99">
        <f>SUMPRODUCT('[1]表九（录入表）'!F$6:F$345*(LEFT('[1]表九（录入表）'!$B$6:$B$345,LEN($H276))=$H276))</f>
        <v>0</v>
      </c>
      <c r="M276" s="259" t="str">
        <f t="shared" si="6"/>
        <v/>
      </c>
      <c r="N276" s="259" t="str">
        <f t="shared" si="6"/>
        <v/>
      </c>
    </row>
    <row r="277" spans="1:14" ht="17.100000000000001" customHeight="1">
      <c r="A277" s="95"/>
      <c r="B277" s="110"/>
      <c r="C277" s="126"/>
      <c r="D277" s="101"/>
      <c r="E277" s="101"/>
      <c r="F277" s="132"/>
      <c r="G277" s="132"/>
      <c r="H277" s="95" t="s">
        <v>13826</v>
      </c>
      <c r="I277" s="110" t="s">
        <v>13827</v>
      </c>
      <c r="J277" s="127">
        <f>SUMPRODUCT('[1]表九（录入表）'!D$6:D$345*(LEFT('[1]表九（录入表）'!$B$6:$B$345,LEN($H277))=$H277))</f>
        <v>0</v>
      </c>
      <c r="K277" s="100">
        <f>SUMPRODUCT('[1]表九（录入表）'!E$6:E$345*(LEFT('[1]表九（录入表）'!$B$6:$B$345,LEN($H277))=$H277))</f>
        <v>0</v>
      </c>
      <c r="L277" s="100">
        <f>SUMPRODUCT('[1]表九（录入表）'!F$6:F$345*(LEFT('[1]表九（录入表）'!$B$6:$B$345,LEN($H277))=$H277))</f>
        <v>0</v>
      </c>
      <c r="M277" s="259" t="str">
        <f t="shared" si="6"/>
        <v/>
      </c>
      <c r="N277" s="259" t="str">
        <f t="shared" si="6"/>
        <v/>
      </c>
    </row>
    <row r="278" spans="1:14" ht="17.100000000000001" customHeight="1">
      <c r="A278" s="95"/>
      <c r="B278" s="110"/>
      <c r="C278" s="126"/>
      <c r="D278" s="101"/>
      <c r="E278" s="101"/>
      <c r="F278" s="132"/>
      <c r="G278" s="132"/>
      <c r="H278" s="95" t="s">
        <v>13828</v>
      </c>
      <c r="I278" s="110" t="s">
        <v>13827</v>
      </c>
      <c r="J278" s="131">
        <f>SUMPRODUCT('[1]表九（录入表）'!D$6:D$345*(LEFT('[1]表九（录入表）'!$B$6:$B$345,LEN($H278))=$H278))</f>
        <v>0</v>
      </c>
      <c r="K278" s="99">
        <f>SUMPRODUCT('[1]表九（录入表）'!E$6:E$345*(LEFT('[1]表九（录入表）'!$B$6:$B$345,LEN($H278))=$H278))</f>
        <v>0</v>
      </c>
      <c r="L278" s="99">
        <f>SUMPRODUCT('[1]表九（录入表）'!F$6:F$345*(LEFT('[1]表九（录入表）'!$B$6:$B$345,LEN($H278))=$H278))</f>
        <v>0</v>
      </c>
      <c r="M278" s="259" t="str">
        <f t="shared" si="6"/>
        <v/>
      </c>
      <c r="N278" s="259" t="str">
        <f t="shared" si="6"/>
        <v/>
      </c>
    </row>
    <row r="279" spans="1:14" ht="17.100000000000001" customHeight="1">
      <c r="A279" s="95"/>
      <c r="B279" s="110"/>
      <c r="C279" s="126"/>
      <c r="D279" s="101"/>
      <c r="E279" s="101"/>
      <c r="F279" s="132"/>
      <c r="G279" s="132"/>
      <c r="H279" s="95" t="s">
        <v>13203</v>
      </c>
      <c r="I279" s="110" t="s">
        <v>13313</v>
      </c>
      <c r="J279" s="127">
        <f>SUMPRODUCT('[1]表九（录入表）'!D$6:D$345*(LEFT('[1]表九（录入表）'!$B$6:$B$345,LEN($H279))=$H279))</f>
        <v>1444</v>
      </c>
      <c r="K279" s="100">
        <f>SUMPRODUCT('[1]表九（录入表）'!E$6:E$345*(LEFT('[1]表九（录入表）'!$B$6:$B$345,LEN($H279))=$H279))</f>
        <v>1103</v>
      </c>
      <c r="L279" s="100">
        <f>SUMPRODUCT('[1]表九（录入表）'!F$6:F$345*(LEFT('[1]表九（录入表）'!$B$6:$B$345,LEN($H279))=$H279))</f>
        <v>1435</v>
      </c>
      <c r="M279" s="259">
        <f t="shared" ref="M279:N342" si="7">IFERROR($L279/J279,"")</f>
        <v>0.99376731301939059</v>
      </c>
      <c r="N279" s="259">
        <f t="shared" si="7"/>
        <v>1.3009972801450589</v>
      </c>
    </row>
    <row r="280" spans="1:14" ht="17.100000000000001" customHeight="1">
      <c r="A280" s="95"/>
      <c r="B280" s="110"/>
      <c r="C280" s="126"/>
      <c r="D280" s="101"/>
      <c r="E280" s="101"/>
      <c r="F280" s="132"/>
      <c r="G280" s="132"/>
      <c r="H280" s="95" t="s">
        <v>13204</v>
      </c>
      <c r="I280" s="110" t="s">
        <v>13829</v>
      </c>
      <c r="J280" s="131">
        <f>SUMPRODUCT('[1]表九（录入表）'!D$6:D$345*(LEFT('[1]表九（录入表）'!$B$6:$B$345,LEN($H280))=$H280))</f>
        <v>0</v>
      </c>
      <c r="K280" s="99">
        <f>SUMPRODUCT('[1]表九（录入表）'!E$6:E$345*(LEFT('[1]表九（录入表）'!$B$6:$B$345,LEN($H280))=$H280))</f>
        <v>0</v>
      </c>
      <c r="L280" s="99">
        <f>SUMPRODUCT('[1]表九（录入表）'!F$6:F$345*(LEFT('[1]表九（录入表）'!$B$6:$B$345,LEN($H280))=$H280))</f>
        <v>0</v>
      </c>
      <c r="M280" s="259" t="str">
        <f t="shared" si="7"/>
        <v/>
      </c>
      <c r="N280" s="259" t="str">
        <f t="shared" si="7"/>
        <v/>
      </c>
    </row>
    <row r="281" spans="1:14" ht="17.100000000000001" customHeight="1">
      <c r="A281" s="95"/>
      <c r="B281" s="110"/>
      <c r="C281" s="126"/>
      <c r="D281" s="101"/>
      <c r="E281" s="101"/>
      <c r="F281" s="132"/>
      <c r="G281" s="132"/>
      <c r="H281" s="95" t="s">
        <v>13205</v>
      </c>
      <c r="I281" s="110" t="s">
        <v>13830</v>
      </c>
      <c r="J281" s="131">
        <f>SUMPRODUCT('[1]表九（录入表）'!D$6:D$345*(LEFT('[1]表九（录入表）'!$B$6:$B$345,LEN($H281))=$H281))</f>
        <v>424</v>
      </c>
      <c r="K281" s="99">
        <f>SUMPRODUCT('[1]表九（录入表）'!E$6:E$345*(LEFT('[1]表九（录入表）'!$B$6:$B$345,LEN($H281))=$H281))</f>
        <v>293</v>
      </c>
      <c r="L281" s="99">
        <f>SUMPRODUCT('[1]表九（录入表）'!F$6:F$345*(LEFT('[1]表九（录入表）'!$B$6:$B$345,LEN($H281))=$H281))</f>
        <v>286</v>
      </c>
      <c r="M281" s="259">
        <f t="shared" si="7"/>
        <v>0.67452830188679247</v>
      </c>
      <c r="N281" s="259">
        <f t="shared" si="7"/>
        <v>0.97610921501706482</v>
      </c>
    </row>
    <row r="282" spans="1:14" ht="17.100000000000001" customHeight="1">
      <c r="A282" s="95"/>
      <c r="B282" s="110"/>
      <c r="C282" s="126"/>
      <c r="D282" s="101"/>
      <c r="E282" s="101"/>
      <c r="F282" s="132"/>
      <c r="G282" s="132"/>
      <c r="H282" s="95" t="s">
        <v>13206</v>
      </c>
      <c r="I282" s="110" t="s">
        <v>13831</v>
      </c>
      <c r="J282" s="131">
        <f>SUMPRODUCT('[1]表九（录入表）'!D$6:D$345*(LEFT('[1]表九（录入表）'!$B$6:$B$345,LEN($H282))=$H282))</f>
        <v>289</v>
      </c>
      <c r="K282" s="99">
        <f>SUMPRODUCT('[1]表九（录入表）'!E$6:E$345*(LEFT('[1]表九（录入表）'!$B$6:$B$345,LEN($H282))=$H282))</f>
        <v>7</v>
      </c>
      <c r="L282" s="99">
        <f>SUMPRODUCT('[1]表九（录入表）'!F$6:F$345*(LEFT('[1]表九（录入表）'!$B$6:$B$345,LEN($H282))=$H282))</f>
        <v>749</v>
      </c>
      <c r="M282" s="259">
        <f t="shared" si="7"/>
        <v>2.5916955017301038</v>
      </c>
      <c r="N282" s="259">
        <f t="shared" si="7"/>
        <v>107</v>
      </c>
    </row>
    <row r="283" spans="1:14" ht="17.100000000000001" customHeight="1">
      <c r="A283" s="95"/>
      <c r="B283" s="110"/>
      <c r="C283" s="126"/>
      <c r="D283" s="101"/>
      <c r="E283" s="101"/>
      <c r="F283" s="132"/>
      <c r="G283" s="132"/>
      <c r="H283" s="95" t="s">
        <v>13207</v>
      </c>
      <c r="I283" s="110" t="s">
        <v>13832</v>
      </c>
      <c r="J283" s="131">
        <f>SUMPRODUCT('[1]表九（录入表）'!D$6:D$345*(LEFT('[1]表九（录入表）'!$B$6:$B$345,LEN($H283))=$H283))</f>
        <v>0</v>
      </c>
      <c r="K283" s="99">
        <f>SUMPRODUCT('[1]表九（录入表）'!E$6:E$345*(LEFT('[1]表九（录入表）'!$B$6:$B$345,LEN($H283))=$H283))</f>
        <v>0</v>
      </c>
      <c r="L283" s="99">
        <f>SUMPRODUCT('[1]表九（录入表）'!F$6:F$345*(LEFT('[1]表九（录入表）'!$B$6:$B$345,LEN($H283))=$H283))</f>
        <v>0</v>
      </c>
      <c r="M283" s="259" t="str">
        <f t="shared" si="7"/>
        <v/>
      </c>
      <c r="N283" s="259" t="str">
        <f t="shared" si="7"/>
        <v/>
      </c>
    </row>
    <row r="284" spans="1:14" ht="17.100000000000001" customHeight="1">
      <c r="A284" s="95"/>
      <c r="B284" s="110"/>
      <c r="C284" s="126"/>
      <c r="D284" s="101"/>
      <c r="E284" s="101"/>
      <c r="F284" s="132"/>
      <c r="G284" s="132"/>
      <c r="H284" s="95" t="s">
        <v>13208</v>
      </c>
      <c r="I284" s="110" t="s">
        <v>13833</v>
      </c>
      <c r="J284" s="131">
        <f>SUMPRODUCT('[1]表九（录入表）'!D$6:D$345*(LEFT('[1]表九（录入表）'!$B$6:$B$345,LEN($H284))=$H284))</f>
        <v>0</v>
      </c>
      <c r="K284" s="99">
        <f>SUMPRODUCT('[1]表九（录入表）'!E$6:E$345*(LEFT('[1]表九（录入表）'!$B$6:$B$345,LEN($H284))=$H284))</f>
        <v>0</v>
      </c>
      <c r="L284" s="99">
        <f>SUMPRODUCT('[1]表九（录入表）'!F$6:F$345*(LEFT('[1]表九（录入表）'!$B$6:$B$345,LEN($H284))=$H284))</f>
        <v>0</v>
      </c>
      <c r="M284" s="259" t="str">
        <f t="shared" si="7"/>
        <v/>
      </c>
      <c r="N284" s="259" t="str">
        <f t="shared" si="7"/>
        <v/>
      </c>
    </row>
    <row r="285" spans="1:14" ht="17.100000000000001" customHeight="1">
      <c r="A285" s="95"/>
      <c r="B285" s="110"/>
      <c r="C285" s="126"/>
      <c r="D285" s="101"/>
      <c r="E285" s="101"/>
      <c r="F285" s="132"/>
      <c r="G285" s="132"/>
      <c r="H285" s="95" t="s">
        <v>13209</v>
      </c>
      <c r="I285" s="110" t="s">
        <v>13834</v>
      </c>
      <c r="J285" s="131">
        <f>SUMPRODUCT('[1]表九（录入表）'!D$6:D$345*(LEFT('[1]表九（录入表）'!$B$6:$B$345,LEN($H285))=$H285))</f>
        <v>25</v>
      </c>
      <c r="K285" s="99">
        <f>SUMPRODUCT('[1]表九（录入表）'!E$6:E$345*(LEFT('[1]表九（录入表）'!$B$6:$B$345,LEN($H285))=$H285))</f>
        <v>14</v>
      </c>
      <c r="L285" s="99">
        <f>SUMPRODUCT('[1]表九（录入表）'!F$6:F$345*(LEFT('[1]表九（录入表）'!$B$6:$B$345,LEN($H285))=$H285))</f>
        <v>14</v>
      </c>
      <c r="M285" s="259">
        <f t="shared" si="7"/>
        <v>0.56000000000000005</v>
      </c>
      <c r="N285" s="259">
        <f t="shared" si="7"/>
        <v>1</v>
      </c>
    </row>
    <row r="286" spans="1:14" ht="17.100000000000001" customHeight="1">
      <c r="A286" s="95"/>
      <c r="B286" s="110"/>
      <c r="C286" s="126"/>
      <c r="D286" s="101"/>
      <c r="E286" s="101"/>
      <c r="F286" s="132"/>
      <c r="G286" s="132"/>
      <c r="H286" s="95" t="s">
        <v>13210</v>
      </c>
      <c r="I286" s="110" t="s">
        <v>13835</v>
      </c>
      <c r="J286" s="131">
        <f>SUMPRODUCT('[1]表九（录入表）'!D$6:D$345*(LEFT('[1]表九（录入表）'!$B$6:$B$345,LEN($H286))=$H286))</f>
        <v>0</v>
      </c>
      <c r="K286" s="99">
        <f>SUMPRODUCT('[1]表九（录入表）'!E$6:E$345*(LEFT('[1]表九（录入表）'!$B$6:$B$345,LEN($H286))=$H286))</f>
        <v>0</v>
      </c>
      <c r="L286" s="99">
        <f>SUMPRODUCT('[1]表九（录入表）'!F$6:F$345*(LEFT('[1]表九（录入表）'!$B$6:$B$345,LEN($H286))=$H286))</f>
        <v>31</v>
      </c>
      <c r="M286" s="259" t="str">
        <f t="shared" si="7"/>
        <v/>
      </c>
      <c r="N286" s="259" t="str">
        <f t="shared" si="7"/>
        <v/>
      </c>
    </row>
    <row r="287" spans="1:14" ht="17.100000000000001" customHeight="1">
      <c r="A287" s="95"/>
      <c r="B287" s="110"/>
      <c r="C287" s="126"/>
      <c r="D287" s="101"/>
      <c r="E287" s="101"/>
      <c r="F287" s="132"/>
      <c r="G287" s="132"/>
      <c r="H287" s="95" t="s">
        <v>13211</v>
      </c>
      <c r="I287" s="110" t="s">
        <v>13836</v>
      </c>
      <c r="J287" s="131">
        <f>SUMPRODUCT('[1]表九（录入表）'!D$6:D$345*(LEFT('[1]表九（录入表）'!$B$6:$B$345,LEN($H287))=$H287))</f>
        <v>0</v>
      </c>
      <c r="K287" s="99">
        <f>SUMPRODUCT('[1]表九（录入表）'!E$6:E$345*(LEFT('[1]表九（录入表）'!$B$6:$B$345,LEN($H287))=$H287))</f>
        <v>0</v>
      </c>
      <c r="L287" s="99">
        <f>SUMPRODUCT('[1]表九（录入表）'!F$6:F$345*(LEFT('[1]表九（录入表）'!$B$6:$B$345,LEN($H287))=$H287))</f>
        <v>0</v>
      </c>
      <c r="M287" s="259" t="str">
        <f t="shared" si="7"/>
        <v/>
      </c>
      <c r="N287" s="259" t="str">
        <f t="shared" si="7"/>
        <v/>
      </c>
    </row>
    <row r="288" spans="1:14" ht="17.100000000000001" customHeight="1">
      <c r="A288" s="95"/>
      <c r="B288" s="110"/>
      <c r="C288" s="126"/>
      <c r="D288" s="101"/>
      <c r="E288" s="101"/>
      <c r="F288" s="132"/>
      <c r="G288" s="132"/>
      <c r="H288" s="95" t="s">
        <v>13212</v>
      </c>
      <c r="I288" s="110" t="s">
        <v>13837</v>
      </c>
      <c r="J288" s="131">
        <f>SUMPRODUCT('[1]表九（录入表）'!D$6:D$345*(LEFT('[1]表九（录入表）'!$B$6:$B$345,LEN($H288))=$H288))</f>
        <v>0</v>
      </c>
      <c r="K288" s="99">
        <f>SUMPRODUCT('[1]表九（录入表）'!E$6:E$345*(LEFT('[1]表九（录入表）'!$B$6:$B$345,LEN($H288))=$H288))</f>
        <v>0</v>
      </c>
      <c r="L288" s="99">
        <f>SUMPRODUCT('[1]表九（录入表）'!F$6:F$345*(LEFT('[1]表九（录入表）'!$B$6:$B$345,LEN($H288))=$H288))</f>
        <v>0</v>
      </c>
      <c r="M288" s="259" t="str">
        <f t="shared" si="7"/>
        <v/>
      </c>
      <c r="N288" s="259" t="str">
        <f t="shared" si="7"/>
        <v/>
      </c>
    </row>
    <row r="289" spans="1:14" ht="17.100000000000001" customHeight="1">
      <c r="A289" s="95"/>
      <c r="B289" s="110"/>
      <c r="C289" s="126"/>
      <c r="D289" s="101"/>
      <c r="E289" s="101"/>
      <c r="F289" s="132"/>
      <c r="G289" s="132"/>
      <c r="H289" s="95" t="s">
        <v>13213</v>
      </c>
      <c r="I289" s="110" t="s">
        <v>13838</v>
      </c>
      <c r="J289" s="131">
        <f>SUMPRODUCT('[1]表九（录入表）'!D$6:D$345*(LEFT('[1]表九（录入表）'!$B$6:$B$345,LEN($H289))=$H289))</f>
        <v>0</v>
      </c>
      <c r="K289" s="99">
        <f>SUMPRODUCT('[1]表九（录入表）'!E$6:E$345*(LEFT('[1]表九（录入表）'!$B$6:$B$345,LEN($H289))=$H289))</f>
        <v>0</v>
      </c>
      <c r="L289" s="99">
        <f>SUMPRODUCT('[1]表九（录入表）'!F$6:F$345*(LEFT('[1]表九（录入表）'!$B$6:$B$345,LEN($H289))=$H289))</f>
        <v>0</v>
      </c>
      <c r="M289" s="259" t="str">
        <f t="shared" si="7"/>
        <v/>
      </c>
      <c r="N289" s="259" t="str">
        <f t="shared" si="7"/>
        <v/>
      </c>
    </row>
    <row r="290" spans="1:14" ht="17.100000000000001" customHeight="1">
      <c r="A290" s="95"/>
      <c r="B290" s="110"/>
      <c r="C290" s="126"/>
      <c r="D290" s="101"/>
      <c r="E290" s="101"/>
      <c r="F290" s="132"/>
      <c r="G290" s="132"/>
      <c r="H290" s="95" t="s">
        <v>13214</v>
      </c>
      <c r="I290" s="110" t="s">
        <v>13839</v>
      </c>
      <c r="J290" s="131">
        <f>SUMPRODUCT('[1]表九（录入表）'!D$6:D$345*(LEFT('[1]表九（录入表）'!$B$6:$B$345,LEN($H290))=$H290))</f>
        <v>706</v>
      </c>
      <c r="K290" s="99">
        <f>SUMPRODUCT('[1]表九（录入表）'!E$6:E$345*(LEFT('[1]表九（录入表）'!$B$6:$B$345,LEN($H290))=$H290))</f>
        <v>789</v>
      </c>
      <c r="L290" s="99">
        <f>SUMPRODUCT('[1]表九（录入表）'!F$6:F$345*(LEFT('[1]表九（录入表）'!$B$6:$B$345,LEN($H290))=$H290))</f>
        <v>355</v>
      </c>
      <c r="M290" s="259">
        <f t="shared" si="7"/>
        <v>0.50283286118980175</v>
      </c>
      <c r="N290" s="259">
        <f t="shared" si="7"/>
        <v>0.44993662864385298</v>
      </c>
    </row>
    <row r="291" spans="1:14" ht="32.1" customHeight="1">
      <c r="A291" s="95"/>
      <c r="B291" s="110"/>
      <c r="C291" s="126"/>
      <c r="D291" s="101"/>
      <c r="E291" s="101"/>
      <c r="F291" s="132"/>
      <c r="G291" s="132"/>
      <c r="H291" s="95" t="s">
        <v>13840</v>
      </c>
      <c r="I291" s="110" t="s">
        <v>13841</v>
      </c>
      <c r="J291" s="127">
        <f>SUMPRODUCT('[1]表九（录入表）'!D$6:D$345*(LEFT('[1]表九（录入表）'!$B$6:$B$345,LEN($H291))=$H291))</f>
        <v>0</v>
      </c>
      <c r="K291" s="100">
        <f>SUMPRODUCT('[1]表九（录入表）'!E$6:E$345*(LEFT('[1]表九（录入表）'!$B$6:$B$345,LEN($H291))=$H291))</f>
        <v>0</v>
      </c>
      <c r="L291" s="100">
        <f>SUMPRODUCT('[1]表九（录入表）'!F$6:F$345*(LEFT('[1]表九（录入表）'!$B$6:$B$345,LEN($H291))=$H291))</f>
        <v>0</v>
      </c>
      <c r="M291" s="259" t="str">
        <f t="shared" si="7"/>
        <v/>
      </c>
      <c r="N291" s="259" t="str">
        <f t="shared" si="7"/>
        <v/>
      </c>
    </row>
    <row r="292" spans="1:14" ht="15">
      <c r="A292" s="95"/>
      <c r="B292" s="110"/>
      <c r="C292" s="126"/>
      <c r="D292" s="101"/>
      <c r="E292" s="101"/>
      <c r="F292" s="132"/>
      <c r="G292" s="132"/>
      <c r="H292" s="95" t="s">
        <v>13842</v>
      </c>
      <c r="I292" s="110" t="s">
        <v>10125</v>
      </c>
      <c r="J292" s="131">
        <f>SUMPRODUCT('[1]表九（录入表）'!D$6:D$345*(LEFT('[1]表九（录入表）'!$B$6:$B$345,LEN($H292))=$H292))</f>
        <v>0</v>
      </c>
      <c r="K292" s="99">
        <f>SUMPRODUCT('[1]表九（录入表）'!E$6:E$345*(LEFT('[1]表九（录入表）'!$B$6:$B$345,LEN($H292))=$H292))</f>
        <v>0</v>
      </c>
      <c r="L292" s="99">
        <f>SUMPRODUCT('[1]表九（录入表）'!F$6:F$345*(LEFT('[1]表九（录入表）'!$B$6:$B$345,LEN($H292))=$H292))</f>
        <v>0</v>
      </c>
      <c r="M292" s="259" t="str">
        <f t="shared" si="7"/>
        <v/>
      </c>
      <c r="N292" s="259" t="str">
        <f t="shared" si="7"/>
        <v/>
      </c>
    </row>
    <row r="293" spans="1:14" ht="15">
      <c r="A293" s="95"/>
      <c r="B293" s="110"/>
      <c r="C293" s="126"/>
      <c r="D293" s="101"/>
      <c r="E293" s="101"/>
      <c r="F293" s="132"/>
      <c r="G293" s="132"/>
      <c r="H293" s="95" t="s">
        <v>10173</v>
      </c>
      <c r="I293" s="110" t="s">
        <v>10174</v>
      </c>
      <c r="J293" s="127">
        <f>SUMPRODUCT('[1]表九（录入表）'!D$6:D$345*(LEFT('[1]表九（录入表）'!$B$6:$B$345,LEN($H293))=$H293))</f>
        <v>1604</v>
      </c>
      <c r="K293" s="100">
        <f>SUMPRODUCT('[1]表九（录入表）'!E$6:E$345*(LEFT('[1]表九（录入表）'!$B$6:$B$345,LEN($H293))=$H293))</f>
        <v>1604</v>
      </c>
      <c r="L293" s="100">
        <f>SUMPRODUCT('[1]表九（录入表）'!F$6:F$345*(LEFT('[1]表九（录入表）'!$B$6:$B$345,LEN($H293))=$H293))</f>
        <v>2536</v>
      </c>
      <c r="M293" s="259">
        <f t="shared" si="7"/>
        <v>1.5810473815461346</v>
      </c>
      <c r="N293" s="259">
        <f t="shared" si="7"/>
        <v>1.5810473815461346</v>
      </c>
    </row>
    <row r="294" spans="1:14" ht="15">
      <c r="A294" s="95"/>
      <c r="B294" s="110"/>
      <c r="C294" s="126"/>
      <c r="D294" s="101"/>
      <c r="E294" s="101"/>
      <c r="F294" s="132"/>
      <c r="G294" s="132"/>
      <c r="H294" s="95" t="s">
        <v>13215</v>
      </c>
      <c r="I294" s="110" t="s">
        <v>13314</v>
      </c>
      <c r="J294" s="127">
        <f>SUMPRODUCT('[1]表九（录入表）'!D$6:D$345*(LEFT('[1]表九（录入表）'!$B$6:$B$345,LEN($H294))=$H294))</f>
        <v>1604</v>
      </c>
      <c r="K294" s="100">
        <f>SUMPRODUCT('[1]表九（录入表）'!E$6:E$345*(LEFT('[1]表九（录入表）'!$B$6:$B$345,LEN($H294))=$H294))</f>
        <v>1604</v>
      </c>
      <c r="L294" s="100">
        <f>SUMPRODUCT('[1]表九（录入表）'!F$6:F$345*(LEFT('[1]表九（录入表）'!$B$6:$B$345,LEN($H294))=$H294))</f>
        <v>2536</v>
      </c>
      <c r="M294" s="259">
        <f t="shared" si="7"/>
        <v>1.5810473815461346</v>
      </c>
      <c r="N294" s="259">
        <f t="shared" si="7"/>
        <v>1.5810473815461346</v>
      </c>
    </row>
    <row r="295" spans="1:14" ht="15">
      <c r="A295" s="95"/>
      <c r="B295" s="110"/>
      <c r="C295" s="126"/>
      <c r="D295" s="101"/>
      <c r="E295" s="101"/>
      <c r="F295" s="132"/>
      <c r="G295" s="132"/>
      <c r="H295" s="95" t="s">
        <v>13216</v>
      </c>
      <c r="I295" s="110" t="s">
        <v>13843</v>
      </c>
      <c r="J295" s="131">
        <f>SUMPRODUCT('[1]表九（录入表）'!D$6:D$345*(LEFT('[1]表九（录入表）'!$B$6:$B$345,LEN($H295))=$H295))</f>
        <v>0</v>
      </c>
      <c r="K295" s="99">
        <f>SUMPRODUCT('[1]表九（录入表）'!E$6:E$345*(LEFT('[1]表九（录入表）'!$B$6:$B$345,LEN($H295))=$H295))</f>
        <v>0</v>
      </c>
      <c r="L295" s="99">
        <f>SUMPRODUCT('[1]表九（录入表）'!F$6:F$345*(LEFT('[1]表九（录入表）'!$B$6:$B$345,LEN($H295))=$H295))</f>
        <v>0</v>
      </c>
      <c r="M295" s="259" t="str">
        <f t="shared" si="7"/>
        <v/>
      </c>
      <c r="N295" s="259" t="str">
        <f t="shared" si="7"/>
        <v/>
      </c>
    </row>
    <row r="296" spans="1:14" ht="15">
      <c r="A296" s="95"/>
      <c r="B296" s="110"/>
      <c r="C296" s="126"/>
      <c r="D296" s="101"/>
      <c r="E296" s="101"/>
      <c r="F296" s="132"/>
      <c r="G296" s="132"/>
      <c r="H296" s="95" t="s">
        <v>13217</v>
      </c>
      <c r="I296" s="110" t="s">
        <v>13844</v>
      </c>
      <c r="J296" s="131">
        <f>SUMPRODUCT('[1]表九（录入表）'!D$6:D$345*(LEFT('[1]表九（录入表）'!$B$6:$B$345,LEN($H296))=$H296))</f>
        <v>0</v>
      </c>
      <c r="K296" s="99">
        <f>SUMPRODUCT('[1]表九（录入表）'!E$6:E$345*(LEFT('[1]表九（录入表）'!$B$6:$B$345,LEN($H296))=$H296))</f>
        <v>0</v>
      </c>
      <c r="L296" s="99">
        <f>SUMPRODUCT('[1]表九（录入表）'!F$6:F$345*(LEFT('[1]表九（录入表）'!$B$6:$B$345,LEN($H296))=$H296))</f>
        <v>0</v>
      </c>
      <c r="M296" s="259" t="str">
        <f t="shared" si="7"/>
        <v/>
      </c>
      <c r="N296" s="259" t="str">
        <f t="shared" si="7"/>
        <v/>
      </c>
    </row>
    <row r="297" spans="1:14" ht="15">
      <c r="A297" s="95"/>
      <c r="B297" s="110"/>
      <c r="C297" s="126"/>
      <c r="D297" s="101"/>
      <c r="E297" s="101"/>
      <c r="F297" s="132"/>
      <c r="G297" s="132"/>
      <c r="H297" s="95" t="s">
        <v>13218</v>
      </c>
      <c r="I297" s="110" t="s">
        <v>13845</v>
      </c>
      <c r="J297" s="131">
        <f>SUMPRODUCT('[1]表九（录入表）'!D$6:D$345*(LEFT('[1]表九（录入表）'!$B$6:$B$345,LEN($H297))=$H297))</f>
        <v>136</v>
      </c>
      <c r="K297" s="99">
        <f>SUMPRODUCT('[1]表九（录入表）'!E$6:E$345*(LEFT('[1]表九（录入表）'!$B$6:$B$345,LEN($H297))=$H297))</f>
        <v>136</v>
      </c>
      <c r="L297" s="99">
        <f>SUMPRODUCT('[1]表九（录入表）'!F$6:F$345*(LEFT('[1]表九（录入表）'!$B$6:$B$345,LEN($H297))=$H297))</f>
        <v>136</v>
      </c>
      <c r="M297" s="259">
        <f t="shared" si="7"/>
        <v>1</v>
      </c>
      <c r="N297" s="259">
        <f t="shared" si="7"/>
        <v>1</v>
      </c>
    </row>
    <row r="298" spans="1:14" ht="15">
      <c r="A298" s="95"/>
      <c r="B298" s="110"/>
      <c r="C298" s="126"/>
      <c r="D298" s="101"/>
      <c r="E298" s="101"/>
      <c r="F298" s="132"/>
      <c r="G298" s="132"/>
      <c r="H298" s="95" t="s">
        <v>13219</v>
      </c>
      <c r="I298" s="110" t="s">
        <v>13846</v>
      </c>
      <c r="J298" s="131">
        <f>SUMPRODUCT('[1]表九（录入表）'!D$6:D$345*(LEFT('[1]表九（录入表）'!$B$6:$B$345,LEN($H298))=$H298))</f>
        <v>0</v>
      </c>
      <c r="K298" s="99">
        <f>SUMPRODUCT('[1]表九（录入表）'!E$6:E$345*(LEFT('[1]表九（录入表）'!$B$6:$B$345,LEN($H298))=$H298))</f>
        <v>0</v>
      </c>
      <c r="L298" s="99">
        <f>SUMPRODUCT('[1]表九（录入表）'!F$6:F$345*(LEFT('[1]表九（录入表）'!$B$6:$B$345,LEN($H298))=$H298))</f>
        <v>0</v>
      </c>
      <c r="M298" s="259" t="str">
        <f t="shared" si="7"/>
        <v/>
      </c>
      <c r="N298" s="259" t="str">
        <f t="shared" si="7"/>
        <v/>
      </c>
    </row>
    <row r="299" spans="1:14" ht="15">
      <c r="A299" s="95"/>
      <c r="B299" s="110"/>
      <c r="C299" s="126"/>
      <c r="D299" s="101"/>
      <c r="E299" s="101"/>
      <c r="F299" s="132"/>
      <c r="G299" s="132"/>
      <c r="H299" s="95" t="s">
        <v>13220</v>
      </c>
      <c r="I299" s="110" t="s">
        <v>13847</v>
      </c>
      <c r="J299" s="131">
        <f>SUMPRODUCT('[1]表九（录入表）'!D$6:D$345*(LEFT('[1]表九（录入表）'!$B$6:$B$345,LEN($H299))=$H299))</f>
        <v>0</v>
      </c>
      <c r="K299" s="99">
        <f>SUMPRODUCT('[1]表九（录入表）'!E$6:E$345*(LEFT('[1]表九（录入表）'!$B$6:$B$345,LEN($H299))=$H299))</f>
        <v>0</v>
      </c>
      <c r="L299" s="99">
        <f>SUMPRODUCT('[1]表九（录入表）'!F$6:F$345*(LEFT('[1]表九（录入表）'!$B$6:$B$345,LEN($H299))=$H299))</f>
        <v>0</v>
      </c>
      <c r="M299" s="259" t="str">
        <f t="shared" si="7"/>
        <v/>
      </c>
      <c r="N299" s="259" t="str">
        <f t="shared" si="7"/>
        <v/>
      </c>
    </row>
    <row r="300" spans="1:14" ht="15">
      <c r="A300" s="95"/>
      <c r="B300" s="110"/>
      <c r="C300" s="126"/>
      <c r="D300" s="101"/>
      <c r="E300" s="101"/>
      <c r="F300" s="132"/>
      <c r="G300" s="132"/>
      <c r="H300" s="95" t="s">
        <v>13221</v>
      </c>
      <c r="I300" s="110" t="s">
        <v>13848</v>
      </c>
      <c r="J300" s="131">
        <f>SUMPRODUCT('[1]表九（录入表）'!D$6:D$345*(LEFT('[1]表九（录入表）'!$B$6:$B$345,LEN($H300))=$H300))</f>
        <v>0</v>
      </c>
      <c r="K300" s="99">
        <f>SUMPRODUCT('[1]表九（录入表）'!E$6:E$345*(LEFT('[1]表九（录入表）'!$B$6:$B$345,LEN($H300))=$H300))</f>
        <v>0</v>
      </c>
      <c r="L300" s="99">
        <f>SUMPRODUCT('[1]表九（录入表）'!F$6:F$345*(LEFT('[1]表九（录入表）'!$B$6:$B$345,LEN($H300))=$H300))</f>
        <v>0</v>
      </c>
      <c r="M300" s="259" t="str">
        <f t="shared" si="7"/>
        <v/>
      </c>
      <c r="N300" s="259" t="str">
        <f t="shared" si="7"/>
        <v/>
      </c>
    </row>
    <row r="301" spans="1:14" ht="15">
      <c r="A301" s="95"/>
      <c r="B301" s="110"/>
      <c r="C301" s="126"/>
      <c r="D301" s="101"/>
      <c r="E301" s="101"/>
      <c r="F301" s="132"/>
      <c r="G301" s="132"/>
      <c r="H301" s="95" t="s">
        <v>13222</v>
      </c>
      <c r="I301" s="110" t="s">
        <v>13849</v>
      </c>
      <c r="J301" s="131">
        <f>SUMPRODUCT('[1]表九（录入表）'!D$6:D$345*(LEFT('[1]表九（录入表）'!$B$6:$B$345,LEN($H301))=$H301))</f>
        <v>0</v>
      </c>
      <c r="K301" s="99">
        <f>SUMPRODUCT('[1]表九（录入表）'!E$6:E$345*(LEFT('[1]表九（录入表）'!$B$6:$B$345,LEN($H301))=$H301))</f>
        <v>0</v>
      </c>
      <c r="L301" s="99">
        <f>SUMPRODUCT('[1]表九（录入表）'!F$6:F$345*(LEFT('[1]表九（录入表）'!$B$6:$B$345,LEN($H301))=$H301))</f>
        <v>0</v>
      </c>
      <c r="M301" s="259" t="str">
        <f t="shared" si="7"/>
        <v/>
      </c>
      <c r="N301" s="259" t="str">
        <f t="shared" si="7"/>
        <v/>
      </c>
    </row>
    <row r="302" spans="1:14" ht="15">
      <c r="A302" s="95"/>
      <c r="B302" s="110"/>
      <c r="C302" s="126"/>
      <c r="D302" s="101"/>
      <c r="E302" s="101"/>
      <c r="F302" s="132"/>
      <c r="G302" s="132"/>
      <c r="H302" s="95" t="s">
        <v>13223</v>
      </c>
      <c r="I302" s="110" t="s">
        <v>13850</v>
      </c>
      <c r="J302" s="131">
        <f>SUMPRODUCT('[1]表九（录入表）'!D$6:D$345*(LEFT('[1]表九（录入表）'!$B$6:$B$345,LEN($H302))=$H302))</f>
        <v>0</v>
      </c>
      <c r="K302" s="99">
        <f>SUMPRODUCT('[1]表九（录入表）'!E$6:E$345*(LEFT('[1]表九（录入表）'!$B$6:$B$345,LEN($H302))=$H302))</f>
        <v>0</v>
      </c>
      <c r="L302" s="99">
        <f>SUMPRODUCT('[1]表九（录入表）'!F$6:F$345*(LEFT('[1]表九（录入表）'!$B$6:$B$345,LEN($H302))=$H302))</f>
        <v>0</v>
      </c>
      <c r="M302" s="259" t="str">
        <f t="shared" si="7"/>
        <v/>
      </c>
      <c r="N302" s="259" t="str">
        <f t="shared" si="7"/>
        <v/>
      </c>
    </row>
    <row r="303" spans="1:14" ht="15">
      <c r="A303" s="95"/>
      <c r="B303" s="110"/>
      <c r="C303" s="126"/>
      <c r="D303" s="101"/>
      <c r="E303" s="101"/>
      <c r="F303" s="132"/>
      <c r="G303" s="132"/>
      <c r="H303" s="95" t="s">
        <v>13224</v>
      </c>
      <c r="I303" s="110" t="s">
        <v>13851</v>
      </c>
      <c r="J303" s="131">
        <f>SUMPRODUCT('[1]表九（录入表）'!D$6:D$345*(LEFT('[1]表九（录入表）'!$B$6:$B$345,LEN($H303))=$H303))</f>
        <v>0</v>
      </c>
      <c r="K303" s="99">
        <f>SUMPRODUCT('[1]表九（录入表）'!E$6:E$345*(LEFT('[1]表九（录入表）'!$B$6:$B$345,LEN($H303))=$H303))</f>
        <v>0</v>
      </c>
      <c r="L303" s="99">
        <f>SUMPRODUCT('[1]表九（录入表）'!F$6:F$345*(LEFT('[1]表九（录入表）'!$B$6:$B$345,LEN($H303))=$H303))</f>
        <v>0</v>
      </c>
      <c r="M303" s="259" t="str">
        <f t="shared" si="7"/>
        <v/>
      </c>
      <c r="N303" s="259" t="str">
        <f t="shared" si="7"/>
        <v/>
      </c>
    </row>
    <row r="304" spans="1:14" ht="15">
      <c r="A304" s="95"/>
      <c r="B304" s="110"/>
      <c r="C304" s="126"/>
      <c r="D304" s="101"/>
      <c r="E304" s="101"/>
      <c r="F304" s="132"/>
      <c r="G304" s="132"/>
      <c r="H304" s="95" t="s">
        <v>13225</v>
      </c>
      <c r="I304" s="110" t="s">
        <v>13852</v>
      </c>
      <c r="J304" s="131">
        <f>SUMPRODUCT('[1]表九（录入表）'!D$6:D$345*(LEFT('[1]表九（录入表）'!$B$6:$B$345,LEN($H304))=$H304))</f>
        <v>0</v>
      </c>
      <c r="K304" s="99">
        <f>SUMPRODUCT('[1]表九（录入表）'!E$6:E$345*(LEFT('[1]表九（录入表）'!$B$6:$B$345,LEN($H304))=$H304))</f>
        <v>0</v>
      </c>
      <c r="L304" s="99">
        <f>SUMPRODUCT('[1]表九（录入表）'!F$6:F$345*(LEFT('[1]表九（录入表）'!$B$6:$B$345,LEN($H304))=$H304))</f>
        <v>0</v>
      </c>
      <c r="M304" s="259" t="str">
        <f t="shared" si="7"/>
        <v/>
      </c>
      <c r="N304" s="259" t="str">
        <f t="shared" si="7"/>
        <v/>
      </c>
    </row>
    <row r="305" spans="1:14" ht="15">
      <c r="A305" s="95"/>
      <c r="B305" s="110"/>
      <c r="C305" s="126"/>
      <c r="D305" s="101"/>
      <c r="E305" s="101"/>
      <c r="F305" s="132"/>
      <c r="G305" s="132"/>
      <c r="H305" s="95" t="s">
        <v>13226</v>
      </c>
      <c r="I305" s="110" t="s">
        <v>13853</v>
      </c>
      <c r="J305" s="131">
        <f>SUMPRODUCT('[1]表九（录入表）'!D$6:D$345*(LEFT('[1]表九（录入表）'!$B$6:$B$345,LEN($H305))=$H305))</f>
        <v>0</v>
      </c>
      <c r="K305" s="99">
        <f>SUMPRODUCT('[1]表九（录入表）'!E$6:E$345*(LEFT('[1]表九（录入表）'!$B$6:$B$345,LEN($H305))=$H305))</f>
        <v>0</v>
      </c>
      <c r="L305" s="99">
        <f>SUMPRODUCT('[1]表九（录入表）'!F$6:F$345*(LEFT('[1]表九（录入表）'!$B$6:$B$345,LEN($H305))=$H305))</f>
        <v>0</v>
      </c>
      <c r="M305" s="259" t="str">
        <f t="shared" si="7"/>
        <v/>
      </c>
      <c r="N305" s="259" t="str">
        <f t="shared" si="7"/>
        <v/>
      </c>
    </row>
    <row r="306" spans="1:14" ht="15">
      <c r="A306" s="95"/>
      <c r="B306" s="110"/>
      <c r="C306" s="126"/>
      <c r="D306" s="101"/>
      <c r="E306" s="101"/>
      <c r="F306" s="132"/>
      <c r="G306" s="132"/>
      <c r="H306" s="95" t="s">
        <v>13227</v>
      </c>
      <c r="I306" s="110" t="s">
        <v>13854</v>
      </c>
      <c r="J306" s="131">
        <f>SUMPRODUCT('[1]表九（录入表）'!D$6:D$345*(LEFT('[1]表九（录入表）'!$B$6:$B$345,LEN($H306))=$H306))</f>
        <v>0</v>
      </c>
      <c r="K306" s="99">
        <f>SUMPRODUCT('[1]表九（录入表）'!E$6:E$345*(LEFT('[1]表九（录入表）'!$B$6:$B$345,LEN($H306))=$H306))</f>
        <v>0</v>
      </c>
      <c r="L306" s="99">
        <f>SUMPRODUCT('[1]表九（录入表）'!F$6:F$345*(LEFT('[1]表九（录入表）'!$B$6:$B$345,LEN($H306))=$H306))</f>
        <v>0</v>
      </c>
      <c r="M306" s="259" t="str">
        <f t="shared" si="7"/>
        <v/>
      </c>
      <c r="N306" s="259" t="str">
        <f t="shared" si="7"/>
        <v/>
      </c>
    </row>
    <row r="307" spans="1:14" ht="15">
      <c r="A307" s="95"/>
      <c r="B307" s="110"/>
      <c r="C307" s="126"/>
      <c r="D307" s="101"/>
      <c r="E307" s="101"/>
      <c r="F307" s="132"/>
      <c r="G307" s="132"/>
      <c r="H307" s="95" t="s">
        <v>13228</v>
      </c>
      <c r="I307" s="110" t="s">
        <v>13855</v>
      </c>
      <c r="J307" s="131">
        <f>SUMPRODUCT('[1]表九（录入表）'!D$6:D$345*(LEFT('[1]表九（录入表）'!$B$6:$B$345,LEN($H307))=$H307))</f>
        <v>0</v>
      </c>
      <c r="K307" s="99">
        <f>SUMPRODUCT('[1]表九（录入表）'!E$6:E$345*(LEFT('[1]表九（录入表）'!$B$6:$B$345,LEN($H307))=$H307))</f>
        <v>0</v>
      </c>
      <c r="L307" s="99">
        <f>SUMPRODUCT('[1]表九（录入表）'!F$6:F$345*(LEFT('[1]表九（录入表）'!$B$6:$B$345,LEN($H307))=$H307))</f>
        <v>9</v>
      </c>
      <c r="M307" s="259" t="str">
        <f t="shared" si="7"/>
        <v/>
      </c>
      <c r="N307" s="259" t="str">
        <f t="shared" si="7"/>
        <v/>
      </c>
    </row>
    <row r="308" spans="1:14" ht="15">
      <c r="A308" s="95"/>
      <c r="B308" s="110"/>
      <c r="C308" s="126"/>
      <c r="D308" s="101"/>
      <c r="E308" s="101"/>
      <c r="F308" s="132"/>
      <c r="G308" s="132"/>
      <c r="H308" s="95" t="s">
        <v>13229</v>
      </c>
      <c r="I308" s="110" t="s">
        <v>13856</v>
      </c>
      <c r="J308" s="131">
        <f>SUMPRODUCT('[1]表九（录入表）'!D$6:D$345*(LEFT('[1]表九（录入表）'!$B$6:$B$345,LEN($H308))=$H308))</f>
        <v>1468</v>
      </c>
      <c r="K308" s="99">
        <f>SUMPRODUCT('[1]表九（录入表）'!E$6:E$345*(LEFT('[1]表九（录入表）'!$B$6:$B$345,LEN($H308))=$H308))</f>
        <v>1468</v>
      </c>
      <c r="L308" s="99">
        <f>SUMPRODUCT('[1]表九（录入表）'!F$6:F$345*(LEFT('[1]表九（录入表）'!$B$6:$B$345,LEN($H308))=$H308))</f>
        <v>1930</v>
      </c>
      <c r="M308" s="259">
        <f t="shared" si="7"/>
        <v>1.3147138964577656</v>
      </c>
      <c r="N308" s="259">
        <f t="shared" si="7"/>
        <v>1.3147138964577656</v>
      </c>
    </row>
    <row r="309" spans="1:14" ht="15">
      <c r="A309" s="95"/>
      <c r="B309" s="110"/>
      <c r="C309" s="126"/>
      <c r="D309" s="101"/>
      <c r="E309" s="101"/>
      <c r="F309" s="132"/>
      <c r="G309" s="132"/>
      <c r="H309" s="95" t="s">
        <v>13230</v>
      </c>
      <c r="I309" s="110" t="s">
        <v>13857</v>
      </c>
      <c r="J309" s="131">
        <f>SUMPRODUCT('[1]表九（录入表）'!D$6:D$345*(LEFT('[1]表九（录入表）'!$B$6:$B$345,LEN($H309))=$H309))</f>
        <v>0</v>
      </c>
      <c r="K309" s="99">
        <f>SUMPRODUCT('[1]表九（录入表）'!E$6:E$345*(LEFT('[1]表九（录入表）'!$B$6:$B$345,LEN($H309))=$H309))</f>
        <v>0</v>
      </c>
      <c r="L309" s="99">
        <f>SUMPRODUCT('[1]表九（录入表）'!F$6:F$345*(LEFT('[1]表九（录入表）'!$B$6:$B$345,LEN($H309))=$H309))</f>
        <v>461</v>
      </c>
      <c r="M309" s="259" t="str">
        <f t="shared" si="7"/>
        <v/>
      </c>
      <c r="N309" s="259" t="str">
        <f t="shared" si="7"/>
        <v/>
      </c>
    </row>
    <row r="310" spans="1:14" ht="15">
      <c r="A310" s="95"/>
      <c r="B310" s="110"/>
      <c r="C310" s="126"/>
      <c r="D310" s="101"/>
      <c r="E310" s="101"/>
      <c r="F310" s="132"/>
      <c r="G310" s="132"/>
      <c r="H310" s="95" t="s">
        <v>10177</v>
      </c>
      <c r="I310" s="110" t="s">
        <v>10178</v>
      </c>
      <c r="J310" s="127">
        <f>SUMPRODUCT('[1]表九（录入表）'!D$6:D$345*(LEFT('[1]表九（录入表）'!$B$6:$B$345,LEN($H310))=$H310))</f>
        <v>0</v>
      </c>
      <c r="K310" s="100">
        <f>SUMPRODUCT('[1]表九（录入表）'!E$6:E$345*(LEFT('[1]表九（录入表）'!$B$6:$B$345,LEN($H310))=$H310))</f>
        <v>35</v>
      </c>
      <c r="L310" s="100">
        <f>SUMPRODUCT('[1]表九（录入表）'!F$6:F$345*(LEFT('[1]表九（录入表）'!$B$6:$B$345,LEN($H310))=$H310))</f>
        <v>56</v>
      </c>
      <c r="M310" s="259" t="str">
        <f t="shared" si="7"/>
        <v/>
      </c>
      <c r="N310" s="259">
        <f t="shared" si="7"/>
        <v>1.6</v>
      </c>
    </row>
    <row r="311" spans="1:14" ht="15">
      <c r="A311" s="95"/>
      <c r="B311" s="110"/>
      <c r="C311" s="126"/>
      <c r="D311" s="101"/>
      <c r="E311" s="101"/>
      <c r="F311" s="132"/>
      <c r="G311" s="132"/>
      <c r="H311" s="95" t="s">
        <v>13231</v>
      </c>
      <c r="I311" s="110" t="s">
        <v>13315</v>
      </c>
      <c r="J311" s="127">
        <f>SUMPRODUCT('[1]表九（录入表）'!D$6:D$345*(LEFT('[1]表九（录入表）'!$B$6:$B$345,LEN($H311))=$H311))</f>
        <v>0</v>
      </c>
      <c r="K311" s="100">
        <f>SUMPRODUCT('[1]表九（录入表）'!E$6:E$345*(LEFT('[1]表九（录入表）'!$B$6:$B$345,LEN($H311))=$H311))</f>
        <v>35</v>
      </c>
      <c r="L311" s="100">
        <f>SUMPRODUCT('[1]表九（录入表）'!F$6:F$345*(LEFT('[1]表九（录入表）'!$B$6:$B$345,LEN($H311))=$H311))</f>
        <v>56</v>
      </c>
      <c r="M311" s="259" t="str">
        <f t="shared" si="7"/>
        <v/>
      </c>
      <c r="N311" s="259">
        <f t="shared" si="7"/>
        <v>1.6</v>
      </c>
    </row>
    <row r="312" spans="1:14" ht="15">
      <c r="A312" s="95"/>
      <c r="B312" s="110"/>
      <c r="C312" s="126"/>
      <c r="D312" s="101"/>
      <c r="E312" s="101"/>
      <c r="F312" s="132"/>
      <c r="G312" s="132"/>
      <c r="H312" s="95" t="s">
        <v>13232</v>
      </c>
      <c r="I312" s="110" t="s">
        <v>13858</v>
      </c>
      <c r="J312" s="131">
        <f>SUMPRODUCT('[1]表九（录入表）'!D$6:D$345*(LEFT('[1]表九（录入表）'!$B$6:$B$345,LEN($H312))=$H312))</f>
        <v>0</v>
      </c>
      <c r="K312" s="99">
        <f>SUMPRODUCT('[1]表九（录入表）'!E$6:E$345*(LEFT('[1]表九（录入表）'!$B$6:$B$345,LEN($H312))=$H312))</f>
        <v>0</v>
      </c>
      <c r="L312" s="99">
        <f>SUMPRODUCT('[1]表九（录入表）'!F$6:F$345*(LEFT('[1]表九（录入表）'!$B$6:$B$345,LEN($H312))=$H312))</f>
        <v>0</v>
      </c>
      <c r="M312" s="259" t="str">
        <f t="shared" si="7"/>
        <v/>
      </c>
      <c r="N312" s="259" t="str">
        <f t="shared" si="7"/>
        <v/>
      </c>
    </row>
    <row r="313" spans="1:14" ht="15">
      <c r="A313" s="95"/>
      <c r="B313" s="110"/>
      <c r="C313" s="126"/>
      <c r="D313" s="101"/>
      <c r="E313" s="101"/>
      <c r="F313" s="132"/>
      <c r="G313" s="132"/>
      <c r="H313" s="95" t="s">
        <v>13233</v>
      </c>
      <c r="I313" s="110" t="s">
        <v>13859</v>
      </c>
      <c r="J313" s="131">
        <f>SUMPRODUCT('[1]表九（录入表）'!D$6:D$345*(LEFT('[1]表九（录入表）'!$B$6:$B$345,LEN($H313))=$H313))</f>
        <v>0</v>
      </c>
      <c r="K313" s="99">
        <f>SUMPRODUCT('[1]表九（录入表）'!E$6:E$345*(LEFT('[1]表九（录入表）'!$B$6:$B$345,LEN($H313))=$H313))</f>
        <v>0</v>
      </c>
      <c r="L313" s="99">
        <f>SUMPRODUCT('[1]表九（录入表）'!F$6:F$345*(LEFT('[1]表九（录入表）'!$B$6:$B$345,LEN($H313))=$H313))</f>
        <v>0</v>
      </c>
      <c r="M313" s="259" t="str">
        <f t="shared" si="7"/>
        <v/>
      </c>
      <c r="N313" s="259" t="str">
        <f t="shared" si="7"/>
        <v/>
      </c>
    </row>
    <row r="314" spans="1:14" ht="15">
      <c r="A314" s="95"/>
      <c r="B314" s="110"/>
      <c r="C314" s="126"/>
      <c r="D314" s="101"/>
      <c r="E314" s="101"/>
      <c r="F314" s="132"/>
      <c r="G314" s="132"/>
      <c r="H314" s="95" t="s">
        <v>13234</v>
      </c>
      <c r="I314" s="110" t="s">
        <v>13860</v>
      </c>
      <c r="J314" s="131">
        <f>SUMPRODUCT('[1]表九（录入表）'!D$6:D$345*(LEFT('[1]表九（录入表）'!$B$6:$B$345,LEN($H314))=$H314))</f>
        <v>0</v>
      </c>
      <c r="K314" s="99">
        <f>SUMPRODUCT('[1]表九（录入表）'!E$6:E$345*(LEFT('[1]表九（录入表）'!$B$6:$B$345,LEN($H314))=$H314))</f>
        <v>0</v>
      </c>
      <c r="L314" s="99">
        <f>SUMPRODUCT('[1]表九（录入表）'!F$6:F$345*(LEFT('[1]表九（录入表）'!$B$6:$B$345,LEN($H314))=$H314))</f>
        <v>3</v>
      </c>
      <c r="M314" s="259" t="str">
        <f t="shared" si="7"/>
        <v/>
      </c>
      <c r="N314" s="259" t="str">
        <f t="shared" si="7"/>
        <v/>
      </c>
    </row>
    <row r="315" spans="1:14" ht="15">
      <c r="A315" s="95"/>
      <c r="B315" s="110"/>
      <c r="C315" s="126"/>
      <c r="D315" s="101"/>
      <c r="E315" s="101"/>
      <c r="F315" s="132"/>
      <c r="G315" s="132"/>
      <c r="H315" s="95" t="s">
        <v>13235</v>
      </c>
      <c r="I315" s="110" t="s">
        <v>13861</v>
      </c>
      <c r="J315" s="131">
        <f>SUMPRODUCT('[1]表九（录入表）'!D$6:D$345*(LEFT('[1]表九（录入表）'!$B$6:$B$345,LEN($H315))=$H315))</f>
        <v>0</v>
      </c>
      <c r="K315" s="99">
        <f>SUMPRODUCT('[1]表九（录入表）'!E$6:E$345*(LEFT('[1]表九（录入表）'!$B$6:$B$345,LEN($H315))=$H315))</f>
        <v>0</v>
      </c>
      <c r="L315" s="99">
        <f>SUMPRODUCT('[1]表九（录入表）'!F$6:F$345*(LEFT('[1]表九（录入表）'!$B$6:$B$345,LEN($H315))=$H315))</f>
        <v>0</v>
      </c>
      <c r="M315" s="259" t="str">
        <f t="shared" si="7"/>
        <v/>
      </c>
      <c r="N315" s="259" t="str">
        <f t="shared" si="7"/>
        <v/>
      </c>
    </row>
    <row r="316" spans="1:14" ht="15">
      <c r="A316" s="95"/>
      <c r="B316" s="110"/>
      <c r="C316" s="126"/>
      <c r="D316" s="101"/>
      <c r="E316" s="101"/>
      <c r="F316" s="132"/>
      <c r="G316" s="132"/>
      <c r="H316" s="95" t="s">
        <v>13236</v>
      </c>
      <c r="I316" s="110" t="s">
        <v>13862</v>
      </c>
      <c r="J316" s="131">
        <f>SUMPRODUCT('[1]表九（录入表）'!D$6:D$345*(LEFT('[1]表九（录入表）'!$B$6:$B$345,LEN($H316))=$H316))</f>
        <v>0</v>
      </c>
      <c r="K316" s="99">
        <f>SUMPRODUCT('[1]表九（录入表）'!E$6:E$345*(LEFT('[1]表九（录入表）'!$B$6:$B$345,LEN($H316))=$H316))</f>
        <v>0</v>
      </c>
      <c r="L316" s="99">
        <f>SUMPRODUCT('[1]表九（录入表）'!F$6:F$345*(LEFT('[1]表九（录入表）'!$B$6:$B$345,LEN($H316))=$H316))</f>
        <v>0</v>
      </c>
      <c r="M316" s="259" t="str">
        <f t="shared" si="7"/>
        <v/>
      </c>
      <c r="N316" s="259" t="str">
        <f t="shared" si="7"/>
        <v/>
      </c>
    </row>
    <row r="317" spans="1:14" ht="15">
      <c r="A317" s="95"/>
      <c r="B317" s="110"/>
      <c r="C317" s="126"/>
      <c r="D317" s="101"/>
      <c r="E317" s="101"/>
      <c r="F317" s="132"/>
      <c r="G317" s="132"/>
      <c r="H317" s="95" t="s">
        <v>13237</v>
      </c>
      <c r="I317" s="110" t="s">
        <v>13863</v>
      </c>
      <c r="J317" s="131">
        <f>SUMPRODUCT('[1]表九（录入表）'!D$6:D$345*(LEFT('[1]表九（录入表）'!$B$6:$B$345,LEN($H317))=$H317))</f>
        <v>0</v>
      </c>
      <c r="K317" s="99">
        <f>SUMPRODUCT('[1]表九（录入表）'!E$6:E$345*(LEFT('[1]表九（录入表）'!$B$6:$B$345,LEN($H317))=$H317))</f>
        <v>0</v>
      </c>
      <c r="L317" s="99">
        <f>SUMPRODUCT('[1]表九（录入表）'!F$6:F$345*(LEFT('[1]表九（录入表）'!$B$6:$B$345,LEN($H317))=$H317))</f>
        <v>0</v>
      </c>
      <c r="M317" s="259" t="str">
        <f t="shared" si="7"/>
        <v/>
      </c>
      <c r="N317" s="259" t="str">
        <f t="shared" si="7"/>
        <v/>
      </c>
    </row>
    <row r="318" spans="1:14" ht="15">
      <c r="A318" s="95"/>
      <c r="B318" s="110"/>
      <c r="C318" s="126"/>
      <c r="D318" s="101"/>
      <c r="E318" s="101"/>
      <c r="F318" s="132"/>
      <c r="G318" s="132"/>
      <c r="H318" s="95" t="s">
        <v>13238</v>
      </c>
      <c r="I318" s="110" t="s">
        <v>13864</v>
      </c>
      <c r="J318" s="131">
        <f>SUMPRODUCT('[1]表九（录入表）'!D$6:D$345*(LEFT('[1]表九（录入表）'!$B$6:$B$345,LEN($H318))=$H318))</f>
        <v>0</v>
      </c>
      <c r="K318" s="99">
        <f>SUMPRODUCT('[1]表九（录入表）'!E$6:E$345*(LEFT('[1]表九（录入表）'!$B$6:$B$345,LEN($H318))=$H318))</f>
        <v>0</v>
      </c>
      <c r="L318" s="99">
        <f>SUMPRODUCT('[1]表九（录入表）'!F$6:F$345*(LEFT('[1]表九（录入表）'!$B$6:$B$345,LEN($H318))=$H318))</f>
        <v>0</v>
      </c>
      <c r="M318" s="259" t="str">
        <f t="shared" si="7"/>
        <v/>
      </c>
      <c r="N318" s="259" t="str">
        <f t="shared" si="7"/>
        <v/>
      </c>
    </row>
    <row r="319" spans="1:14" ht="15">
      <c r="A319" s="95"/>
      <c r="B319" s="110"/>
      <c r="C319" s="126"/>
      <c r="D319" s="101"/>
      <c r="E319" s="101"/>
      <c r="F319" s="132"/>
      <c r="G319" s="132"/>
      <c r="H319" s="95" t="s">
        <v>13239</v>
      </c>
      <c r="I319" s="110" t="s">
        <v>13865</v>
      </c>
      <c r="J319" s="131">
        <f>SUMPRODUCT('[1]表九（录入表）'!D$6:D$345*(LEFT('[1]表九（录入表）'!$B$6:$B$345,LEN($H319))=$H319))</f>
        <v>0</v>
      </c>
      <c r="K319" s="99">
        <f>SUMPRODUCT('[1]表九（录入表）'!E$6:E$345*(LEFT('[1]表九（录入表）'!$B$6:$B$345,LEN($H319))=$H319))</f>
        <v>0</v>
      </c>
      <c r="L319" s="99">
        <f>SUMPRODUCT('[1]表九（录入表）'!F$6:F$345*(LEFT('[1]表九（录入表）'!$B$6:$B$345,LEN($H319))=$H319))</f>
        <v>0</v>
      </c>
      <c r="M319" s="259" t="str">
        <f t="shared" si="7"/>
        <v/>
      </c>
      <c r="N319" s="259" t="str">
        <f t="shared" si="7"/>
        <v/>
      </c>
    </row>
    <row r="320" spans="1:14" ht="15">
      <c r="A320" s="95"/>
      <c r="B320" s="110"/>
      <c r="C320" s="126"/>
      <c r="D320" s="101"/>
      <c r="E320" s="101"/>
      <c r="F320" s="132"/>
      <c r="G320" s="132"/>
      <c r="H320" s="95" t="s">
        <v>13240</v>
      </c>
      <c r="I320" s="110" t="s">
        <v>13866</v>
      </c>
      <c r="J320" s="131">
        <f>SUMPRODUCT('[1]表九（录入表）'!D$6:D$345*(LEFT('[1]表九（录入表）'!$B$6:$B$345,LEN($H320))=$H320))</f>
        <v>0</v>
      </c>
      <c r="K320" s="99">
        <f>SUMPRODUCT('[1]表九（录入表）'!E$6:E$345*(LEFT('[1]表九（录入表）'!$B$6:$B$345,LEN($H320))=$H320))</f>
        <v>0</v>
      </c>
      <c r="L320" s="99">
        <f>SUMPRODUCT('[1]表九（录入表）'!F$6:F$345*(LEFT('[1]表九（录入表）'!$B$6:$B$345,LEN($H320))=$H320))</f>
        <v>0</v>
      </c>
      <c r="M320" s="259" t="str">
        <f t="shared" si="7"/>
        <v/>
      </c>
      <c r="N320" s="259" t="str">
        <f t="shared" si="7"/>
        <v/>
      </c>
    </row>
    <row r="321" spans="1:14" ht="15">
      <c r="A321" s="95"/>
      <c r="B321" s="110"/>
      <c r="C321" s="126"/>
      <c r="D321" s="101"/>
      <c r="E321" s="101"/>
      <c r="F321" s="132"/>
      <c r="G321" s="132"/>
      <c r="H321" s="95" t="s">
        <v>13241</v>
      </c>
      <c r="I321" s="110" t="s">
        <v>13867</v>
      </c>
      <c r="J321" s="131">
        <f>SUMPRODUCT('[1]表九（录入表）'!D$6:D$345*(LEFT('[1]表九（录入表）'!$B$6:$B$345,LEN($H321))=$H321))</f>
        <v>0</v>
      </c>
      <c r="K321" s="99">
        <f>SUMPRODUCT('[1]表九（录入表）'!E$6:E$345*(LEFT('[1]表九（录入表）'!$B$6:$B$345,LEN($H321))=$H321))</f>
        <v>0</v>
      </c>
      <c r="L321" s="99">
        <f>SUMPRODUCT('[1]表九（录入表）'!F$6:F$345*(LEFT('[1]表九（录入表）'!$B$6:$B$345,LEN($H321))=$H321))</f>
        <v>0</v>
      </c>
      <c r="M321" s="259" t="str">
        <f t="shared" si="7"/>
        <v/>
      </c>
      <c r="N321" s="259" t="str">
        <f t="shared" si="7"/>
        <v/>
      </c>
    </row>
    <row r="322" spans="1:14" ht="15">
      <c r="A322" s="95"/>
      <c r="B322" s="110"/>
      <c r="C322" s="126"/>
      <c r="D322" s="101"/>
      <c r="E322" s="101"/>
      <c r="F322" s="132"/>
      <c r="G322" s="132"/>
      <c r="H322" s="95" t="s">
        <v>13242</v>
      </c>
      <c r="I322" s="110" t="s">
        <v>13868</v>
      </c>
      <c r="J322" s="131">
        <f>SUMPRODUCT('[1]表九（录入表）'!D$6:D$345*(LEFT('[1]表九（录入表）'!$B$6:$B$345,LEN($H322))=$H322))</f>
        <v>0</v>
      </c>
      <c r="K322" s="99">
        <f>SUMPRODUCT('[1]表九（录入表）'!E$6:E$345*(LEFT('[1]表九（录入表）'!$B$6:$B$345,LEN($H322))=$H322))</f>
        <v>0</v>
      </c>
      <c r="L322" s="99">
        <f>SUMPRODUCT('[1]表九（录入表）'!F$6:F$345*(LEFT('[1]表九（录入表）'!$B$6:$B$345,LEN($H322))=$H322))</f>
        <v>0</v>
      </c>
      <c r="M322" s="259" t="str">
        <f t="shared" si="7"/>
        <v/>
      </c>
      <c r="N322" s="259" t="str">
        <f t="shared" si="7"/>
        <v/>
      </c>
    </row>
    <row r="323" spans="1:14" ht="15">
      <c r="A323" s="95"/>
      <c r="B323" s="110"/>
      <c r="C323" s="126"/>
      <c r="D323" s="101"/>
      <c r="E323" s="101"/>
      <c r="F323" s="132"/>
      <c r="G323" s="132"/>
      <c r="H323" s="95" t="s">
        <v>13243</v>
      </c>
      <c r="I323" s="110" t="s">
        <v>13869</v>
      </c>
      <c r="J323" s="131">
        <f>SUMPRODUCT('[1]表九（录入表）'!D$6:D$345*(LEFT('[1]表九（录入表）'!$B$6:$B$345,LEN($H323))=$H323))</f>
        <v>0</v>
      </c>
      <c r="K323" s="99">
        <f>SUMPRODUCT('[1]表九（录入表）'!E$6:E$345*(LEFT('[1]表九（录入表）'!$B$6:$B$345,LEN($H323))=$H323))</f>
        <v>0</v>
      </c>
      <c r="L323" s="99">
        <f>SUMPRODUCT('[1]表九（录入表）'!F$6:F$345*(LEFT('[1]表九（录入表）'!$B$6:$B$345,LEN($H323))=$H323))</f>
        <v>0</v>
      </c>
      <c r="M323" s="259" t="str">
        <f t="shared" si="7"/>
        <v/>
      </c>
      <c r="N323" s="259" t="str">
        <f t="shared" si="7"/>
        <v/>
      </c>
    </row>
    <row r="324" spans="1:14" ht="15">
      <c r="A324" s="95"/>
      <c r="B324" s="110"/>
      <c r="C324" s="126"/>
      <c r="D324" s="101"/>
      <c r="E324" s="101"/>
      <c r="F324" s="132"/>
      <c r="G324" s="132"/>
      <c r="H324" s="95" t="s">
        <v>13244</v>
      </c>
      <c r="I324" s="110" t="s">
        <v>13870</v>
      </c>
      <c r="J324" s="131">
        <f>SUMPRODUCT('[1]表九（录入表）'!D$6:D$345*(LEFT('[1]表九（录入表）'!$B$6:$B$345,LEN($H324))=$H324))</f>
        <v>0</v>
      </c>
      <c r="K324" s="99">
        <f>SUMPRODUCT('[1]表九（录入表）'!E$6:E$345*(LEFT('[1]表九（录入表）'!$B$6:$B$345,LEN($H324))=$H324))</f>
        <v>0</v>
      </c>
      <c r="L324" s="99">
        <f>SUMPRODUCT('[1]表九（录入表）'!F$6:F$345*(LEFT('[1]表九（录入表）'!$B$6:$B$345,LEN($H324))=$H324))</f>
        <v>0</v>
      </c>
      <c r="M324" s="259" t="str">
        <f t="shared" si="7"/>
        <v/>
      </c>
      <c r="N324" s="259" t="str">
        <f t="shared" si="7"/>
        <v/>
      </c>
    </row>
    <row r="325" spans="1:14" ht="15">
      <c r="A325" s="95"/>
      <c r="B325" s="110"/>
      <c r="C325" s="126"/>
      <c r="D325" s="101"/>
      <c r="E325" s="101"/>
      <c r="F325" s="132"/>
      <c r="G325" s="132"/>
      <c r="H325" s="95" t="s">
        <v>13245</v>
      </c>
      <c r="I325" s="110" t="s">
        <v>13871</v>
      </c>
      <c r="J325" s="131">
        <f>SUMPRODUCT('[1]表九（录入表）'!D$6:D$345*(LEFT('[1]表九（录入表）'!$B$6:$B$345,LEN($H325))=$H325))</f>
        <v>0</v>
      </c>
      <c r="K325" s="99">
        <f>SUMPRODUCT('[1]表九（录入表）'!E$6:E$345*(LEFT('[1]表九（录入表）'!$B$6:$B$345,LEN($H325))=$H325))</f>
        <v>35</v>
      </c>
      <c r="L325" s="99">
        <f>SUMPRODUCT('[1]表九（录入表）'!F$6:F$345*(LEFT('[1]表九（录入表）'!$B$6:$B$345,LEN($H325))=$H325))</f>
        <v>53</v>
      </c>
      <c r="M325" s="259" t="str">
        <f t="shared" si="7"/>
        <v/>
      </c>
      <c r="N325" s="259">
        <f t="shared" si="7"/>
        <v>1.5142857142857142</v>
      </c>
    </row>
    <row r="326" spans="1:14" ht="15">
      <c r="A326" s="95"/>
      <c r="B326" s="110"/>
      <c r="C326" s="126"/>
      <c r="D326" s="101"/>
      <c r="E326" s="101"/>
      <c r="F326" s="132"/>
      <c r="G326" s="132"/>
      <c r="H326" s="95" t="s">
        <v>13246</v>
      </c>
      <c r="I326" s="110" t="s">
        <v>13872</v>
      </c>
      <c r="J326" s="131">
        <f>SUMPRODUCT('[1]表九（录入表）'!D$6:D$345*(LEFT('[1]表九（录入表）'!$B$6:$B$345,LEN($H326))=$H326))</f>
        <v>0</v>
      </c>
      <c r="K326" s="99">
        <f>SUMPRODUCT('[1]表九（录入表）'!E$6:E$345*(LEFT('[1]表九（录入表）'!$B$6:$B$345,LEN($H326))=$H326))</f>
        <v>0</v>
      </c>
      <c r="L326" s="99">
        <f>SUMPRODUCT('[1]表九（录入表）'!F$6:F$345*(LEFT('[1]表九（录入表）'!$B$6:$B$345,LEN($H326))=$H326))</f>
        <v>0</v>
      </c>
      <c r="M326" s="259" t="str">
        <f t="shared" si="7"/>
        <v/>
      </c>
      <c r="N326" s="259" t="str">
        <f t="shared" si="7"/>
        <v/>
      </c>
    </row>
    <row r="327" spans="1:14" ht="15">
      <c r="A327" s="95"/>
      <c r="B327" s="110"/>
      <c r="C327" s="126"/>
      <c r="D327" s="101"/>
      <c r="E327" s="101"/>
      <c r="F327" s="132"/>
      <c r="G327" s="132"/>
      <c r="H327" s="95" t="s">
        <v>13247</v>
      </c>
      <c r="I327" s="110" t="s">
        <v>13318</v>
      </c>
      <c r="J327" s="127">
        <f>SUMPRODUCT('[1]表九（录入表）'!D$6:D$345*(LEFT('[1]表九（录入表）'!$B$6:$B$345,LEN($H327))=$H327))</f>
        <v>0</v>
      </c>
      <c r="K327" s="100">
        <f>SUMPRODUCT('[1]表九（录入表）'!E$6:E$345*(LEFT('[1]表九（录入表）'!$B$6:$B$345,LEN($H327))=$H327))</f>
        <v>0</v>
      </c>
      <c r="L327" s="100">
        <f>SUMPRODUCT('[1]表九（录入表）'!F$6:F$345*(LEFT('[1]表九（录入表）'!$B$6:$B$345,LEN($H327))=$H327))</f>
        <v>0</v>
      </c>
      <c r="M327" s="259" t="str">
        <f t="shared" si="7"/>
        <v/>
      </c>
      <c r="N327" s="259" t="str">
        <f t="shared" si="7"/>
        <v/>
      </c>
    </row>
    <row r="328" spans="1:14" ht="15">
      <c r="A328" s="95"/>
      <c r="B328" s="110"/>
      <c r="C328" s="126"/>
      <c r="D328" s="101"/>
      <c r="E328" s="101"/>
      <c r="F328" s="132"/>
      <c r="G328" s="132"/>
      <c r="H328" s="95" t="s">
        <v>13248</v>
      </c>
      <c r="I328" s="110" t="s">
        <v>13316</v>
      </c>
      <c r="J328" s="127">
        <f>SUMPRODUCT('[1]表九（录入表）'!D$6:D$345*(LEFT('[1]表九（录入表）'!$B$6:$B$345,LEN($H328))=$H328))</f>
        <v>0</v>
      </c>
      <c r="K328" s="100">
        <f>SUMPRODUCT('[1]表九（录入表）'!E$6:E$345*(LEFT('[1]表九（录入表）'!$B$6:$B$345,LEN($H328))=$H328))</f>
        <v>0</v>
      </c>
      <c r="L328" s="100">
        <f>SUMPRODUCT('[1]表九（录入表）'!F$6:F$345*(LEFT('[1]表九（录入表）'!$B$6:$B$345,LEN($H328))=$H328))</f>
        <v>0</v>
      </c>
      <c r="M328" s="259" t="str">
        <f t="shared" si="7"/>
        <v/>
      </c>
      <c r="N328" s="259" t="str">
        <f t="shared" si="7"/>
        <v/>
      </c>
    </row>
    <row r="329" spans="1:14" ht="15">
      <c r="A329" s="95"/>
      <c r="B329" s="110"/>
      <c r="C329" s="126"/>
      <c r="D329" s="101"/>
      <c r="E329" s="101"/>
      <c r="F329" s="132"/>
      <c r="G329" s="132"/>
      <c r="H329" s="95" t="s">
        <v>13249</v>
      </c>
      <c r="I329" s="110" t="s">
        <v>13873</v>
      </c>
      <c r="J329" s="131">
        <f>SUMPRODUCT('[1]表九（录入表）'!D$6:D$345*(LEFT('[1]表九（录入表）'!$B$6:$B$345,LEN($H329))=$H329))</f>
        <v>0</v>
      </c>
      <c r="K329" s="99">
        <f>SUMPRODUCT('[1]表九（录入表）'!E$6:E$345*(LEFT('[1]表九（录入表）'!$B$6:$B$345,LEN($H329))=$H329))</f>
        <v>0</v>
      </c>
      <c r="L329" s="99">
        <f>SUMPRODUCT('[1]表九（录入表）'!F$6:F$345*(LEFT('[1]表九（录入表）'!$B$6:$B$345,LEN($H329))=$H329))</f>
        <v>0</v>
      </c>
      <c r="M329" s="259" t="str">
        <f t="shared" si="7"/>
        <v/>
      </c>
      <c r="N329" s="259" t="str">
        <f t="shared" si="7"/>
        <v/>
      </c>
    </row>
    <row r="330" spans="1:14" ht="15">
      <c r="A330" s="95"/>
      <c r="B330" s="110"/>
      <c r="C330" s="126"/>
      <c r="D330" s="101"/>
      <c r="E330" s="101"/>
      <c r="F330" s="132"/>
      <c r="G330" s="132"/>
      <c r="H330" s="95" t="s">
        <v>13250</v>
      </c>
      <c r="I330" s="110" t="s">
        <v>13874</v>
      </c>
      <c r="J330" s="131">
        <f>SUMPRODUCT('[1]表九（录入表）'!D$6:D$345*(LEFT('[1]表九（录入表）'!$B$6:$B$345,LEN($H330))=$H330))</f>
        <v>0</v>
      </c>
      <c r="K330" s="99">
        <f>SUMPRODUCT('[1]表九（录入表）'!E$6:E$345*(LEFT('[1]表九（录入表）'!$B$6:$B$345,LEN($H330))=$H330))</f>
        <v>0</v>
      </c>
      <c r="L330" s="99">
        <f>SUMPRODUCT('[1]表九（录入表）'!F$6:F$345*(LEFT('[1]表九（录入表）'!$B$6:$B$345,LEN($H330))=$H330))</f>
        <v>0</v>
      </c>
      <c r="M330" s="259" t="str">
        <f t="shared" si="7"/>
        <v/>
      </c>
      <c r="N330" s="259" t="str">
        <f t="shared" si="7"/>
        <v/>
      </c>
    </row>
    <row r="331" spans="1:14" ht="15">
      <c r="A331" s="95"/>
      <c r="B331" s="110"/>
      <c r="C331" s="126"/>
      <c r="D331" s="101"/>
      <c r="E331" s="101"/>
      <c r="F331" s="132"/>
      <c r="G331" s="132"/>
      <c r="H331" s="95" t="s">
        <v>13251</v>
      </c>
      <c r="I331" s="110" t="s">
        <v>13875</v>
      </c>
      <c r="J331" s="131">
        <f>SUMPRODUCT('[1]表九（录入表）'!D$6:D$345*(LEFT('[1]表九（录入表）'!$B$6:$B$345,LEN($H331))=$H331))</f>
        <v>0</v>
      </c>
      <c r="K331" s="99">
        <f>SUMPRODUCT('[1]表九（录入表）'!E$6:E$345*(LEFT('[1]表九（录入表）'!$B$6:$B$345,LEN($H331))=$H331))</f>
        <v>0</v>
      </c>
      <c r="L331" s="99">
        <f>SUMPRODUCT('[1]表九（录入表）'!F$6:F$345*(LEFT('[1]表九（录入表）'!$B$6:$B$345,LEN($H331))=$H331))</f>
        <v>0</v>
      </c>
      <c r="M331" s="259" t="str">
        <f t="shared" si="7"/>
        <v/>
      </c>
      <c r="N331" s="259" t="str">
        <f t="shared" si="7"/>
        <v/>
      </c>
    </row>
    <row r="332" spans="1:14" ht="15">
      <c r="A332" s="95"/>
      <c r="B332" s="110"/>
      <c r="C332" s="126"/>
      <c r="D332" s="101"/>
      <c r="E332" s="101"/>
      <c r="F332" s="132"/>
      <c r="G332" s="132"/>
      <c r="H332" s="95" t="s">
        <v>13252</v>
      </c>
      <c r="I332" s="110" t="s">
        <v>13876</v>
      </c>
      <c r="J332" s="131">
        <f>SUMPRODUCT('[1]表九（录入表）'!D$6:D$345*(LEFT('[1]表九（录入表）'!$B$6:$B$345,LEN($H332))=$H332))</f>
        <v>0</v>
      </c>
      <c r="K332" s="99">
        <f>SUMPRODUCT('[1]表九（录入表）'!E$6:E$345*(LEFT('[1]表九（录入表）'!$B$6:$B$345,LEN($H332))=$H332))</f>
        <v>0</v>
      </c>
      <c r="L332" s="99">
        <f>SUMPRODUCT('[1]表九（录入表）'!F$6:F$345*(LEFT('[1]表九（录入表）'!$B$6:$B$345,LEN($H332))=$H332))</f>
        <v>0</v>
      </c>
      <c r="M332" s="259" t="str">
        <f t="shared" si="7"/>
        <v/>
      </c>
      <c r="N332" s="259" t="str">
        <f t="shared" si="7"/>
        <v/>
      </c>
    </row>
    <row r="333" spans="1:14" ht="15">
      <c r="A333" s="95"/>
      <c r="B333" s="110"/>
      <c r="C333" s="126"/>
      <c r="D333" s="101"/>
      <c r="E333" s="101"/>
      <c r="F333" s="132"/>
      <c r="G333" s="132"/>
      <c r="H333" s="95" t="s">
        <v>13253</v>
      </c>
      <c r="I333" s="110" t="s">
        <v>13877</v>
      </c>
      <c r="J333" s="131">
        <f>SUMPRODUCT('[1]表九（录入表）'!D$6:D$345*(LEFT('[1]表九（录入表）'!$B$6:$B$345,LEN($H333))=$H333))</f>
        <v>0</v>
      </c>
      <c r="K333" s="99">
        <f>SUMPRODUCT('[1]表九（录入表）'!E$6:E$345*(LEFT('[1]表九（录入表）'!$B$6:$B$345,LEN($H333))=$H333))</f>
        <v>0</v>
      </c>
      <c r="L333" s="99">
        <f>SUMPRODUCT('[1]表九（录入表）'!F$6:F$345*(LEFT('[1]表九（录入表）'!$B$6:$B$345,LEN($H333))=$H333))</f>
        <v>0</v>
      </c>
      <c r="M333" s="259" t="str">
        <f t="shared" si="7"/>
        <v/>
      </c>
      <c r="N333" s="259" t="str">
        <f t="shared" si="7"/>
        <v/>
      </c>
    </row>
    <row r="334" spans="1:14" ht="15">
      <c r="A334" s="95"/>
      <c r="B334" s="110"/>
      <c r="C334" s="126"/>
      <c r="D334" s="101"/>
      <c r="E334" s="101"/>
      <c r="F334" s="132"/>
      <c r="G334" s="132"/>
      <c r="H334" s="95" t="s">
        <v>13254</v>
      </c>
      <c r="I334" s="110" t="s">
        <v>13878</v>
      </c>
      <c r="J334" s="131">
        <f>SUMPRODUCT('[1]表九（录入表）'!D$6:D$345*(LEFT('[1]表九（录入表）'!$B$6:$B$345,LEN($H334))=$H334))</f>
        <v>0</v>
      </c>
      <c r="K334" s="99">
        <f>SUMPRODUCT('[1]表九（录入表）'!E$6:E$345*(LEFT('[1]表九（录入表）'!$B$6:$B$345,LEN($H334))=$H334))</f>
        <v>0</v>
      </c>
      <c r="L334" s="99">
        <f>SUMPRODUCT('[1]表九（录入表）'!F$6:F$345*(LEFT('[1]表九（录入表）'!$B$6:$B$345,LEN($H334))=$H334))</f>
        <v>0</v>
      </c>
      <c r="M334" s="259" t="str">
        <f t="shared" si="7"/>
        <v/>
      </c>
      <c r="N334" s="259" t="str">
        <f t="shared" si="7"/>
        <v/>
      </c>
    </row>
    <row r="335" spans="1:14" ht="15">
      <c r="A335" s="95"/>
      <c r="B335" s="110"/>
      <c r="C335" s="126"/>
      <c r="D335" s="101"/>
      <c r="E335" s="101"/>
      <c r="F335" s="132"/>
      <c r="G335" s="132"/>
      <c r="H335" s="95" t="s">
        <v>13255</v>
      </c>
      <c r="I335" s="110" t="s">
        <v>13879</v>
      </c>
      <c r="J335" s="131">
        <f>SUMPRODUCT('[1]表九（录入表）'!D$6:D$345*(LEFT('[1]表九（录入表）'!$B$6:$B$345,LEN($H335))=$H335))</f>
        <v>0</v>
      </c>
      <c r="K335" s="99">
        <f>SUMPRODUCT('[1]表九（录入表）'!E$6:E$345*(LEFT('[1]表九（录入表）'!$B$6:$B$345,LEN($H335))=$H335))</f>
        <v>0</v>
      </c>
      <c r="L335" s="99">
        <f>SUMPRODUCT('[1]表九（录入表）'!F$6:F$345*(LEFT('[1]表九（录入表）'!$B$6:$B$345,LEN($H335))=$H335))</f>
        <v>0</v>
      </c>
      <c r="M335" s="259" t="str">
        <f t="shared" si="7"/>
        <v/>
      </c>
      <c r="N335" s="259" t="str">
        <f t="shared" si="7"/>
        <v/>
      </c>
    </row>
    <row r="336" spans="1:14" ht="15">
      <c r="A336" s="95"/>
      <c r="B336" s="110"/>
      <c r="C336" s="126"/>
      <c r="D336" s="101"/>
      <c r="E336" s="101"/>
      <c r="F336" s="132"/>
      <c r="G336" s="132"/>
      <c r="H336" s="95" t="s">
        <v>13256</v>
      </c>
      <c r="I336" s="110" t="s">
        <v>13880</v>
      </c>
      <c r="J336" s="131">
        <f>SUMPRODUCT('[1]表九（录入表）'!D$6:D$345*(LEFT('[1]表九（录入表）'!$B$6:$B$345,LEN($H336))=$H336))</f>
        <v>0</v>
      </c>
      <c r="K336" s="99">
        <f>SUMPRODUCT('[1]表九（录入表）'!E$6:E$345*(LEFT('[1]表九（录入表）'!$B$6:$B$345,LEN($H336))=$H336))</f>
        <v>0</v>
      </c>
      <c r="L336" s="99">
        <f>SUMPRODUCT('[1]表九（录入表）'!F$6:F$345*(LEFT('[1]表九（录入表）'!$B$6:$B$345,LEN($H336))=$H336))</f>
        <v>0</v>
      </c>
      <c r="M336" s="259" t="str">
        <f t="shared" si="7"/>
        <v/>
      </c>
      <c r="N336" s="259" t="str">
        <f t="shared" si="7"/>
        <v/>
      </c>
    </row>
    <row r="337" spans="1:14" ht="15">
      <c r="A337" s="95"/>
      <c r="B337" s="110"/>
      <c r="C337" s="126"/>
      <c r="D337" s="101"/>
      <c r="E337" s="101"/>
      <c r="F337" s="132"/>
      <c r="G337" s="132"/>
      <c r="H337" s="95" t="s">
        <v>13257</v>
      </c>
      <c r="I337" s="110" t="s">
        <v>13881</v>
      </c>
      <c r="J337" s="131">
        <f>SUMPRODUCT('[1]表九（录入表）'!D$6:D$345*(LEFT('[1]表九（录入表）'!$B$6:$B$345,LEN($H337))=$H337))</f>
        <v>0</v>
      </c>
      <c r="K337" s="99">
        <f>SUMPRODUCT('[1]表九（录入表）'!E$6:E$345*(LEFT('[1]表九（录入表）'!$B$6:$B$345,LEN($H337))=$H337))</f>
        <v>0</v>
      </c>
      <c r="L337" s="99">
        <f>SUMPRODUCT('[1]表九（录入表）'!F$6:F$345*(LEFT('[1]表九（录入表）'!$B$6:$B$345,LEN($H337))=$H337))</f>
        <v>0</v>
      </c>
      <c r="M337" s="259" t="str">
        <f t="shared" si="7"/>
        <v/>
      </c>
      <c r="N337" s="259" t="str">
        <f t="shared" si="7"/>
        <v/>
      </c>
    </row>
    <row r="338" spans="1:14" ht="15">
      <c r="A338" s="95"/>
      <c r="B338" s="110"/>
      <c r="C338" s="126"/>
      <c r="D338" s="101"/>
      <c r="E338" s="101"/>
      <c r="F338" s="132"/>
      <c r="G338" s="132"/>
      <c r="H338" s="95" t="s">
        <v>13258</v>
      </c>
      <c r="I338" s="110" t="s">
        <v>13882</v>
      </c>
      <c r="J338" s="131">
        <f>SUMPRODUCT('[1]表九（录入表）'!D$6:D$345*(LEFT('[1]表九（录入表）'!$B$6:$B$345,LEN($H338))=$H338))</f>
        <v>0</v>
      </c>
      <c r="K338" s="99">
        <f>SUMPRODUCT('[1]表九（录入表）'!E$6:E$345*(LEFT('[1]表九（录入表）'!$B$6:$B$345,LEN($H338))=$H338))</f>
        <v>0</v>
      </c>
      <c r="L338" s="99">
        <f>SUMPRODUCT('[1]表九（录入表）'!F$6:F$345*(LEFT('[1]表九（录入表）'!$B$6:$B$345,LEN($H338))=$H338))</f>
        <v>0</v>
      </c>
      <c r="M338" s="259" t="str">
        <f t="shared" si="7"/>
        <v/>
      </c>
      <c r="N338" s="259" t="str">
        <f t="shared" si="7"/>
        <v/>
      </c>
    </row>
    <row r="339" spans="1:14" ht="15">
      <c r="A339" s="95"/>
      <c r="B339" s="110"/>
      <c r="C339" s="126"/>
      <c r="D339" s="101"/>
      <c r="E339" s="101"/>
      <c r="F339" s="132"/>
      <c r="G339" s="132"/>
      <c r="H339" s="95" t="s">
        <v>13259</v>
      </c>
      <c r="I339" s="110" t="s">
        <v>13883</v>
      </c>
      <c r="J339" s="131">
        <f>SUMPRODUCT('[1]表九（录入表）'!D$6:D$345*(LEFT('[1]表九（录入表）'!$B$6:$B$345,LEN($H339))=$H339))</f>
        <v>0</v>
      </c>
      <c r="K339" s="99">
        <f>SUMPRODUCT('[1]表九（录入表）'!E$6:E$345*(LEFT('[1]表九（录入表）'!$B$6:$B$345,LEN($H339))=$H339))</f>
        <v>0</v>
      </c>
      <c r="L339" s="99">
        <f>SUMPRODUCT('[1]表九（录入表）'!F$6:F$345*(LEFT('[1]表九（录入表）'!$B$6:$B$345,LEN($H339))=$H339))</f>
        <v>0</v>
      </c>
      <c r="M339" s="259" t="str">
        <f t="shared" si="7"/>
        <v/>
      </c>
      <c r="N339" s="259" t="str">
        <f t="shared" si="7"/>
        <v/>
      </c>
    </row>
    <row r="340" spans="1:14" ht="15">
      <c r="A340" s="95"/>
      <c r="B340" s="110"/>
      <c r="C340" s="126"/>
      <c r="D340" s="101"/>
      <c r="E340" s="101"/>
      <c r="F340" s="132"/>
      <c r="G340" s="132"/>
      <c r="H340" s="95" t="s">
        <v>13260</v>
      </c>
      <c r="I340" s="110" t="s">
        <v>13884</v>
      </c>
      <c r="J340" s="131">
        <f>SUMPRODUCT('[1]表九（录入表）'!D$6:D$345*(LEFT('[1]表九（录入表）'!$B$6:$B$345,LEN($H340))=$H340))</f>
        <v>0</v>
      </c>
      <c r="K340" s="99">
        <f>SUMPRODUCT('[1]表九（录入表）'!E$6:E$345*(LEFT('[1]表九（录入表）'!$B$6:$B$345,LEN($H340))=$H340))</f>
        <v>0</v>
      </c>
      <c r="L340" s="99">
        <f>SUMPRODUCT('[1]表九（录入表）'!F$6:F$345*(LEFT('[1]表九（录入表）'!$B$6:$B$345,LEN($H340))=$H340))</f>
        <v>0</v>
      </c>
      <c r="M340" s="259" t="str">
        <f t="shared" si="7"/>
        <v/>
      </c>
      <c r="N340" s="259" t="str">
        <f t="shared" si="7"/>
        <v/>
      </c>
    </row>
    <row r="341" spans="1:14" ht="15">
      <c r="A341" s="95"/>
      <c r="B341" s="110"/>
      <c r="C341" s="126"/>
      <c r="D341" s="101"/>
      <c r="E341" s="101"/>
      <c r="F341" s="132"/>
      <c r="G341" s="132"/>
      <c r="H341" s="95" t="s">
        <v>13261</v>
      </c>
      <c r="I341" s="110" t="s">
        <v>13317</v>
      </c>
      <c r="J341" s="127">
        <f>SUMPRODUCT('[1]表九（录入表）'!D$6:D$345*(LEFT('[1]表九（录入表）'!$B$6:$B$345,LEN($H341))=$H341))</f>
        <v>0</v>
      </c>
      <c r="K341" s="100">
        <f>SUMPRODUCT('[1]表九（录入表）'!E$6:E$345*(LEFT('[1]表九（录入表）'!$B$6:$B$345,LEN($H341))=$H341))</f>
        <v>0</v>
      </c>
      <c r="L341" s="100">
        <f>SUMPRODUCT('[1]表九（录入表）'!F$6:F$345*(LEFT('[1]表九（录入表）'!$B$6:$B$345,LEN($H341))=$H341))</f>
        <v>0</v>
      </c>
      <c r="M341" s="259" t="str">
        <f t="shared" si="7"/>
        <v/>
      </c>
      <c r="N341" s="259" t="str">
        <f t="shared" si="7"/>
        <v/>
      </c>
    </row>
    <row r="342" spans="1:14" ht="15">
      <c r="A342" s="95"/>
      <c r="B342" s="110"/>
      <c r="C342" s="126"/>
      <c r="D342" s="101"/>
      <c r="E342" s="101"/>
      <c r="F342" s="132"/>
      <c r="G342" s="132"/>
      <c r="H342" s="95" t="s">
        <v>13262</v>
      </c>
      <c r="I342" s="110" t="s">
        <v>11648</v>
      </c>
      <c r="J342" s="131">
        <f>SUMPRODUCT('[1]表九（录入表）'!D$6:D$345*(LEFT('[1]表九（录入表）'!$B$6:$B$345,LEN($H342))=$H342))</f>
        <v>0</v>
      </c>
      <c r="K342" s="99">
        <f>SUMPRODUCT('[1]表九（录入表）'!E$6:E$345*(LEFT('[1]表九（录入表）'!$B$6:$B$345,LEN($H342))=$H342))</f>
        <v>0</v>
      </c>
      <c r="L342" s="99">
        <f>SUMPRODUCT('[1]表九（录入表）'!F$6:F$345*(LEFT('[1]表九（录入表）'!$B$6:$B$345,LEN($H342))=$H342))</f>
        <v>0</v>
      </c>
      <c r="M342" s="259" t="str">
        <f t="shared" si="7"/>
        <v/>
      </c>
      <c r="N342" s="259" t="str">
        <f t="shared" si="7"/>
        <v/>
      </c>
    </row>
    <row r="343" spans="1:14" ht="15">
      <c r="A343" s="95"/>
      <c r="B343" s="110"/>
      <c r="C343" s="126"/>
      <c r="D343" s="101"/>
      <c r="E343" s="101"/>
      <c r="F343" s="132"/>
      <c r="G343" s="132"/>
      <c r="H343" s="95" t="s">
        <v>13263</v>
      </c>
      <c r="I343" s="110" t="s">
        <v>11723</v>
      </c>
      <c r="J343" s="131">
        <f>SUMPRODUCT('[1]表九（录入表）'!D$6:D$345*(LEFT('[1]表九（录入表）'!$B$6:$B$345,LEN($H343))=$H343))</f>
        <v>0</v>
      </c>
      <c r="K343" s="99">
        <f>SUMPRODUCT('[1]表九（录入表）'!E$6:E$345*(LEFT('[1]表九（录入表）'!$B$6:$B$345,LEN($H343))=$H343))</f>
        <v>0</v>
      </c>
      <c r="L343" s="99">
        <f>SUMPRODUCT('[1]表九（录入表）'!F$6:F$345*(LEFT('[1]表九（录入表）'!$B$6:$B$345,LEN($H343))=$H343))</f>
        <v>0</v>
      </c>
      <c r="M343" s="259" t="str">
        <f t="shared" ref="M343:N347" si="8">IFERROR($L343/J343,"")</f>
        <v/>
      </c>
      <c r="N343" s="259" t="str">
        <f t="shared" si="8"/>
        <v/>
      </c>
    </row>
    <row r="344" spans="1:14" ht="15">
      <c r="A344" s="95"/>
      <c r="B344" s="110"/>
      <c r="C344" s="126"/>
      <c r="D344" s="101"/>
      <c r="E344" s="101"/>
      <c r="F344" s="132"/>
      <c r="G344" s="132"/>
      <c r="H344" s="95" t="s">
        <v>13264</v>
      </c>
      <c r="I344" s="110" t="s">
        <v>13885</v>
      </c>
      <c r="J344" s="131">
        <f>SUMPRODUCT('[1]表九（录入表）'!D$6:D$345*(LEFT('[1]表九（录入表）'!$B$6:$B$345,LEN($H344))=$H344))</f>
        <v>0</v>
      </c>
      <c r="K344" s="99">
        <f>SUMPRODUCT('[1]表九（录入表）'!E$6:E$345*(LEFT('[1]表九（录入表）'!$B$6:$B$345,LEN($H344))=$H344))</f>
        <v>0</v>
      </c>
      <c r="L344" s="99">
        <f>SUMPRODUCT('[1]表九（录入表）'!F$6:F$345*(LEFT('[1]表九（录入表）'!$B$6:$B$345,LEN($H344))=$H344))</f>
        <v>0</v>
      </c>
      <c r="M344" s="259" t="str">
        <f t="shared" si="8"/>
        <v/>
      </c>
      <c r="N344" s="259" t="str">
        <f t="shared" si="8"/>
        <v/>
      </c>
    </row>
    <row r="345" spans="1:14" ht="15">
      <c r="A345" s="95"/>
      <c r="B345" s="110"/>
      <c r="C345" s="126"/>
      <c r="D345" s="101"/>
      <c r="E345" s="101"/>
      <c r="F345" s="132"/>
      <c r="G345" s="132"/>
      <c r="H345" s="95" t="s">
        <v>13265</v>
      </c>
      <c r="I345" s="110" t="s">
        <v>13886</v>
      </c>
      <c r="J345" s="131">
        <f>SUMPRODUCT('[1]表九（录入表）'!D$6:D$345*(LEFT('[1]表九（录入表）'!$B$6:$B$345,LEN($H345))=$H345))</f>
        <v>0</v>
      </c>
      <c r="K345" s="99">
        <f>SUMPRODUCT('[1]表九（录入表）'!E$6:E$345*(LEFT('[1]表九（录入表）'!$B$6:$B$345,LEN($H345))=$H345))</f>
        <v>0</v>
      </c>
      <c r="L345" s="99">
        <f>SUMPRODUCT('[1]表九（录入表）'!F$6:F$345*(LEFT('[1]表九（录入表）'!$B$6:$B$345,LEN($H345))=$H345))</f>
        <v>0</v>
      </c>
      <c r="M345" s="259" t="str">
        <f t="shared" si="8"/>
        <v/>
      </c>
      <c r="N345" s="259" t="str">
        <f t="shared" si="8"/>
        <v/>
      </c>
    </row>
    <row r="346" spans="1:14" ht="15">
      <c r="A346" s="95"/>
      <c r="B346" s="110"/>
      <c r="C346" s="126"/>
      <c r="D346" s="101"/>
      <c r="E346" s="101"/>
      <c r="F346" s="132"/>
      <c r="G346" s="132"/>
      <c r="H346" s="95" t="s">
        <v>13266</v>
      </c>
      <c r="I346" s="110" t="s">
        <v>13887</v>
      </c>
      <c r="J346" s="131">
        <f>SUMPRODUCT('[1]表九（录入表）'!D$6:D$345*(LEFT('[1]表九（录入表）'!$B$6:$B$345,LEN($H346))=$H346))</f>
        <v>0</v>
      </c>
      <c r="K346" s="99">
        <f>SUMPRODUCT('[1]表九（录入表）'!E$6:E$345*(LEFT('[1]表九（录入表）'!$B$6:$B$345,LEN($H346))=$H346))</f>
        <v>0</v>
      </c>
      <c r="L346" s="99">
        <f>SUMPRODUCT('[1]表九（录入表）'!F$6:F$345*(LEFT('[1]表九（录入表）'!$B$6:$B$345,LEN($H346))=$H346))</f>
        <v>0</v>
      </c>
      <c r="M346" s="259" t="str">
        <f t="shared" si="8"/>
        <v/>
      </c>
      <c r="N346" s="259" t="str">
        <f t="shared" si="8"/>
        <v/>
      </c>
    </row>
    <row r="347" spans="1:14" ht="15">
      <c r="A347" s="95"/>
      <c r="B347" s="110"/>
      <c r="C347" s="126"/>
      <c r="D347" s="101"/>
      <c r="E347" s="101"/>
      <c r="F347" s="132"/>
      <c r="G347" s="132"/>
      <c r="H347" s="95" t="s">
        <v>13267</v>
      </c>
      <c r="I347" s="110" t="s">
        <v>13888</v>
      </c>
      <c r="J347" s="131">
        <f>SUMPRODUCT('[1]表九（录入表）'!D$6:D$345*(LEFT('[1]表九（录入表）'!$B$6:$B$345,LEN($H347))=$H347))</f>
        <v>0</v>
      </c>
      <c r="K347" s="99">
        <f>SUMPRODUCT('[1]表九（录入表）'!E$6:E$345*(LEFT('[1]表九（录入表）'!$B$6:$B$345,LEN($H347))=$H347))</f>
        <v>0</v>
      </c>
      <c r="L347" s="99">
        <f>SUMPRODUCT('[1]表九（录入表）'!F$6:F$345*(LEFT('[1]表九（录入表）'!$B$6:$B$345,LEN($H347))=$H347))</f>
        <v>0</v>
      </c>
      <c r="M347" s="259" t="str">
        <f t="shared" si="8"/>
        <v/>
      </c>
      <c r="N347" s="259" t="str">
        <f t="shared" si="8"/>
        <v/>
      </c>
    </row>
    <row r="348" spans="1:14" ht="15">
      <c r="A348" s="95"/>
      <c r="B348" s="110"/>
      <c r="C348" s="126"/>
      <c r="D348" s="101"/>
      <c r="E348" s="101"/>
      <c r="F348" s="132"/>
      <c r="G348" s="132"/>
      <c r="H348" s="95"/>
      <c r="I348" s="110"/>
      <c r="J348" s="126"/>
      <c r="K348" s="101"/>
      <c r="L348" s="101"/>
      <c r="M348" s="134"/>
      <c r="N348" s="134"/>
    </row>
    <row r="349" spans="1:14" ht="15">
      <c r="A349" s="95"/>
      <c r="B349" s="118" t="s">
        <v>13524</v>
      </c>
      <c r="C349" s="251">
        <f>SUM(C7,C40)</f>
        <v>2185</v>
      </c>
      <c r="D349" s="251">
        <f>SUM(D7,D40)</f>
        <v>2621</v>
      </c>
      <c r="E349" s="251">
        <f>SUM(E7,E40)</f>
        <v>2323</v>
      </c>
      <c r="F349" s="244">
        <f t="shared" ref="F349:G364" si="9">IFERROR($E349/C349,"")</f>
        <v>1.0631578947368421</v>
      </c>
      <c r="G349" s="244">
        <f t="shared" si="9"/>
        <v>0.88630293780999614</v>
      </c>
      <c r="H349" s="95"/>
      <c r="I349" s="118" t="s">
        <v>13537</v>
      </c>
      <c r="J349" s="251">
        <f t="shared" ref="J349:L349" si="10">SUMPRODUCT(J$7:J$347*(LEN($H$7:$H$347)=3))</f>
        <v>11166</v>
      </c>
      <c r="K349" s="249">
        <f t="shared" si="10"/>
        <v>11285</v>
      </c>
      <c r="L349" s="249">
        <f t="shared" si="10"/>
        <v>7088.41</v>
      </c>
      <c r="M349" s="259">
        <f t="shared" ref="M349:N363" si="11">IFERROR($L349/J349,"")</f>
        <v>0.63482088482894505</v>
      </c>
      <c r="N349" s="259">
        <f t="shared" si="11"/>
        <v>0.62812671688081523</v>
      </c>
    </row>
    <row r="350" spans="1:14" ht="15">
      <c r="A350" s="253" t="s">
        <v>11987</v>
      </c>
      <c r="B350" s="110" t="s">
        <v>11988</v>
      </c>
      <c r="C350" s="251">
        <f t="shared" ref="C350:E350" si="12">SUM(C351,C353,C358,C360,C369,C371)</f>
        <v>8981</v>
      </c>
      <c r="D350" s="251">
        <f t="shared" si="12"/>
        <v>51834</v>
      </c>
      <c r="E350" s="251">
        <f t="shared" si="12"/>
        <v>4915.41</v>
      </c>
      <c r="F350" s="244">
        <f t="shared" si="9"/>
        <v>0.54731210332925062</v>
      </c>
      <c r="G350" s="244">
        <f t="shared" si="9"/>
        <v>9.4829841416830651E-2</v>
      </c>
      <c r="H350" s="95" t="s">
        <v>11989</v>
      </c>
      <c r="I350" s="110" t="s">
        <v>13538</v>
      </c>
      <c r="J350" s="251">
        <f t="shared" ref="J350:L350" si="13">SUM(J351,J353,J357,J359,J361:J362)</f>
        <v>0</v>
      </c>
      <c r="K350" s="251">
        <f t="shared" si="13"/>
        <v>1870.41</v>
      </c>
      <c r="L350" s="251">
        <f t="shared" si="13"/>
        <v>0</v>
      </c>
      <c r="M350" s="259" t="str">
        <f t="shared" si="11"/>
        <v/>
      </c>
      <c r="N350" s="259">
        <f t="shared" si="11"/>
        <v>0</v>
      </c>
    </row>
    <row r="351" spans="1:14" ht="15">
      <c r="A351" s="253" t="s">
        <v>13271</v>
      </c>
      <c r="B351" s="110" t="s">
        <v>13889</v>
      </c>
      <c r="C351" s="282">
        <f>SUMPRODUCT('[1]表九（录入表）'!D$6:D$345*(LEFT('[1]表九（录入表）'!$B$6:$B$345,LEN($A351))=$A351))-C352</f>
        <v>1433</v>
      </c>
      <c r="D351" s="282">
        <f>SUMPRODUCT('[1]表九（录入表）'!E$6:E$345*(LEFT('[1]表九（录入表）'!$B$6:$B$345,LEN($A351))=$A351))-D352</f>
        <v>2251</v>
      </c>
      <c r="E351" s="282">
        <f>SUMPRODUCT('[1]表九（录入表）'!F$6:F$345*(LEFT('[1]表九（录入表）'!$B$6:$B$345,LEN($A351))=$A351))-E352</f>
        <v>1056</v>
      </c>
      <c r="F351" s="244">
        <f t="shared" si="9"/>
        <v>0.73691556175854855</v>
      </c>
      <c r="G351" s="244">
        <f t="shared" si="9"/>
        <v>0.46912483340737449</v>
      </c>
      <c r="H351" s="95" t="s">
        <v>13268</v>
      </c>
      <c r="I351" s="110" t="s">
        <v>13890</v>
      </c>
      <c r="J351" s="282">
        <f>SUMPRODUCT('[1]表九（录入表）'!D$6:D$345*(LEFT('[1]表九（录入表）'!$B$6:$B$345,LEN($H351))=$H351))-J352</f>
        <v>0</v>
      </c>
      <c r="K351" s="282">
        <f>SUMPRODUCT('[1]表九（录入表）'!E$6:E$345*(LEFT('[1]表九（录入表）'!$B$6:$B$345,LEN($H351))=$H351))-K352</f>
        <v>0</v>
      </c>
      <c r="L351" s="282">
        <f>SUMPRODUCT('[1]表九（录入表）'!F$6:F$345*(LEFT('[1]表九（录入表）'!$B$6:$B$345,LEN($H351))=$H351))-L352</f>
        <v>0</v>
      </c>
      <c r="M351" s="259" t="str">
        <f t="shared" si="11"/>
        <v/>
      </c>
      <c r="N351" s="259" t="str">
        <f t="shared" si="11"/>
        <v/>
      </c>
    </row>
    <row r="352" spans="1:14" ht="15">
      <c r="A352" s="283" t="s">
        <v>13891</v>
      </c>
      <c r="B352" s="284" t="s">
        <v>13892</v>
      </c>
      <c r="C352" s="131">
        <f>SUMPRODUCT('[1]表九（录入表）'!D$6:D$345*(LEFT('[1]表九（录入表）'!$B$6:$B$345,LEN($A352))=$A352))</f>
        <v>0</v>
      </c>
      <c r="D352" s="131">
        <f>SUMPRODUCT('[1]表九（录入表）'!E$6:E$345*(LEFT('[1]表九（录入表）'!$B$6:$B$345,LEN($A352))=$A352))</f>
        <v>0</v>
      </c>
      <c r="E352" s="131">
        <f>SUMPRODUCT('[1]表九（录入表）'!F$6:F$345*(LEFT('[1]表九（录入表）'!$B$6:$B$345,LEN($A352))=$A352))</f>
        <v>0</v>
      </c>
      <c r="F352" s="244" t="str">
        <f t="shared" si="9"/>
        <v/>
      </c>
      <c r="G352" s="244" t="str">
        <f t="shared" si="9"/>
        <v/>
      </c>
      <c r="H352" s="285" t="s">
        <v>13893</v>
      </c>
      <c r="I352" s="284" t="s">
        <v>13894</v>
      </c>
      <c r="J352" s="131">
        <f>SUMPRODUCT('[1]表九（录入表）'!D$6:D$345*(LEFT('[1]表九（录入表）'!$B$6:$B$345,LEN($H352))=$H352))</f>
        <v>0</v>
      </c>
      <c r="K352" s="131">
        <f>SUMPRODUCT('[1]表九（录入表）'!E$6:E$345*(LEFT('[1]表九（录入表）'!$B$6:$B$345,LEN($H352))=$H352))</f>
        <v>0</v>
      </c>
      <c r="L352" s="131">
        <f>SUMPRODUCT('[1]表九（录入表）'!F$6:F$345*(LEFT('[1]表九（录入表）'!$B$6:$B$345,LEN($H352))=$H352))</f>
        <v>0</v>
      </c>
      <c r="M352" s="259" t="str">
        <f t="shared" si="11"/>
        <v/>
      </c>
      <c r="N352" s="259" t="str">
        <f t="shared" si="11"/>
        <v/>
      </c>
    </row>
    <row r="353" spans="1:14" ht="15">
      <c r="A353" s="253" t="s">
        <v>12117</v>
      </c>
      <c r="B353" s="110" t="s">
        <v>12118</v>
      </c>
      <c r="C353" s="251">
        <f>SUMPRODUCT('[1]表九（录入表）'!D$6:D$345*(LEFT('[1]表九（录入表）'!$B$6:$B$345,LEN($A353))=$A353))</f>
        <v>0</v>
      </c>
      <c r="D353" s="251">
        <f>SUMPRODUCT('[1]表九（录入表）'!E$6:E$345*(LEFT('[1]表九（录入表）'!$B$6:$B$345,LEN($A353))=$A353))</f>
        <v>0</v>
      </c>
      <c r="E353" s="251">
        <f>SUMPRODUCT('[1]表九（录入表）'!F$6:F$345*(LEFT('[1]表九（录入表）'!$B$6:$B$345,LEN($A353))=$A353))</f>
        <v>0</v>
      </c>
      <c r="F353" s="244" t="str">
        <f t="shared" si="9"/>
        <v/>
      </c>
      <c r="G353" s="244" t="str">
        <f t="shared" si="9"/>
        <v/>
      </c>
      <c r="H353" s="95" t="s">
        <v>12119</v>
      </c>
      <c r="I353" s="110" t="s">
        <v>13543</v>
      </c>
      <c r="J353" s="251">
        <f>SUMPRODUCT('[1]表九（录入表）'!D$6:D$345*(LEFT('[1]表九（录入表）'!$B$6:$B$345,LEN($H353))=$H353))</f>
        <v>0</v>
      </c>
      <c r="K353" s="251">
        <f>SUMPRODUCT('[1]表九（录入表）'!E$6:E$345*(LEFT('[1]表九（录入表）'!$B$6:$B$345,LEN($H353))=$H353))</f>
        <v>0</v>
      </c>
      <c r="L353" s="251">
        <f>SUMPRODUCT('[1]表九（录入表）'!F$6:F$345*(LEFT('[1]表九（录入表）'!$B$6:$B$345,LEN($H353))=$H353))</f>
        <v>0</v>
      </c>
      <c r="M353" s="259" t="str">
        <f t="shared" si="11"/>
        <v/>
      </c>
      <c r="N353" s="259" t="str">
        <f t="shared" si="11"/>
        <v/>
      </c>
    </row>
    <row r="354" spans="1:14" ht="15">
      <c r="A354" s="260" t="s">
        <v>13895</v>
      </c>
      <c r="B354" s="110" t="s">
        <v>13896</v>
      </c>
      <c r="C354" s="251">
        <f>SUMPRODUCT('[1]表九（录入表）'!D$6:D$345*(LEFT('[1]表九（录入表）'!$B$6:$B$345,LEN($A354))=$A354))</f>
        <v>0</v>
      </c>
      <c r="D354" s="251">
        <f>SUMPRODUCT('[1]表九（录入表）'!E$6:E$345*(LEFT('[1]表九（录入表）'!$B$6:$B$345,LEN($A354))=$A354))</f>
        <v>0</v>
      </c>
      <c r="E354" s="251">
        <f>SUMPRODUCT('[1]表九（录入表）'!F$6:F$345*(LEFT('[1]表九（录入表）'!$B$6:$B$345,LEN($A354))=$A354))</f>
        <v>0</v>
      </c>
      <c r="F354" s="244" t="str">
        <f t="shared" si="9"/>
        <v/>
      </c>
      <c r="G354" s="244" t="str">
        <f t="shared" si="9"/>
        <v/>
      </c>
      <c r="H354" s="95" t="s">
        <v>13270</v>
      </c>
      <c r="I354" s="110" t="s">
        <v>13897</v>
      </c>
      <c r="J354" s="131">
        <f>SUMPRODUCT('[1]表九（录入表）'!D$6:D$345*(LEFT('[1]表九（录入表）'!$B$6:$B$345,LEN($H354))=$H354))</f>
        <v>0</v>
      </c>
      <c r="K354" s="131">
        <f>SUMPRODUCT('[1]表九（录入表）'!E$6:E$345*(LEFT('[1]表九（录入表）'!$B$6:$B$345,LEN($H354))=$H354))</f>
        <v>0</v>
      </c>
      <c r="L354" s="131">
        <f>SUMPRODUCT('[1]表九（录入表）'!F$6:F$345*(LEFT('[1]表九（录入表）'!$B$6:$B$345,LEN($H354))=$H354))</f>
        <v>0</v>
      </c>
      <c r="M354" s="259" t="str">
        <f t="shared" si="11"/>
        <v/>
      </c>
      <c r="N354" s="259" t="str">
        <f t="shared" si="11"/>
        <v/>
      </c>
    </row>
    <row r="355" spans="1:14" ht="15">
      <c r="A355" s="260" t="s">
        <v>13898</v>
      </c>
      <c r="B355" s="110" t="s">
        <v>13899</v>
      </c>
      <c r="C355" s="131">
        <f>SUMPRODUCT('[1]表九（录入表）'!D$6:D$345*(LEFT('[1]表九（录入表）'!$B$6:$B$345,LEN($A355))=$A355))</f>
        <v>0</v>
      </c>
      <c r="D355" s="131">
        <f>SUMPRODUCT('[1]表九（录入表）'!E$6:E$345*(LEFT('[1]表九（录入表）'!$B$6:$B$345,LEN($A355))=$A355))</f>
        <v>0</v>
      </c>
      <c r="E355" s="131">
        <f>SUMPRODUCT('[1]表九（录入表）'!F$6:F$345*(LEFT('[1]表九（录入表）'!$B$6:$B$345,LEN($A355))=$A355))</f>
        <v>0</v>
      </c>
      <c r="F355" s="244" t="str">
        <f t="shared" si="9"/>
        <v/>
      </c>
      <c r="G355" s="244" t="str">
        <f t="shared" si="9"/>
        <v/>
      </c>
      <c r="H355" s="95" t="s">
        <v>13900</v>
      </c>
      <c r="I355" s="110" t="s">
        <v>13901</v>
      </c>
      <c r="J355" s="131">
        <f>SUMPRODUCT('[1]表九（录入表）'!D$6:D$345*(LEFT('[1]表九（录入表）'!$B$6:$B$345,LEN($H355))=$H355))</f>
        <v>0</v>
      </c>
      <c r="K355" s="131">
        <f>SUMPRODUCT('[1]表九（录入表）'!E$6:E$345*(LEFT('[1]表九（录入表）'!$B$6:$B$345,LEN($H355))=$H355))</f>
        <v>0</v>
      </c>
      <c r="L355" s="131">
        <f>SUMPRODUCT('[1]表九（录入表）'!F$6:F$345*(LEFT('[1]表九（录入表）'!$B$6:$B$345,LEN($H355))=$H355))</f>
        <v>0</v>
      </c>
      <c r="M355" s="259" t="str">
        <f t="shared" si="11"/>
        <v/>
      </c>
      <c r="N355" s="259" t="str">
        <f t="shared" si="11"/>
        <v/>
      </c>
    </row>
    <row r="356" spans="1:14" ht="15">
      <c r="A356" s="260" t="s">
        <v>13902</v>
      </c>
      <c r="B356" s="110" t="s">
        <v>13903</v>
      </c>
      <c r="C356" s="131">
        <f>SUMPRODUCT('[1]表九（录入表）'!D$6:D$345*(LEFT('[1]表九（录入表）'!$B$6:$B$345,LEN($A356))=$A356))</f>
        <v>0</v>
      </c>
      <c r="D356" s="131">
        <f>SUMPRODUCT('[1]表九（录入表）'!E$6:E$345*(LEFT('[1]表九（录入表）'!$B$6:$B$345,LEN($A356))=$A356))</f>
        <v>0</v>
      </c>
      <c r="E356" s="131">
        <f>SUMPRODUCT('[1]表九（录入表）'!F$6:F$345*(LEFT('[1]表九（录入表）'!$B$6:$B$345,LEN($A356))=$A356))</f>
        <v>0</v>
      </c>
      <c r="F356" s="244" t="str">
        <f t="shared" si="9"/>
        <v/>
      </c>
      <c r="G356" s="244" t="str">
        <f t="shared" si="9"/>
        <v/>
      </c>
      <c r="H356" s="95" t="s">
        <v>13904</v>
      </c>
      <c r="I356" s="110" t="s">
        <v>13905</v>
      </c>
      <c r="J356" s="131">
        <f>SUMPRODUCT('[1]表九（录入表）'!D$6:D$345*(LEFT('[1]表九（录入表）'!$B$6:$B$345,LEN($H356))=$H356))</f>
        <v>0</v>
      </c>
      <c r="K356" s="131">
        <f>SUMPRODUCT('[1]表九（录入表）'!E$6:E$345*(LEFT('[1]表九（录入表）'!$B$6:$B$345,LEN($H356))=$H356))</f>
        <v>0</v>
      </c>
      <c r="L356" s="131">
        <f>SUMPRODUCT('[1]表九（录入表）'!F$6:F$345*(LEFT('[1]表九（录入表）'!$B$6:$B$345,LEN($H356))=$H356))</f>
        <v>0</v>
      </c>
      <c r="M356" s="259" t="str">
        <f t="shared" si="11"/>
        <v/>
      </c>
      <c r="N356" s="259" t="str">
        <f t="shared" si="11"/>
        <v/>
      </c>
    </row>
    <row r="357" spans="1:14" ht="15">
      <c r="A357" s="260" t="s">
        <v>13906</v>
      </c>
      <c r="B357" s="110" t="s">
        <v>13907</v>
      </c>
      <c r="C357" s="131">
        <f>SUMPRODUCT('[1]表九（录入表）'!D$6:D$345*(LEFT('[1]表九（录入表）'!$B$6:$B$345,LEN($A357))=$A357))</f>
        <v>0</v>
      </c>
      <c r="D357" s="131">
        <f>SUMPRODUCT('[1]表九（录入表）'!E$6:E$345*(LEFT('[1]表九（录入表）'!$B$6:$B$345,LEN($A357))=$A357))</f>
        <v>0</v>
      </c>
      <c r="E357" s="131">
        <f>SUMPRODUCT('[1]表九（录入表）'!F$6:F$345*(LEFT('[1]表九（录入表）'!$B$6:$B$345,LEN($A357))=$A357))</f>
        <v>0</v>
      </c>
      <c r="F357" s="244" t="str">
        <f t="shared" si="9"/>
        <v/>
      </c>
      <c r="G357" s="244" t="str">
        <f t="shared" si="9"/>
        <v/>
      </c>
      <c r="H357" s="95" t="s">
        <v>12129</v>
      </c>
      <c r="I357" s="110" t="s">
        <v>13908</v>
      </c>
      <c r="J357" s="251">
        <f>SUMPRODUCT('[1]表九（录入表）'!D$6:D$345*(LEFT('[1]表九（录入表）'!$B$6:$B$345,LEN($H357))=$H357))</f>
        <v>0</v>
      </c>
      <c r="K357" s="251">
        <f>SUMPRODUCT('[1]表九（录入表）'!E$6:E$345*(LEFT('[1]表九（录入表）'!$B$6:$B$345,LEN($H357))=$H357))</f>
        <v>455</v>
      </c>
      <c r="L357" s="251">
        <f>SUMPRODUCT('[1]表九（录入表）'!F$6:F$345*(LEFT('[1]表九（录入表）'!$B$6:$B$345,LEN($H357))=$H357))</f>
        <v>0</v>
      </c>
      <c r="M357" s="259" t="str">
        <f t="shared" si="11"/>
        <v/>
      </c>
      <c r="N357" s="259">
        <f t="shared" si="11"/>
        <v>0</v>
      </c>
    </row>
    <row r="358" spans="1:14" ht="15">
      <c r="A358" s="253" t="s">
        <v>12127</v>
      </c>
      <c r="B358" s="110" t="s">
        <v>12128</v>
      </c>
      <c r="C358" s="251">
        <f>SUMPRODUCT('[1]表九（录入表）'!D$6:D$345*(LEFT('[1]表九（录入表）'!$B$6:$B$345,LEN($A358))=$A358))</f>
        <v>6080</v>
      </c>
      <c r="D358" s="251">
        <f>SUMPRODUCT('[1]表九（录入表）'!E$6:E$345*(LEFT('[1]表九（录入表）'!$B$6:$B$345,LEN($A358))=$A358))</f>
        <v>6080</v>
      </c>
      <c r="E358" s="251">
        <f>SUMPRODUCT('[1]表九（录入表）'!F$6:F$345*(LEFT('[1]表九（录入表）'!$B$6:$B$345,LEN($A358))=$A358))</f>
        <v>1415.41</v>
      </c>
      <c r="F358" s="244">
        <f t="shared" si="9"/>
        <v>0.23279769736842107</v>
      </c>
      <c r="G358" s="244">
        <f t="shared" si="9"/>
        <v>0.23279769736842107</v>
      </c>
      <c r="H358" s="95" t="s">
        <v>13272</v>
      </c>
      <c r="I358" s="110" t="s">
        <v>13909</v>
      </c>
      <c r="J358" s="131">
        <f>SUMPRODUCT('[1]表九（录入表）'!D$6:D$345*(LEFT('[1]表九（录入表）'!$B$6:$B$345,LEN($H358))=$H358))</f>
        <v>0</v>
      </c>
      <c r="K358" s="131">
        <f>SUMPRODUCT('[1]表九（录入表）'!E$6:E$345*(LEFT('[1]表九（录入表）'!$B$6:$B$345,LEN($H358))=$H358))</f>
        <v>455</v>
      </c>
      <c r="L358" s="131">
        <f>SUMPRODUCT('[1]表九（录入表）'!F$6:F$345*(LEFT('[1]表九（录入表）'!$B$6:$B$345,LEN($H358))=$H358))</f>
        <v>0</v>
      </c>
      <c r="M358" s="259" t="str">
        <f t="shared" si="11"/>
        <v/>
      </c>
      <c r="N358" s="259">
        <f t="shared" si="11"/>
        <v>0</v>
      </c>
    </row>
    <row r="359" spans="1:14" ht="15">
      <c r="A359" s="253" t="s">
        <v>13274</v>
      </c>
      <c r="B359" s="110" t="s">
        <v>13910</v>
      </c>
      <c r="C359" s="131">
        <f>SUMPRODUCT('[1]表九（录入表）'!D$6:D$345*(LEFT('[1]表九（录入表）'!$B$6:$B$345,LEN($A359))=$A359))</f>
        <v>6080</v>
      </c>
      <c r="D359" s="131">
        <f>SUMPRODUCT('[1]表九（录入表）'!E$6:E$345*(LEFT('[1]表九（录入表）'!$B$6:$B$345,LEN($A359))=$A359))</f>
        <v>6080</v>
      </c>
      <c r="E359" s="131">
        <f>SUMPRODUCT('[1]表九（录入表）'!F$6:F$345*(LEFT('[1]表九（录入表）'!$B$6:$B$345,LEN($A359))=$A359))</f>
        <v>1415.41</v>
      </c>
      <c r="F359" s="244">
        <f t="shared" si="9"/>
        <v>0.23279769736842107</v>
      </c>
      <c r="G359" s="244">
        <f t="shared" si="9"/>
        <v>0.23279769736842107</v>
      </c>
      <c r="H359" s="95" t="s">
        <v>12130</v>
      </c>
      <c r="I359" s="110" t="s">
        <v>13911</v>
      </c>
      <c r="J359" s="251">
        <f>SUMPRODUCT('[1]表九（录入表）'!D$6:D$345*(LEFT('[1]表九（录入表）'!$B$6:$B$345,LEN($H359))=$H359))</f>
        <v>0</v>
      </c>
      <c r="K359" s="251">
        <f>SUMPRODUCT('[1]表九（录入表）'!E$6:E$345*(LEFT('[1]表九（录入表）'!$B$6:$B$345,LEN($H359))=$H359))</f>
        <v>1415.41</v>
      </c>
      <c r="L359" s="251">
        <f>SUMPRODUCT('[1]表九（录入表）'!F$6:F$345*(LEFT('[1]表九（录入表）'!$B$6:$B$345,LEN($H359))=$H359))</f>
        <v>0</v>
      </c>
      <c r="M359" s="259" t="str">
        <f t="shared" si="11"/>
        <v/>
      </c>
      <c r="N359" s="259">
        <f t="shared" si="11"/>
        <v>0</v>
      </c>
    </row>
    <row r="360" spans="1:14" ht="15">
      <c r="A360" s="253" t="s">
        <v>12131</v>
      </c>
      <c r="B360" s="110" t="s">
        <v>12132</v>
      </c>
      <c r="C360" s="251">
        <f>SUMPRODUCT('[1]表九（录入表）'!D$6:D$345*(LEFT('[1]表九（录入表）'!$B$6:$B$345,LEN($A360))=$A360))</f>
        <v>1468</v>
      </c>
      <c r="D360" s="251">
        <f>SUMPRODUCT('[1]表九（录入表）'!E$6:E$345*(LEFT('[1]表九（录入表）'!$B$6:$B$345,LEN($A360))=$A360))</f>
        <v>1503</v>
      </c>
      <c r="E360" s="251">
        <f>SUMPRODUCT('[1]表九（录入表）'!F$6:F$345*(LEFT('[1]表九（录入表）'!$B$6:$B$345,LEN($A360))=$A360))</f>
        <v>2444</v>
      </c>
      <c r="F360" s="244">
        <f t="shared" si="9"/>
        <v>1.6648501362397821</v>
      </c>
      <c r="G360" s="244">
        <f t="shared" si="9"/>
        <v>1.6260811709913505</v>
      </c>
      <c r="H360" s="95" t="s">
        <v>13273</v>
      </c>
      <c r="I360" s="110" t="s">
        <v>13912</v>
      </c>
      <c r="J360" s="131">
        <f>SUMPRODUCT('[1]表九（录入表）'!D$6:D$345*(LEFT('[1]表九（录入表）'!$B$6:$B$345,LEN($H360))=$H360))</f>
        <v>0</v>
      </c>
      <c r="K360" s="131">
        <f>SUMPRODUCT('[1]表九（录入表）'!E$6:E$345*(LEFT('[1]表九（录入表）'!$B$6:$B$345,LEN($H360))=$H360))</f>
        <v>1415.41</v>
      </c>
      <c r="L360" s="131">
        <f>SUMPRODUCT('[1]表九（录入表）'!F$6:F$345*(LEFT('[1]表九（录入表）'!$B$6:$B$345,LEN($H360))=$H360))</f>
        <v>0</v>
      </c>
      <c r="M360" s="259" t="str">
        <f t="shared" si="11"/>
        <v/>
      </c>
      <c r="N360" s="259">
        <f t="shared" si="11"/>
        <v>0</v>
      </c>
    </row>
    <row r="361" spans="1:14" ht="15">
      <c r="A361" s="253" t="s">
        <v>13275</v>
      </c>
      <c r="B361" s="110" t="s">
        <v>13913</v>
      </c>
      <c r="C361" s="251">
        <f>SUMPRODUCT('[1]表九（录入表）'!D$6:D$345*(LEFT('[1]表九（录入表）'!$B$6:$B$345,LEN($A361))=$A361))</f>
        <v>1468</v>
      </c>
      <c r="D361" s="251">
        <f>SUMPRODUCT('[1]表九（录入表）'!E$6:E$345*(LEFT('[1]表九（录入表）'!$B$6:$B$345,LEN($A361))=$A361))</f>
        <v>1503</v>
      </c>
      <c r="E361" s="251">
        <f>SUMPRODUCT('[1]表九（录入表）'!F$6:F$345*(LEFT('[1]表九（录入表）'!$B$6:$B$345,LEN($A361))=$A361))</f>
        <v>2444</v>
      </c>
      <c r="F361" s="244">
        <f t="shared" si="9"/>
        <v>1.6648501362397821</v>
      </c>
      <c r="G361" s="244">
        <f t="shared" si="9"/>
        <v>1.6260811709913505</v>
      </c>
      <c r="H361" s="95" t="s">
        <v>12133</v>
      </c>
      <c r="I361" s="110" t="s">
        <v>13914</v>
      </c>
      <c r="J361" s="251">
        <f>SUMPRODUCT('[1]表九（录入表）'!D$6:D$345*(LEFT('[1]表九（录入表）'!$B$6:$B$345,LEN($H361))=$H361))</f>
        <v>0</v>
      </c>
      <c r="K361" s="251">
        <f>SUMPRODUCT('[1]表九（录入表）'!E$6:E$345*(LEFT('[1]表九（录入表）'!$B$6:$B$345,LEN($H361))=$H361))</f>
        <v>0</v>
      </c>
      <c r="L361" s="251">
        <f>SUMPRODUCT('[1]表九（录入表）'!F$6:F$345*(LEFT('[1]表九（录入表）'!$B$6:$B$345,LEN($H361))=$H361))</f>
        <v>0</v>
      </c>
      <c r="M361" s="259" t="str">
        <f t="shared" si="11"/>
        <v/>
      </c>
      <c r="N361" s="259" t="str">
        <f t="shared" si="11"/>
        <v/>
      </c>
    </row>
    <row r="362" spans="1:14" ht="15">
      <c r="A362" s="253" t="s">
        <v>13915</v>
      </c>
      <c r="B362" s="110" t="s">
        <v>13916</v>
      </c>
      <c r="C362" s="131">
        <f>SUMPRODUCT('[1]表九（录入表）'!D$6:D$345*(LEFT('[1]表九（录入表）'!$B$6:$B$345,LEN($A362))=$A362))</f>
        <v>0</v>
      </c>
      <c r="D362" s="131">
        <f>SUMPRODUCT('[1]表九（录入表）'!E$6:E$345*(LEFT('[1]表九（录入表）'!$B$6:$B$345,LEN($A362))=$A362))</f>
        <v>0</v>
      </c>
      <c r="E362" s="131">
        <f>SUMPRODUCT('[1]表九（录入表）'!F$6:F$345*(LEFT('[1]表九（录入表）'!$B$6:$B$345,LEN($A362))=$A362))</f>
        <v>0</v>
      </c>
      <c r="F362" s="244" t="str">
        <f t="shared" si="9"/>
        <v/>
      </c>
      <c r="G362" s="244" t="str">
        <f t="shared" si="9"/>
        <v/>
      </c>
      <c r="H362" s="95" t="s">
        <v>13917</v>
      </c>
      <c r="I362" s="110" t="s">
        <v>13918</v>
      </c>
      <c r="J362" s="251">
        <f>SUMPRODUCT('[1]表九（录入表）'!D$6:D$345*(LEFT('[1]表九（录入表）'!$B$6:$B$345,LEN($H362))=$H362))</f>
        <v>0</v>
      </c>
      <c r="K362" s="251">
        <f>SUMPRODUCT('[1]表九（录入表）'!E$6:E$345*(LEFT('[1]表九（录入表）'!$B$6:$B$345,LEN($H362))=$H362))</f>
        <v>0</v>
      </c>
      <c r="L362" s="251">
        <f>SUMPRODUCT('[1]表九（录入表）'!F$6:F$345*(LEFT('[1]表九（录入表）'!$B$6:$B$345,LEN($H362))=$H362))</f>
        <v>0</v>
      </c>
      <c r="M362" s="259" t="str">
        <f t="shared" si="11"/>
        <v/>
      </c>
      <c r="N362" s="259" t="str">
        <f t="shared" si="11"/>
        <v/>
      </c>
    </row>
    <row r="363" spans="1:14" ht="15">
      <c r="A363" s="253" t="s">
        <v>13919</v>
      </c>
      <c r="B363" s="110" t="s">
        <v>13920</v>
      </c>
      <c r="C363" s="131">
        <f>SUMPRODUCT('[1]表九（录入表）'!D$6:D$345*(LEFT('[1]表九（录入表）'!$B$6:$B$345,LEN($A363))=$A363))</f>
        <v>0</v>
      </c>
      <c r="D363" s="131">
        <f>SUMPRODUCT('[1]表九（录入表）'!E$6:E$345*(LEFT('[1]表九（录入表）'!$B$6:$B$345,LEN($A363))=$A363))</f>
        <v>0</v>
      </c>
      <c r="E363" s="131">
        <f>SUMPRODUCT('[1]表九（录入表）'!F$6:F$345*(LEFT('[1]表九（录入表）'!$B$6:$B$345,LEN($A363))=$A363))</f>
        <v>0</v>
      </c>
      <c r="F363" s="244" t="str">
        <f t="shared" si="9"/>
        <v/>
      </c>
      <c r="G363" s="244" t="str">
        <f t="shared" si="9"/>
        <v/>
      </c>
      <c r="H363" s="95" t="s">
        <v>13921</v>
      </c>
      <c r="I363" s="110" t="s">
        <v>13922</v>
      </c>
      <c r="J363" s="131">
        <f>SUMPRODUCT('[1]表九（录入表）'!D$6:D$345*(LEFT('[1]表九（录入表）'!$B$6:$B$345,LEN($H363))=$H363))</f>
        <v>0</v>
      </c>
      <c r="K363" s="131">
        <f>SUMPRODUCT('[1]表九（录入表）'!E$6:E$345*(LEFT('[1]表九（录入表）'!$B$6:$B$345,LEN($H363))=$H363))</f>
        <v>0</v>
      </c>
      <c r="L363" s="131">
        <f>SUMPRODUCT('[1]表九（录入表）'!F$6:F$345*(LEFT('[1]表九（录入表）'!$B$6:$B$345,LEN($H363))=$H363))</f>
        <v>0</v>
      </c>
      <c r="M363" s="259" t="str">
        <f t="shared" si="11"/>
        <v/>
      </c>
      <c r="N363" s="259" t="str">
        <f t="shared" si="11"/>
        <v/>
      </c>
    </row>
    <row r="364" spans="1:14" ht="15">
      <c r="A364" s="253" t="s">
        <v>13923</v>
      </c>
      <c r="B364" s="110" t="s">
        <v>13924</v>
      </c>
      <c r="C364" s="131">
        <f>SUMPRODUCT('[1]表九（录入表）'!D$6:D$345*(LEFT('[1]表九（录入表）'!$B$6:$B$345,LEN($A364))=$A364))</f>
        <v>0</v>
      </c>
      <c r="D364" s="131">
        <f>SUMPRODUCT('[1]表九（录入表）'!E$6:E$345*(LEFT('[1]表九（录入表）'!$B$6:$B$345,LEN($A364))=$A364))</f>
        <v>0</v>
      </c>
      <c r="E364" s="131">
        <f>SUMPRODUCT('[1]表九（录入表）'!F$6:F$345*(LEFT('[1]表九（录入表）'!$B$6:$B$345,LEN($A364))=$A364))</f>
        <v>0</v>
      </c>
      <c r="F364" s="244" t="str">
        <f t="shared" si="9"/>
        <v/>
      </c>
      <c r="G364" s="244" t="str">
        <f t="shared" si="9"/>
        <v/>
      </c>
      <c r="H364" s="95"/>
      <c r="I364" s="110"/>
      <c r="J364" s="101"/>
      <c r="K364" s="101"/>
      <c r="L364" s="101"/>
      <c r="M364" s="95"/>
      <c r="N364" s="95"/>
    </row>
    <row r="365" spans="1:14" ht="15">
      <c r="A365" s="253" t="s">
        <v>13925</v>
      </c>
      <c r="B365" s="110" t="s">
        <v>13926</v>
      </c>
      <c r="C365" s="131">
        <f>SUMPRODUCT('[1]表九（录入表）'!D$6:D$345*(LEFT('[1]表九（录入表）'!$B$6:$B$345,LEN($A365))=$A365))</f>
        <v>0</v>
      </c>
      <c r="D365" s="131">
        <f>SUMPRODUCT('[1]表九（录入表）'!E$6:E$345*(LEFT('[1]表九（录入表）'!$B$6:$B$345,LEN($A365))=$A365))</f>
        <v>0</v>
      </c>
      <c r="E365" s="131">
        <f>SUMPRODUCT('[1]表九（录入表）'!F$6:F$345*(LEFT('[1]表九（录入表）'!$B$6:$B$345,LEN($A365))=$A365))</f>
        <v>0</v>
      </c>
      <c r="F365" s="244" t="str">
        <f t="shared" ref="F365:G372" si="14">IFERROR($E365/C365,"")</f>
        <v/>
      </c>
      <c r="G365" s="244" t="str">
        <f t="shared" si="14"/>
        <v/>
      </c>
      <c r="H365" s="95"/>
      <c r="I365" s="110"/>
      <c r="J365" s="101"/>
      <c r="K365" s="101"/>
      <c r="L365" s="101"/>
      <c r="M365" s="95"/>
      <c r="N365" s="95"/>
    </row>
    <row r="366" spans="1:14" ht="15">
      <c r="A366" s="253" t="s">
        <v>13927</v>
      </c>
      <c r="B366" s="110" t="s">
        <v>13928</v>
      </c>
      <c r="C366" s="131">
        <f>SUMPRODUCT('[1]表九（录入表）'!D$6:D$345*(LEFT('[1]表九（录入表）'!$B$6:$B$345,LEN($A366))=$A366))</f>
        <v>0</v>
      </c>
      <c r="D366" s="131">
        <f>SUMPRODUCT('[1]表九（录入表）'!E$6:E$345*(LEFT('[1]表九（录入表）'!$B$6:$B$345,LEN($A366))=$A366))</f>
        <v>0</v>
      </c>
      <c r="E366" s="131">
        <f>SUMPRODUCT('[1]表九（录入表）'!F$6:F$345*(LEFT('[1]表九（录入表）'!$B$6:$B$345,LEN($A366))=$A366))</f>
        <v>0</v>
      </c>
      <c r="F366" s="244" t="str">
        <f t="shared" si="14"/>
        <v/>
      </c>
      <c r="G366" s="244" t="str">
        <f t="shared" si="14"/>
        <v/>
      </c>
      <c r="H366" s="95"/>
      <c r="I366" s="110"/>
      <c r="J366" s="101"/>
      <c r="K366" s="101"/>
      <c r="L366" s="101"/>
      <c r="M366" s="95"/>
      <c r="N366" s="95"/>
    </row>
    <row r="367" spans="1:14" ht="15">
      <c r="A367" s="253" t="s">
        <v>13929</v>
      </c>
      <c r="B367" s="110" t="s">
        <v>13930</v>
      </c>
      <c r="C367" s="131">
        <f>SUMPRODUCT('[1]表九（录入表）'!D$6:D$345*(LEFT('[1]表九（录入表）'!$B$6:$B$345,LEN($A367))=$A367))</f>
        <v>0</v>
      </c>
      <c r="D367" s="131">
        <f>SUMPRODUCT('[1]表九（录入表）'!E$6:E$345*(LEFT('[1]表九（录入表）'!$B$6:$B$345,LEN($A367))=$A367))</f>
        <v>0</v>
      </c>
      <c r="E367" s="131">
        <f>SUMPRODUCT('[1]表九（录入表）'!F$6:F$345*(LEFT('[1]表九（录入表）'!$B$6:$B$345,LEN($A367))=$A367))</f>
        <v>0</v>
      </c>
      <c r="F367" s="244" t="str">
        <f t="shared" si="14"/>
        <v/>
      </c>
      <c r="G367" s="244" t="str">
        <f t="shared" si="14"/>
        <v/>
      </c>
      <c r="H367" s="95"/>
      <c r="I367" s="110"/>
      <c r="J367" s="101"/>
      <c r="K367" s="101"/>
      <c r="L367" s="101"/>
      <c r="M367" s="95"/>
      <c r="N367" s="95"/>
    </row>
    <row r="368" spans="1:14" ht="15">
      <c r="A368" s="253" t="s">
        <v>13276</v>
      </c>
      <c r="B368" s="110" t="s">
        <v>13931</v>
      </c>
      <c r="C368" s="131">
        <f>SUMPRODUCT('[1]表九（录入表）'!D$6:D$345*(LEFT('[1]表九（录入表）'!$B$6:$B$345,LEN($A368))=$A368))</f>
        <v>1468</v>
      </c>
      <c r="D368" s="131">
        <f>SUMPRODUCT('[1]表九（录入表）'!E$6:E$345*(LEFT('[1]表九（录入表）'!$B$6:$B$345,LEN($A368))=$A368))</f>
        <v>1503</v>
      </c>
      <c r="E368" s="131">
        <f>SUMPRODUCT('[1]表九（录入表）'!F$6:F$345*(LEFT('[1]表九（录入表）'!$B$6:$B$345,LEN($A368))=$A368))</f>
        <v>2444</v>
      </c>
      <c r="F368" s="244">
        <f t="shared" si="14"/>
        <v>1.6648501362397821</v>
      </c>
      <c r="G368" s="244">
        <f t="shared" si="14"/>
        <v>1.6260811709913505</v>
      </c>
      <c r="H368" s="95"/>
      <c r="I368" s="110"/>
      <c r="J368" s="101"/>
      <c r="K368" s="101"/>
      <c r="L368" s="101"/>
      <c r="M368" s="95"/>
      <c r="N368" s="95"/>
    </row>
    <row r="369" spans="1:14" ht="15">
      <c r="A369" s="253" t="s">
        <v>12145</v>
      </c>
      <c r="B369" s="110" t="s">
        <v>12146</v>
      </c>
      <c r="C369" s="251">
        <f>SUMPRODUCT('[1]表九（录入表）'!D$6:D$345*(LEFT('[1]表九（录入表）'!$B$6:$B$345,LEN($A369))=$A369))</f>
        <v>0</v>
      </c>
      <c r="D369" s="251">
        <f>SUMPRODUCT('[1]表九（录入表）'!E$6:E$345*(LEFT('[1]表九（录入表）'!$B$6:$B$345,LEN($A369))=$A369))</f>
        <v>42000</v>
      </c>
      <c r="E369" s="251">
        <f>SUMPRODUCT('[1]表九（录入表）'!F$6:F$345*(LEFT('[1]表九（录入表）'!$B$6:$B$345,LEN($A369))=$A369))</f>
        <v>0</v>
      </c>
      <c r="F369" s="244" t="str">
        <f t="shared" si="14"/>
        <v/>
      </c>
      <c r="G369" s="244">
        <f t="shared" si="14"/>
        <v>0</v>
      </c>
      <c r="H369" s="95"/>
      <c r="I369" s="110"/>
      <c r="J369" s="101"/>
      <c r="K369" s="101"/>
      <c r="L369" s="101"/>
      <c r="M369" s="95"/>
      <c r="N369" s="95"/>
    </row>
    <row r="370" spans="1:14" ht="15">
      <c r="A370" s="253" t="s">
        <v>13277</v>
      </c>
      <c r="B370" s="110" t="s">
        <v>13932</v>
      </c>
      <c r="C370" s="131">
        <f>SUMPRODUCT('[1]表九（录入表）'!D$6:D$345*(LEFT('[1]表九（录入表）'!$B$6:$B$345,LEN($A370))=$A370))</f>
        <v>0</v>
      </c>
      <c r="D370" s="131">
        <f>SUMPRODUCT('[1]表九（录入表）'!E$6:E$345*(LEFT('[1]表九（录入表）'!$B$6:$B$345,LEN($A370))=$A370))</f>
        <v>42000</v>
      </c>
      <c r="E370" s="131">
        <f>SUMPRODUCT('[1]表九（录入表）'!F$6:F$345*(LEFT('[1]表九（录入表）'!$B$6:$B$345,LEN($A370))=$A370))</f>
        <v>0</v>
      </c>
      <c r="F370" s="244" t="str">
        <f t="shared" si="14"/>
        <v/>
      </c>
      <c r="G370" s="244">
        <f t="shared" si="14"/>
        <v>0</v>
      </c>
      <c r="H370" s="95"/>
      <c r="I370" s="110"/>
      <c r="J370" s="101"/>
      <c r="K370" s="101"/>
      <c r="L370" s="101"/>
      <c r="M370" s="95"/>
      <c r="N370" s="95"/>
    </row>
    <row r="371" spans="1:14" ht="15">
      <c r="A371" s="253" t="s">
        <v>13933</v>
      </c>
      <c r="B371" s="110" t="s">
        <v>13934</v>
      </c>
      <c r="C371" s="251">
        <f>SUMPRODUCT('[1]表九（录入表）'!D$6:D$345*(LEFT('[1]表九（录入表）'!$B$6:$B$345,LEN($A371))=$A371))</f>
        <v>0</v>
      </c>
      <c r="D371" s="251">
        <f>SUMPRODUCT('[1]表九（录入表）'!E$6:E$345*(LEFT('[1]表九（录入表）'!$B$6:$B$345,LEN($A371))=$A371))</f>
        <v>0</v>
      </c>
      <c r="E371" s="251">
        <f>SUMPRODUCT('[1]表九（录入表）'!F$6:F$345*(LEFT('[1]表九（录入表）'!$B$6:$B$345,LEN($A371))=$A371))</f>
        <v>0</v>
      </c>
      <c r="F371" s="244" t="str">
        <f t="shared" si="14"/>
        <v/>
      </c>
      <c r="G371" s="244" t="str">
        <f t="shared" si="14"/>
        <v/>
      </c>
      <c r="H371" s="95"/>
      <c r="I371" s="110"/>
      <c r="J371" s="101"/>
      <c r="K371" s="101"/>
      <c r="L371" s="101"/>
      <c r="M371" s="95"/>
      <c r="N371" s="95"/>
    </row>
    <row r="372" spans="1:14" ht="15">
      <c r="A372" s="253" t="s">
        <v>13935</v>
      </c>
      <c r="B372" s="110" t="s">
        <v>13936</v>
      </c>
      <c r="C372" s="131">
        <f>SUMPRODUCT('[1]表九（录入表）'!D$6:D$345*(LEFT('[1]表九（录入表）'!$B$6:$B$345,LEN($A372))=$A372))</f>
        <v>0</v>
      </c>
      <c r="D372" s="131">
        <f>SUMPRODUCT('[1]表九（录入表）'!E$6:E$345*(LEFT('[1]表九（录入表）'!$B$6:$B$345,LEN($A372))=$A372))</f>
        <v>0</v>
      </c>
      <c r="E372" s="131">
        <f>SUMPRODUCT('[1]表九（录入表）'!F$6:F$345*(LEFT('[1]表九（录入表）'!$B$6:$B$345,LEN($A372))=$A372))</f>
        <v>0</v>
      </c>
      <c r="F372" s="244" t="str">
        <f t="shared" si="14"/>
        <v/>
      </c>
      <c r="G372" s="244" t="str">
        <f t="shared" si="14"/>
        <v/>
      </c>
      <c r="H372" s="95"/>
      <c r="I372" s="110"/>
      <c r="J372" s="101"/>
      <c r="K372" s="101"/>
      <c r="L372" s="101"/>
      <c r="M372" s="95"/>
      <c r="N372" s="95"/>
    </row>
    <row r="373" spans="1:14" ht="15">
      <c r="A373" s="124"/>
      <c r="B373" s="125"/>
      <c r="C373" s="270"/>
      <c r="D373" s="270"/>
      <c r="E373" s="270"/>
      <c r="F373" s="124"/>
      <c r="G373" s="124"/>
      <c r="H373" s="95"/>
      <c r="I373" s="110"/>
      <c r="J373" s="101"/>
      <c r="K373" s="101"/>
      <c r="L373" s="101"/>
      <c r="M373" s="95"/>
      <c r="N373" s="95"/>
    </row>
    <row r="374" spans="1:14" ht="15">
      <c r="A374" s="253" t="s">
        <v>12173</v>
      </c>
      <c r="B374" s="110" t="s">
        <v>12174</v>
      </c>
      <c r="C374" s="251">
        <f>SUMPRODUCT('[1]表九（录入表）'!D$6:D$345*(LEFT('[1]表九（录入表）'!$B$6:$B$345,LEN($A374))=$A374))</f>
        <v>0</v>
      </c>
      <c r="D374" s="251">
        <f>SUMPRODUCT('[1]表九（录入表）'!E$6:E$345*(LEFT('[1]表九（录入表）'!$B$6:$B$345,LEN($A374))=$A374))</f>
        <v>0</v>
      </c>
      <c r="E374" s="251">
        <f>SUMPRODUCT('[1]表九（录入表）'!F$6:F$345*(LEFT('[1]表九（录入表）'!$B$6:$B$345,LEN($A374))=$A374))</f>
        <v>0</v>
      </c>
      <c r="F374" s="244" t="str">
        <f t="shared" ref="F374:G376" si="15">IFERROR($E374/C374,"")</f>
        <v/>
      </c>
      <c r="G374" s="244" t="str">
        <f t="shared" si="15"/>
        <v/>
      </c>
      <c r="H374" s="95" t="s">
        <v>12177</v>
      </c>
      <c r="I374" s="110" t="s">
        <v>12178</v>
      </c>
      <c r="J374" s="251">
        <f>SUMPRODUCT('[1]表九（录入表）'!D$6:D$345*(LEFT('[1]表九（录入表）'!$B$6:$B$345,LEN($H374))=$H374))</f>
        <v>0</v>
      </c>
      <c r="K374" s="251">
        <f>SUMPRODUCT('[1]表九（录入表）'!E$6:E$345*(LEFT('[1]表九（录入表）'!$B$6:$B$345,LEN($H374))=$H374))</f>
        <v>41300</v>
      </c>
      <c r="L374" s="251">
        <f>SUMPRODUCT('[1]表九（录入表）'!F$6:F$345*(LEFT('[1]表九（录入表）'!$B$6:$B$345,LEN($H374))=$H374))</f>
        <v>150</v>
      </c>
      <c r="M374" s="259" t="str">
        <f t="shared" ref="M374:N375" si="16">IFERROR($L374/J374,"")</f>
        <v/>
      </c>
      <c r="N374" s="259">
        <f t="shared" si="16"/>
        <v>3.6319612590799033E-3</v>
      </c>
    </row>
    <row r="375" spans="1:14" ht="15">
      <c r="A375" s="253" t="s">
        <v>12175</v>
      </c>
      <c r="B375" s="110" t="s">
        <v>12176</v>
      </c>
      <c r="C375" s="251">
        <f>SUMPRODUCT('[1]表九（录入表）'!D$6:D$345*(LEFT('[1]表九（录入表）'!$B$6:$B$345,LEN($A375))=$A375))</f>
        <v>0</v>
      </c>
      <c r="D375" s="251">
        <f>SUMPRODUCT('[1]表九（录入表）'!E$6:E$345*(LEFT('[1]表九（录入表）'!$B$6:$B$345,LEN($A375))=$A375))</f>
        <v>0</v>
      </c>
      <c r="E375" s="251">
        <f>SUMPRODUCT('[1]表九（录入表）'!F$6:F$345*(LEFT('[1]表九（录入表）'!$B$6:$B$345,LEN($A375))=$A375))</f>
        <v>0</v>
      </c>
      <c r="F375" s="244" t="str">
        <f t="shared" si="15"/>
        <v/>
      </c>
      <c r="G375" s="244" t="str">
        <f t="shared" si="15"/>
        <v/>
      </c>
      <c r="H375" s="95" t="s">
        <v>13278</v>
      </c>
      <c r="I375" s="110" t="s">
        <v>13937</v>
      </c>
      <c r="J375" s="131">
        <f>SUMPRODUCT('[1]表九（录入表）'!D$6:D$345*(LEFT('[1]表九（录入表）'!$B$6:$B$345,LEN($H375))=$H375))</f>
        <v>0</v>
      </c>
      <c r="K375" s="131">
        <f>SUMPRODUCT('[1]表九（录入表）'!E$6:E$345*(LEFT('[1]表九（录入表）'!$B$6:$B$345,LEN($H375))=$H375))</f>
        <v>41300</v>
      </c>
      <c r="L375" s="131">
        <f>SUMPRODUCT('[1]表九（录入表）'!F$6:F$345*(LEFT('[1]表九（录入表）'!$B$6:$B$345,LEN($H375))=$H375))</f>
        <v>150</v>
      </c>
      <c r="M375" s="259" t="str">
        <f t="shared" si="16"/>
        <v/>
      </c>
      <c r="N375" s="259">
        <f t="shared" si="16"/>
        <v>3.6319612590799033E-3</v>
      </c>
    </row>
    <row r="376" spans="1:14" ht="15">
      <c r="A376" s="253" t="s">
        <v>13269</v>
      </c>
      <c r="B376" s="110" t="s">
        <v>13938</v>
      </c>
      <c r="C376" s="131">
        <f>SUMPRODUCT('[1]表九（录入表）'!D$6:D$345*(LEFT('[1]表九（录入表）'!$B$6:$B$345,LEN($A376))=$A376))</f>
        <v>0</v>
      </c>
      <c r="D376" s="131">
        <f>SUMPRODUCT('[1]表九（录入表）'!E$6:E$345*(LEFT('[1]表九（录入表）'!$B$6:$B$345,LEN($A376))=$A376))</f>
        <v>0</v>
      </c>
      <c r="E376" s="131">
        <f>SUMPRODUCT('[1]表九（录入表）'!F$6:F$345*(LEFT('[1]表九（录入表）'!$B$6:$B$345,LEN($A376))=$A376))</f>
        <v>0</v>
      </c>
      <c r="F376" s="244" t="str">
        <f t="shared" si="15"/>
        <v/>
      </c>
      <c r="G376" s="244" t="str">
        <f t="shared" si="15"/>
        <v/>
      </c>
      <c r="H376" s="95"/>
      <c r="I376" s="110"/>
      <c r="J376" s="101"/>
      <c r="K376" s="101"/>
      <c r="L376" s="101"/>
      <c r="M376" s="95"/>
      <c r="N376" s="95"/>
    </row>
    <row r="377" spans="1:14" ht="15">
      <c r="A377" s="95"/>
      <c r="B377" s="110"/>
      <c r="C377" s="126"/>
      <c r="D377" s="101"/>
      <c r="E377" s="101"/>
      <c r="F377" s="101"/>
      <c r="G377" s="101"/>
      <c r="H377" s="95"/>
      <c r="I377" s="110"/>
      <c r="J377" s="101"/>
      <c r="K377" s="101"/>
      <c r="L377" s="101"/>
      <c r="M377" s="95"/>
      <c r="N377" s="95"/>
    </row>
    <row r="378" spans="1:14" ht="15">
      <c r="A378" s="95"/>
      <c r="B378" s="118" t="s">
        <v>9759</v>
      </c>
      <c r="C378" s="251">
        <f t="shared" ref="C378:E378" si="17">SUM(C349,C350,C374)</f>
        <v>11166</v>
      </c>
      <c r="D378" s="249">
        <f t="shared" si="17"/>
        <v>54455</v>
      </c>
      <c r="E378" s="249">
        <f t="shared" si="17"/>
        <v>7238.41</v>
      </c>
      <c r="F378" s="244">
        <f t="shared" ref="F378:G378" si="18">IFERROR($E378/C378,"")</f>
        <v>0.64825452265806915</v>
      </c>
      <c r="G378" s="244">
        <f t="shared" si="18"/>
        <v>0.13292461665595445</v>
      </c>
      <c r="H378" s="95"/>
      <c r="I378" s="118" t="s">
        <v>12194</v>
      </c>
      <c r="J378" s="251">
        <f>SUM(J349,J350,J374)</f>
        <v>11166</v>
      </c>
      <c r="K378" s="251">
        <f t="shared" ref="K378:L378" si="19">SUM(K349,K350,K374)</f>
        <v>54455.41</v>
      </c>
      <c r="L378" s="251">
        <f t="shared" si="19"/>
        <v>7238.41</v>
      </c>
      <c r="M378" s="259">
        <f t="shared" ref="M378:N378" si="20">IFERROR($L378/J378,"")</f>
        <v>0.64825452265806915</v>
      </c>
      <c r="N378" s="259">
        <f t="shared" si="20"/>
        <v>0.13292361585377835</v>
      </c>
    </row>
  </sheetData>
  <sheetProtection autoFilter="0"/>
  <mergeCells count="13">
    <mergeCell ref="A2:N2"/>
    <mergeCell ref="A4:G4"/>
    <mergeCell ref="H4:N4"/>
    <mergeCell ref="E5:G5"/>
    <mergeCell ref="L5:N5"/>
    <mergeCell ref="A5:A6"/>
    <mergeCell ref="B5:B6"/>
    <mergeCell ref="C5:C6"/>
    <mergeCell ref="D5:D6"/>
    <mergeCell ref="H5:H6"/>
    <mergeCell ref="I5:I6"/>
    <mergeCell ref="J5:J6"/>
    <mergeCell ref="K5:K6"/>
  </mergeCells>
  <phoneticPr fontId="49" type="noConversion"/>
  <printOptions horizontalCentered="1"/>
  <pageMargins left="0.47222222222222199" right="0.47222222222222199" top="0.39305555555555599" bottom="0.23611111111111099" header="0.43263888888888902" footer="0.16944444444444401"/>
  <pageSetup paperSize="9" scale="54" fitToHeight="0" orientation="landscape" blackAndWhite="1"/>
  <headerFooter>
    <oddFooter>&amp;C&amp;P/&amp;N</oddFooter>
  </headerFooter>
</worksheet>
</file>

<file path=xl/worksheets/sheet12.xml><?xml version="1.0" encoding="utf-8"?>
<worksheet xmlns="http://schemas.openxmlformats.org/spreadsheetml/2006/main" xmlns:r="http://schemas.openxmlformats.org/officeDocument/2006/relationships">
  <sheetPr codeName="Sheet12"/>
  <dimension ref="A1:I85"/>
  <sheetViews>
    <sheetView showGridLines="0" showZeros="0" workbookViewId="0">
      <pane xSplit="3" ySplit="1" topLeftCell="D2" activePane="bottomRight" state="frozen"/>
      <selection pane="topRight"/>
      <selection pane="bottomLeft"/>
      <selection pane="bottomRight"/>
    </sheetView>
  </sheetViews>
  <sheetFormatPr defaultColWidth="8.75" defaultRowHeight="13.5"/>
  <cols>
    <col min="1" max="1" width="6.5" style="105" customWidth="1"/>
    <col min="2" max="2" width="54.375" style="105" customWidth="1"/>
    <col min="3" max="9" width="13.5" style="106" customWidth="1"/>
    <col min="10" max="16384" width="8.75" style="105"/>
  </cols>
  <sheetData>
    <row r="1" spans="1:9" ht="18.75">
      <c r="A1" s="107" t="s">
        <v>14056</v>
      </c>
      <c r="B1" s="255">
        <f t="array" ref="B1">IF(SUMPRODUCT(ISTEXT(G5:G64)*ROW(G5:G64))&gt;0,"录入了非数字，请检查 "&amp;IFERROR(ADDRESS(SUMPRODUCT(MAX(ISTEXT(G5:G64)*ROW(G5:G64))),7)&amp;" 单元格！",0),IF(SUMPRODUCT(ISTEXT(H5:H64)*ROW(H5:H64))&gt;0,"录入了非数字，请检查 "&amp;IFERROR(ADDRESS(SUMPRODUCT(MAX(ISTEXT(H5:H64)*ROW(H5:H64))),8)&amp;" 单元格！",0),IF(SUMPRODUCT(ISTEXT(D5:D64)*ROW(D5:D64))&gt;0,"录入了非数字，请检查 "&amp;IFERROR(ADDRESS(SUMPRODUCT(MAX(ISTEXT(D5:D64)*ROW(D5:D64))),4)&amp;" 单元格！",0),IF(SUMPRODUCT(ISTEXT(E5:E64)*ROW(E5:E64))&gt;0,"录入了非数字，请检查 "&amp;IFERROR(ADDRESS(SUMPRODUCT(MAX(ISTEXT(E5:E64)*ROW(E5:E64))),5)&amp;" 单元格！",0),IF(SUMPRODUCT(ISTEXT(F5:F64)*ROW(F5:F64))&gt;0,"录入了非数字，请检查 "&amp;IFERROR(ADDRESS(SUMPRODUCT(MAX((ISTEXT(F5:F64)*ROW(F5:F64)))),6)&amp;" 单元格！",0),IF(SUMPRODUCT(ISERROR(C85:H85)*COLUMN(C85:H85))&gt;0,"录入了错误值，请检查 "&amp;IFERROR(CHAR(SUMPRODUCT(MAX(ISERROR(C85:H85)*COLUMN(C85:H85)))+64)&amp;" 列！",0),0))))))</f>
        <v>0</v>
      </c>
      <c r="C1" s="262"/>
      <c r="D1" s="262"/>
      <c r="E1" s="262"/>
      <c r="F1" s="262"/>
      <c r="G1" s="262"/>
      <c r="H1" s="262"/>
      <c r="I1" s="262"/>
    </row>
    <row r="2" spans="1:9" s="103" customFormat="1" ht="24">
      <c r="A2" s="332" t="s">
        <v>13939</v>
      </c>
      <c r="B2" s="332"/>
      <c r="C2" s="333"/>
      <c r="D2" s="333"/>
      <c r="E2" s="333"/>
      <c r="F2" s="333"/>
      <c r="G2" s="333"/>
      <c r="H2" s="333"/>
      <c r="I2" s="333"/>
    </row>
    <row r="3" spans="1:9" ht="18" customHeight="1">
      <c r="A3" s="258"/>
      <c r="B3" s="258"/>
      <c r="C3" s="262"/>
      <c r="D3" s="262"/>
      <c r="E3" s="262"/>
      <c r="F3" s="262"/>
      <c r="G3" s="262"/>
      <c r="H3" s="334" t="s">
        <v>9701</v>
      </c>
      <c r="I3" s="334"/>
    </row>
    <row r="4" spans="1:9" s="104" customFormat="1" ht="31.5" customHeight="1">
      <c r="A4" s="356" t="s">
        <v>13940</v>
      </c>
      <c r="B4" s="356" t="s">
        <v>9762</v>
      </c>
      <c r="C4" s="342" t="s">
        <v>12195</v>
      </c>
      <c r="D4" s="342" t="s">
        <v>13941</v>
      </c>
      <c r="E4" s="342" t="s">
        <v>13942</v>
      </c>
      <c r="F4" s="342" t="s">
        <v>13279</v>
      </c>
      <c r="G4" s="383" t="s">
        <v>12132</v>
      </c>
      <c r="H4" s="342" t="s">
        <v>12199</v>
      </c>
      <c r="I4" s="342" t="s">
        <v>12200</v>
      </c>
    </row>
    <row r="5" spans="1:9" s="104" customFormat="1" ht="27.75" customHeight="1">
      <c r="A5" s="356"/>
      <c r="B5" s="356"/>
      <c r="C5" s="355"/>
      <c r="D5" s="355"/>
      <c r="E5" s="355"/>
      <c r="F5" s="382"/>
      <c r="G5" s="384"/>
      <c r="H5" s="355"/>
      <c r="I5" s="355"/>
    </row>
    <row r="6" spans="1:9" ht="18.399999999999999" customHeight="1">
      <c r="A6" s="109" t="s">
        <v>13583</v>
      </c>
      <c r="B6" s="110" t="s">
        <v>13584</v>
      </c>
      <c r="C6" s="249">
        <f>VLOOKUP(A6,[1]表九!$H$7:$L$347,5,0)</f>
        <v>0</v>
      </c>
      <c r="D6" s="242"/>
      <c r="E6" s="111"/>
      <c r="F6" s="112"/>
      <c r="G6" s="111"/>
      <c r="H6" s="111"/>
      <c r="I6" s="249">
        <f ca="1">C6-SUM(OFFSET(C6,0,1,1,5))</f>
        <v>0</v>
      </c>
    </row>
    <row r="7" spans="1:9" ht="18.399999999999999" customHeight="1">
      <c r="A7" s="109" t="s">
        <v>12972</v>
      </c>
      <c r="B7" s="110" t="s">
        <v>13280</v>
      </c>
      <c r="C7" s="249">
        <f>VLOOKUP(A7,[1]表九!$H$7:$L$347,5,0)</f>
        <v>0</v>
      </c>
      <c r="D7" s="111"/>
      <c r="E7" s="242"/>
      <c r="F7" s="112"/>
      <c r="G7" s="111"/>
      <c r="H7" s="111"/>
      <c r="I7" s="249">
        <f t="shared" ref="I7:I63" ca="1" si="0">C7-SUM(OFFSET(C7,0,1,1,5))</f>
        <v>0</v>
      </c>
    </row>
    <row r="8" spans="1:9" ht="18.399999999999999" customHeight="1">
      <c r="A8" s="113" t="s">
        <v>13610</v>
      </c>
      <c r="B8" s="110" t="s">
        <v>13584</v>
      </c>
      <c r="C8" s="249">
        <f>VLOOKUP(A8,[1]表九!$H$7:$L$347,5,0)</f>
        <v>0</v>
      </c>
      <c r="D8" s="111"/>
      <c r="E8" s="111"/>
      <c r="F8" s="242"/>
      <c r="G8" s="111"/>
      <c r="H8" s="111"/>
      <c r="I8" s="249">
        <f t="shared" ca="1" si="0"/>
        <v>0</v>
      </c>
    </row>
    <row r="9" spans="1:9" ht="18.399999999999999" customHeight="1">
      <c r="A9" s="109" t="s">
        <v>12988</v>
      </c>
      <c r="B9" s="110" t="s">
        <v>13281</v>
      </c>
      <c r="C9" s="249">
        <f>VLOOKUP(A9,[1]表九!$H$7:$L$347,5,0)</f>
        <v>1</v>
      </c>
      <c r="D9" s="111"/>
      <c r="E9" s="111">
        <v>1</v>
      </c>
      <c r="F9" s="112"/>
      <c r="G9" s="111"/>
      <c r="H9" s="111"/>
      <c r="I9" s="249">
        <f t="shared" ca="1" si="0"/>
        <v>0</v>
      </c>
    </row>
    <row r="10" spans="1:9" ht="18.399999999999999" customHeight="1">
      <c r="A10" s="113" t="s">
        <v>13000</v>
      </c>
      <c r="B10" s="110" t="s">
        <v>13282</v>
      </c>
      <c r="C10" s="249">
        <f>VLOOKUP(A10,[1]表九!$H$7:$L$347,5,0)</f>
        <v>36.409999999999997</v>
      </c>
      <c r="D10" s="111"/>
      <c r="E10" s="111"/>
      <c r="F10" s="112">
        <v>36.409999999999997</v>
      </c>
      <c r="G10" s="242"/>
      <c r="H10" s="111"/>
      <c r="I10" s="249">
        <f t="shared" ca="1" si="0"/>
        <v>0</v>
      </c>
    </row>
    <row r="11" spans="1:9" ht="18.399999999999999" customHeight="1">
      <c r="A11" s="113" t="s">
        <v>13012</v>
      </c>
      <c r="B11" s="110" t="s">
        <v>13283</v>
      </c>
      <c r="C11" s="249">
        <f>VLOOKUP(A11,[1]表九!$H$7:$L$347,5,0)</f>
        <v>0</v>
      </c>
      <c r="D11" s="111"/>
      <c r="E11" s="111"/>
      <c r="F11" s="112"/>
      <c r="G11" s="111"/>
      <c r="H11" s="111"/>
      <c r="I11" s="249">
        <f t="shared" ca="1" si="0"/>
        <v>0</v>
      </c>
    </row>
    <row r="12" spans="1:9" ht="18.399999999999999" customHeight="1">
      <c r="A12" s="113" t="s">
        <v>13655</v>
      </c>
      <c r="B12" s="110" t="s">
        <v>13584</v>
      </c>
      <c r="C12" s="249">
        <f>VLOOKUP(A12,[1]表九!$H$7:$L$347,5,0)</f>
        <v>0</v>
      </c>
      <c r="D12" s="242"/>
      <c r="E12" s="111"/>
      <c r="F12" s="112"/>
      <c r="G12" s="111"/>
      <c r="H12" s="111"/>
      <c r="I12" s="249">
        <f t="shared" ca="1" si="0"/>
        <v>0</v>
      </c>
    </row>
    <row r="13" spans="1:9" ht="18.399999999999999" customHeight="1">
      <c r="A13" s="113" t="s">
        <v>13670</v>
      </c>
      <c r="B13" s="110" t="s">
        <v>13584</v>
      </c>
      <c r="C13" s="249">
        <f>VLOOKUP(A13,[1]表九!$H$7:$L$347,5,0)</f>
        <v>0</v>
      </c>
      <c r="D13" s="111"/>
      <c r="E13" s="111"/>
      <c r="F13" s="112"/>
      <c r="G13" s="111"/>
      <c r="H13" s="242"/>
      <c r="I13" s="249">
        <f t="shared" ca="1" si="0"/>
        <v>0</v>
      </c>
    </row>
    <row r="14" spans="1:9" ht="18.399999999999999" customHeight="1">
      <c r="A14" s="113" t="s">
        <v>13680</v>
      </c>
      <c r="B14" s="110" t="s">
        <v>13584</v>
      </c>
      <c r="C14" s="249">
        <f>VLOOKUP(A14,[1]表九!$H$7:$L$347,5,0)</f>
        <v>0</v>
      </c>
      <c r="D14" s="111"/>
      <c r="E14" s="111"/>
      <c r="F14" s="112"/>
      <c r="G14" s="111"/>
      <c r="H14" s="111"/>
      <c r="I14" s="249">
        <f t="shared" ca="1" si="0"/>
        <v>0</v>
      </c>
    </row>
    <row r="15" spans="1:9" ht="18.399999999999999" customHeight="1">
      <c r="A15" s="113" t="s">
        <v>13018</v>
      </c>
      <c r="B15" s="110" t="s">
        <v>13284</v>
      </c>
      <c r="C15" s="249">
        <f>VLOOKUP(A15,[1]表九!$H$7:$L$347,5,0)</f>
        <v>0</v>
      </c>
      <c r="D15" s="111"/>
      <c r="E15" s="111"/>
      <c r="F15" s="112"/>
      <c r="G15" s="111"/>
      <c r="H15" s="111"/>
      <c r="I15" s="249">
        <f t="shared" ca="1" si="0"/>
        <v>0</v>
      </c>
    </row>
    <row r="16" spans="1:9" ht="18.399999999999999" customHeight="1">
      <c r="A16" s="113" t="s">
        <v>13028</v>
      </c>
      <c r="B16" s="110" t="s">
        <v>13285</v>
      </c>
      <c r="C16" s="249">
        <f>VLOOKUP(A16,[1]表九!$H$7:$L$347,5,0)</f>
        <v>0</v>
      </c>
      <c r="D16" s="111"/>
      <c r="E16" s="111"/>
      <c r="F16" s="112"/>
      <c r="G16" s="111"/>
      <c r="H16" s="111"/>
      <c r="I16" s="249">
        <f t="shared" ca="1" si="0"/>
        <v>0</v>
      </c>
    </row>
    <row r="17" spans="1:9" ht="18.399999999999999" customHeight="1">
      <c r="A17" s="113" t="s">
        <v>13695</v>
      </c>
      <c r="B17" s="110" t="s">
        <v>13584</v>
      </c>
      <c r="C17" s="249">
        <f>VLOOKUP(A17,[1]表九!$H$7:$L$347,5,0)</f>
        <v>0</v>
      </c>
      <c r="D17" s="111"/>
      <c r="E17" s="111"/>
      <c r="F17" s="112"/>
      <c r="G17" s="111"/>
      <c r="H17" s="111"/>
      <c r="I17" s="249">
        <f t="shared" ca="1" si="0"/>
        <v>0</v>
      </c>
    </row>
    <row r="18" spans="1:9" ht="18.399999999999999" customHeight="1">
      <c r="A18" s="113" t="s">
        <v>13038</v>
      </c>
      <c r="B18" s="110" t="s">
        <v>13286</v>
      </c>
      <c r="C18" s="249">
        <f>VLOOKUP(A18,[1]表九!$H$7:$L$347,5,0)</f>
        <v>1947</v>
      </c>
      <c r="D18" s="111">
        <v>1815</v>
      </c>
      <c r="E18" s="111"/>
      <c r="F18" s="112">
        <v>132</v>
      </c>
      <c r="G18" s="111"/>
      <c r="H18" s="111"/>
      <c r="I18" s="249">
        <f t="shared" ca="1" si="0"/>
        <v>0</v>
      </c>
    </row>
    <row r="19" spans="1:9" ht="18.399999999999999" customHeight="1">
      <c r="A19" s="113" t="s">
        <v>13069</v>
      </c>
      <c r="B19" s="110" t="s">
        <v>13287</v>
      </c>
      <c r="C19" s="249">
        <f>VLOOKUP(A19,[1]表九!$H$7:$L$347,5,0)</f>
        <v>0</v>
      </c>
      <c r="D19" s="111"/>
      <c r="E19" s="111"/>
      <c r="F19" s="112"/>
      <c r="G19" s="111"/>
      <c r="H19" s="111"/>
      <c r="I19" s="249">
        <f t="shared" ca="1" si="0"/>
        <v>0</v>
      </c>
    </row>
    <row r="20" spans="1:9" ht="18.399999999999999" customHeight="1">
      <c r="A20" s="113" t="s">
        <v>13073</v>
      </c>
      <c r="B20" s="110" t="s">
        <v>13288</v>
      </c>
      <c r="C20" s="249">
        <f>VLOOKUP(A20,[1]表九!$H$7:$L$347,5,0)</f>
        <v>38</v>
      </c>
      <c r="D20" s="111"/>
      <c r="E20" s="111"/>
      <c r="F20" s="112">
        <v>38</v>
      </c>
      <c r="G20" s="111"/>
      <c r="H20" s="111"/>
      <c r="I20" s="249">
        <f t="shared" ca="1" si="0"/>
        <v>0</v>
      </c>
    </row>
    <row r="21" spans="1:9" ht="18.399999999999999" customHeight="1">
      <c r="A21" s="113" t="s">
        <v>13074</v>
      </c>
      <c r="B21" s="110" t="s">
        <v>13289</v>
      </c>
      <c r="C21" s="249">
        <f>VLOOKUP(A21,[1]表九!$H$7:$L$347,5,0)</f>
        <v>100</v>
      </c>
      <c r="D21" s="111">
        <v>100</v>
      </c>
      <c r="E21" s="111"/>
      <c r="F21" s="112"/>
      <c r="G21" s="111"/>
      <c r="H21" s="111"/>
      <c r="I21" s="249">
        <f t="shared" ca="1" si="0"/>
        <v>0</v>
      </c>
    </row>
    <row r="22" spans="1:9" ht="18.399999999999999" customHeight="1">
      <c r="A22" s="113" t="s">
        <v>13080</v>
      </c>
      <c r="B22" s="110" t="s">
        <v>13290</v>
      </c>
      <c r="C22" s="249">
        <f>VLOOKUP(A22,[1]表九!$H$7:$L$347,5,0)</f>
        <v>110</v>
      </c>
      <c r="D22" s="111">
        <v>110</v>
      </c>
      <c r="E22" s="111"/>
      <c r="F22" s="112"/>
      <c r="G22" s="111"/>
      <c r="H22" s="111"/>
      <c r="I22" s="249">
        <f t="shared" ca="1" si="0"/>
        <v>0</v>
      </c>
    </row>
    <row r="23" spans="1:9" ht="18.399999999999999" customHeight="1">
      <c r="A23" s="113" t="s">
        <v>13084</v>
      </c>
      <c r="B23" s="110" t="s">
        <v>13291</v>
      </c>
      <c r="C23" s="249">
        <f>VLOOKUP(A23,[1]表九!$H$7:$L$347,5,0)</f>
        <v>0</v>
      </c>
      <c r="D23" s="111"/>
      <c r="E23" s="111"/>
      <c r="F23" s="112"/>
      <c r="G23" s="111"/>
      <c r="H23" s="111"/>
      <c r="I23" s="249">
        <f t="shared" ca="1" si="0"/>
        <v>0</v>
      </c>
    </row>
    <row r="24" spans="1:9" ht="18.399999999999999" customHeight="1">
      <c r="A24" s="113" t="s">
        <v>13088</v>
      </c>
      <c r="B24" s="110" t="s">
        <v>13292</v>
      </c>
      <c r="C24" s="249">
        <f>VLOOKUP(A24,[1]表九!$H$7:$L$347,5,0)</f>
        <v>0</v>
      </c>
      <c r="D24" s="111"/>
      <c r="E24" s="111"/>
      <c r="F24" s="112"/>
      <c r="G24" s="111"/>
      <c r="H24" s="111"/>
      <c r="I24" s="249">
        <f t="shared" ca="1" si="0"/>
        <v>0</v>
      </c>
    </row>
    <row r="25" spans="1:9" ht="18.399999999999999" customHeight="1">
      <c r="A25" s="113" t="s">
        <v>13092</v>
      </c>
      <c r="B25" s="110" t="s">
        <v>13293</v>
      </c>
      <c r="C25" s="249">
        <f>VLOOKUP(A25,[1]表九!$H$7:$L$347,5,0)</f>
        <v>0</v>
      </c>
      <c r="D25" s="111"/>
      <c r="E25" s="111"/>
      <c r="F25" s="112"/>
      <c r="G25" s="111"/>
      <c r="H25" s="111"/>
      <c r="I25" s="249">
        <f t="shared" ca="1" si="0"/>
        <v>0</v>
      </c>
    </row>
    <row r="26" spans="1:9" ht="18.399999999999999" customHeight="1">
      <c r="A26" s="113" t="s">
        <v>13098</v>
      </c>
      <c r="B26" s="110" t="s">
        <v>13294</v>
      </c>
      <c r="C26" s="249">
        <f>VLOOKUP(A26,[1]表九!$H$7:$L$347,5,0)</f>
        <v>0</v>
      </c>
      <c r="D26" s="111"/>
      <c r="E26" s="111"/>
      <c r="F26" s="112"/>
      <c r="G26" s="111"/>
      <c r="H26" s="111"/>
      <c r="I26" s="249">
        <f t="shared" ca="1" si="0"/>
        <v>0</v>
      </c>
    </row>
    <row r="27" spans="1:9" ht="18.399999999999999" customHeight="1">
      <c r="A27" s="113" t="s">
        <v>13101</v>
      </c>
      <c r="B27" s="110" t="s">
        <v>13295</v>
      </c>
      <c r="C27" s="249">
        <f>VLOOKUP(A27,[1]表九!$H$7:$L$347,5,0)</f>
        <v>0</v>
      </c>
      <c r="D27" s="111"/>
      <c r="E27" s="111"/>
      <c r="F27" s="112"/>
      <c r="G27" s="111"/>
      <c r="H27" s="111"/>
      <c r="I27" s="249">
        <f t="shared" ca="1" si="0"/>
        <v>0</v>
      </c>
    </row>
    <row r="28" spans="1:9" ht="18.399999999999999" customHeight="1">
      <c r="A28" s="113" t="s">
        <v>13731</v>
      </c>
      <c r="B28" s="110" t="s">
        <v>13584</v>
      </c>
      <c r="C28" s="249">
        <f>VLOOKUP(A28,[1]表九!$H$7:$L$347,5,0)</f>
        <v>0</v>
      </c>
      <c r="D28" s="111"/>
      <c r="E28" s="111"/>
      <c r="F28" s="112"/>
      <c r="G28" s="111"/>
      <c r="H28" s="111"/>
      <c r="I28" s="249">
        <f t="shared" ca="1" si="0"/>
        <v>0</v>
      </c>
    </row>
    <row r="29" spans="1:9" ht="18.399999999999999" customHeight="1">
      <c r="A29" s="113" t="s">
        <v>13110</v>
      </c>
      <c r="B29" s="110" t="s">
        <v>13296</v>
      </c>
      <c r="C29" s="249">
        <f>VLOOKUP(A29,[1]表九!$H$7:$L$347,5,0)</f>
        <v>66</v>
      </c>
      <c r="D29" s="111"/>
      <c r="E29" s="111"/>
      <c r="F29" s="112">
        <v>66</v>
      </c>
      <c r="G29" s="111"/>
      <c r="H29" s="111"/>
      <c r="I29" s="249">
        <f t="shared" ca="1" si="0"/>
        <v>0</v>
      </c>
    </row>
    <row r="30" spans="1:9" ht="18.399999999999999" customHeight="1">
      <c r="A30" s="113" t="s">
        <v>13115</v>
      </c>
      <c r="B30" s="110" t="s">
        <v>13297</v>
      </c>
      <c r="C30" s="249">
        <f>VLOOKUP(A30,[1]表九!$H$7:$L$347,5,0)</f>
        <v>0</v>
      </c>
      <c r="D30" s="111"/>
      <c r="E30" s="111"/>
      <c r="F30" s="112"/>
      <c r="G30" s="111"/>
      <c r="H30" s="111"/>
      <c r="I30" s="249">
        <f t="shared" ca="1" si="0"/>
        <v>0</v>
      </c>
    </row>
    <row r="31" spans="1:9" ht="18.399999999999999" customHeight="1">
      <c r="A31" s="113" t="s">
        <v>13120</v>
      </c>
      <c r="B31" s="110" t="s">
        <v>13298</v>
      </c>
      <c r="C31" s="249">
        <f>VLOOKUP(A31,[1]表九!$H$7:$L$347,5,0)</f>
        <v>0</v>
      </c>
      <c r="D31" s="111"/>
      <c r="E31" s="111"/>
      <c r="F31" s="112"/>
      <c r="G31" s="111"/>
      <c r="H31" s="111"/>
      <c r="I31" s="249">
        <f t="shared" ca="1" si="0"/>
        <v>0</v>
      </c>
    </row>
    <row r="32" spans="1:9" ht="18.399999999999999" customHeight="1">
      <c r="A32" s="113" t="s">
        <v>13125</v>
      </c>
      <c r="B32" s="110" t="s">
        <v>13299</v>
      </c>
      <c r="C32" s="249">
        <f>VLOOKUP(A32,[1]表九!$H$7:$L$347,5,0)</f>
        <v>0</v>
      </c>
      <c r="D32" s="111"/>
      <c r="E32" s="111"/>
      <c r="F32" s="112"/>
      <c r="G32" s="111"/>
      <c r="H32" s="111"/>
      <c r="I32" s="249">
        <f t="shared" ca="1" si="0"/>
        <v>0</v>
      </c>
    </row>
    <row r="33" spans="1:9" ht="18.399999999999999" customHeight="1">
      <c r="A33" s="113" t="s">
        <v>13128</v>
      </c>
      <c r="B33" s="110" t="s">
        <v>13300</v>
      </c>
      <c r="C33" s="249">
        <f>VLOOKUP(A33,[1]表九!$H$7:$L$347,5,0)</f>
        <v>0</v>
      </c>
      <c r="D33" s="111"/>
      <c r="E33" s="111"/>
      <c r="F33" s="112"/>
      <c r="G33" s="111"/>
      <c r="H33" s="111"/>
      <c r="I33" s="249">
        <f t="shared" ca="1" si="0"/>
        <v>0</v>
      </c>
    </row>
    <row r="34" spans="1:9" ht="18.399999999999999" customHeight="1">
      <c r="A34" s="113" t="s">
        <v>47</v>
      </c>
      <c r="B34" s="110" t="s">
        <v>13133</v>
      </c>
      <c r="C34" s="249">
        <f>VLOOKUP(A34,[1]表九!$H$7:$L$347,5,0)</f>
        <v>728</v>
      </c>
      <c r="D34" s="111"/>
      <c r="E34" s="111">
        <v>439</v>
      </c>
      <c r="F34" s="112">
        <v>289</v>
      </c>
      <c r="G34" s="111"/>
      <c r="H34" s="111"/>
      <c r="I34" s="249">
        <f t="shared" ca="1" si="0"/>
        <v>0</v>
      </c>
    </row>
    <row r="35" spans="1:9" ht="18.399999999999999" customHeight="1">
      <c r="A35" s="113" t="s">
        <v>51</v>
      </c>
      <c r="B35" s="110" t="s">
        <v>13137</v>
      </c>
      <c r="C35" s="249">
        <f>VLOOKUP(A35,[1]表九!$H$7:$L$347,5,0)</f>
        <v>0</v>
      </c>
      <c r="D35" s="111"/>
      <c r="E35" s="111"/>
      <c r="F35" s="112"/>
      <c r="G35" s="111"/>
      <c r="H35" s="111"/>
      <c r="I35" s="249">
        <f t="shared" ca="1" si="0"/>
        <v>0</v>
      </c>
    </row>
    <row r="36" spans="1:9" ht="18.399999999999999" customHeight="1">
      <c r="A36" s="113" t="s">
        <v>55</v>
      </c>
      <c r="B36" s="110" t="s">
        <v>13139</v>
      </c>
      <c r="C36" s="249">
        <f>VLOOKUP(A36,[1]表九!$H$7:$L$347,5,0)</f>
        <v>0</v>
      </c>
      <c r="D36" s="111"/>
      <c r="E36" s="111"/>
      <c r="F36" s="112"/>
      <c r="G36" s="111"/>
      <c r="H36" s="111"/>
      <c r="I36" s="249">
        <f t="shared" ca="1" si="0"/>
        <v>0</v>
      </c>
    </row>
    <row r="37" spans="1:9" ht="18.399999999999999" customHeight="1">
      <c r="A37" s="113" t="s">
        <v>13745</v>
      </c>
      <c r="B37" s="110" t="s">
        <v>13584</v>
      </c>
      <c r="C37" s="249">
        <f>VLOOKUP(A37,[1]表九!$H$7:$L$347,5,0)</f>
        <v>0</v>
      </c>
      <c r="D37" s="111"/>
      <c r="E37" s="111"/>
      <c r="F37" s="112"/>
      <c r="G37" s="111"/>
      <c r="H37" s="111"/>
      <c r="I37" s="249">
        <f t="shared" ca="1" si="0"/>
        <v>0</v>
      </c>
    </row>
    <row r="38" spans="1:9" ht="18.399999999999999" customHeight="1">
      <c r="A38" s="114" t="s">
        <v>13141</v>
      </c>
      <c r="B38" s="110" t="s">
        <v>13301</v>
      </c>
      <c r="C38" s="249">
        <f>VLOOKUP(A38,[1]表九!$H$7:$L$347,5,0)</f>
        <v>0</v>
      </c>
      <c r="D38" s="111"/>
      <c r="E38" s="111"/>
      <c r="F38" s="112"/>
      <c r="G38" s="111"/>
      <c r="H38" s="111"/>
      <c r="I38" s="249">
        <f t="shared" ca="1" si="0"/>
        <v>0</v>
      </c>
    </row>
    <row r="39" spans="1:9" ht="18.399999999999999" customHeight="1">
      <c r="A39" s="115" t="s">
        <v>13146</v>
      </c>
      <c r="B39" s="116" t="s">
        <v>13302</v>
      </c>
      <c r="C39" s="249">
        <f>VLOOKUP(A39,[1]表九!$H$7:$L$347,5,0)</f>
        <v>0</v>
      </c>
      <c r="D39" s="111"/>
      <c r="E39" s="111"/>
      <c r="F39" s="112"/>
      <c r="G39" s="111"/>
      <c r="H39" s="111"/>
      <c r="I39" s="249">
        <f t="shared" ca="1" si="0"/>
        <v>0</v>
      </c>
    </row>
    <row r="40" spans="1:9" ht="18.399999999999999" customHeight="1">
      <c r="A40" s="115" t="s">
        <v>13151</v>
      </c>
      <c r="B40" s="116" t="s">
        <v>13303</v>
      </c>
      <c r="C40" s="249">
        <f>VLOOKUP(A40,[1]表九!$H$7:$L$347,5,0)</f>
        <v>0</v>
      </c>
      <c r="D40" s="111"/>
      <c r="E40" s="111"/>
      <c r="F40" s="112"/>
      <c r="G40" s="111"/>
      <c r="H40" s="111"/>
      <c r="I40" s="249">
        <f t="shared" ca="1" si="0"/>
        <v>0</v>
      </c>
    </row>
    <row r="41" spans="1:9" ht="18.399999999999999" customHeight="1">
      <c r="A41" s="109" t="s">
        <v>13160</v>
      </c>
      <c r="B41" s="110" t="s">
        <v>13304</v>
      </c>
      <c r="C41" s="249">
        <f>VLOOKUP(A41,[1]表九!$H$7:$L$347,5,0)</f>
        <v>0</v>
      </c>
      <c r="D41" s="111"/>
      <c r="E41" s="111"/>
      <c r="F41" s="112"/>
      <c r="G41" s="111"/>
      <c r="H41" s="111"/>
      <c r="I41" s="249">
        <f t="shared" ca="1" si="0"/>
        <v>0</v>
      </c>
    </row>
    <row r="42" spans="1:9" ht="18.399999999999999" customHeight="1">
      <c r="A42" s="114" t="s">
        <v>13167</v>
      </c>
      <c r="B42" s="110" t="s">
        <v>13305</v>
      </c>
      <c r="C42" s="249">
        <f>VLOOKUP(A42,[1]表九!$H$7:$L$347,5,0)</f>
        <v>0</v>
      </c>
      <c r="D42" s="111"/>
      <c r="E42" s="111"/>
      <c r="F42" s="112"/>
      <c r="G42" s="111"/>
      <c r="H42" s="111"/>
      <c r="I42" s="249">
        <f t="shared" ca="1" si="0"/>
        <v>0</v>
      </c>
    </row>
    <row r="43" spans="1:9" ht="18.399999999999999" customHeight="1">
      <c r="A43" s="114" t="s">
        <v>13177</v>
      </c>
      <c r="B43" s="110" t="s">
        <v>13306</v>
      </c>
      <c r="C43" s="249">
        <f>VLOOKUP(A43,[1]表九!$H$7:$L$347,5,0)</f>
        <v>0</v>
      </c>
      <c r="D43" s="111"/>
      <c r="E43" s="111"/>
      <c r="F43" s="112"/>
      <c r="G43" s="111"/>
      <c r="H43" s="111"/>
      <c r="I43" s="249">
        <f t="shared" ca="1" si="0"/>
        <v>0</v>
      </c>
    </row>
    <row r="44" spans="1:9" ht="18.399999999999999" customHeight="1">
      <c r="A44" s="114" t="s">
        <v>13180</v>
      </c>
      <c r="B44" s="110" t="s">
        <v>13307</v>
      </c>
      <c r="C44" s="249">
        <f>VLOOKUP(A44,[1]表九!$H$7:$L$347,5,0)</f>
        <v>0</v>
      </c>
      <c r="D44" s="111"/>
      <c r="E44" s="111"/>
      <c r="F44" s="112"/>
      <c r="G44" s="111"/>
      <c r="H44" s="111"/>
      <c r="I44" s="249">
        <f t="shared" ca="1" si="0"/>
        <v>0</v>
      </c>
    </row>
    <row r="45" spans="1:9" ht="18.399999999999999" customHeight="1">
      <c r="A45" s="114" t="s">
        <v>13183</v>
      </c>
      <c r="B45" s="110" t="s">
        <v>13308</v>
      </c>
      <c r="C45" s="249">
        <f>VLOOKUP(A45,[1]表九!$H$7:$L$347,5,0)</f>
        <v>0</v>
      </c>
      <c r="D45" s="111"/>
      <c r="E45" s="111"/>
      <c r="F45" s="112"/>
      <c r="G45" s="111"/>
      <c r="H45" s="111"/>
      <c r="I45" s="249">
        <f t="shared" ca="1" si="0"/>
        <v>0</v>
      </c>
    </row>
    <row r="46" spans="1:9" ht="18.399999999999999" customHeight="1">
      <c r="A46" s="114" t="s">
        <v>13780</v>
      </c>
      <c r="B46" s="110" t="s">
        <v>13584</v>
      </c>
      <c r="C46" s="249">
        <f>VLOOKUP(A46,[1]表九!$H$7:$L$347,5,0)</f>
        <v>0</v>
      </c>
      <c r="D46" s="111"/>
      <c r="E46" s="111"/>
      <c r="F46" s="112"/>
      <c r="G46" s="111"/>
      <c r="H46" s="111"/>
      <c r="I46" s="249">
        <f t="shared" ca="1" si="0"/>
        <v>0</v>
      </c>
    </row>
    <row r="47" spans="1:9" ht="18.399999999999999" customHeight="1">
      <c r="A47" s="114" t="s">
        <v>13184</v>
      </c>
      <c r="B47" s="110" t="s">
        <v>13309</v>
      </c>
      <c r="C47" s="249">
        <f>VLOOKUP(A47,[1]表九!$H$7:$L$347,5,0)</f>
        <v>0</v>
      </c>
      <c r="D47" s="111"/>
      <c r="E47" s="111"/>
      <c r="F47" s="112"/>
      <c r="G47" s="111"/>
      <c r="H47" s="111"/>
      <c r="I47" s="249">
        <f t="shared" ca="1" si="0"/>
        <v>0</v>
      </c>
    </row>
    <row r="48" spans="1:9" ht="18.399999999999999" customHeight="1">
      <c r="A48" s="114" t="s">
        <v>13789</v>
      </c>
      <c r="B48" s="110" t="s">
        <v>13584</v>
      </c>
      <c r="C48" s="249">
        <f>VLOOKUP(A48,[1]表九!$H$7:$L$347,5,0)</f>
        <v>0</v>
      </c>
      <c r="D48" s="111"/>
      <c r="E48" s="111"/>
      <c r="F48" s="112"/>
      <c r="G48" s="111"/>
      <c r="H48" s="111"/>
      <c r="I48" s="249">
        <f t="shared" ca="1" si="0"/>
        <v>0</v>
      </c>
    </row>
    <row r="49" spans="1:9" ht="18.399999999999999" customHeight="1">
      <c r="A49" s="114" t="s">
        <v>58</v>
      </c>
      <c r="B49" s="110" t="s">
        <v>10104</v>
      </c>
      <c r="C49" s="249">
        <f>VLOOKUP(A49,[1]表九!$H$7:$L$347,5,0)</f>
        <v>0</v>
      </c>
      <c r="D49" s="111"/>
      <c r="E49" s="111"/>
      <c r="F49" s="112"/>
      <c r="G49" s="111"/>
      <c r="H49" s="111"/>
      <c r="I49" s="249">
        <f t="shared" ca="1" si="0"/>
        <v>0</v>
      </c>
    </row>
    <row r="50" spans="1:9" ht="18.399999999999999" customHeight="1">
      <c r="A50" s="114" t="s">
        <v>13796</v>
      </c>
      <c r="B50" s="110" t="s">
        <v>13797</v>
      </c>
      <c r="C50" s="249">
        <f>VLOOKUP(A50,[1]表九!$H$7:$L$347,5,0)</f>
        <v>0</v>
      </c>
      <c r="D50" s="111"/>
      <c r="E50" s="111"/>
      <c r="F50" s="112"/>
      <c r="G50" s="111"/>
      <c r="H50" s="111"/>
      <c r="I50" s="249">
        <f t="shared" ca="1" si="0"/>
        <v>0</v>
      </c>
    </row>
    <row r="51" spans="1:9" ht="18.399999999999999" customHeight="1">
      <c r="A51" s="114" t="s">
        <v>13802</v>
      </c>
      <c r="B51" s="110" t="s">
        <v>13584</v>
      </c>
      <c r="C51" s="249">
        <f>VLOOKUP(A51,[1]表九!$H$7:$L$347,5,0)</f>
        <v>0</v>
      </c>
      <c r="D51" s="111"/>
      <c r="E51" s="111"/>
      <c r="F51" s="112"/>
      <c r="G51" s="111"/>
      <c r="H51" s="111"/>
      <c r="I51" s="249">
        <f t="shared" ca="1" si="0"/>
        <v>0</v>
      </c>
    </row>
    <row r="52" spans="1:9" ht="18.399999999999999" customHeight="1">
      <c r="A52" s="109" t="s">
        <v>13806</v>
      </c>
      <c r="B52" s="110" t="s">
        <v>13584</v>
      </c>
      <c r="C52" s="249">
        <f>VLOOKUP(A52,[1]表九!$H$7:$L$347,5,0)</f>
        <v>0</v>
      </c>
      <c r="D52" s="111"/>
      <c r="E52" s="111"/>
      <c r="F52" s="112"/>
      <c r="G52" s="111"/>
      <c r="H52" s="111"/>
      <c r="I52" s="249">
        <f t="shared" ca="1" si="0"/>
        <v>0</v>
      </c>
    </row>
    <row r="53" spans="1:9" ht="18.399999999999999" customHeight="1">
      <c r="A53" s="114" t="s">
        <v>13810</v>
      </c>
      <c r="B53" s="110" t="s">
        <v>13584</v>
      </c>
      <c r="C53" s="249">
        <f>VLOOKUP(A53,[1]表九!$H$7:$L$347,5,0)</f>
        <v>0</v>
      </c>
      <c r="D53" s="111"/>
      <c r="E53" s="111"/>
      <c r="F53" s="112"/>
      <c r="G53" s="111"/>
      <c r="H53" s="111"/>
      <c r="I53" s="249">
        <f t="shared" ca="1" si="0"/>
        <v>0</v>
      </c>
    </row>
    <row r="54" spans="1:9" ht="20.65" customHeight="1">
      <c r="A54" s="114" t="s">
        <v>13190</v>
      </c>
      <c r="B54" s="110" t="s">
        <v>13310</v>
      </c>
      <c r="C54" s="249">
        <f>VLOOKUP(A54,[1]表九!$H$7:$L$347,5,0)</f>
        <v>0</v>
      </c>
      <c r="D54" s="111"/>
      <c r="E54" s="111"/>
      <c r="F54" s="112"/>
      <c r="G54" s="111"/>
      <c r="H54" s="111"/>
      <c r="I54" s="249">
        <f t="shared" ca="1" si="0"/>
        <v>0</v>
      </c>
    </row>
    <row r="55" spans="1:9" ht="20.65" customHeight="1">
      <c r="A55" s="210" t="s">
        <v>13194</v>
      </c>
      <c r="B55" s="110" t="s">
        <v>13311</v>
      </c>
      <c r="C55" s="249">
        <f>VLOOKUP(A55,[1]表九!$H$7:$L$347,5,0)</f>
        <v>35</v>
      </c>
      <c r="D55" s="111"/>
      <c r="E55" s="111"/>
      <c r="F55" s="112">
        <v>35</v>
      </c>
      <c r="G55" s="111"/>
      <c r="H55" s="111"/>
      <c r="I55" s="249">
        <f t="shared" ca="1" si="0"/>
        <v>0</v>
      </c>
    </row>
    <row r="56" spans="1:9" ht="20.65" customHeight="1">
      <c r="A56" s="109" t="s">
        <v>60</v>
      </c>
      <c r="B56" s="110" t="s">
        <v>13312</v>
      </c>
      <c r="C56" s="249">
        <f>VLOOKUP(A56,[1]表九!$H$7:$L$347,5,0)</f>
        <v>0</v>
      </c>
      <c r="D56" s="111"/>
      <c r="E56" s="111"/>
      <c r="F56" s="112"/>
      <c r="G56" s="111"/>
      <c r="H56" s="111"/>
      <c r="I56" s="249">
        <f t="shared" ca="1" si="0"/>
        <v>0</v>
      </c>
    </row>
    <row r="57" spans="1:9" ht="20.65" customHeight="1">
      <c r="A57" s="109" t="s">
        <v>13826</v>
      </c>
      <c r="B57" s="110" t="s">
        <v>13827</v>
      </c>
      <c r="C57" s="249">
        <f>VLOOKUP(A57,[1]表九!$H$7:$L$347,5,0)</f>
        <v>0</v>
      </c>
      <c r="D57" s="111"/>
      <c r="E57" s="111"/>
      <c r="F57" s="112"/>
      <c r="G57" s="111"/>
      <c r="H57" s="111"/>
      <c r="I57" s="249">
        <f t="shared" ca="1" si="0"/>
        <v>0</v>
      </c>
    </row>
    <row r="58" spans="1:9" ht="20.65" customHeight="1">
      <c r="A58" s="95" t="s">
        <v>13203</v>
      </c>
      <c r="B58" s="110" t="s">
        <v>13313</v>
      </c>
      <c r="C58" s="249">
        <f>VLOOKUP(A58,[1]表九!$H$7:$L$347,5,0)</f>
        <v>1435</v>
      </c>
      <c r="D58" s="111"/>
      <c r="E58" s="111">
        <v>616</v>
      </c>
      <c r="F58" s="112">
        <v>819</v>
      </c>
      <c r="G58" s="111"/>
      <c r="H58" s="111"/>
      <c r="I58" s="249">
        <f t="shared" ca="1" si="0"/>
        <v>0</v>
      </c>
    </row>
    <row r="59" spans="1:9" ht="20.65" customHeight="1">
      <c r="A59" s="95" t="s">
        <v>13840</v>
      </c>
      <c r="B59" s="110" t="s">
        <v>13841</v>
      </c>
      <c r="C59" s="249">
        <f>VLOOKUP(A59,[1]表九!$H$7:$L$347,5,0)</f>
        <v>0</v>
      </c>
      <c r="D59" s="111"/>
      <c r="E59" s="111"/>
      <c r="F59" s="112"/>
      <c r="G59" s="111"/>
      <c r="H59" s="111"/>
      <c r="I59" s="249">
        <f t="shared" ca="1" si="0"/>
        <v>0</v>
      </c>
    </row>
    <row r="60" spans="1:9" ht="20.65" customHeight="1">
      <c r="A60" s="95" t="s">
        <v>13215</v>
      </c>
      <c r="B60" s="110" t="s">
        <v>13314</v>
      </c>
      <c r="C60" s="249">
        <f>VLOOKUP(A60,[1]表九!$H$7:$L$347,5,0)</f>
        <v>2536</v>
      </c>
      <c r="D60" s="111">
        <v>145</v>
      </c>
      <c r="E60" s="111"/>
      <c r="F60" s="112"/>
      <c r="G60" s="111">
        <v>2391</v>
      </c>
      <c r="H60" s="111"/>
      <c r="I60" s="249">
        <f t="shared" ca="1" si="0"/>
        <v>0</v>
      </c>
    </row>
    <row r="61" spans="1:9" ht="20.65" customHeight="1">
      <c r="A61" s="95" t="s">
        <v>13231</v>
      </c>
      <c r="B61" s="110" t="s">
        <v>13315</v>
      </c>
      <c r="C61" s="249">
        <f>VLOOKUP(A61,[1]表九!$H$7:$L$347,5,0)</f>
        <v>56</v>
      </c>
      <c r="D61" s="111">
        <v>3</v>
      </c>
      <c r="E61" s="111"/>
      <c r="F61" s="112"/>
      <c r="G61" s="111">
        <v>53</v>
      </c>
      <c r="H61" s="111"/>
      <c r="I61" s="249">
        <f t="shared" ca="1" si="0"/>
        <v>0</v>
      </c>
    </row>
    <row r="62" spans="1:9" ht="20.65" customHeight="1">
      <c r="A62" s="95" t="s">
        <v>13248</v>
      </c>
      <c r="B62" s="110" t="s">
        <v>13316</v>
      </c>
      <c r="C62" s="249">
        <f>VLOOKUP(A62,[1]表九!$H$7:$L$347,5,0)</f>
        <v>0</v>
      </c>
      <c r="D62" s="111"/>
      <c r="E62" s="111"/>
      <c r="F62" s="112"/>
      <c r="G62" s="111"/>
      <c r="H62" s="111"/>
      <c r="I62" s="249">
        <f t="shared" ca="1" si="0"/>
        <v>0</v>
      </c>
    </row>
    <row r="63" spans="1:9" ht="20.100000000000001" customHeight="1">
      <c r="A63" s="95" t="s">
        <v>13261</v>
      </c>
      <c r="B63" s="110" t="s">
        <v>13317</v>
      </c>
      <c r="C63" s="249">
        <f>VLOOKUP(A63,[1]表九!$H$7:$L$347,5,0)</f>
        <v>0</v>
      </c>
      <c r="D63" s="111"/>
      <c r="E63" s="111"/>
      <c r="F63" s="112"/>
      <c r="G63" s="111"/>
      <c r="H63" s="111"/>
      <c r="I63" s="249">
        <f t="shared" ca="1" si="0"/>
        <v>0</v>
      </c>
    </row>
    <row r="64" spans="1:9" ht="38.65" customHeight="1">
      <c r="A64" s="95"/>
      <c r="B64" s="110"/>
      <c r="C64" s="101"/>
      <c r="D64" s="101"/>
      <c r="E64" s="101"/>
      <c r="F64" s="101"/>
      <c r="G64" s="101"/>
      <c r="H64" s="101"/>
      <c r="I64" s="101"/>
    </row>
    <row r="65" spans="1:9" ht="15">
      <c r="A65" s="113" t="s">
        <v>9875</v>
      </c>
      <c r="B65" s="110" t="s">
        <v>9876</v>
      </c>
      <c r="C65" s="249">
        <f>VLOOKUP(A65,[1]表九!$H$7:$L$347,5,0)</f>
        <v>0</v>
      </c>
      <c r="D65" s="249">
        <f t="shared" ref="D65:H80" si="1">SUMPRODUCT(D$5:D$64*(LEFT($A$5:$A$64,3)=$A65))</f>
        <v>0</v>
      </c>
      <c r="E65" s="249">
        <f t="shared" si="1"/>
        <v>0</v>
      </c>
      <c r="F65" s="249">
        <f t="shared" si="1"/>
        <v>0</v>
      </c>
      <c r="G65" s="249">
        <f t="shared" si="1"/>
        <v>0</v>
      </c>
      <c r="H65" s="249">
        <f t="shared" si="1"/>
        <v>0</v>
      </c>
      <c r="I65" s="249">
        <f>C65-SUM(D65:H65)</f>
        <v>0</v>
      </c>
    </row>
    <row r="66" spans="1:9" ht="15">
      <c r="A66" s="113" t="s">
        <v>9897</v>
      </c>
      <c r="B66" s="110" t="s">
        <v>9898</v>
      </c>
      <c r="C66" s="249">
        <f>VLOOKUP(A66,[1]表九!$H$7:$L$347,5,0)</f>
        <v>0</v>
      </c>
      <c r="D66" s="249">
        <f t="shared" si="1"/>
        <v>0</v>
      </c>
      <c r="E66" s="249">
        <f t="shared" si="1"/>
        <v>0</v>
      </c>
      <c r="F66" s="249">
        <f t="shared" si="1"/>
        <v>0</v>
      </c>
      <c r="G66" s="249">
        <f t="shared" si="1"/>
        <v>0</v>
      </c>
      <c r="H66" s="249">
        <f t="shared" si="1"/>
        <v>0</v>
      </c>
      <c r="I66" s="249">
        <f t="shared" ref="I66:I76" si="2">C66-SUM(D66:H66)</f>
        <v>0</v>
      </c>
    </row>
    <row r="67" spans="1:9" ht="15">
      <c r="A67" s="109" t="s">
        <v>9919</v>
      </c>
      <c r="B67" s="110" t="s">
        <v>9920</v>
      </c>
      <c r="C67" s="249">
        <f>VLOOKUP(A67,[1]表九!$H$7:$L$347,5,0)</f>
        <v>37.409999999999997</v>
      </c>
      <c r="D67" s="249">
        <f t="shared" si="1"/>
        <v>0</v>
      </c>
      <c r="E67" s="249">
        <f t="shared" si="1"/>
        <v>1</v>
      </c>
      <c r="F67" s="249">
        <f t="shared" si="1"/>
        <v>36.409999999999997</v>
      </c>
      <c r="G67" s="249">
        <f t="shared" si="1"/>
        <v>0</v>
      </c>
      <c r="H67" s="249">
        <f t="shared" si="1"/>
        <v>0</v>
      </c>
      <c r="I67" s="249">
        <f t="shared" si="2"/>
        <v>0</v>
      </c>
    </row>
    <row r="68" spans="1:9" ht="15">
      <c r="A68" s="109" t="s">
        <v>46</v>
      </c>
      <c r="B68" s="110" t="s">
        <v>9933</v>
      </c>
      <c r="C68" s="249">
        <f>VLOOKUP(A68,[1]表九!$H$7:$L$347,5,0)</f>
        <v>0</v>
      </c>
      <c r="D68" s="249">
        <f t="shared" si="1"/>
        <v>0</v>
      </c>
      <c r="E68" s="249">
        <f t="shared" si="1"/>
        <v>0</v>
      </c>
      <c r="F68" s="249">
        <f t="shared" si="1"/>
        <v>0</v>
      </c>
      <c r="G68" s="249">
        <f t="shared" si="1"/>
        <v>0</v>
      </c>
      <c r="H68" s="249">
        <f t="shared" si="1"/>
        <v>0</v>
      </c>
      <c r="I68" s="249">
        <f t="shared" si="2"/>
        <v>0</v>
      </c>
    </row>
    <row r="69" spans="1:9" ht="15">
      <c r="A69" s="113" t="s">
        <v>9974</v>
      </c>
      <c r="B69" s="110" t="s">
        <v>9975</v>
      </c>
      <c r="C69" s="249">
        <f>VLOOKUP(A69,[1]表九!$H$7:$L$347,5,0)</f>
        <v>0</v>
      </c>
      <c r="D69" s="249">
        <f t="shared" si="1"/>
        <v>0</v>
      </c>
      <c r="E69" s="249">
        <f t="shared" si="1"/>
        <v>0</v>
      </c>
      <c r="F69" s="249">
        <f t="shared" si="1"/>
        <v>0</v>
      </c>
      <c r="G69" s="249">
        <f t="shared" si="1"/>
        <v>0</v>
      </c>
      <c r="H69" s="249">
        <f t="shared" si="1"/>
        <v>0</v>
      </c>
      <c r="I69" s="249">
        <f t="shared" si="2"/>
        <v>0</v>
      </c>
    </row>
    <row r="70" spans="1:9" ht="15">
      <c r="A70" s="113" t="s">
        <v>10000</v>
      </c>
      <c r="B70" s="110" t="s">
        <v>10001</v>
      </c>
      <c r="C70" s="249">
        <f>VLOOKUP(A70,[1]表九!$H$7:$L$347,5,0)</f>
        <v>0</v>
      </c>
      <c r="D70" s="249">
        <f t="shared" si="1"/>
        <v>0</v>
      </c>
      <c r="E70" s="249">
        <f t="shared" si="1"/>
        <v>0</v>
      </c>
      <c r="F70" s="249">
        <f t="shared" si="1"/>
        <v>0</v>
      </c>
      <c r="G70" s="249">
        <f t="shared" si="1"/>
        <v>0</v>
      </c>
      <c r="H70" s="249">
        <f t="shared" si="1"/>
        <v>0</v>
      </c>
      <c r="I70" s="249">
        <f t="shared" si="2"/>
        <v>0</v>
      </c>
    </row>
    <row r="71" spans="1:9" ht="15">
      <c r="A71" s="113" t="s">
        <v>10029</v>
      </c>
      <c r="B71" s="110" t="s">
        <v>10030</v>
      </c>
      <c r="C71" s="249">
        <f>VLOOKUP(A71,[1]表九!$H$7:$L$347,5,0)</f>
        <v>2195</v>
      </c>
      <c r="D71" s="249">
        <f t="shared" si="1"/>
        <v>2025</v>
      </c>
      <c r="E71" s="249">
        <f t="shared" si="1"/>
        <v>0</v>
      </c>
      <c r="F71" s="249">
        <f t="shared" si="1"/>
        <v>170</v>
      </c>
      <c r="G71" s="249">
        <f t="shared" si="1"/>
        <v>0</v>
      </c>
      <c r="H71" s="249">
        <f t="shared" si="1"/>
        <v>0</v>
      </c>
      <c r="I71" s="249">
        <f t="shared" si="2"/>
        <v>0</v>
      </c>
    </row>
    <row r="72" spans="1:9" ht="15">
      <c r="A72" s="114" t="s">
        <v>10043</v>
      </c>
      <c r="B72" s="110" t="s">
        <v>10044</v>
      </c>
      <c r="C72" s="249">
        <f>VLOOKUP(A72,[1]表九!$H$7:$L$347,5,0)</f>
        <v>794</v>
      </c>
      <c r="D72" s="249">
        <f t="shared" si="1"/>
        <v>0</v>
      </c>
      <c r="E72" s="249">
        <f t="shared" si="1"/>
        <v>439</v>
      </c>
      <c r="F72" s="249">
        <f t="shared" si="1"/>
        <v>355</v>
      </c>
      <c r="G72" s="249">
        <f t="shared" si="1"/>
        <v>0</v>
      </c>
      <c r="H72" s="249">
        <f t="shared" si="1"/>
        <v>0</v>
      </c>
      <c r="I72" s="249">
        <f t="shared" si="2"/>
        <v>0</v>
      </c>
    </row>
    <row r="73" spans="1:9" ht="15">
      <c r="A73" s="114" t="s">
        <v>10061</v>
      </c>
      <c r="B73" s="110" t="s">
        <v>10062</v>
      </c>
      <c r="C73" s="249">
        <f>VLOOKUP(A73,[1]表九!$H$7:$L$347,5,0)</f>
        <v>0</v>
      </c>
      <c r="D73" s="249">
        <f t="shared" si="1"/>
        <v>0</v>
      </c>
      <c r="E73" s="249">
        <f t="shared" si="1"/>
        <v>0</v>
      </c>
      <c r="F73" s="249">
        <f t="shared" si="1"/>
        <v>0</v>
      </c>
      <c r="G73" s="249">
        <f t="shared" si="1"/>
        <v>0</v>
      </c>
      <c r="H73" s="249">
        <f t="shared" si="1"/>
        <v>0</v>
      </c>
      <c r="I73" s="249">
        <f t="shared" si="2"/>
        <v>0</v>
      </c>
    </row>
    <row r="74" spans="1:9" ht="15">
      <c r="A74" s="109" t="s">
        <v>10073</v>
      </c>
      <c r="B74" s="110" t="s">
        <v>10074</v>
      </c>
      <c r="C74" s="249">
        <f>VLOOKUP(A74,[1]表九!$H$7:$L$347,5,0)</f>
        <v>0</v>
      </c>
      <c r="D74" s="249">
        <f t="shared" si="1"/>
        <v>0</v>
      </c>
      <c r="E74" s="249">
        <f t="shared" si="1"/>
        <v>0</v>
      </c>
      <c r="F74" s="249">
        <f t="shared" si="1"/>
        <v>0</v>
      </c>
      <c r="G74" s="249">
        <f t="shared" si="1"/>
        <v>0</v>
      </c>
      <c r="H74" s="249">
        <f t="shared" si="1"/>
        <v>0</v>
      </c>
      <c r="I74" s="249">
        <f t="shared" si="2"/>
        <v>0</v>
      </c>
    </row>
    <row r="75" spans="1:9" ht="15">
      <c r="A75" s="114" t="s">
        <v>10096</v>
      </c>
      <c r="B75" s="110" t="s">
        <v>10097</v>
      </c>
      <c r="C75" s="249">
        <f>VLOOKUP(A75,[1]表九!$H$7:$L$347,5,0)</f>
        <v>0</v>
      </c>
      <c r="D75" s="249">
        <f t="shared" si="1"/>
        <v>0</v>
      </c>
      <c r="E75" s="249">
        <f t="shared" si="1"/>
        <v>0</v>
      </c>
      <c r="F75" s="249">
        <f t="shared" si="1"/>
        <v>0</v>
      </c>
      <c r="G75" s="249">
        <f t="shared" si="1"/>
        <v>0</v>
      </c>
      <c r="H75" s="249">
        <f t="shared" si="1"/>
        <v>0</v>
      </c>
      <c r="I75" s="249">
        <f t="shared" si="2"/>
        <v>0</v>
      </c>
    </row>
    <row r="76" spans="1:9" ht="15">
      <c r="A76" s="210" t="s">
        <v>10126</v>
      </c>
      <c r="B76" s="110" t="s">
        <v>10127</v>
      </c>
      <c r="C76" s="249">
        <f>VLOOKUP(A76,[1]表九!$H$7:$L$347,5,0)</f>
        <v>0</v>
      </c>
      <c r="D76" s="249">
        <f t="shared" si="1"/>
        <v>0</v>
      </c>
      <c r="E76" s="249">
        <f t="shared" si="1"/>
        <v>0</v>
      </c>
      <c r="F76" s="249">
        <f t="shared" si="1"/>
        <v>0</v>
      </c>
      <c r="G76" s="249">
        <f t="shared" si="1"/>
        <v>0</v>
      </c>
      <c r="H76" s="249">
        <f t="shared" si="1"/>
        <v>0</v>
      </c>
      <c r="I76" s="249">
        <f t="shared" si="2"/>
        <v>0</v>
      </c>
    </row>
    <row r="77" spans="1:9" ht="15">
      <c r="A77" s="210" t="s">
        <v>10134</v>
      </c>
      <c r="B77" s="110" t="s">
        <v>10135</v>
      </c>
      <c r="C77" s="249">
        <f>VLOOKUP(A77,[1]表九!$H$7:$L$347,5,0)</f>
        <v>0</v>
      </c>
      <c r="D77" s="249">
        <f t="shared" si="1"/>
        <v>0</v>
      </c>
      <c r="E77" s="249">
        <f t="shared" si="1"/>
        <v>0</v>
      </c>
      <c r="F77" s="249">
        <f t="shared" si="1"/>
        <v>0</v>
      </c>
      <c r="G77" s="249">
        <f t="shared" si="1"/>
        <v>0</v>
      </c>
      <c r="H77" s="249">
        <f t="shared" si="1"/>
        <v>0</v>
      </c>
      <c r="I77" s="249">
        <f>C77-SUM(D77:H77)</f>
        <v>0</v>
      </c>
    </row>
    <row r="78" spans="1:9" ht="15">
      <c r="A78" s="210" t="s">
        <v>10142</v>
      </c>
      <c r="B78" s="110" t="s">
        <v>10143</v>
      </c>
      <c r="C78" s="249">
        <f>VLOOKUP(A78,[1]表九!$H$7:$L$347,5,0)</f>
        <v>0</v>
      </c>
      <c r="D78" s="249">
        <f t="shared" si="1"/>
        <v>0</v>
      </c>
      <c r="E78" s="249">
        <f t="shared" si="1"/>
        <v>0</v>
      </c>
      <c r="F78" s="249">
        <f t="shared" si="1"/>
        <v>0</v>
      </c>
      <c r="G78" s="249">
        <f t="shared" si="1"/>
        <v>0</v>
      </c>
      <c r="H78" s="249">
        <f t="shared" si="1"/>
        <v>0</v>
      </c>
      <c r="I78" s="249">
        <f t="shared" ref="I78:I83" si="3">C78-SUM(D78:H78)</f>
        <v>0</v>
      </c>
    </row>
    <row r="79" spans="1:9" ht="15">
      <c r="A79" s="210" t="s">
        <v>10152</v>
      </c>
      <c r="B79" s="110" t="s">
        <v>10153</v>
      </c>
      <c r="C79" s="249">
        <f>VLOOKUP(A79,[1]表九!$H$7:$L$347,5,0)</f>
        <v>0</v>
      </c>
      <c r="D79" s="249">
        <f t="shared" si="1"/>
        <v>0</v>
      </c>
      <c r="E79" s="249">
        <f t="shared" si="1"/>
        <v>0</v>
      </c>
      <c r="F79" s="249">
        <f t="shared" si="1"/>
        <v>0</v>
      </c>
      <c r="G79" s="249">
        <f t="shared" si="1"/>
        <v>0</v>
      </c>
      <c r="H79" s="249">
        <f t="shared" si="1"/>
        <v>0</v>
      </c>
      <c r="I79" s="249">
        <f t="shared" si="3"/>
        <v>0</v>
      </c>
    </row>
    <row r="80" spans="1:9" ht="15">
      <c r="A80" s="114" t="s">
        <v>10169</v>
      </c>
      <c r="B80" s="110" t="s">
        <v>10125</v>
      </c>
      <c r="C80" s="249">
        <f>VLOOKUP(A80,[1]表九!$H$7:$L$347,5,0)</f>
        <v>1470</v>
      </c>
      <c r="D80" s="249">
        <f t="shared" si="1"/>
        <v>0</v>
      </c>
      <c r="E80" s="249">
        <f t="shared" si="1"/>
        <v>616</v>
      </c>
      <c r="F80" s="249">
        <f t="shared" si="1"/>
        <v>854</v>
      </c>
      <c r="G80" s="249">
        <f t="shared" si="1"/>
        <v>0</v>
      </c>
      <c r="H80" s="249">
        <f t="shared" si="1"/>
        <v>0</v>
      </c>
      <c r="I80" s="249">
        <f t="shared" si="3"/>
        <v>0</v>
      </c>
    </row>
    <row r="81" spans="1:9" ht="15">
      <c r="A81" s="95" t="s">
        <v>10173</v>
      </c>
      <c r="B81" s="110" t="s">
        <v>10174</v>
      </c>
      <c r="C81" s="249">
        <f>VLOOKUP(A81,[1]表九!$H$7:$L$347,5,0)</f>
        <v>2536</v>
      </c>
      <c r="D81" s="249">
        <f t="shared" ref="D81:H83" si="4">SUMPRODUCT(D$5:D$64*(LEFT($A$5:$A$64,3)=$A81))</f>
        <v>145</v>
      </c>
      <c r="E81" s="249">
        <f t="shared" si="4"/>
        <v>0</v>
      </c>
      <c r="F81" s="249">
        <f t="shared" si="4"/>
        <v>0</v>
      </c>
      <c r="G81" s="249">
        <f t="shared" si="4"/>
        <v>2391</v>
      </c>
      <c r="H81" s="249">
        <f t="shared" si="4"/>
        <v>0</v>
      </c>
      <c r="I81" s="249">
        <f t="shared" si="3"/>
        <v>0</v>
      </c>
    </row>
    <row r="82" spans="1:9" ht="15">
      <c r="A82" s="95" t="s">
        <v>10177</v>
      </c>
      <c r="B82" s="110" t="s">
        <v>10178</v>
      </c>
      <c r="C82" s="249">
        <f>VLOOKUP(A82,[1]表九!$H$7:$L$347,5,0)</f>
        <v>56</v>
      </c>
      <c r="D82" s="249">
        <f t="shared" si="4"/>
        <v>3</v>
      </c>
      <c r="E82" s="249">
        <f t="shared" si="4"/>
        <v>0</v>
      </c>
      <c r="F82" s="249">
        <f t="shared" si="4"/>
        <v>0</v>
      </c>
      <c r="G82" s="249">
        <f t="shared" si="4"/>
        <v>53</v>
      </c>
      <c r="H82" s="249">
        <f t="shared" si="4"/>
        <v>0</v>
      </c>
      <c r="I82" s="249">
        <f t="shared" si="3"/>
        <v>0</v>
      </c>
    </row>
    <row r="83" spans="1:9" ht="15">
      <c r="A83" s="95" t="s">
        <v>13247</v>
      </c>
      <c r="B83" s="110" t="s">
        <v>13318</v>
      </c>
      <c r="C83" s="249">
        <f>VLOOKUP(A83,[1]表九!$H$7:$L$347,5,0)</f>
        <v>0</v>
      </c>
      <c r="D83" s="249">
        <f t="shared" si="4"/>
        <v>0</v>
      </c>
      <c r="E83" s="249">
        <f t="shared" si="4"/>
        <v>0</v>
      </c>
      <c r="F83" s="249">
        <f t="shared" si="4"/>
        <v>0</v>
      </c>
      <c r="G83" s="249">
        <f t="shared" si="4"/>
        <v>0</v>
      </c>
      <c r="H83" s="249">
        <f t="shared" si="4"/>
        <v>0</v>
      </c>
      <c r="I83" s="249">
        <f t="shared" si="3"/>
        <v>0</v>
      </c>
    </row>
    <row r="84" spans="1:9" ht="15">
      <c r="A84" s="95"/>
      <c r="B84" s="110"/>
      <c r="C84" s="101"/>
      <c r="D84" s="101"/>
      <c r="E84" s="101"/>
      <c r="F84" s="101"/>
      <c r="G84" s="101"/>
      <c r="H84" s="101"/>
      <c r="I84" s="101"/>
    </row>
    <row r="85" spans="1:9" ht="15">
      <c r="A85" s="117"/>
      <c r="B85" s="118" t="s">
        <v>12194</v>
      </c>
      <c r="C85" s="249">
        <f>[1]表九!$L$349</f>
        <v>7088.41</v>
      </c>
      <c r="D85" s="249">
        <f>SUM(D65:D83)</f>
        <v>2173</v>
      </c>
      <c r="E85" s="249">
        <f t="shared" ref="E85:H85" si="5">SUM(E65:E83)</f>
        <v>1056</v>
      </c>
      <c r="F85" s="249">
        <f t="shared" si="5"/>
        <v>1415.4099999999999</v>
      </c>
      <c r="G85" s="249">
        <f t="shared" si="5"/>
        <v>2444</v>
      </c>
      <c r="H85" s="249">
        <f t="shared" si="5"/>
        <v>0</v>
      </c>
      <c r="I85" s="249">
        <f>C85-SUM(D85:H85)</f>
        <v>0</v>
      </c>
    </row>
  </sheetData>
  <sheetProtection selectLockedCells="1" autoFilter="0"/>
  <sortState ref="A50:B61">
    <sortCondition ref="A50:A61"/>
  </sortState>
  <mergeCells count="11">
    <mergeCell ref="A2:I2"/>
    <mergeCell ref="A4:A5"/>
    <mergeCell ref="B4:B5"/>
    <mergeCell ref="C4:C5"/>
    <mergeCell ref="D4:D5"/>
    <mergeCell ref="E4:E5"/>
    <mergeCell ref="F4:F5"/>
    <mergeCell ref="G4:G5"/>
    <mergeCell ref="H4:H5"/>
    <mergeCell ref="I4:I5"/>
    <mergeCell ref="H3:I3"/>
  </mergeCells>
  <phoneticPr fontId="49" type="noConversion"/>
  <printOptions horizontalCentered="1"/>
  <pageMargins left="0.47222222222222199" right="0.47222222222222199" top="0.59027777777777801" bottom="0.47222222222222199" header="0.31458333333333299" footer="0.31458333333333299"/>
  <pageSetup paperSize="9" scale="80" orientation="landscape" blackAndWhite="1"/>
  <headerFooter>
    <oddFooter>&amp;C&amp;P/&amp;N</oddFooter>
  </headerFooter>
</worksheet>
</file>

<file path=xl/worksheets/sheet13.xml><?xml version="1.0" encoding="utf-8"?>
<worksheet xmlns="http://schemas.openxmlformats.org/spreadsheetml/2006/main" xmlns:r="http://schemas.openxmlformats.org/officeDocument/2006/relationships">
  <sheetPr codeName="Sheet13"/>
  <dimension ref="A1:E17"/>
  <sheetViews>
    <sheetView workbookViewId="0">
      <selection activeCell="F33" sqref="F33"/>
    </sheetView>
  </sheetViews>
  <sheetFormatPr defaultRowHeight="13.5"/>
  <cols>
    <col min="1" max="1" width="4.75" bestFit="1" customWidth="1"/>
    <col min="2" max="2" width="11.875" customWidth="1"/>
    <col min="3" max="3" width="7.5" bestFit="1" customWidth="1"/>
    <col min="4" max="4" width="18.875" bestFit="1" customWidth="1"/>
    <col min="5" max="5" width="73.5" customWidth="1"/>
  </cols>
  <sheetData>
    <row r="1" spans="1:5">
      <c r="A1" s="220" t="s">
        <v>14333</v>
      </c>
      <c r="B1" s="220"/>
      <c r="C1" s="220"/>
      <c r="D1" s="220"/>
      <c r="E1" s="220"/>
    </row>
    <row r="2" spans="1:5" ht="22.5">
      <c r="A2" s="357" t="s">
        <v>14334</v>
      </c>
      <c r="B2" s="357"/>
      <c r="C2" s="357"/>
      <c r="D2" s="357"/>
      <c r="E2" s="357"/>
    </row>
    <row r="3" spans="1:5">
      <c r="A3" s="235" t="s">
        <v>13461</v>
      </c>
      <c r="B3" s="235" t="s">
        <v>13486</v>
      </c>
      <c r="C3" s="465" t="s">
        <v>13487</v>
      </c>
      <c r="D3" s="465" t="s">
        <v>14335</v>
      </c>
      <c r="E3" s="465" t="s">
        <v>13457</v>
      </c>
    </row>
    <row r="4" spans="1:5" ht="22.5">
      <c r="A4" s="218"/>
      <c r="B4" s="422" t="s">
        <v>13488</v>
      </c>
      <c r="C4" s="452">
        <v>1056.3399999999999</v>
      </c>
      <c r="D4" s="443"/>
      <c r="E4" s="443"/>
    </row>
    <row r="5" spans="1:5" ht="22.5">
      <c r="A5" s="216">
        <v>1</v>
      </c>
      <c r="B5" s="445" t="s">
        <v>14336</v>
      </c>
      <c r="C5" s="447">
        <v>1</v>
      </c>
      <c r="D5" s="449"/>
      <c r="E5" s="449"/>
    </row>
    <row r="6" spans="1:5" s="448" customFormat="1">
      <c r="A6" s="241"/>
      <c r="B6" s="445"/>
      <c r="C6" s="447">
        <v>1</v>
      </c>
      <c r="D6" s="445" t="s">
        <v>14337</v>
      </c>
      <c r="E6" s="445" t="s">
        <v>14338</v>
      </c>
    </row>
    <row r="7" spans="1:5">
      <c r="A7" s="216">
        <v>2</v>
      </c>
      <c r="B7" s="445" t="s">
        <v>13489</v>
      </c>
      <c r="C7" s="447">
        <v>439.04</v>
      </c>
      <c r="D7" s="445"/>
      <c r="E7" s="445"/>
    </row>
    <row r="8" spans="1:5">
      <c r="A8" s="385"/>
      <c r="B8" s="444"/>
      <c r="C8" s="447">
        <v>53.04</v>
      </c>
      <c r="D8" s="445" t="s">
        <v>14339</v>
      </c>
      <c r="E8" s="445" t="s">
        <v>14340</v>
      </c>
    </row>
    <row r="9" spans="1:5">
      <c r="A9" s="385"/>
      <c r="B9" s="444"/>
      <c r="C9" s="447">
        <v>286</v>
      </c>
      <c r="D9" s="445" t="s">
        <v>14339</v>
      </c>
      <c r="E9" s="445" t="s">
        <v>14340</v>
      </c>
    </row>
    <row r="10" spans="1:5" ht="22.5">
      <c r="A10" s="446">
        <v>3</v>
      </c>
      <c r="B10" s="463" t="s">
        <v>13490</v>
      </c>
      <c r="C10" s="447">
        <v>616.29999999999995</v>
      </c>
      <c r="D10" s="445"/>
      <c r="E10" s="445"/>
    </row>
    <row r="11" spans="1:5">
      <c r="A11" s="462"/>
      <c r="B11" s="464"/>
      <c r="C11" s="447">
        <v>31</v>
      </c>
      <c r="D11" s="445" t="s">
        <v>14341</v>
      </c>
      <c r="E11" s="445" t="s">
        <v>14342</v>
      </c>
    </row>
    <row r="12" spans="1:5">
      <c r="A12" s="462"/>
      <c r="B12" s="464"/>
      <c r="C12" s="447">
        <v>54</v>
      </c>
      <c r="D12" s="445" t="s">
        <v>14343</v>
      </c>
      <c r="E12" s="445" t="s">
        <v>14344</v>
      </c>
    </row>
    <row r="13" spans="1:5">
      <c r="A13" s="462"/>
      <c r="B13" s="464"/>
      <c r="C13" s="447">
        <v>339</v>
      </c>
      <c r="D13" s="445" t="s">
        <v>14345</v>
      </c>
      <c r="E13" s="445" t="s">
        <v>14346</v>
      </c>
    </row>
    <row r="14" spans="1:5">
      <c r="A14" s="462"/>
      <c r="B14" s="464"/>
      <c r="C14" s="447">
        <v>20</v>
      </c>
      <c r="D14" s="445" t="s">
        <v>14347</v>
      </c>
      <c r="E14" s="445" t="s">
        <v>14348</v>
      </c>
    </row>
    <row r="15" spans="1:5">
      <c r="A15" s="462"/>
      <c r="B15" s="464"/>
      <c r="C15" s="447">
        <v>2.2999999999999998</v>
      </c>
      <c r="D15" s="445" t="s">
        <v>14349</v>
      </c>
      <c r="E15" s="445" t="s">
        <v>14350</v>
      </c>
    </row>
    <row r="16" spans="1:5">
      <c r="A16" s="462"/>
      <c r="B16" s="464"/>
      <c r="C16" s="452">
        <v>78</v>
      </c>
      <c r="D16" s="445" t="s">
        <v>14351</v>
      </c>
      <c r="E16" s="445" t="s">
        <v>14352</v>
      </c>
    </row>
    <row r="17" spans="1:5">
      <c r="A17" s="462"/>
      <c r="B17" s="464"/>
      <c r="C17" s="452">
        <v>92</v>
      </c>
      <c r="D17" s="445" t="s">
        <v>14351</v>
      </c>
      <c r="E17" s="445" t="s">
        <v>14352</v>
      </c>
    </row>
  </sheetData>
  <mergeCells count="7">
    <mergeCell ref="A2:E2"/>
    <mergeCell ref="D4:E4"/>
    <mergeCell ref="D5:E5"/>
    <mergeCell ref="A8:A9"/>
    <mergeCell ref="B8:B9"/>
    <mergeCell ref="A11:A17"/>
    <mergeCell ref="B11:B17"/>
  </mergeCells>
  <phoneticPr fontId="49"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sheetPr codeName="Sheet14"/>
  <dimension ref="A1:P24"/>
  <sheetViews>
    <sheetView showZeros="0" zoomScale="85" zoomScaleNormal="85" workbookViewId="0">
      <pane xSplit="3" ySplit="1" topLeftCell="D2" activePane="bottomRight" state="frozen"/>
      <selection pane="topRight"/>
      <selection pane="bottomLeft"/>
      <selection pane="bottomRight" activeCell="I8" sqref="I8"/>
    </sheetView>
  </sheetViews>
  <sheetFormatPr defaultColWidth="7.75" defaultRowHeight="13.5"/>
  <cols>
    <col min="1" max="1" width="8.5" style="88" customWidth="1"/>
    <col min="2" max="2" width="33.75" style="88" customWidth="1"/>
    <col min="3" max="4" width="10.75" style="88" customWidth="1"/>
    <col min="5" max="6" width="8.5" style="88" customWidth="1"/>
    <col min="7" max="7" width="33.75" style="88" customWidth="1"/>
    <col min="8" max="15" width="10.75" style="88" customWidth="1"/>
    <col min="16" max="16" width="8.5" style="88" customWidth="1"/>
    <col min="17" max="16384" width="7.75" style="88"/>
  </cols>
  <sheetData>
    <row r="1" spans="1:16" ht="13.5" customHeight="1">
      <c r="A1" s="89" t="s">
        <v>14055</v>
      </c>
      <c r="B1" s="255"/>
      <c r="C1" s="90"/>
      <c r="D1" s="90"/>
      <c r="E1" s="90"/>
      <c r="F1" s="90"/>
      <c r="G1" s="90"/>
      <c r="H1" s="90"/>
      <c r="I1" s="90"/>
      <c r="J1" s="90"/>
      <c r="K1" s="90"/>
      <c r="L1" s="90"/>
      <c r="M1" s="90"/>
      <c r="N1" s="90"/>
      <c r="O1" s="90"/>
      <c r="P1" s="90"/>
    </row>
    <row r="2" spans="1:16" s="87" customFormat="1" ht="30" customHeight="1">
      <c r="A2" s="386" t="s">
        <v>13943</v>
      </c>
      <c r="B2" s="386"/>
      <c r="C2" s="386"/>
      <c r="D2" s="386"/>
      <c r="E2" s="386"/>
      <c r="F2" s="386"/>
      <c r="G2" s="386"/>
      <c r="H2" s="386"/>
      <c r="I2" s="386"/>
      <c r="J2" s="386"/>
      <c r="K2" s="386"/>
      <c r="L2" s="386"/>
      <c r="M2" s="386"/>
      <c r="N2" s="386"/>
      <c r="O2" s="386"/>
      <c r="P2" s="386"/>
    </row>
    <row r="3" spans="1:16" ht="21" customHeight="1">
      <c r="A3" s="286"/>
      <c r="B3" s="287"/>
      <c r="C3" s="91"/>
      <c r="D3" s="91"/>
      <c r="E3" s="91"/>
      <c r="F3" s="91"/>
      <c r="G3" s="91"/>
      <c r="H3" s="91"/>
      <c r="I3" s="91"/>
      <c r="J3" s="91"/>
      <c r="K3" s="91"/>
      <c r="L3" s="91"/>
      <c r="M3" s="91"/>
      <c r="N3" s="91"/>
      <c r="O3" s="387" t="s">
        <v>9701</v>
      </c>
      <c r="P3" s="387"/>
    </row>
    <row r="4" spans="1:16" ht="31.9" customHeight="1">
      <c r="A4" s="388" t="s">
        <v>11983</v>
      </c>
      <c r="B4" s="389"/>
      <c r="C4" s="389"/>
      <c r="D4" s="389"/>
      <c r="E4" s="390"/>
      <c r="F4" s="391" t="s">
        <v>11984</v>
      </c>
      <c r="G4" s="391"/>
      <c r="H4" s="391"/>
      <c r="I4" s="391"/>
      <c r="J4" s="391"/>
      <c r="K4" s="391"/>
      <c r="L4" s="391"/>
      <c r="M4" s="391"/>
      <c r="N4" s="391"/>
      <c r="O4" s="391"/>
      <c r="P4" s="391"/>
    </row>
    <row r="5" spans="1:16" ht="37.15" customHeight="1">
      <c r="A5" s="392" t="s">
        <v>13940</v>
      </c>
      <c r="B5" s="394" t="s">
        <v>13944</v>
      </c>
      <c r="C5" s="392" t="s">
        <v>13945</v>
      </c>
      <c r="D5" s="396" t="s">
        <v>13946</v>
      </c>
      <c r="E5" s="396"/>
      <c r="F5" s="392" t="s">
        <v>13940</v>
      </c>
      <c r="G5" s="394" t="s">
        <v>13944</v>
      </c>
      <c r="H5" s="396" t="s">
        <v>13579</v>
      </c>
      <c r="I5" s="397"/>
      <c r="J5" s="397"/>
      <c r="K5" s="397"/>
      <c r="L5" s="396" t="s">
        <v>13946</v>
      </c>
      <c r="M5" s="396"/>
      <c r="N5" s="396"/>
      <c r="O5" s="396"/>
      <c r="P5" s="396"/>
    </row>
    <row r="6" spans="1:16" ht="37.15" customHeight="1">
      <c r="A6" s="393"/>
      <c r="B6" s="395"/>
      <c r="C6" s="393"/>
      <c r="D6" s="288" t="s">
        <v>13947</v>
      </c>
      <c r="E6" s="288" t="s">
        <v>13536</v>
      </c>
      <c r="F6" s="393"/>
      <c r="G6" s="395"/>
      <c r="H6" s="289" t="s">
        <v>12195</v>
      </c>
      <c r="I6" s="289" t="s">
        <v>13948</v>
      </c>
      <c r="J6" s="289" t="s">
        <v>13949</v>
      </c>
      <c r="K6" s="289" t="s">
        <v>10125</v>
      </c>
      <c r="L6" s="289" t="s">
        <v>12195</v>
      </c>
      <c r="M6" s="289" t="s">
        <v>13948</v>
      </c>
      <c r="N6" s="289" t="s">
        <v>13949</v>
      </c>
      <c r="O6" s="289" t="s">
        <v>10125</v>
      </c>
      <c r="P6" s="288" t="s">
        <v>13536</v>
      </c>
    </row>
    <row r="7" spans="1:16" ht="33" customHeight="1">
      <c r="A7" s="215" t="s">
        <v>13319</v>
      </c>
      <c r="B7" s="290" t="s">
        <v>13950</v>
      </c>
      <c r="C7" s="99">
        <f>SUMPRODUCT('[1]表十二（录入表）'!C$6:C$55*(LEFT('[1]表十二（录入表）'!$A$6:$A$55,7)=$A7))</f>
        <v>0</v>
      </c>
      <c r="D7" s="99">
        <f>SUMPRODUCT('[1]表十二（录入表）'!D$6:D$55*(LEFT('[1]表十二（录入表）'!$A$6:$A$55,7)=$A7))</f>
        <v>160</v>
      </c>
      <c r="E7" s="259" t="str">
        <f>IFERROR($D7/C7,"")</f>
        <v/>
      </c>
      <c r="F7" s="215" t="s">
        <v>13321</v>
      </c>
      <c r="G7" s="290" t="s">
        <v>13951</v>
      </c>
      <c r="H7" s="249">
        <f t="shared" ref="H7:H13" si="0">SUM(I7:K7)</f>
        <v>0</v>
      </c>
      <c r="I7" s="99">
        <f>SUMPRODUCT('[1]表十三（录入表）'!D$6:D$34*(LEFT('[1]表十三（录入表）'!$A$6:$A$34,5)=$F7))</f>
        <v>0</v>
      </c>
      <c r="J7" s="99">
        <f>SUMPRODUCT('[1]表十三（录入表）'!E$6:E$34*(LEFT('[1]表十三（录入表）'!$A$6:$A$34,5)=$F7))</f>
        <v>0</v>
      </c>
      <c r="K7" s="99">
        <f>SUMPRODUCT('[1]表十三（录入表）'!F$6:F$34*(LEFT('[1]表十三（录入表）'!$A$6:$A$34,5)=$F7))</f>
        <v>0</v>
      </c>
      <c r="L7" s="249">
        <f t="shared" ref="L7:L13" si="1">SUM(M7:O7)</f>
        <v>0</v>
      </c>
      <c r="M7" s="99">
        <f>SUMPRODUCT('[1]表十三（录入表）'!H$6:H$34*(LEFT('[1]表十三（录入表）'!$A$6:$A$34,5)=$F7))</f>
        <v>0</v>
      </c>
      <c r="N7" s="99">
        <f>SUMPRODUCT('[1]表十三（录入表）'!I$6:I$34*(LEFT('[1]表十三（录入表）'!$A$6:$A$34,5)=$F7))</f>
        <v>0</v>
      </c>
      <c r="O7" s="99">
        <f>SUMPRODUCT('[1]表十三（录入表）'!J$6:J$34*(LEFT('[1]表十三（录入表）'!$A$6:$A$34,5)=$F7))</f>
        <v>0</v>
      </c>
      <c r="P7" s="259" t="str">
        <f>IFERROR($L7/H7,"")</f>
        <v/>
      </c>
    </row>
    <row r="8" spans="1:16" ht="33" customHeight="1">
      <c r="A8" s="215" t="s">
        <v>13320</v>
      </c>
      <c r="B8" s="290" t="s">
        <v>13952</v>
      </c>
      <c r="C8" s="99">
        <f>SUMPRODUCT('[1]表十二（录入表）'!C$6:C$55*(LEFT('[1]表十二（录入表）'!$A$6:$A$55,7)=$A8))</f>
        <v>0</v>
      </c>
      <c r="D8" s="99">
        <f>SUMPRODUCT('[1]表十二（录入表）'!D$6:D$55*(LEFT('[1]表十二（录入表）'!$A$6:$A$55,7)=$A8))</f>
        <v>0</v>
      </c>
      <c r="E8" s="259" t="str">
        <f t="shared" ref="E8:E11" si="2">IFERROR($D8/C8,"")</f>
        <v/>
      </c>
      <c r="F8" s="215" t="s">
        <v>13323</v>
      </c>
      <c r="G8" s="290" t="s">
        <v>13953</v>
      </c>
      <c r="H8" s="249">
        <f t="shared" si="0"/>
        <v>0</v>
      </c>
      <c r="I8" s="99">
        <f>SUMPRODUCT('[1]表十三（录入表）'!D$6:D$34*(LEFT('[1]表十三（录入表）'!$A$6:$A$34,5)=$F8))</f>
        <v>0</v>
      </c>
      <c r="J8" s="99">
        <f>SUMPRODUCT('[1]表十三（录入表）'!E$6:E$34*(LEFT('[1]表十三（录入表）'!$A$6:$A$34,5)=$F8))</f>
        <v>0</v>
      </c>
      <c r="K8" s="99">
        <f>SUMPRODUCT('[1]表十三（录入表）'!F$6:F$34*(LEFT('[1]表十三（录入表）'!$A$6:$A$34,5)=$F8))</f>
        <v>0</v>
      </c>
      <c r="L8" s="249">
        <f t="shared" si="1"/>
        <v>112</v>
      </c>
      <c r="M8" s="99">
        <f>SUMPRODUCT('[1]表十三（录入表）'!H$6:H$34*(LEFT('[1]表十三（录入表）'!$A$6:$A$34,5)=$F8))</f>
        <v>0</v>
      </c>
      <c r="N8" s="99">
        <f>SUMPRODUCT('[1]表十三（录入表）'!I$6:I$34*(LEFT('[1]表十三（录入表）'!$A$6:$A$34,5)=$F8))</f>
        <v>0</v>
      </c>
      <c r="O8" s="99">
        <f>SUMPRODUCT('[1]表十三（录入表）'!J$6:J$34*(LEFT('[1]表十三（录入表）'!$A$6:$A$34,5)=$F8))</f>
        <v>112</v>
      </c>
      <c r="P8" s="259" t="str">
        <f t="shared" ref="P8:P10" si="3">IFERROR($L8/H8,"")</f>
        <v/>
      </c>
    </row>
    <row r="9" spans="1:16" ht="33" customHeight="1">
      <c r="A9" s="215" t="s">
        <v>13322</v>
      </c>
      <c r="B9" s="290" t="s">
        <v>13954</v>
      </c>
      <c r="C9" s="99">
        <f>SUMPRODUCT('[1]表十二（录入表）'!C$6:C$55*(LEFT('[1]表十二（录入表）'!$A$6:$A$55,7)=$A9))</f>
        <v>0</v>
      </c>
      <c r="D9" s="99">
        <f>SUMPRODUCT('[1]表十二（录入表）'!D$6:D$55*(LEFT('[1]表十二（录入表）'!$A$6:$A$55,7)=$A9))</f>
        <v>0</v>
      </c>
      <c r="E9" s="259" t="str">
        <f t="shared" si="2"/>
        <v/>
      </c>
      <c r="F9" s="215" t="s">
        <v>13325</v>
      </c>
      <c r="G9" s="290" t="s">
        <v>13955</v>
      </c>
      <c r="H9" s="249">
        <f t="shared" si="0"/>
        <v>0</v>
      </c>
      <c r="I9" s="99">
        <f>SUMPRODUCT('[1]表十三（录入表）'!D$6:D$34*(LEFT('[1]表十三（录入表）'!$A$6:$A$34,5)=$F9))</f>
        <v>0</v>
      </c>
      <c r="J9" s="99">
        <f>SUMPRODUCT('[1]表十三（录入表）'!E$6:E$34*(LEFT('[1]表十三（录入表）'!$A$6:$A$34,5)=$F9))</f>
        <v>0</v>
      </c>
      <c r="K9" s="99">
        <f>SUMPRODUCT('[1]表十三（录入表）'!F$6:F$34*(LEFT('[1]表十三（录入表）'!$A$6:$A$34,5)=$F9))</f>
        <v>0</v>
      </c>
      <c r="L9" s="249">
        <f t="shared" si="1"/>
        <v>0</v>
      </c>
      <c r="M9" s="99">
        <f>SUMPRODUCT('[1]表十三（录入表）'!H$6:H$34*(LEFT('[1]表十三（录入表）'!$A$6:$A$34,5)=$F9))</f>
        <v>0</v>
      </c>
      <c r="N9" s="99">
        <f>SUMPRODUCT('[1]表十三（录入表）'!I$6:I$34*(LEFT('[1]表十三（录入表）'!$A$6:$A$34,5)=$F9))</f>
        <v>0</v>
      </c>
      <c r="O9" s="99">
        <f>SUMPRODUCT('[1]表十三（录入表）'!J$6:J$34*(LEFT('[1]表十三（录入表）'!$A$6:$A$34,5)=$F9))</f>
        <v>0</v>
      </c>
      <c r="P9" s="259" t="str">
        <f t="shared" si="3"/>
        <v/>
      </c>
    </row>
    <row r="10" spans="1:16" ht="33" customHeight="1">
      <c r="A10" s="215" t="s">
        <v>13324</v>
      </c>
      <c r="B10" s="290" t="s">
        <v>13956</v>
      </c>
      <c r="C10" s="99">
        <f>SUMPRODUCT('[1]表十二（录入表）'!C$6:C$55*(LEFT('[1]表十二（录入表）'!$A$6:$A$55,7)=$A10))</f>
        <v>0</v>
      </c>
      <c r="D10" s="99">
        <f>SUMPRODUCT('[1]表十二（录入表）'!D$6:D$55*(LEFT('[1]表十二（录入表）'!$A$6:$A$55,7)=$A10))</f>
        <v>0</v>
      </c>
      <c r="E10" s="259" t="str">
        <f t="shared" si="2"/>
        <v/>
      </c>
      <c r="F10" s="215" t="s">
        <v>13327</v>
      </c>
      <c r="G10" s="290" t="s">
        <v>13957</v>
      </c>
      <c r="H10" s="249">
        <f t="shared" si="0"/>
        <v>0</v>
      </c>
      <c r="I10" s="99">
        <f>SUMPRODUCT('[1]表十三（录入表）'!D$6:D$34*(LEFT('[1]表十三（录入表）'!$A$6:$A$34,5)=$F10))</f>
        <v>0</v>
      </c>
      <c r="J10" s="99">
        <f>SUMPRODUCT('[1]表十三（录入表）'!E$6:E$34*(LEFT('[1]表十三（录入表）'!$A$6:$A$34,5)=$F10))</f>
        <v>0</v>
      </c>
      <c r="K10" s="99">
        <f>SUMPRODUCT('[1]表十三（录入表）'!F$6:F$34*(LEFT('[1]表十三（录入表）'!$A$6:$A$34,5)=$F10))</f>
        <v>0</v>
      </c>
      <c r="L10" s="249">
        <f t="shared" si="1"/>
        <v>0</v>
      </c>
      <c r="M10" s="99">
        <f>SUMPRODUCT('[1]表十三（录入表）'!H$6:H$34*(LEFT('[1]表十三（录入表）'!$A$6:$A$34,5)=$F10))</f>
        <v>0</v>
      </c>
      <c r="N10" s="99">
        <f>SUMPRODUCT('[1]表十三（录入表）'!I$6:I$34*(LEFT('[1]表十三（录入表）'!$A$6:$A$34,5)=$F10))</f>
        <v>0</v>
      </c>
      <c r="O10" s="99">
        <f>SUMPRODUCT('[1]表十三（录入表）'!J$6:J$34*(LEFT('[1]表十三（录入表）'!$A$6:$A$34,5)=$F10))</f>
        <v>0</v>
      </c>
      <c r="P10" s="259" t="str">
        <f t="shared" si="3"/>
        <v/>
      </c>
    </row>
    <row r="11" spans="1:16" ht="33" customHeight="1">
      <c r="A11" s="215" t="s">
        <v>13326</v>
      </c>
      <c r="B11" s="290" t="s">
        <v>13958</v>
      </c>
      <c r="C11" s="99">
        <f>SUMPRODUCT('[1]表十二（录入表）'!C$6:C$55*(LEFT('[1]表十二（录入表）'!$A$6:$A$55,7)=$A11))</f>
        <v>0</v>
      </c>
      <c r="D11" s="99">
        <f>SUMPRODUCT('[1]表十二（录入表）'!D$6:D$55*(LEFT('[1]表十二（录入表）'!$A$6:$A$55,7)=$A11))</f>
        <v>0</v>
      </c>
      <c r="E11" s="259" t="str">
        <f t="shared" si="2"/>
        <v/>
      </c>
      <c r="F11" s="215"/>
      <c r="G11" s="290"/>
      <c r="H11" s="291"/>
      <c r="I11" s="291"/>
      <c r="J11" s="291"/>
      <c r="K11" s="291"/>
      <c r="L11" s="291"/>
      <c r="M11" s="291"/>
      <c r="N11" s="291"/>
      <c r="O11" s="291"/>
      <c r="P11" s="215"/>
    </row>
    <row r="12" spans="1:16" ht="33" customHeight="1">
      <c r="A12" s="215"/>
      <c r="B12" s="290"/>
      <c r="C12" s="291"/>
      <c r="D12" s="291"/>
      <c r="E12" s="215"/>
      <c r="F12" s="215"/>
      <c r="G12" s="290"/>
      <c r="H12" s="291"/>
      <c r="I12" s="291"/>
      <c r="J12" s="291"/>
      <c r="K12" s="291"/>
      <c r="L12" s="291"/>
      <c r="M12" s="291"/>
      <c r="N12" s="291"/>
      <c r="O12" s="291"/>
      <c r="P12" s="215"/>
    </row>
    <row r="13" spans="1:16" ht="33" customHeight="1">
      <c r="A13" s="215"/>
      <c r="B13" s="292" t="s">
        <v>13524</v>
      </c>
      <c r="C13" s="249">
        <f t="shared" ref="C13:D13" si="4">SUM(C7:C11)</f>
        <v>0</v>
      </c>
      <c r="D13" s="249">
        <f t="shared" si="4"/>
        <v>160</v>
      </c>
      <c r="E13" s="259" t="str">
        <f t="shared" ref="E13:E20" si="5">IFERROR($D13/C13,"")</f>
        <v/>
      </c>
      <c r="F13" s="215"/>
      <c r="G13" s="292" t="s">
        <v>13537</v>
      </c>
      <c r="H13" s="249">
        <f t="shared" si="0"/>
        <v>0</v>
      </c>
      <c r="I13" s="249">
        <f t="shared" ref="I13:K13" si="6">SUM(I7:I11)</f>
        <v>0</v>
      </c>
      <c r="J13" s="249">
        <f t="shared" si="6"/>
        <v>0</v>
      </c>
      <c r="K13" s="249">
        <f t="shared" si="6"/>
        <v>0</v>
      </c>
      <c r="L13" s="249">
        <f t="shared" si="1"/>
        <v>112</v>
      </c>
      <c r="M13" s="249">
        <f t="shared" ref="M13:O13" si="7">SUM(M7:M11)</f>
        <v>0</v>
      </c>
      <c r="N13" s="249">
        <f t="shared" si="7"/>
        <v>0</v>
      </c>
      <c r="O13" s="249">
        <f t="shared" si="7"/>
        <v>112</v>
      </c>
      <c r="P13" s="259" t="str">
        <f t="shared" ref="P13:P23" si="8">IFERROR($L13/H13,"")</f>
        <v/>
      </c>
    </row>
    <row r="14" spans="1:16" ht="33" customHeight="1">
      <c r="A14" s="215" t="s">
        <v>11987</v>
      </c>
      <c r="B14" s="290" t="s">
        <v>11988</v>
      </c>
      <c r="C14" s="249">
        <f>SUM(C15,C17,C19)</f>
        <v>0</v>
      </c>
      <c r="D14" s="249">
        <f>SUM(D15,D17,D19)</f>
        <v>0</v>
      </c>
      <c r="E14" s="259" t="str">
        <f t="shared" si="5"/>
        <v/>
      </c>
      <c r="F14" s="215" t="s">
        <v>11989</v>
      </c>
      <c r="G14" s="290" t="s">
        <v>11990</v>
      </c>
      <c r="H14" s="249">
        <f>SUM(H15,H17,H19,H21)</f>
        <v>0</v>
      </c>
      <c r="I14" s="264"/>
      <c r="J14" s="264"/>
      <c r="K14" s="264"/>
      <c r="L14" s="249">
        <f>SUM(L15,L17,L19,L21)</f>
        <v>48</v>
      </c>
      <c r="M14" s="264"/>
      <c r="N14" s="264"/>
      <c r="O14" s="264"/>
      <c r="P14" s="259" t="str">
        <f t="shared" si="8"/>
        <v/>
      </c>
    </row>
    <row r="15" spans="1:16" ht="33" customHeight="1">
      <c r="A15" s="215" t="s">
        <v>13328</v>
      </c>
      <c r="B15" s="290" t="s">
        <v>13340</v>
      </c>
      <c r="C15" s="249">
        <f>C16</f>
        <v>0</v>
      </c>
      <c r="D15" s="249">
        <f>D16</f>
        <v>0</v>
      </c>
      <c r="E15" s="259" t="str">
        <f t="shared" si="5"/>
        <v/>
      </c>
      <c r="F15" s="215" t="s">
        <v>13329</v>
      </c>
      <c r="G15" s="293" t="s">
        <v>13959</v>
      </c>
      <c r="H15" s="249">
        <f>H16</f>
        <v>0</v>
      </c>
      <c r="I15" s="264"/>
      <c r="J15" s="264"/>
      <c r="K15" s="264"/>
      <c r="L15" s="249">
        <f>L16</f>
        <v>0</v>
      </c>
      <c r="M15" s="264"/>
      <c r="N15" s="264"/>
      <c r="O15" s="264"/>
      <c r="P15" s="259" t="str">
        <f t="shared" si="8"/>
        <v/>
      </c>
    </row>
    <row r="16" spans="1:16" ht="33" customHeight="1">
      <c r="A16" s="215" t="s">
        <v>13330</v>
      </c>
      <c r="B16" s="293" t="s">
        <v>13960</v>
      </c>
      <c r="C16" s="99">
        <f>SUMPRODUCT('[1]表十二（录入表）'!C$6:C$55*(LEFT('[1]表十二（录入表）'!$A$6:$A$55,7)=$A16))</f>
        <v>0</v>
      </c>
      <c r="D16" s="99">
        <f>SUMPRODUCT('[1]表十二（录入表）'!D$6:D$55*(LEFT('[1]表十二（录入表）'!$A$6:$A$55,7)=$A16))</f>
        <v>0</v>
      </c>
      <c r="E16" s="259" t="str">
        <f t="shared" si="5"/>
        <v/>
      </c>
      <c r="F16" s="215" t="s">
        <v>13331</v>
      </c>
      <c r="G16" s="293" t="s">
        <v>13961</v>
      </c>
      <c r="H16" s="99">
        <f>SUMPRODUCT('[1]表十三（录入表）'!C$6:C$34*(LEFT('[1]表十三（录入表）'!$A$6:$A$34,7)=$F16))</f>
        <v>0</v>
      </c>
      <c r="I16" s="264"/>
      <c r="J16" s="264"/>
      <c r="K16" s="264"/>
      <c r="L16" s="99">
        <f>SUMPRODUCT('[1]表十三（录入表）'!G$6:G$34*(LEFT('[1]表十三（录入表）'!$A$6:$A$34,7)=$F16))</f>
        <v>0</v>
      </c>
      <c r="M16" s="264"/>
      <c r="N16" s="264"/>
      <c r="O16" s="264"/>
      <c r="P16" s="259" t="str">
        <f t="shared" si="8"/>
        <v/>
      </c>
    </row>
    <row r="17" spans="1:16" ht="33" customHeight="1">
      <c r="A17" s="215" t="s">
        <v>12117</v>
      </c>
      <c r="B17" s="290" t="s">
        <v>12118</v>
      </c>
      <c r="C17" s="249">
        <f>C18</f>
        <v>0</v>
      </c>
      <c r="D17" s="249">
        <f>D18</f>
        <v>0</v>
      </c>
      <c r="E17" s="259" t="str">
        <f t="shared" si="5"/>
        <v/>
      </c>
      <c r="F17" s="215" t="s">
        <v>12119</v>
      </c>
      <c r="G17" s="290" t="s">
        <v>12120</v>
      </c>
      <c r="H17" s="249">
        <f>H18</f>
        <v>0</v>
      </c>
      <c r="I17" s="264"/>
      <c r="J17" s="264"/>
      <c r="K17" s="264"/>
      <c r="L17" s="249">
        <f>L18</f>
        <v>0</v>
      </c>
      <c r="M17" s="264"/>
      <c r="N17" s="264"/>
      <c r="O17" s="264"/>
      <c r="P17" s="259" t="str">
        <f t="shared" si="8"/>
        <v/>
      </c>
    </row>
    <row r="18" spans="1:16" ht="33" customHeight="1">
      <c r="A18" s="215" t="s">
        <v>13332</v>
      </c>
      <c r="B18" s="290" t="s">
        <v>13962</v>
      </c>
      <c r="C18" s="99">
        <f>SUMPRODUCT('[1]表十二（录入表）'!C$6:C$55*(LEFT('[1]表十二（录入表）'!$A$6:$A$55,7)=$A18))</f>
        <v>0</v>
      </c>
      <c r="D18" s="99">
        <f>SUMPRODUCT('[1]表十二（录入表）'!D$6:D$55*(LEFT('[1]表十二（录入表）'!$A$6:$A$55,7)=$A18))</f>
        <v>0</v>
      </c>
      <c r="E18" s="259" t="str">
        <f t="shared" si="5"/>
        <v/>
      </c>
      <c r="F18" s="215" t="s">
        <v>13333</v>
      </c>
      <c r="G18" s="290" t="s">
        <v>13963</v>
      </c>
      <c r="H18" s="99">
        <f>SUMPRODUCT('[1]表十三（录入表）'!C$6:C$34*(LEFT('[1]表十三（录入表）'!$A$6:$A$34,7)=$F18))</f>
        <v>0</v>
      </c>
      <c r="I18" s="264"/>
      <c r="J18" s="264"/>
      <c r="K18" s="264"/>
      <c r="L18" s="99">
        <f>SUMPRODUCT('[1]表十三（录入表）'!G$6:G$34*(LEFT('[1]表十三（录入表）'!$A$6:$A$34,7)=$F18))</f>
        <v>0</v>
      </c>
      <c r="M18" s="264"/>
      <c r="N18" s="264"/>
      <c r="O18" s="264"/>
      <c r="P18" s="259" t="str">
        <f t="shared" si="8"/>
        <v/>
      </c>
    </row>
    <row r="19" spans="1:16" ht="33" customHeight="1">
      <c r="A19" s="215" t="s">
        <v>12127</v>
      </c>
      <c r="B19" s="290" t="s">
        <v>12128</v>
      </c>
      <c r="C19" s="249">
        <f>C20</f>
        <v>0</v>
      </c>
      <c r="D19" s="249">
        <f>D20</f>
        <v>0</v>
      </c>
      <c r="E19" s="259" t="str">
        <f t="shared" si="5"/>
        <v/>
      </c>
      <c r="F19" s="215" t="s">
        <v>12129</v>
      </c>
      <c r="G19" s="290" t="s">
        <v>13546</v>
      </c>
      <c r="H19" s="249">
        <f>H20</f>
        <v>0</v>
      </c>
      <c r="I19" s="264"/>
      <c r="J19" s="264"/>
      <c r="K19" s="264"/>
      <c r="L19" s="249">
        <f>L20</f>
        <v>48</v>
      </c>
      <c r="M19" s="264"/>
      <c r="N19" s="264"/>
      <c r="O19" s="264"/>
      <c r="P19" s="259" t="str">
        <f t="shared" si="8"/>
        <v/>
      </c>
    </row>
    <row r="20" spans="1:16" ht="33" customHeight="1">
      <c r="A20" s="215" t="s">
        <v>13334</v>
      </c>
      <c r="B20" s="293" t="s">
        <v>13964</v>
      </c>
      <c r="C20" s="99">
        <f>SUMPRODUCT('[1]表十二（录入表）'!C$6:C$55*(LEFT('[1]表十二（录入表）'!$A$6:$A$55,7)=$A20))</f>
        <v>0</v>
      </c>
      <c r="D20" s="99">
        <f>SUMPRODUCT('[1]表十二（录入表）'!D$6:D$55*(LEFT('[1]表十二（录入表）'!$A$6:$A$55,7)=$A20))</f>
        <v>0</v>
      </c>
      <c r="E20" s="259" t="str">
        <f t="shared" si="5"/>
        <v/>
      </c>
      <c r="F20" s="215" t="s">
        <v>13335</v>
      </c>
      <c r="G20" s="290" t="s">
        <v>13965</v>
      </c>
      <c r="H20" s="99">
        <f>SUMPRODUCT('[1]表十三（录入表）'!C$6:C$34*(LEFT('[1]表十三（录入表）'!$A$6:$A$34,7)=$F20))</f>
        <v>0</v>
      </c>
      <c r="I20" s="264"/>
      <c r="J20" s="264"/>
      <c r="K20" s="264"/>
      <c r="L20" s="99">
        <f>SUMPRODUCT('[1]表十三（录入表）'!G$6:G$34*(LEFT('[1]表十三（录入表）'!$A$6:$A$34,7)=$F20))</f>
        <v>48</v>
      </c>
      <c r="M20" s="264"/>
      <c r="N20" s="264"/>
      <c r="O20" s="264"/>
      <c r="P20" s="259" t="str">
        <f t="shared" si="8"/>
        <v/>
      </c>
    </row>
    <row r="21" spans="1:16" ht="33" customHeight="1">
      <c r="A21" s="215"/>
      <c r="B21" s="290"/>
      <c r="C21" s="291"/>
      <c r="D21" s="291"/>
      <c r="E21" s="215"/>
      <c r="F21" s="215" t="s">
        <v>12130</v>
      </c>
      <c r="G21" s="290" t="s">
        <v>13547</v>
      </c>
      <c r="H21" s="249">
        <f>H22</f>
        <v>0</v>
      </c>
      <c r="I21" s="264"/>
      <c r="J21" s="264"/>
      <c r="K21" s="264"/>
      <c r="L21" s="249">
        <f>L22</f>
        <v>0</v>
      </c>
      <c r="M21" s="264"/>
      <c r="N21" s="264"/>
      <c r="O21" s="264"/>
      <c r="P21" s="259" t="str">
        <f t="shared" si="8"/>
        <v/>
      </c>
    </row>
    <row r="22" spans="1:16" ht="33" customHeight="1">
      <c r="A22" s="215"/>
      <c r="B22" s="290"/>
      <c r="C22" s="291"/>
      <c r="D22" s="291"/>
      <c r="E22" s="215"/>
      <c r="F22" s="215" t="s">
        <v>13336</v>
      </c>
      <c r="G22" s="293" t="s">
        <v>13966</v>
      </c>
      <c r="H22" s="99">
        <f>SUMPRODUCT('[1]表十三（录入表）'!C$6:C$34*(LEFT('[1]表十三（录入表）'!$A$6:$A$34,7)=$F22))</f>
        <v>0</v>
      </c>
      <c r="I22" s="264"/>
      <c r="J22" s="264"/>
      <c r="K22" s="264"/>
      <c r="L22" s="99">
        <f>SUMPRODUCT('[1]表十三（录入表）'!G$6:G$34*(LEFT('[1]表十三（录入表）'!$A$6:$A$34,7)=$F22))</f>
        <v>0</v>
      </c>
      <c r="M22" s="264"/>
      <c r="N22" s="264"/>
      <c r="O22" s="264"/>
      <c r="P22" s="259" t="str">
        <f t="shared" si="8"/>
        <v/>
      </c>
    </row>
    <row r="23" spans="1:16" ht="33" customHeight="1">
      <c r="A23" s="215"/>
      <c r="B23" s="294" t="s">
        <v>13967</v>
      </c>
      <c r="C23" s="249">
        <f t="shared" ref="C23:D23" si="9">SUM(C13,C14)</f>
        <v>0</v>
      </c>
      <c r="D23" s="249">
        <f t="shared" si="9"/>
        <v>160</v>
      </c>
      <c r="E23" s="259" t="str">
        <f>IFERROR($D23/C23,"")</f>
        <v/>
      </c>
      <c r="F23" s="215"/>
      <c r="G23" s="294" t="s">
        <v>13968</v>
      </c>
      <c r="H23" s="249">
        <f>SUM(H13:H14)</f>
        <v>0</v>
      </c>
      <c r="I23" s="264"/>
      <c r="J23" s="264"/>
      <c r="K23" s="264"/>
      <c r="L23" s="249">
        <f>SUM(L13:L14)</f>
        <v>160</v>
      </c>
      <c r="M23" s="264"/>
      <c r="N23" s="264"/>
      <c r="O23" s="264"/>
      <c r="P23" s="259" t="str">
        <f t="shared" si="8"/>
        <v/>
      </c>
    </row>
    <row r="24" spans="1:16" ht="45" customHeight="1"/>
  </sheetData>
  <sheetProtection autoFilter="0"/>
  <mergeCells count="12">
    <mergeCell ref="A2:P2"/>
    <mergeCell ref="O3:P3"/>
    <mergeCell ref="A4:E4"/>
    <mergeCell ref="F4:P4"/>
    <mergeCell ref="A5:A6"/>
    <mergeCell ref="B5:B6"/>
    <mergeCell ref="C5:C6"/>
    <mergeCell ref="D5:E5"/>
    <mergeCell ref="F5:F6"/>
    <mergeCell ref="G5:G6"/>
    <mergeCell ref="H5:K5"/>
    <mergeCell ref="L5:P5"/>
  </mergeCells>
  <phoneticPr fontId="49" type="noConversion"/>
  <printOptions horizontalCentered="1"/>
  <pageMargins left="0.156944444444444" right="0.156944444444444" top="0.98402777777777795" bottom="0.98402777777777795" header="0.51180555555555596" footer="0.51180555555555596"/>
  <pageSetup paperSize="9" scale="67" orientation="landscape" blackAndWhite="1" horizontalDpi="300" verticalDpi="300"/>
  <headerFooter scaleWithDoc="0" alignWithMargins="0"/>
</worksheet>
</file>

<file path=xl/worksheets/sheet15.xml><?xml version="1.0" encoding="utf-8"?>
<worksheet xmlns="http://schemas.openxmlformats.org/spreadsheetml/2006/main" xmlns:r="http://schemas.openxmlformats.org/officeDocument/2006/relationships">
  <sheetPr codeName="Sheet15">
    <pageSetUpPr fitToPage="1"/>
  </sheetPr>
  <dimension ref="A1:E54"/>
  <sheetViews>
    <sheetView workbookViewId="0">
      <pane xSplit="5" ySplit="5" topLeftCell="F6" activePane="bottomRight" state="frozen"/>
      <selection pane="topRight"/>
      <selection pane="bottomLeft"/>
      <selection pane="bottomRight" activeCell="K18" sqref="K18"/>
    </sheetView>
  </sheetViews>
  <sheetFormatPr defaultColWidth="7.75" defaultRowHeight="13.5"/>
  <cols>
    <col min="1" max="1" width="11.75" style="88" customWidth="1"/>
    <col min="2" max="2" width="37.25" style="88" customWidth="1"/>
    <col min="3" max="4" width="12.125" style="88" customWidth="1"/>
    <col min="5" max="16384" width="7.75" style="88"/>
  </cols>
  <sheetData>
    <row r="1" spans="1:5" ht="18.75">
      <c r="A1" s="92" t="s">
        <v>14054</v>
      </c>
      <c r="B1" s="255"/>
      <c r="C1" s="93"/>
      <c r="D1" s="93"/>
      <c r="E1" s="287"/>
    </row>
    <row r="2" spans="1:5" s="87" customFormat="1" ht="35.1" customHeight="1">
      <c r="A2" s="332" t="s">
        <v>13969</v>
      </c>
      <c r="B2" s="332"/>
      <c r="C2" s="332"/>
      <c r="D2" s="332"/>
      <c r="E2" s="332"/>
    </row>
    <row r="3" spans="1:5" ht="21" customHeight="1">
      <c r="A3" s="287"/>
      <c r="B3" s="94"/>
      <c r="C3" s="94"/>
      <c r="D3" s="287"/>
      <c r="E3" s="97" t="s">
        <v>9701</v>
      </c>
    </row>
    <row r="4" spans="1:5" ht="33.4" customHeight="1">
      <c r="A4" s="397" t="s">
        <v>0</v>
      </c>
      <c r="B4" s="397" t="s">
        <v>13944</v>
      </c>
      <c r="C4" s="397" t="s">
        <v>13970</v>
      </c>
      <c r="D4" s="397" t="s">
        <v>13946</v>
      </c>
      <c r="E4" s="397"/>
    </row>
    <row r="5" spans="1:5" ht="15.6" customHeight="1">
      <c r="A5" s="397"/>
      <c r="B5" s="397"/>
      <c r="C5" s="397"/>
      <c r="D5" s="289" t="s">
        <v>13947</v>
      </c>
      <c r="E5" s="288" t="s">
        <v>13536</v>
      </c>
    </row>
    <row r="6" spans="1:5" ht="15.6" customHeight="1">
      <c r="A6" s="289"/>
      <c r="B6" s="289"/>
      <c r="C6" s="289"/>
      <c r="D6" s="289"/>
      <c r="E6" s="288"/>
    </row>
    <row r="7" spans="1:5" ht="15.6" customHeight="1">
      <c r="A7" s="95" t="s">
        <v>13341</v>
      </c>
      <c r="B7" s="110" t="s">
        <v>13971</v>
      </c>
      <c r="C7" s="96"/>
      <c r="D7" s="96"/>
      <c r="E7" s="274">
        <f ca="1">IFERROR(OFFSET(E7,0,-1)/OFFSET(E7,0,-2),)</f>
        <v>0</v>
      </c>
    </row>
    <row r="8" spans="1:5" ht="15.6" customHeight="1">
      <c r="A8" s="95" t="s">
        <v>13342</v>
      </c>
      <c r="B8" s="110" t="s">
        <v>13972</v>
      </c>
      <c r="C8" s="96"/>
      <c r="D8" s="96"/>
      <c r="E8" s="274">
        <f t="shared" ref="E8:E54" ca="1" si="0">IFERROR(OFFSET(E8,0,-1)/OFFSET(E8,0,-2),)</f>
        <v>0</v>
      </c>
    </row>
    <row r="9" spans="1:5" ht="15.6" customHeight="1">
      <c r="A9" s="95" t="s">
        <v>13343</v>
      </c>
      <c r="B9" s="110" t="s">
        <v>13973</v>
      </c>
      <c r="C9" s="96"/>
      <c r="D9" s="96"/>
      <c r="E9" s="274">
        <f t="shared" ca="1" si="0"/>
        <v>0</v>
      </c>
    </row>
    <row r="10" spans="1:5" ht="15.6" customHeight="1">
      <c r="A10" s="95" t="s">
        <v>13344</v>
      </c>
      <c r="B10" s="110" t="s">
        <v>13974</v>
      </c>
      <c r="C10" s="96"/>
      <c r="D10" s="96"/>
      <c r="E10" s="274">
        <f t="shared" ca="1" si="0"/>
        <v>0</v>
      </c>
    </row>
    <row r="11" spans="1:5" ht="15.6" customHeight="1">
      <c r="A11" s="95" t="s">
        <v>13345</v>
      </c>
      <c r="B11" s="110" t="s">
        <v>13975</v>
      </c>
      <c r="C11" s="96"/>
      <c r="D11" s="96"/>
      <c r="E11" s="274">
        <f t="shared" ca="1" si="0"/>
        <v>0</v>
      </c>
    </row>
    <row r="12" spans="1:5" ht="15.6" customHeight="1">
      <c r="A12" s="95" t="s">
        <v>13346</v>
      </c>
      <c r="B12" s="110" t="s">
        <v>13976</v>
      </c>
      <c r="C12" s="96"/>
      <c r="D12" s="96"/>
      <c r="E12" s="274">
        <f t="shared" ca="1" si="0"/>
        <v>0</v>
      </c>
    </row>
    <row r="13" spans="1:5" ht="15.6" customHeight="1">
      <c r="A13" s="95" t="s">
        <v>13347</v>
      </c>
      <c r="B13" s="110" t="s">
        <v>13977</v>
      </c>
      <c r="C13" s="96"/>
      <c r="D13" s="96"/>
      <c r="E13" s="274">
        <f t="shared" ca="1" si="0"/>
        <v>0</v>
      </c>
    </row>
    <row r="14" spans="1:5" ht="15.6" customHeight="1">
      <c r="A14" s="95" t="s">
        <v>13348</v>
      </c>
      <c r="B14" s="110" t="s">
        <v>13978</v>
      </c>
      <c r="C14" s="96"/>
      <c r="D14" s="96">
        <v>10</v>
      </c>
      <c r="E14" s="274">
        <f t="shared" ca="1" si="0"/>
        <v>0</v>
      </c>
    </row>
    <row r="15" spans="1:5" ht="15.6" customHeight="1">
      <c r="A15" s="95" t="s">
        <v>13349</v>
      </c>
      <c r="B15" s="110" t="s">
        <v>13979</v>
      </c>
      <c r="C15" s="96"/>
      <c r="D15" s="96"/>
      <c r="E15" s="274">
        <f t="shared" ca="1" si="0"/>
        <v>0</v>
      </c>
    </row>
    <row r="16" spans="1:5" ht="15.6" customHeight="1">
      <c r="A16" s="95" t="s">
        <v>13350</v>
      </c>
      <c r="B16" s="110" t="s">
        <v>13980</v>
      </c>
      <c r="C16" s="96"/>
      <c r="D16" s="96"/>
      <c r="E16" s="274">
        <f t="shared" ca="1" si="0"/>
        <v>0</v>
      </c>
    </row>
    <row r="17" spans="1:5" ht="15.6" customHeight="1">
      <c r="A17" s="95" t="s">
        <v>13351</v>
      </c>
      <c r="B17" s="110" t="s">
        <v>13981</v>
      </c>
      <c r="C17" s="96"/>
      <c r="D17" s="96"/>
      <c r="E17" s="274">
        <f t="shared" ca="1" si="0"/>
        <v>0</v>
      </c>
    </row>
    <row r="18" spans="1:5" ht="15.6" customHeight="1">
      <c r="A18" s="95" t="s">
        <v>13352</v>
      </c>
      <c r="B18" s="110" t="s">
        <v>13982</v>
      </c>
      <c r="C18" s="96"/>
      <c r="D18" s="96"/>
      <c r="E18" s="274">
        <f t="shared" ca="1" si="0"/>
        <v>0</v>
      </c>
    </row>
    <row r="19" spans="1:5" ht="15.6" customHeight="1">
      <c r="A19" s="95" t="s">
        <v>13353</v>
      </c>
      <c r="B19" s="110" t="s">
        <v>13983</v>
      </c>
      <c r="C19" s="96"/>
      <c r="D19" s="96"/>
      <c r="E19" s="274">
        <f t="shared" ca="1" si="0"/>
        <v>0</v>
      </c>
    </row>
    <row r="20" spans="1:5" ht="15.6" customHeight="1">
      <c r="A20" s="95" t="s">
        <v>13354</v>
      </c>
      <c r="B20" s="110" t="s">
        <v>13984</v>
      </c>
      <c r="C20" s="96"/>
      <c r="D20" s="96"/>
      <c r="E20" s="274">
        <f t="shared" ca="1" si="0"/>
        <v>0</v>
      </c>
    </row>
    <row r="21" spans="1:5" ht="15.6" customHeight="1">
      <c r="A21" s="95" t="s">
        <v>13355</v>
      </c>
      <c r="B21" s="110" t="s">
        <v>13985</v>
      </c>
      <c r="C21" s="96"/>
      <c r="D21" s="96"/>
      <c r="E21" s="274">
        <f t="shared" ca="1" si="0"/>
        <v>0</v>
      </c>
    </row>
    <row r="22" spans="1:5" ht="15.6" customHeight="1">
      <c r="A22" s="95" t="s">
        <v>13356</v>
      </c>
      <c r="B22" s="110" t="s">
        <v>13986</v>
      </c>
      <c r="C22" s="96"/>
      <c r="D22" s="96"/>
      <c r="E22" s="274">
        <f t="shared" ca="1" si="0"/>
        <v>0</v>
      </c>
    </row>
    <row r="23" spans="1:5" ht="15.6" customHeight="1">
      <c r="A23" s="95" t="s">
        <v>13357</v>
      </c>
      <c r="B23" s="110" t="s">
        <v>13987</v>
      </c>
      <c r="C23" s="96"/>
      <c r="D23" s="96"/>
      <c r="E23" s="274">
        <f t="shared" ca="1" si="0"/>
        <v>0</v>
      </c>
    </row>
    <row r="24" spans="1:5" ht="15.6" customHeight="1">
      <c r="A24" s="95" t="s">
        <v>13358</v>
      </c>
      <c r="B24" s="110" t="s">
        <v>13988</v>
      </c>
      <c r="C24" s="96"/>
      <c r="D24" s="96"/>
      <c r="E24" s="274">
        <f t="shared" ca="1" si="0"/>
        <v>0</v>
      </c>
    </row>
    <row r="25" spans="1:5" ht="15.6" customHeight="1">
      <c r="A25" s="95" t="s">
        <v>13359</v>
      </c>
      <c r="B25" s="110" t="s">
        <v>13989</v>
      </c>
      <c r="C25" s="96"/>
      <c r="D25" s="96"/>
      <c r="E25" s="274">
        <f t="shared" ca="1" si="0"/>
        <v>0</v>
      </c>
    </row>
    <row r="26" spans="1:5" ht="15.6" customHeight="1">
      <c r="A26" s="95" t="s">
        <v>13360</v>
      </c>
      <c r="B26" s="110" t="s">
        <v>13990</v>
      </c>
      <c r="C26" s="96"/>
      <c r="D26" s="96">
        <v>140</v>
      </c>
      <c r="E26" s="274">
        <f t="shared" ca="1" si="0"/>
        <v>0</v>
      </c>
    </row>
    <row r="27" spans="1:5" ht="15.6" customHeight="1">
      <c r="A27" s="95" t="s">
        <v>13361</v>
      </c>
      <c r="B27" s="110" t="s">
        <v>13991</v>
      </c>
      <c r="C27" s="96"/>
      <c r="D27" s="96"/>
      <c r="E27" s="274">
        <f t="shared" ca="1" si="0"/>
        <v>0</v>
      </c>
    </row>
    <row r="28" spans="1:5" ht="15.6" customHeight="1">
      <c r="A28" s="95" t="s">
        <v>13362</v>
      </c>
      <c r="B28" s="110" t="s">
        <v>13992</v>
      </c>
      <c r="C28" s="96"/>
      <c r="D28" s="96"/>
      <c r="E28" s="274">
        <f t="shared" ca="1" si="0"/>
        <v>0</v>
      </c>
    </row>
    <row r="29" spans="1:5" ht="15.6" customHeight="1">
      <c r="A29" s="95" t="s">
        <v>13363</v>
      </c>
      <c r="B29" s="110" t="s">
        <v>13993</v>
      </c>
      <c r="C29" s="96"/>
      <c r="D29" s="96"/>
      <c r="E29" s="274">
        <f t="shared" ca="1" si="0"/>
        <v>0</v>
      </c>
    </row>
    <row r="30" spans="1:5" ht="15.6" customHeight="1">
      <c r="A30" s="95" t="s">
        <v>13364</v>
      </c>
      <c r="B30" s="110" t="s">
        <v>13994</v>
      </c>
      <c r="C30" s="96"/>
      <c r="D30" s="96"/>
      <c r="E30" s="274">
        <f t="shared" ca="1" si="0"/>
        <v>0</v>
      </c>
    </row>
    <row r="31" spans="1:5" ht="15.6" customHeight="1">
      <c r="A31" s="95" t="s">
        <v>13365</v>
      </c>
      <c r="B31" s="110" t="s">
        <v>13995</v>
      </c>
      <c r="C31" s="96"/>
      <c r="D31" s="96"/>
      <c r="E31" s="274">
        <f t="shared" ca="1" si="0"/>
        <v>0</v>
      </c>
    </row>
    <row r="32" spans="1:5" ht="15.6" customHeight="1">
      <c r="A32" s="95" t="s">
        <v>13366</v>
      </c>
      <c r="B32" s="110" t="s">
        <v>13996</v>
      </c>
      <c r="C32" s="96"/>
      <c r="D32" s="96"/>
      <c r="E32" s="274">
        <f t="shared" ca="1" si="0"/>
        <v>0</v>
      </c>
    </row>
    <row r="33" spans="1:5" ht="15.6" customHeight="1">
      <c r="A33" s="95" t="s">
        <v>13367</v>
      </c>
      <c r="B33" s="110" t="s">
        <v>13997</v>
      </c>
      <c r="C33" s="96"/>
      <c r="D33" s="96"/>
      <c r="E33" s="274">
        <f t="shared" ca="1" si="0"/>
        <v>0</v>
      </c>
    </row>
    <row r="34" spans="1:5" ht="15.6" customHeight="1">
      <c r="A34" s="95" t="s">
        <v>13368</v>
      </c>
      <c r="B34" s="110" t="s">
        <v>13998</v>
      </c>
      <c r="C34" s="96"/>
      <c r="D34" s="96"/>
      <c r="E34" s="274">
        <f t="shared" ca="1" si="0"/>
        <v>0</v>
      </c>
    </row>
    <row r="35" spans="1:5" ht="15.6" customHeight="1">
      <c r="A35" s="95" t="s">
        <v>13369</v>
      </c>
      <c r="B35" s="110" t="s">
        <v>13999</v>
      </c>
      <c r="C35" s="96"/>
      <c r="D35" s="96"/>
      <c r="E35" s="274">
        <f t="shared" ca="1" si="0"/>
        <v>0</v>
      </c>
    </row>
    <row r="36" spans="1:5" ht="15.6" customHeight="1">
      <c r="A36" s="95" t="s">
        <v>13370</v>
      </c>
      <c r="B36" s="110" t="s">
        <v>14000</v>
      </c>
      <c r="C36" s="96"/>
      <c r="D36" s="96">
        <v>10</v>
      </c>
      <c r="E36" s="274">
        <f t="shared" ca="1" si="0"/>
        <v>0</v>
      </c>
    </row>
    <row r="37" spans="1:5" ht="15.6" customHeight="1">
      <c r="A37" s="95" t="s">
        <v>13371</v>
      </c>
      <c r="B37" s="110" t="s">
        <v>14001</v>
      </c>
      <c r="C37" s="96"/>
      <c r="D37" s="96"/>
      <c r="E37" s="274">
        <f t="shared" ca="1" si="0"/>
        <v>0</v>
      </c>
    </row>
    <row r="38" spans="1:5" ht="15.6" customHeight="1">
      <c r="A38" s="95" t="s">
        <v>13372</v>
      </c>
      <c r="B38" s="110" t="s">
        <v>14002</v>
      </c>
      <c r="C38" s="96"/>
      <c r="D38" s="96"/>
      <c r="E38" s="274">
        <f t="shared" ca="1" si="0"/>
        <v>0</v>
      </c>
    </row>
    <row r="39" spans="1:5" ht="15.6" customHeight="1">
      <c r="A39" s="95" t="s">
        <v>13373</v>
      </c>
      <c r="B39" s="110" t="s">
        <v>14003</v>
      </c>
      <c r="C39" s="96"/>
      <c r="D39" s="96"/>
      <c r="E39" s="274">
        <f t="shared" ca="1" si="0"/>
        <v>0</v>
      </c>
    </row>
    <row r="40" spans="1:5" ht="15.6" customHeight="1">
      <c r="A40" s="95" t="s">
        <v>13374</v>
      </c>
      <c r="B40" s="110" t="s">
        <v>14004</v>
      </c>
      <c r="C40" s="96"/>
      <c r="D40" s="96"/>
      <c r="E40" s="274">
        <f t="shared" ca="1" si="0"/>
        <v>0</v>
      </c>
    </row>
    <row r="41" spans="1:5" ht="15.6" customHeight="1">
      <c r="A41" s="95" t="s">
        <v>13375</v>
      </c>
      <c r="B41" s="110" t="s">
        <v>14005</v>
      </c>
      <c r="C41" s="96"/>
      <c r="D41" s="96"/>
      <c r="E41" s="274">
        <f t="shared" ca="1" si="0"/>
        <v>0</v>
      </c>
    </row>
    <row r="42" spans="1:5" ht="15.6" customHeight="1">
      <c r="A42" s="95" t="s">
        <v>13376</v>
      </c>
      <c r="B42" s="110" t="s">
        <v>14006</v>
      </c>
      <c r="C42" s="96"/>
      <c r="D42" s="96"/>
      <c r="E42" s="274">
        <f t="shared" ca="1" si="0"/>
        <v>0</v>
      </c>
    </row>
    <row r="43" spans="1:5" ht="15.6" customHeight="1">
      <c r="A43" s="95" t="s">
        <v>13377</v>
      </c>
      <c r="B43" s="110" t="s">
        <v>14007</v>
      </c>
      <c r="C43" s="96"/>
      <c r="D43" s="96"/>
      <c r="E43" s="274">
        <f t="shared" ca="1" si="0"/>
        <v>0</v>
      </c>
    </row>
    <row r="44" spans="1:5" ht="15.6" customHeight="1">
      <c r="A44" s="95" t="s">
        <v>13378</v>
      </c>
      <c r="B44" s="110" t="s">
        <v>14008</v>
      </c>
      <c r="C44" s="96"/>
      <c r="D44" s="295"/>
      <c r="E44" s="274">
        <f t="shared" ca="1" si="0"/>
        <v>0</v>
      </c>
    </row>
    <row r="45" spans="1:5" ht="15.6" customHeight="1">
      <c r="A45" s="95" t="s">
        <v>13379</v>
      </c>
      <c r="B45" s="110" t="s">
        <v>14009</v>
      </c>
      <c r="C45" s="96"/>
      <c r="D45" s="96"/>
      <c r="E45" s="274">
        <f t="shared" ca="1" si="0"/>
        <v>0</v>
      </c>
    </row>
    <row r="46" spans="1:5" ht="15.6" customHeight="1">
      <c r="A46" s="95" t="s">
        <v>13380</v>
      </c>
      <c r="B46" s="110" t="s">
        <v>14010</v>
      </c>
      <c r="C46" s="295"/>
      <c r="D46" s="96"/>
      <c r="E46" s="274">
        <f t="shared" ca="1" si="0"/>
        <v>0</v>
      </c>
    </row>
    <row r="47" spans="1:5" ht="15.6" customHeight="1">
      <c r="A47" s="95" t="s">
        <v>13381</v>
      </c>
      <c r="B47" s="110" t="s">
        <v>14011</v>
      </c>
      <c r="C47" s="96"/>
      <c r="D47" s="96"/>
      <c r="E47" s="274">
        <f t="shared" ca="1" si="0"/>
        <v>0</v>
      </c>
    </row>
    <row r="48" spans="1:5" ht="15.6" customHeight="1">
      <c r="A48" s="95" t="s">
        <v>13326</v>
      </c>
      <c r="B48" s="110" t="s">
        <v>14012</v>
      </c>
      <c r="C48" s="96"/>
      <c r="D48" s="96"/>
      <c r="E48" s="274">
        <f t="shared" ca="1" si="0"/>
        <v>0</v>
      </c>
    </row>
    <row r="49" spans="1:5" ht="15.6" customHeight="1">
      <c r="A49" s="296"/>
      <c r="B49" s="297"/>
      <c r="C49" s="11"/>
      <c r="D49" s="11"/>
      <c r="E49" s="296"/>
    </row>
    <row r="50" spans="1:5" ht="15.6" customHeight="1">
      <c r="A50" s="298" t="s">
        <v>14013</v>
      </c>
      <c r="B50" s="299" t="s">
        <v>13960</v>
      </c>
      <c r="C50" s="72"/>
      <c r="D50" s="96"/>
      <c r="E50" s="274">
        <f t="shared" ca="1" si="0"/>
        <v>0</v>
      </c>
    </row>
    <row r="51" spans="1:5" ht="15.6" customHeight="1">
      <c r="A51" s="300" t="s">
        <v>14014</v>
      </c>
      <c r="B51" s="301" t="s">
        <v>14015</v>
      </c>
      <c r="C51" s="72"/>
      <c r="D51" s="96"/>
      <c r="E51" s="274">
        <f t="shared" ca="1" si="0"/>
        <v>0</v>
      </c>
    </row>
    <row r="52" spans="1:5" ht="15.6" customHeight="1">
      <c r="A52" s="298" t="s">
        <v>14016</v>
      </c>
      <c r="B52" s="299" t="s">
        <v>14017</v>
      </c>
      <c r="C52" s="96"/>
      <c r="D52" s="96"/>
      <c r="E52" s="274">
        <f t="shared" ca="1" si="0"/>
        <v>0</v>
      </c>
    </row>
    <row r="53" spans="1:5" ht="15.6" customHeight="1">
      <c r="A53" s="300" t="s">
        <v>14018</v>
      </c>
      <c r="B53" s="301" t="s">
        <v>14019</v>
      </c>
      <c r="C53" s="96"/>
      <c r="D53" s="96"/>
      <c r="E53" s="274">
        <f t="shared" ca="1" si="0"/>
        <v>0</v>
      </c>
    </row>
    <row r="54" spans="1:5" ht="15">
      <c r="A54" s="95" t="s">
        <v>13334</v>
      </c>
      <c r="B54" s="110" t="s">
        <v>14020</v>
      </c>
      <c r="C54" s="96"/>
      <c r="D54" s="302" t="e">
        <f ca="1">OFFSET('[1]表十三（录入表）'!$B$33,0,1)</f>
        <v>#VALUE!</v>
      </c>
      <c r="E54" s="274">
        <f t="shared" ca="1" si="0"/>
        <v>0</v>
      </c>
    </row>
  </sheetData>
  <sheetProtection autoFilter="0"/>
  <mergeCells count="5">
    <mergeCell ref="A2:E2"/>
    <mergeCell ref="A4:A5"/>
    <mergeCell ref="B4:B5"/>
    <mergeCell ref="C4:C5"/>
    <mergeCell ref="D4:E4"/>
  </mergeCells>
  <phoneticPr fontId="49" type="noConversion"/>
  <dataValidations count="1">
    <dataValidation allowBlank="1" showInputMessage="1" showErrorMessage="1" promptTitle="注意：新增科目必须以政府收支分类科目书或中央修订通知为准。" prompt="新增收入科目在此录入。&#10;根据科目编码汇总。" sqref="A47:B51"/>
  </dataValidations>
  <printOptions horizontalCentered="1"/>
  <pageMargins left="0.35416666666666702" right="0.35416666666666702" top="0.26944444444444399" bottom="0.40972222222222199" header="0.51180555555555596" footer="0.28958333333333303"/>
  <pageSetup paperSize="9" fitToHeight="5" orientation="portrait" blackAndWhite="1" horizontalDpi="300" verticalDpi="300"/>
  <headerFooter scaleWithDoc="0" alignWithMargins="0"/>
</worksheet>
</file>

<file path=xl/worksheets/sheet16.xml><?xml version="1.0" encoding="utf-8"?>
<worksheet xmlns="http://schemas.openxmlformats.org/spreadsheetml/2006/main" xmlns:r="http://schemas.openxmlformats.org/officeDocument/2006/relationships">
  <sheetPr codeName="Sheet16"/>
  <dimension ref="A2:BL599"/>
  <sheetViews>
    <sheetView topLeftCell="A2" workbookViewId="0">
      <pane xSplit="4" ySplit="7" topLeftCell="E204" activePane="bottomRight" state="frozen"/>
      <selection pane="topRight"/>
      <selection pane="bottomLeft"/>
      <selection pane="bottomRight" activeCell="G217" sqref="G217"/>
    </sheetView>
  </sheetViews>
  <sheetFormatPr defaultColWidth="9" defaultRowHeight="13.5"/>
  <cols>
    <col min="1" max="1" width="6.5" customWidth="1"/>
    <col min="2" max="2" width="4.625" customWidth="1"/>
    <col min="3" max="3" width="16.75" customWidth="1"/>
    <col min="33" max="33" width="2.75" customWidth="1"/>
    <col min="52" max="52" width="2.75" customWidth="1"/>
    <col min="61" max="61" width="2.125" customWidth="1"/>
  </cols>
  <sheetData>
    <row r="2" spans="1:61" ht="20.100000000000001" customHeight="1">
      <c r="AH2" s="402" t="s">
        <v>13402</v>
      </c>
      <c r="AI2" s="403"/>
      <c r="AJ2" s="403"/>
      <c r="AK2" s="403"/>
      <c r="AL2" s="403"/>
      <c r="AM2" s="403"/>
      <c r="AN2" s="403"/>
      <c r="AO2" s="403"/>
      <c r="AP2" s="403"/>
      <c r="AQ2" s="403"/>
      <c r="AR2" s="403"/>
      <c r="AS2" s="403"/>
      <c r="AT2" s="403"/>
      <c r="AU2" s="403"/>
      <c r="AV2" s="404"/>
      <c r="AW2" s="405" t="s">
        <v>13403</v>
      </c>
      <c r="AX2" s="405"/>
      <c r="AY2" s="405"/>
      <c r="BA2" s="405" t="s">
        <v>13404</v>
      </c>
      <c r="BB2" s="405"/>
      <c r="BC2" s="405"/>
      <c r="BD2" s="405"/>
      <c r="BE2" s="405"/>
      <c r="BF2" s="405"/>
      <c r="BH2" s="399" t="s">
        <v>13405</v>
      </c>
      <c r="BI2" s="5"/>
    </row>
    <row r="3" spans="1:61" ht="24.6" customHeight="1">
      <c r="A3" s="350" t="s">
        <v>13406</v>
      </c>
      <c r="B3" s="338"/>
      <c r="C3" s="339"/>
      <c r="D3" s="406" t="s">
        <v>11983</v>
      </c>
      <c r="E3" s="407"/>
      <c r="F3" s="407"/>
      <c r="G3" s="407"/>
      <c r="H3" s="407"/>
      <c r="I3" s="407"/>
      <c r="J3" s="407"/>
      <c r="K3" s="407"/>
      <c r="L3" s="407"/>
      <c r="M3" s="407"/>
      <c r="N3" s="407"/>
      <c r="O3" s="407"/>
      <c r="P3" s="407"/>
      <c r="Q3" s="408"/>
      <c r="R3" s="409" t="s">
        <v>11984</v>
      </c>
      <c r="S3" s="409"/>
      <c r="T3" s="409"/>
      <c r="U3" s="409"/>
      <c r="V3" s="409"/>
      <c r="W3" s="409"/>
      <c r="X3" s="409"/>
      <c r="Y3" s="409"/>
      <c r="Z3" s="409"/>
      <c r="AA3" s="409"/>
      <c r="AB3" s="409"/>
      <c r="AC3" s="409"/>
      <c r="AD3" s="409"/>
      <c r="AE3" s="409"/>
      <c r="AF3" s="409"/>
      <c r="AH3" s="356" t="s">
        <v>11991</v>
      </c>
      <c r="AI3" s="356"/>
      <c r="AJ3" s="356"/>
      <c r="AK3" s="356"/>
      <c r="AL3" s="356" t="s">
        <v>11993</v>
      </c>
      <c r="AM3" s="356"/>
      <c r="AN3" s="356"/>
      <c r="AO3" s="356" t="s">
        <v>12010</v>
      </c>
      <c r="AP3" s="356"/>
      <c r="AQ3" s="356"/>
      <c r="AR3" s="356" t="s">
        <v>12082</v>
      </c>
      <c r="AS3" s="356"/>
      <c r="AT3" s="356"/>
      <c r="AU3" s="381" t="s">
        <v>13407</v>
      </c>
      <c r="AV3" s="381"/>
      <c r="AW3" s="356" t="s">
        <v>12120</v>
      </c>
      <c r="AX3" s="356"/>
      <c r="AY3" s="356"/>
      <c r="BA3" s="32" t="s">
        <v>13337</v>
      </c>
      <c r="BB3" s="32" t="s">
        <v>13338</v>
      </c>
      <c r="BC3" s="32" t="s">
        <v>13337</v>
      </c>
      <c r="BD3" s="32" t="s">
        <v>13338</v>
      </c>
      <c r="BE3" s="32" t="s">
        <v>13337</v>
      </c>
      <c r="BF3" s="32" t="s">
        <v>13338</v>
      </c>
      <c r="BH3" s="400"/>
      <c r="BI3" s="5"/>
    </row>
    <row r="4" spans="1:61" ht="40.5">
      <c r="A4" s="7" t="s">
        <v>12223</v>
      </c>
      <c r="B4" s="7" t="s">
        <v>13408</v>
      </c>
      <c r="C4" s="7" t="s">
        <v>13409</v>
      </c>
      <c r="D4" s="8" t="s">
        <v>13410</v>
      </c>
      <c r="E4" s="8" t="s">
        <v>13411</v>
      </c>
      <c r="F4" s="8" t="s">
        <v>13412</v>
      </c>
      <c r="G4" s="8" t="s">
        <v>13413</v>
      </c>
      <c r="H4" s="8" t="s">
        <v>13414</v>
      </c>
      <c r="I4" s="8" t="s">
        <v>13415</v>
      </c>
      <c r="J4" s="8" t="s">
        <v>13416</v>
      </c>
      <c r="K4" s="8" t="s">
        <v>13417</v>
      </c>
      <c r="L4" s="8" t="s">
        <v>13418</v>
      </c>
      <c r="M4" s="8" t="s">
        <v>13419</v>
      </c>
      <c r="N4" s="8" t="s">
        <v>13407</v>
      </c>
      <c r="O4" s="8" t="s">
        <v>13420</v>
      </c>
      <c r="P4" s="8" t="s">
        <v>13421</v>
      </c>
      <c r="Q4" s="8" t="s">
        <v>13422</v>
      </c>
      <c r="R4" s="8" t="s">
        <v>13423</v>
      </c>
      <c r="S4" s="8" t="s">
        <v>13424</v>
      </c>
      <c r="T4" s="8" t="s">
        <v>12220</v>
      </c>
      <c r="U4" s="8" t="s">
        <v>13425</v>
      </c>
      <c r="V4" s="8" t="s">
        <v>11994</v>
      </c>
      <c r="W4" s="8" t="s">
        <v>11997</v>
      </c>
      <c r="X4" s="8" t="s">
        <v>12000</v>
      </c>
      <c r="Y4" s="8" t="s">
        <v>13426</v>
      </c>
      <c r="Z4" s="8" t="s">
        <v>13427</v>
      </c>
      <c r="AA4" s="8" t="s">
        <v>13428</v>
      </c>
      <c r="AB4" s="8" t="s">
        <v>13429</v>
      </c>
      <c r="AC4" s="8" t="s">
        <v>13430</v>
      </c>
      <c r="AD4" s="8" t="s">
        <v>13431</v>
      </c>
      <c r="AE4" s="8" t="s">
        <v>13432</v>
      </c>
      <c r="AF4" s="8" t="s">
        <v>12219</v>
      </c>
      <c r="AH4" s="32" t="s">
        <v>12963</v>
      </c>
      <c r="AI4" s="32" t="s">
        <v>13337</v>
      </c>
      <c r="AJ4" s="32" t="s">
        <v>13338</v>
      </c>
      <c r="AK4" s="32" t="s">
        <v>13339</v>
      </c>
      <c r="AL4" s="32" t="s">
        <v>13337</v>
      </c>
      <c r="AM4" s="32" t="s">
        <v>13338</v>
      </c>
      <c r="AN4" s="32" t="s">
        <v>13339</v>
      </c>
      <c r="AO4" s="32" t="s">
        <v>13337</v>
      </c>
      <c r="AP4" s="32" t="s">
        <v>13338</v>
      </c>
      <c r="AQ4" s="32" t="s">
        <v>13339</v>
      </c>
      <c r="AR4" s="32" t="s">
        <v>13337</v>
      </c>
      <c r="AS4" s="32" t="s">
        <v>13338</v>
      </c>
      <c r="AT4" s="32" t="s">
        <v>13339</v>
      </c>
      <c r="AU4" s="32" t="s">
        <v>13337</v>
      </c>
      <c r="AV4" s="32" t="s">
        <v>13338</v>
      </c>
      <c r="AW4" s="32" t="s">
        <v>13337</v>
      </c>
      <c r="AX4" s="32" t="s">
        <v>13338</v>
      </c>
      <c r="AY4" s="32" t="s">
        <v>13339</v>
      </c>
      <c r="BA4" s="381" t="s">
        <v>13417</v>
      </c>
      <c r="BB4" s="381"/>
      <c r="BC4" s="381" t="s">
        <v>13425</v>
      </c>
      <c r="BD4" s="381"/>
      <c r="BE4" s="381" t="s">
        <v>13429</v>
      </c>
      <c r="BF4" s="381"/>
      <c r="BH4" s="400"/>
      <c r="BI4" s="33"/>
    </row>
    <row r="5" spans="1:61" ht="15">
      <c r="A5" s="346" t="s">
        <v>0</v>
      </c>
      <c r="B5" s="398"/>
      <c r="C5" s="347"/>
      <c r="D5" s="9"/>
      <c r="E5" s="9"/>
      <c r="F5" s="9" t="s">
        <v>11987</v>
      </c>
      <c r="G5" s="9"/>
      <c r="H5" s="9" t="s">
        <v>11992</v>
      </c>
      <c r="I5" s="9" t="s">
        <v>12009</v>
      </c>
      <c r="J5" s="9" t="s">
        <v>12081</v>
      </c>
      <c r="K5" s="9" t="s">
        <v>12117</v>
      </c>
      <c r="L5" s="9" t="s">
        <v>12127</v>
      </c>
      <c r="M5" s="9" t="s">
        <v>12131</v>
      </c>
      <c r="N5" s="9" t="s">
        <v>12145</v>
      </c>
      <c r="O5" s="9" t="s">
        <v>12163</v>
      </c>
      <c r="P5" s="9" t="s">
        <v>39</v>
      </c>
      <c r="Q5" s="9" t="s">
        <v>12173</v>
      </c>
      <c r="R5" s="9"/>
      <c r="S5" s="9"/>
      <c r="T5" s="9" t="s">
        <v>11989</v>
      </c>
      <c r="U5" s="9" t="s">
        <v>13425</v>
      </c>
      <c r="V5" s="9" t="s">
        <v>40</v>
      </c>
      <c r="W5" s="9" t="s">
        <v>41</v>
      </c>
      <c r="X5" s="9" t="s">
        <v>42</v>
      </c>
      <c r="Y5" s="9" t="s">
        <v>12119</v>
      </c>
      <c r="Z5" s="9" t="s">
        <v>12129</v>
      </c>
      <c r="AA5" s="211" t="s">
        <v>12130</v>
      </c>
      <c r="AB5" s="9" t="s">
        <v>12133</v>
      </c>
      <c r="AC5" s="9" t="s">
        <v>12147</v>
      </c>
      <c r="AD5" s="9" t="s">
        <v>12150</v>
      </c>
      <c r="AE5" s="9" t="s">
        <v>12153</v>
      </c>
      <c r="AF5" s="9" t="s">
        <v>12177</v>
      </c>
      <c r="AH5" s="9"/>
      <c r="AI5" s="9"/>
      <c r="AJ5" s="9"/>
      <c r="AK5" s="9"/>
      <c r="AL5" s="9" t="s">
        <v>11992</v>
      </c>
      <c r="AM5" s="9" t="s">
        <v>11992</v>
      </c>
      <c r="AN5" s="9" t="s">
        <v>11992</v>
      </c>
      <c r="AO5" s="9" t="s">
        <v>12009</v>
      </c>
      <c r="AP5" s="9" t="s">
        <v>12009</v>
      </c>
      <c r="AQ5" s="9" t="s">
        <v>12009</v>
      </c>
      <c r="AR5" s="9" t="s">
        <v>12081</v>
      </c>
      <c r="AS5" s="9" t="s">
        <v>12081</v>
      </c>
      <c r="AT5" s="9" t="s">
        <v>12081</v>
      </c>
      <c r="AU5" s="9" t="s">
        <v>12145</v>
      </c>
      <c r="AV5" s="9" t="s">
        <v>12145</v>
      </c>
      <c r="AW5" s="9" t="s">
        <v>12119</v>
      </c>
      <c r="AX5" s="9" t="s">
        <v>12119</v>
      </c>
      <c r="AY5" s="9" t="s">
        <v>12119</v>
      </c>
      <c r="BA5" s="9" t="s">
        <v>12117</v>
      </c>
      <c r="BB5" s="9" t="s">
        <v>12117</v>
      </c>
      <c r="BC5" s="85"/>
      <c r="BD5" s="85"/>
      <c r="BE5" s="9" t="s">
        <v>12133</v>
      </c>
      <c r="BF5" s="9" t="s">
        <v>12133</v>
      </c>
      <c r="BH5" s="401"/>
      <c r="BI5" s="33"/>
    </row>
    <row r="6" spans="1:61" ht="15">
      <c r="A6" s="1" t="e">
        <f>封面!#REF!</f>
        <v>#REF!</v>
      </c>
      <c r="B6" s="2" t="str">
        <f>IFERROR(VLOOKUP(A6,内置数据!$A$69:$C$3281,3,0),"")</f>
        <v/>
      </c>
      <c r="C6" s="2" t="str">
        <f>IFERROR(封面!#REF!&amp;IF(封面!#REF!="","","("&amp;封面!#REF!&amp;")"),"请在封面页选择地区")</f>
        <v>请在封面页选择地区</v>
      </c>
      <c r="D6" s="28" t="e">
        <f>SUM(E6:F6,Q6)</f>
        <v>#REF!</v>
      </c>
      <c r="E6" s="11" t="e">
        <f>表三!#REF!</f>
        <v>#REF!</v>
      </c>
      <c r="F6" s="12" t="e">
        <f>SUM(G6,K6:P6)</f>
        <v>#REF!</v>
      </c>
      <c r="G6" s="12" t="e">
        <f>SUM(H6:J6)</f>
        <v>#REF!</v>
      </c>
      <c r="H6" s="11" t="e">
        <f>VLOOKUP(H5,表三!#REF!,5,0)</f>
        <v>#REF!</v>
      </c>
      <c r="I6" s="11" t="e">
        <f>VLOOKUP(I5,表三!#REF!,5,0)</f>
        <v>#REF!</v>
      </c>
      <c r="J6" s="11" t="e">
        <f>VLOOKUP(J5,表三!#REF!,5,0)</f>
        <v>#REF!</v>
      </c>
      <c r="K6" s="11" t="e">
        <f>VLOOKUP(K5,表三!#REF!,5,0)</f>
        <v>#REF!</v>
      </c>
      <c r="L6" s="11" t="e">
        <f>VLOOKUP(L5,表三!#REF!,5,0)</f>
        <v>#REF!</v>
      </c>
      <c r="M6" s="11" t="e">
        <f>VLOOKUP(M5,表三!#REF!,5,0)</f>
        <v>#REF!</v>
      </c>
      <c r="N6" s="11" t="e">
        <f>VLOOKUP(N5,表三!#REF!,5,0)</f>
        <v>#REF!</v>
      </c>
      <c r="O6" s="11" t="e">
        <f>VLOOKUP(O5,表三!#REF!,5,0)</f>
        <v>#REF!</v>
      </c>
      <c r="P6" s="11" t="e">
        <f>VLOOKUP(P5,表三!#REF!,5,0)</f>
        <v>#REF!</v>
      </c>
      <c r="Q6" s="11" t="e">
        <f>VLOOKUP(Q5,表三!#REF!,5,0)</f>
        <v>#REF!</v>
      </c>
      <c r="R6" s="28" t="e">
        <f>SUM(S6:T6,AF6)</f>
        <v>#REF!</v>
      </c>
      <c r="S6" s="11" t="e">
        <f>表三!#REF!</f>
        <v>#REF!</v>
      </c>
      <c r="T6" s="12" t="e">
        <f>SUM(V6:AE6)</f>
        <v>#REF!</v>
      </c>
      <c r="U6" s="12" t="e">
        <f>SUM(V6:X6)</f>
        <v>#REF!</v>
      </c>
      <c r="V6" s="11" t="e">
        <f>VLOOKUP(V5,表三!#REF!,5,0)</f>
        <v>#REF!</v>
      </c>
      <c r="W6" s="11" t="e">
        <f>VLOOKUP(W5,表三!#REF!,5,0)</f>
        <v>#REF!</v>
      </c>
      <c r="X6" s="11" t="e">
        <f>VLOOKUP(X5,表三!#REF!,5,0)</f>
        <v>#REF!</v>
      </c>
      <c r="Y6" s="11" t="e">
        <f>VLOOKUP(Y5,表三!#REF!,5,0)</f>
        <v>#REF!</v>
      </c>
      <c r="Z6" s="11" t="e">
        <f>VLOOKUP(Z5,表三!#REF!,5,0)</f>
        <v>#REF!</v>
      </c>
      <c r="AA6" s="11" t="e">
        <f>VLOOKUP(AA5,表三!#REF!,5,0)</f>
        <v>#REF!</v>
      </c>
      <c r="AB6" s="11" t="e">
        <f>VLOOKUP(AB5,表三!#REF!,5,0)</f>
        <v>#REF!</v>
      </c>
      <c r="AC6" s="11" t="e">
        <f>VLOOKUP(AC5,表三!#REF!,5,0)</f>
        <v>#REF!</v>
      </c>
      <c r="AD6" s="11" t="e">
        <f>VLOOKUP(AD5,表三!#REF!,5,0)</f>
        <v>#REF!</v>
      </c>
      <c r="AE6" s="11" t="e">
        <f>VLOOKUP(AE5,表三!#REF!,5,0)</f>
        <v>#REF!</v>
      </c>
      <c r="AF6" s="11" t="e">
        <f>VLOOKUP(AF5,表三!#REF!,5,0)</f>
        <v>#REF!</v>
      </c>
      <c r="AH6" s="28" t="e">
        <f>SUM(AI6:AK6)</f>
        <v>#REF!</v>
      </c>
      <c r="AI6" s="12" t="e">
        <f t="shared" ref="AI6:AK6" si="0">SUM(AL6,AO6,AR6)</f>
        <v>#REF!</v>
      </c>
      <c r="AJ6" s="12" t="e">
        <f t="shared" si="0"/>
        <v>#REF!</v>
      </c>
      <c r="AK6" s="12" t="e">
        <f t="shared" si="0"/>
        <v>#REF!</v>
      </c>
      <c r="AL6" s="11" t="e">
        <f>SUMPRODUCT(#REF!*(LEFT(#REF!,5)=AL$5)*(#REF!=AL$4))</f>
        <v>#REF!</v>
      </c>
      <c r="AM6" s="11" t="e">
        <f>SUMPRODUCT(#REF!*(LEFT(#REF!,5)=AM$5)*(#REF!=AM$4))</f>
        <v>#REF!</v>
      </c>
      <c r="AN6" s="11" t="e">
        <f>SUMPRODUCT(#REF!*(LEFT(#REF!,5)=AN$5)*(#REF!=AN$4))</f>
        <v>#REF!</v>
      </c>
      <c r="AO6" s="11" t="e">
        <f>SUMPRODUCT(#REF!*(LEFT(#REF!,5)=AO$5)*(#REF!=AO$4))</f>
        <v>#REF!</v>
      </c>
      <c r="AP6" s="11" t="e">
        <f>SUMPRODUCT(#REF!*(LEFT(#REF!,5)=AP$5)*(#REF!=AP$4))</f>
        <v>#REF!</v>
      </c>
      <c r="AQ6" s="11" t="e">
        <f>SUMPRODUCT(#REF!*(LEFT(#REF!,5)=AQ$5)*(#REF!=AQ$4))</f>
        <v>#REF!</v>
      </c>
      <c r="AR6" s="11" t="e">
        <f>SUMPRODUCT(#REF!*(LEFT(#REF!,5)=AR$5)*(#REF!=AR$4))</f>
        <v>#REF!</v>
      </c>
      <c r="AS6" s="11" t="e">
        <f>SUMPRODUCT(#REF!*(LEFT(#REF!,5)=AS$5)*(#REF!=AS$4))</f>
        <v>#REF!</v>
      </c>
      <c r="AT6" s="11" t="e">
        <f>SUMPRODUCT(#REF!*(LEFT(#REF!,5)=AT$5)*(#REF!=AT$4))</f>
        <v>#REF!</v>
      </c>
      <c r="AU6" s="11" t="e">
        <f>SUMPRODUCT(#REF!*(LEFT(#REF!,5)=AU$5)*(#REF!=AU$4))</f>
        <v>#REF!</v>
      </c>
      <c r="AV6" s="11" t="e">
        <f>SUMPRODUCT(#REF!*(LEFT(#REF!,5)=AV$5)*(#REF!=AV$4))</f>
        <v>#REF!</v>
      </c>
      <c r="AW6" s="11" t="e">
        <f>SUMPRODUCT(#REF!*(LEFT(#REF!,5)=AW$5)*(#REF!=AW$4))</f>
        <v>#REF!</v>
      </c>
      <c r="AX6" s="11" t="e">
        <f>SUMPRODUCT(#REF!*(LEFT(#REF!,5)=AX$5)*(#REF!=AX$4))</f>
        <v>#REF!</v>
      </c>
      <c r="AY6" s="11" t="e">
        <f>SUMPRODUCT(#REF!*(LEFT(#REF!,5)=AY$5)*(#REF!=AY$4))</f>
        <v>#REF!</v>
      </c>
      <c r="BA6" s="11">
        <f>IF(B6="省级",VLOOKUP(BA5,表三!#REF!,5,0),0)</f>
        <v>0</v>
      </c>
      <c r="BB6" s="11" t="e">
        <f>VLOOKUP(BB5,表三!#REF!,5,0)-BA6</f>
        <v>#REF!</v>
      </c>
      <c r="BC6" s="11">
        <f>IF(B6="省级",U6,0)</f>
        <v>0</v>
      </c>
      <c r="BD6" s="11" t="e">
        <f>U6-BC6</f>
        <v>#REF!</v>
      </c>
      <c r="BE6" s="11">
        <f>IF(B6="省级",VLOOKUP(BE5,表三!#REF!,5,0),0)</f>
        <v>0</v>
      </c>
      <c r="BF6" s="11" t="e">
        <f>VLOOKUP(BF5,表三!#REF!,5,0)-BE6</f>
        <v>#REF!</v>
      </c>
      <c r="BG6" s="34" t="str">
        <f>IF(COUNT(表三!C113:E113)=3,"","收支不平！")</f>
        <v/>
      </c>
      <c r="BI6" s="5" t="s">
        <v>12224</v>
      </c>
    </row>
    <row r="7" spans="1:61">
      <c r="B7" s="13"/>
      <c r="C7" s="13"/>
      <c r="S7" s="4"/>
      <c r="AZ7" s="86"/>
      <c r="BI7" s="5"/>
    </row>
    <row r="8" spans="1:61" ht="15">
      <c r="A8" s="14" t="s">
        <v>12225</v>
      </c>
      <c r="B8" s="15">
        <f t="shared" ref="B8:B71" si="1">D8-R8</f>
        <v>0</v>
      </c>
      <c r="C8" s="16" t="s">
        <v>12226</v>
      </c>
      <c r="D8" s="10">
        <f t="shared" ref="D8:D71" si="2">SUM(E8:F8,Q8)</f>
        <v>0</v>
      </c>
      <c r="E8" s="17">
        <f t="shared" ref="E8:E71" si="3">SUMPRODUCT(E$374:E$599*(LEFT($A$374:$A$599,LEN($A8))=$A8))</f>
        <v>0</v>
      </c>
      <c r="F8" s="18">
        <f t="shared" ref="F8:F71" si="4">SUM(G8,K8:P8)</f>
        <v>0</v>
      </c>
      <c r="G8" s="82">
        <f t="shared" ref="G8:G71" si="5">SUM(H8:J8)</f>
        <v>0</v>
      </c>
      <c r="H8" s="19">
        <f t="shared" ref="H8:H39" si="6">AN8</f>
        <v>0</v>
      </c>
      <c r="I8" s="19">
        <f t="shared" ref="I8:I39" si="7">AQ8</f>
        <v>0</v>
      </c>
      <c r="J8" s="19">
        <f t="shared" ref="J8:J39" si="8">AT8</f>
        <v>0</v>
      </c>
      <c r="K8" s="20">
        <v>0</v>
      </c>
      <c r="L8" s="17">
        <f t="shared" ref="L8:M27" si="9">SUMPRODUCT(L$374:L$599*(LEFT($A$374:$A$599,LEN($A8))=$A8))</f>
        <v>0</v>
      </c>
      <c r="M8" s="17">
        <f t="shared" si="9"/>
        <v>0</v>
      </c>
      <c r="N8" s="20">
        <v>0</v>
      </c>
      <c r="O8" s="17">
        <f t="shared" ref="O8:Q27" si="10">SUMPRODUCT(O$374:O$599*(LEFT($A$374:$A$599,LEN($A8))=$A8))</f>
        <v>0</v>
      </c>
      <c r="P8" s="17">
        <f t="shared" si="10"/>
        <v>0</v>
      </c>
      <c r="Q8" s="17">
        <f t="shared" si="10"/>
        <v>0</v>
      </c>
      <c r="R8" s="10">
        <f t="shared" ref="R8:R71" si="11">SUM(S8:T8,AF8)</f>
        <v>0</v>
      </c>
      <c r="S8" s="17">
        <f>SUMPRODUCT(S$374:S$599*(LEFT($A$374:$A$599,LEN($A8))=$A8))+MIN(0,SUMPRODUCT(($AA$374:$AA$599+$AC$374:$AC$599)*(LEFT($A$374:$A$599,LEN($A8))=$A8))+BH8)</f>
        <v>0</v>
      </c>
      <c r="T8" s="12">
        <f t="shared" ref="T8:T71" si="12">SUM(V8:AE8)</f>
        <v>0</v>
      </c>
      <c r="U8" s="12">
        <f t="shared" ref="U8:U71" si="13">SUM(V8:X8)</f>
        <v>0</v>
      </c>
      <c r="V8" s="20">
        <v>0</v>
      </c>
      <c r="W8" s="20">
        <v>0</v>
      </c>
      <c r="X8" s="20">
        <v>0</v>
      </c>
      <c r="Y8" s="19">
        <f t="shared" ref="Y8:Y39" si="14">AY8</f>
        <v>0</v>
      </c>
      <c r="Z8" s="17">
        <f t="shared" ref="Z8:Z71" si="15">SUMPRODUCT(Z$374:Z$599*(LEFT($A$374:$A$599,LEN($A8))=$A8))</f>
        <v>0</v>
      </c>
      <c r="AA8" s="17">
        <f>MAX(SUMPRODUCT(AA$374:AA$599*(LEFT($A$374:$A$599,LEN($A8))=$A8))+MIN(BH8,0),0)</f>
        <v>0</v>
      </c>
      <c r="AB8" s="20">
        <v>0</v>
      </c>
      <c r="AC8" s="17">
        <f>MAX(SUMPRODUCT(AC$374:AC$599*(LEFT($A$374:$A$599,LEN($A8))=$A8))+MAX(BH8,0)+MIN(SUMPRODUCT($AA$374:$AA$599*(LEFT($A$374:$A$599,LEN($A8))=$A8))+BH8,0),0)</f>
        <v>0</v>
      </c>
      <c r="AD8" s="17">
        <f t="shared" ref="AD8:AF27" si="16">SUMPRODUCT(AD$374:AD$599*(LEFT($A$374:$A$599,LEN($A8))=$A8))</f>
        <v>0</v>
      </c>
      <c r="AE8" s="17">
        <f t="shared" si="16"/>
        <v>0</v>
      </c>
      <c r="AF8" s="17">
        <f t="shared" si="16"/>
        <v>0</v>
      </c>
      <c r="AH8" s="17">
        <f t="shared" ref="AH8:AQ17" si="17">SUMPRODUCT(AH$374:AH$599*(LEFT($A$374:$A$599,LEN($A8))=$A8))</f>
        <v>0</v>
      </c>
      <c r="AI8" s="17">
        <f t="shared" si="17"/>
        <v>0</v>
      </c>
      <c r="AJ8" s="17">
        <f t="shared" si="17"/>
        <v>0</v>
      </c>
      <c r="AK8" s="17">
        <f t="shared" si="17"/>
        <v>0</v>
      </c>
      <c r="AL8" s="17">
        <f t="shared" si="17"/>
        <v>0</v>
      </c>
      <c r="AM8" s="17">
        <f t="shared" si="17"/>
        <v>0</v>
      </c>
      <c r="AN8" s="17">
        <f t="shared" si="17"/>
        <v>0</v>
      </c>
      <c r="AO8" s="17">
        <f t="shared" si="17"/>
        <v>0</v>
      </c>
      <c r="AP8" s="17">
        <f t="shared" si="17"/>
        <v>0</v>
      </c>
      <c r="AQ8" s="17">
        <f t="shared" si="17"/>
        <v>0</v>
      </c>
      <c r="AR8" s="17">
        <f t="shared" ref="AR8:AY17" si="18">SUMPRODUCT(AR$374:AR$599*(LEFT($A$374:$A$599,LEN($A8))=$A8))</f>
        <v>0</v>
      </c>
      <c r="AS8" s="17">
        <f t="shared" si="18"/>
        <v>0</v>
      </c>
      <c r="AT8" s="17">
        <f t="shared" si="18"/>
        <v>0</v>
      </c>
      <c r="AU8" s="17">
        <f t="shared" si="18"/>
        <v>0</v>
      </c>
      <c r="AV8" s="17">
        <f t="shared" si="18"/>
        <v>0</v>
      </c>
      <c r="AW8" s="17">
        <f t="shared" si="18"/>
        <v>0</v>
      </c>
      <c r="AX8" s="17">
        <f t="shared" si="18"/>
        <v>0</v>
      </c>
      <c r="AY8" s="17">
        <f t="shared" si="18"/>
        <v>0</v>
      </c>
      <c r="BA8" s="17">
        <f t="shared" ref="BA8:BF17" si="19">SUMPRODUCT(BA$374:BA$599*(LEFT($A$374:$A$599,LEN($A8))=$A8))</f>
        <v>0</v>
      </c>
      <c r="BB8" s="17">
        <f t="shared" si="19"/>
        <v>0</v>
      </c>
      <c r="BC8" s="17">
        <f t="shared" si="19"/>
        <v>0</v>
      </c>
      <c r="BD8" s="17">
        <f t="shared" si="19"/>
        <v>0</v>
      </c>
      <c r="BE8" s="17">
        <f t="shared" si="19"/>
        <v>0</v>
      </c>
      <c r="BF8" s="17">
        <f t="shared" si="19"/>
        <v>0</v>
      </c>
      <c r="BH8" s="35">
        <f>(BC8-AI8)+(BE8-AU8)+(AW8-BA8)+(BD8-AJ8)+(BF8-AV8)+(AX8-BB8)</f>
        <v>0</v>
      </c>
      <c r="BI8" s="33"/>
    </row>
    <row r="9" spans="1:61" ht="15">
      <c r="A9" s="21" t="s">
        <v>12227</v>
      </c>
      <c r="B9" s="15">
        <f t="shared" si="1"/>
        <v>0</v>
      </c>
      <c r="C9" s="22" t="s">
        <v>12228</v>
      </c>
      <c r="D9" s="77">
        <f t="shared" si="2"/>
        <v>0</v>
      </c>
      <c r="E9" s="17">
        <f t="shared" si="3"/>
        <v>0</v>
      </c>
      <c r="F9" s="29">
        <f t="shared" si="4"/>
        <v>0</v>
      </c>
      <c r="G9" s="83">
        <f t="shared" si="5"/>
        <v>0</v>
      </c>
      <c r="H9" s="30">
        <f t="shared" si="6"/>
        <v>0</v>
      </c>
      <c r="I9" s="30">
        <f t="shared" si="7"/>
        <v>0</v>
      </c>
      <c r="J9" s="30">
        <f t="shared" si="8"/>
        <v>0</v>
      </c>
      <c r="K9" s="23">
        <v>0</v>
      </c>
      <c r="L9" s="17">
        <f t="shared" si="9"/>
        <v>0</v>
      </c>
      <c r="M9" s="17">
        <f t="shared" si="9"/>
        <v>0</v>
      </c>
      <c r="N9" s="23">
        <v>0</v>
      </c>
      <c r="O9" s="17">
        <f t="shared" si="10"/>
        <v>0</v>
      </c>
      <c r="P9" s="17">
        <f t="shared" si="10"/>
        <v>0</v>
      </c>
      <c r="Q9" s="17">
        <f t="shared" si="10"/>
        <v>0</v>
      </c>
      <c r="R9" s="77">
        <f t="shared" si="11"/>
        <v>0</v>
      </c>
      <c r="S9" s="17">
        <f t="shared" ref="S9:S72" si="20">SUMPRODUCT(S$374:S$599*(LEFT($A$374:$A$599,LEN($A9))=$A9))+MIN(0,SUMPRODUCT(($AA$374:$AA$599+$AC$374:$AC$599)*(LEFT($A$374:$A$599,LEN($A9))=$A9))+BH9)</f>
        <v>0</v>
      </c>
      <c r="T9" s="12">
        <f t="shared" si="12"/>
        <v>0</v>
      </c>
      <c r="U9" s="12">
        <f t="shared" si="13"/>
        <v>0</v>
      </c>
      <c r="V9" s="23">
        <v>0</v>
      </c>
      <c r="W9" s="23">
        <v>0</v>
      </c>
      <c r="X9" s="23">
        <v>0</v>
      </c>
      <c r="Y9" s="30">
        <f t="shared" si="14"/>
        <v>0</v>
      </c>
      <c r="Z9" s="17">
        <f t="shared" si="15"/>
        <v>0</v>
      </c>
      <c r="AA9" s="17">
        <f t="shared" ref="AA9:AA72" si="21">MAX(SUMPRODUCT(AA$374:AA$599*(LEFT($A$374:$A$599,LEN($A9))=$A9))+MIN(BH9,0),0)</f>
        <v>0</v>
      </c>
      <c r="AB9" s="23">
        <v>0</v>
      </c>
      <c r="AC9" s="17">
        <f t="shared" ref="AC9:AC72" si="22">MAX(SUMPRODUCT(AC$374:AC$599*(LEFT($A$374:$A$599,LEN($A9))=$A9))+MAX(BH9,0)+MIN(SUMPRODUCT($AA$374:$AA$599*(LEFT($A$374:$A$599,LEN($A9))=$A9))+BH9,0),0)</f>
        <v>0</v>
      </c>
      <c r="AD9" s="17">
        <f t="shared" si="16"/>
        <v>0</v>
      </c>
      <c r="AE9" s="17">
        <f t="shared" si="16"/>
        <v>0</v>
      </c>
      <c r="AF9" s="17">
        <f t="shared" si="16"/>
        <v>0</v>
      </c>
      <c r="AH9" s="17">
        <f t="shared" si="17"/>
        <v>0</v>
      </c>
      <c r="AI9" s="17">
        <f t="shared" si="17"/>
        <v>0</v>
      </c>
      <c r="AJ9" s="17">
        <f t="shared" si="17"/>
        <v>0</v>
      </c>
      <c r="AK9" s="17">
        <f t="shared" si="17"/>
        <v>0</v>
      </c>
      <c r="AL9" s="17">
        <f t="shared" si="17"/>
        <v>0</v>
      </c>
      <c r="AM9" s="17">
        <f t="shared" si="17"/>
        <v>0</v>
      </c>
      <c r="AN9" s="17">
        <f t="shared" si="17"/>
        <v>0</v>
      </c>
      <c r="AO9" s="17">
        <f t="shared" si="17"/>
        <v>0</v>
      </c>
      <c r="AP9" s="17">
        <f t="shared" si="17"/>
        <v>0</v>
      </c>
      <c r="AQ9" s="17">
        <f t="shared" si="17"/>
        <v>0</v>
      </c>
      <c r="AR9" s="17">
        <f t="shared" si="18"/>
        <v>0</v>
      </c>
      <c r="AS9" s="17">
        <f t="shared" si="18"/>
        <v>0</v>
      </c>
      <c r="AT9" s="17">
        <f t="shared" si="18"/>
        <v>0</v>
      </c>
      <c r="AU9" s="17">
        <f t="shared" si="18"/>
        <v>0</v>
      </c>
      <c r="AV9" s="17">
        <f t="shared" si="18"/>
        <v>0</v>
      </c>
      <c r="AW9" s="17">
        <f t="shared" si="18"/>
        <v>0</v>
      </c>
      <c r="AX9" s="17">
        <f t="shared" si="18"/>
        <v>0</v>
      </c>
      <c r="AY9" s="17">
        <f t="shared" si="18"/>
        <v>0</v>
      </c>
      <c r="BA9" s="17">
        <f t="shared" si="19"/>
        <v>0</v>
      </c>
      <c r="BB9" s="17">
        <f t="shared" si="19"/>
        <v>0</v>
      </c>
      <c r="BC9" s="17">
        <f t="shared" si="19"/>
        <v>0</v>
      </c>
      <c r="BD9" s="17">
        <f t="shared" si="19"/>
        <v>0</v>
      </c>
      <c r="BE9" s="17">
        <f t="shared" si="19"/>
        <v>0</v>
      </c>
      <c r="BF9" s="17">
        <f t="shared" si="19"/>
        <v>0</v>
      </c>
      <c r="BH9" s="35">
        <f t="shared" ref="BH9:BH39" si="23">(BC9-AI9)+(BE9-AU9)+(AW9-BA9)+(BD9-AJ9)+(BF9-AV9)+(AX9-BB9)</f>
        <v>0</v>
      </c>
      <c r="BI9" s="33"/>
    </row>
    <row r="10" spans="1:61" ht="15">
      <c r="A10" s="21" t="s">
        <v>12229</v>
      </c>
      <c r="B10" s="15">
        <f t="shared" si="1"/>
        <v>0</v>
      </c>
      <c r="C10" s="22" t="s">
        <v>12230</v>
      </c>
      <c r="D10" s="77">
        <f t="shared" si="2"/>
        <v>0</v>
      </c>
      <c r="E10" s="17">
        <f t="shared" si="3"/>
        <v>0</v>
      </c>
      <c r="F10" s="29">
        <f t="shared" si="4"/>
        <v>0</v>
      </c>
      <c r="G10" s="83">
        <f t="shared" si="5"/>
        <v>0</v>
      </c>
      <c r="H10" s="30">
        <f t="shared" si="6"/>
        <v>0</v>
      </c>
      <c r="I10" s="30">
        <f t="shared" si="7"/>
        <v>0</v>
      </c>
      <c r="J10" s="30">
        <f t="shared" si="8"/>
        <v>0</v>
      </c>
      <c r="K10" s="23">
        <v>0</v>
      </c>
      <c r="L10" s="17">
        <f t="shared" si="9"/>
        <v>0</v>
      </c>
      <c r="M10" s="17">
        <f t="shared" si="9"/>
        <v>0</v>
      </c>
      <c r="N10" s="23">
        <v>0</v>
      </c>
      <c r="O10" s="17">
        <f t="shared" si="10"/>
        <v>0</v>
      </c>
      <c r="P10" s="17">
        <f t="shared" si="10"/>
        <v>0</v>
      </c>
      <c r="Q10" s="17">
        <f t="shared" si="10"/>
        <v>0</v>
      </c>
      <c r="R10" s="77">
        <f t="shared" si="11"/>
        <v>0</v>
      </c>
      <c r="S10" s="17">
        <f t="shared" si="20"/>
        <v>0</v>
      </c>
      <c r="T10" s="12">
        <f t="shared" si="12"/>
        <v>0</v>
      </c>
      <c r="U10" s="12">
        <f t="shared" si="13"/>
        <v>0</v>
      </c>
      <c r="V10" s="23">
        <v>0</v>
      </c>
      <c r="W10" s="23">
        <v>0</v>
      </c>
      <c r="X10" s="23">
        <v>0</v>
      </c>
      <c r="Y10" s="30">
        <f t="shared" si="14"/>
        <v>0</v>
      </c>
      <c r="Z10" s="17">
        <f t="shared" si="15"/>
        <v>0</v>
      </c>
      <c r="AA10" s="17">
        <f t="shared" si="21"/>
        <v>0</v>
      </c>
      <c r="AB10" s="23">
        <v>0</v>
      </c>
      <c r="AC10" s="17">
        <f t="shared" si="22"/>
        <v>0</v>
      </c>
      <c r="AD10" s="17">
        <f t="shared" si="16"/>
        <v>0</v>
      </c>
      <c r="AE10" s="17">
        <f t="shared" si="16"/>
        <v>0</v>
      </c>
      <c r="AF10" s="17">
        <f t="shared" si="16"/>
        <v>0</v>
      </c>
      <c r="AH10" s="17">
        <f t="shared" si="17"/>
        <v>0</v>
      </c>
      <c r="AI10" s="17">
        <f t="shared" si="17"/>
        <v>0</v>
      </c>
      <c r="AJ10" s="17">
        <f t="shared" si="17"/>
        <v>0</v>
      </c>
      <c r="AK10" s="17">
        <f t="shared" si="17"/>
        <v>0</v>
      </c>
      <c r="AL10" s="17">
        <f t="shared" si="17"/>
        <v>0</v>
      </c>
      <c r="AM10" s="17">
        <f t="shared" si="17"/>
        <v>0</v>
      </c>
      <c r="AN10" s="17">
        <f t="shared" si="17"/>
        <v>0</v>
      </c>
      <c r="AO10" s="17">
        <f t="shared" si="17"/>
        <v>0</v>
      </c>
      <c r="AP10" s="17">
        <f t="shared" si="17"/>
        <v>0</v>
      </c>
      <c r="AQ10" s="17">
        <f t="shared" si="17"/>
        <v>0</v>
      </c>
      <c r="AR10" s="17">
        <f t="shared" si="18"/>
        <v>0</v>
      </c>
      <c r="AS10" s="17">
        <f t="shared" si="18"/>
        <v>0</v>
      </c>
      <c r="AT10" s="17">
        <f t="shared" si="18"/>
        <v>0</v>
      </c>
      <c r="AU10" s="17">
        <f t="shared" si="18"/>
        <v>0</v>
      </c>
      <c r="AV10" s="17">
        <f t="shared" si="18"/>
        <v>0</v>
      </c>
      <c r="AW10" s="17">
        <f t="shared" si="18"/>
        <v>0</v>
      </c>
      <c r="AX10" s="17">
        <f t="shared" si="18"/>
        <v>0</v>
      </c>
      <c r="AY10" s="17">
        <f t="shared" si="18"/>
        <v>0</v>
      </c>
      <c r="BA10" s="17">
        <f t="shared" si="19"/>
        <v>0</v>
      </c>
      <c r="BB10" s="17">
        <f t="shared" si="19"/>
        <v>0</v>
      </c>
      <c r="BC10" s="17">
        <f t="shared" si="19"/>
        <v>0</v>
      </c>
      <c r="BD10" s="17">
        <f t="shared" si="19"/>
        <v>0</v>
      </c>
      <c r="BE10" s="17">
        <f t="shared" si="19"/>
        <v>0</v>
      </c>
      <c r="BF10" s="17">
        <f t="shared" si="19"/>
        <v>0</v>
      </c>
      <c r="BH10" s="35">
        <f t="shared" si="23"/>
        <v>0</v>
      </c>
      <c r="BI10" s="5"/>
    </row>
    <row r="11" spans="1:61" ht="15">
      <c r="A11" s="21" t="s">
        <v>12231</v>
      </c>
      <c r="B11" s="15">
        <f t="shared" si="1"/>
        <v>0</v>
      </c>
      <c r="C11" s="22" t="s">
        <v>12232</v>
      </c>
      <c r="D11" s="77">
        <f t="shared" si="2"/>
        <v>0</v>
      </c>
      <c r="E11" s="17">
        <f t="shared" si="3"/>
        <v>0</v>
      </c>
      <c r="F11" s="29">
        <f t="shared" si="4"/>
        <v>0</v>
      </c>
      <c r="G11" s="83">
        <f t="shared" si="5"/>
        <v>0</v>
      </c>
      <c r="H11" s="30">
        <f t="shared" si="6"/>
        <v>0</v>
      </c>
      <c r="I11" s="30">
        <f t="shared" si="7"/>
        <v>0</v>
      </c>
      <c r="J11" s="30">
        <f t="shared" si="8"/>
        <v>0</v>
      </c>
      <c r="K11" s="23">
        <v>0</v>
      </c>
      <c r="L11" s="17">
        <f t="shared" si="9"/>
        <v>0</v>
      </c>
      <c r="M11" s="17">
        <f t="shared" si="9"/>
        <v>0</v>
      </c>
      <c r="N11" s="23">
        <v>0</v>
      </c>
      <c r="O11" s="17">
        <f t="shared" si="10"/>
        <v>0</v>
      </c>
      <c r="P11" s="17">
        <f t="shared" si="10"/>
        <v>0</v>
      </c>
      <c r="Q11" s="17">
        <f t="shared" si="10"/>
        <v>0</v>
      </c>
      <c r="R11" s="77">
        <f t="shared" si="11"/>
        <v>0</v>
      </c>
      <c r="S11" s="17">
        <f t="shared" si="20"/>
        <v>0</v>
      </c>
      <c r="T11" s="12">
        <f t="shared" si="12"/>
        <v>0</v>
      </c>
      <c r="U11" s="12">
        <f t="shared" si="13"/>
        <v>0</v>
      </c>
      <c r="V11" s="23">
        <v>0</v>
      </c>
      <c r="W11" s="23">
        <v>0</v>
      </c>
      <c r="X11" s="23">
        <v>0</v>
      </c>
      <c r="Y11" s="30">
        <f t="shared" si="14"/>
        <v>0</v>
      </c>
      <c r="Z11" s="17">
        <f t="shared" si="15"/>
        <v>0</v>
      </c>
      <c r="AA11" s="17">
        <f t="shared" si="21"/>
        <v>0</v>
      </c>
      <c r="AB11" s="23">
        <v>0</v>
      </c>
      <c r="AC11" s="17">
        <f t="shared" si="22"/>
        <v>0</v>
      </c>
      <c r="AD11" s="17">
        <f t="shared" si="16"/>
        <v>0</v>
      </c>
      <c r="AE11" s="17">
        <f t="shared" si="16"/>
        <v>0</v>
      </c>
      <c r="AF11" s="17">
        <f t="shared" si="16"/>
        <v>0</v>
      </c>
      <c r="AH11" s="17">
        <f t="shared" si="17"/>
        <v>0</v>
      </c>
      <c r="AI11" s="17">
        <f t="shared" si="17"/>
        <v>0</v>
      </c>
      <c r="AJ11" s="17">
        <f t="shared" si="17"/>
        <v>0</v>
      </c>
      <c r="AK11" s="17">
        <f t="shared" si="17"/>
        <v>0</v>
      </c>
      <c r="AL11" s="17">
        <f t="shared" si="17"/>
        <v>0</v>
      </c>
      <c r="AM11" s="17">
        <f t="shared" si="17"/>
        <v>0</v>
      </c>
      <c r="AN11" s="17">
        <f t="shared" si="17"/>
        <v>0</v>
      </c>
      <c r="AO11" s="17">
        <f t="shared" si="17"/>
        <v>0</v>
      </c>
      <c r="AP11" s="17">
        <f t="shared" si="17"/>
        <v>0</v>
      </c>
      <c r="AQ11" s="17">
        <f t="shared" si="17"/>
        <v>0</v>
      </c>
      <c r="AR11" s="17">
        <f t="shared" si="18"/>
        <v>0</v>
      </c>
      <c r="AS11" s="17">
        <f t="shared" si="18"/>
        <v>0</v>
      </c>
      <c r="AT11" s="17">
        <f t="shared" si="18"/>
        <v>0</v>
      </c>
      <c r="AU11" s="17">
        <f t="shared" si="18"/>
        <v>0</v>
      </c>
      <c r="AV11" s="17">
        <f t="shared" si="18"/>
        <v>0</v>
      </c>
      <c r="AW11" s="17">
        <f t="shared" si="18"/>
        <v>0</v>
      </c>
      <c r="AX11" s="17">
        <f t="shared" si="18"/>
        <v>0</v>
      </c>
      <c r="AY11" s="17">
        <f t="shared" si="18"/>
        <v>0</v>
      </c>
      <c r="BA11" s="17">
        <f t="shared" si="19"/>
        <v>0</v>
      </c>
      <c r="BB11" s="17">
        <f t="shared" si="19"/>
        <v>0</v>
      </c>
      <c r="BC11" s="17">
        <f t="shared" si="19"/>
        <v>0</v>
      </c>
      <c r="BD11" s="17">
        <f t="shared" si="19"/>
        <v>0</v>
      </c>
      <c r="BE11" s="17">
        <f t="shared" si="19"/>
        <v>0</v>
      </c>
      <c r="BF11" s="17">
        <f t="shared" si="19"/>
        <v>0</v>
      </c>
      <c r="BH11" s="35">
        <f t="shared" si="23"/>
        <v>0</v>
      </c>
      <c r="BI11" s="5"/>
    </row>
    <row r="12" spans="1:61" ht="15">
      <c r="A12" s="24" t="s">
        <v>12233</v>
      </c>
      <c r="B12" s="15">
        <f t="shared" si="1"/>
        <v>0</v>
      </c>
      <c r="C12" s="22" t="s">
        <v>12234</v>
      </c>
      <c r="D12" s="78">
        <f t="shared" si="2"/>
        <v>0</v>
      </c>
      <c r="E12" s="17">
        <f t="shared" si="3"/>
        <v>0</v>
      </c>
      <c r="F12" s="3">
        <f t="shared" si="4"/>
        <v>0</v>
      </c>
      <c r="G12" s="84">
        <f t="shared" si="5"/>
        <v>0</v>
      </c>
      <c r="H12" s="30">
        <f t="shared" si="6"/>
        <v>0</v>
      </c>
      <c r="I12" s="30">
        <f t="shared" si="7"/>
        <v>0</v>
      </c>
      <c r="J12" s="30">
        <f t="shared" si="8"/>
        <v>0</v>
      </c>
      <c r="K12" s="23">
        <v>0</v>
      </c>
      <c r="L12" s="17">
        <f t="shared" si="9"/>
        <v>0</v>
      </c>
      <c r="M12" s="17">
        <f t="shared" si="9"/>
        <v>0</v>
      </c>
      <c r="N12" s="23">
        <v>0</v>
      </c>
      <c r="O12" s="17">
        <f t="shared" si="10"/>
        <v>0</v>
      </c>
      <c r="P12" s="17">
        <f t="shared" si="10"/>
        <v>0</v>
      </c>
      <c r="Q12" s="17">
        <f t="shared" si="10"/>
        <v>0</v>
      </c>
      <c r="R12" s="78">
        <f t="shared" si="11"/>
        <v>0</v>
      </c>
      <c r="S12" s="17">
        <f t="shared" si="20"/>
        <v>0</v>
      </c>
      <c r="T12" s="12">
        <f t="shared" si="12"/>
        <v>0</v>
      </c>
      <c r="U12" s="12">
        <f t="shared" si="13"/>
        <v>0</v>
      </c>
      <c r="V12" s="23">
        <v>0</v>
      </c>
      <c r="W12" s="23">
        <v>0</v>
      </c>
      <c r="X12" s="23">
        <v>0</v>
      </c>
      <c r="Y12" s="30">
        <f t="shared" si="14"/>
        <v>0</v>
      </c>
      <c r="Z12" s="17">
        <f t="shared" si="15"/>
        <v>0</v>
      </c>
      <c r="AA12" s="17">
        <f t="shared" si="21"/>
        <v>0</v>
      </c>
      <c r="AB12" s="23">
        <v>0</v>
      </c>
      <c r="AC12" s="17">
        <f t="shared" si="22"/>
        <v>0</v>
      </c>
      <c r="AD12" s="17">
        <f t="shared" si="16"/>
        <v>0</v>
      </c>
      <c r="AE12" s="17">
        <f t="shared" si="16"/>
        <v>0</v>
      </c>
      <c r="AF12" s="17">
        <f t="shared" si="16"/>
        <v>0</v>
      </c>
      <c r="AH12" s="17">
        <f t="shared" si="17"/>
        <v>0</v>
      </c>
      <c r="AI12" s="17">
        <f t="shared" si="17"/>
        <v>0</v>
      </c>
      <c r="AJ12" s="17">
        <f t="shared" si="17"/>
        <v>0</v>
      </c>
      <c r="AK12" s="17">
        <f t="shared" si="17"/>
        <v>0</v>
      </c>
      <c r="AL12" s="17">
        <f t="shared" si="17"/>
        <v>0</v>
      </c>
      <c r="AM12" s="17">
        <f t="shared" si="17"/>
        <v>0</v>
      </c>
      <c r="AN12" s="17">
        <f t="shared" si="17"/>
        <v>0</v>
      </c>
      <c r="AO12" s="17">
        <f t="shared" si="17"/>
        <v>0</v>
      </c>
      <c r="AP12" s="17">
        <f t="shared" si="17"/>
        <v>0</v>
      </c>
      <c r="AQ12" s="17">
        <f t="shared" si="17"/>
        <v>0</v>
      </c>
      <c r="AR12" s="17">
        <f t="shared" si="18"/>
        <v>0</v>
      </c>
      <c r="AS12" s="17">
        <f t="shared" si="18"/>
        <v>0</v>
      </c>
      <c r="AT12" s="17">
        <f t="shared" si="18"/>
        <v>0</v>
      </c>
      <c r="AU12" s="17">
        <f t="shared" si="18"/>
        <v>0</v>
      </c>
      <c r="AV12" s="17">
        <f t="shared" si="18"/>
        <v>0</v>
      </c>
      <c r="AW12" s="17">
        <f t="shared" si="18"/>
        <v>0</v>
      </c>
      <c r="AX12" s="17">
        <f t="shared" si="18"/>
        <v>0</v>
      </c>
      <c r="AY12" s="17">
        <f t="shared" si="18"/>
        <v>0</v>
      </c>
      <c r="BA12" s="17">
        <f t="shared" si="19"/>
        <v>0</v>
      </c>
      <c r="BB12" s="17">
        <f t="shared" si="19"/>
        <v>0</v>
      </c>
      <c r="BC12" s="17">
        <f t="shared" si="19"/>
        <v>0</v>
      </c>
      <c r="BD12" s="17">
        <f t="shared" si="19"/>
        <v>0</v>
      </c>
      <c r="BE12" s="17">
        <f t="shared" si="19"/>
        <v>0</v>
      </c>
      <c r="BF12" s="17">
        <f t="shared" si="19"/>
        <v>0</v>
      </c>
      <c r="BH12" s="35">
        <f t="shared" si="23"/>
        <v>0</v>
      </c>
      <c r="BI12" s="33"/>
    </row>
    <row r="13" spans="1:61" ht="15">
      <c r="A13" s="24" t="s">
        <v>12235</v>
      </c>
      <c r="B13" s="15">
        <f t="shared" si="1"/>
        <v>0</v>
      </c>
      <c r="C13" s="22" t="s">
        <v>12236</v>
      </c>
      <c r="D13" s="78">
        <f t="shared" si="2"/>
        <v>0</v>
      </c>
      <c r="E13" s="17">
        <f t="shared" si="3"/>
        <v>0</v>
      </c>
      <c r="F13" s="3">
        <f t="shared" si="4"/>
        <v>0</v>
      </c>
      <c r="G13" s="84">
        <f t="shared" si="5"/>
        <v>0</v>
      </c>
      <c r="H13" s="30">
        <f t="shared" si="6"/>
        <v>0</v>
      </c>
      <c r="I13" s="30">
        <f t="shared" si="7"/>
        <v>0</v>
      </c>
      <c r="J13" s="30">
        <f t="shared" si="8"/>
        <v>0</v>
      </c>
      <c r="K13" s="23">
        <v>0</v>
      </c>
      <c r="L13" s="17">
        <f t="shared" si="9"/>
        <v>0</v>
      </c>
      <c r="M13" s="17">
        <f t="shared" si="9"/>
        <v>0</v>
      </c>
      <c r="N13" s="23">
        <v>0</v>
      </c>
      <c r="O13" s="17">
        <f t="shared" si="10"/>
        <v>0</v>
      </c>
      <c r="P13" s="17">
        <f t="shared" si="10"/>
        <v>0</v>
      </c>
      <c r="Q13" s="17">
        <f t="shared" si="10"/>
        <v>0</v>
      </c>
      <c r="R13" s="78">
        <f t="shared" si="11"/>
        <v>0</v>
      </c>
      <c r="S13" s="17">
        <f t="shared" si="20"/>
        <v>0</v>
      </c>
      <c r="T13" s="12">
        <f t="shared" si="12"/>
        <v>0</v>
      </c>
      <c r="U13" s="12">
        <f t="shared" si="13"/>
        <v>0</v>
      </c>
      <c r="V13" s="23">
        <v>0</v>
      </c>
      <c r="W13" s="23">
        <v>0</v>
      </c>
      <c r="X13" s="23">
        <v>0</v>
      </c>
      <c r="Y13" s="30">
        <f t="shared" si="14"/>
        <v>0</v>
      </c>
      <c r="Z13" s="17">
        <f t="shared" si="15"/>
        <v>0</v>
      </c>
      <c r="AA13" s="17">
        <f t="shared" si="21"/>
        <v>0</v>
      </c>
      <c r="AB13" s="23">
        <v>0</v>
      </c>
      <c r="AC13" s="17">
        <f t="shared" si="22"/>
        <v>0</v>
      </c>
      <c r="AD13" s="17">
        <f t="shared" si="16"/>
        <v>0</v>
      </c>
      <c r="AE13" s="17">
        <f t="shared" si="16"/>
        <v>0</v>
      </c>
      <c r="AF13" s="17">
        <f t="shared" si="16"/>
        <v>0</v>
      </c>
      <c r="AH13" s="17">
        <f t="shared" si="17"/>
        <v>0</v>
      </c>
      <c r="AI13" s="17">
        <f t="shared" si="17"/>
        <v>0</v>
      </c>
      <c r="AJ13" s="17">
        <f t="shared" si="17"/>
        <v>0</v>
      </c>
      <c r="AK13" s="17">
        <f t="shared" si="17"/>
        <v>0</v>
      </c>
      <c r="AL13" s="17">
        <f t="shared" si="17"/>
        <v>0</v>
      </c>
      <c r="AM13" s="17">
        <f t="shared" si="17"/>
        <v>0</v>
      </c>
      <c r="AN13" s="17">
        <f t="shared" si="17"/>
        <v>0</v>
      </c>
      <c r="AO13" s="17">
        <f t="shared" si="17"/>
        <v>0</v>
      </c>
      <c r="AP13" s="17">
        <f t="shared" si="17"/>
        <v>0</v>
      </c>
      <c r="AQ13" s="17">
        <f t="shared" si="17"/>
        <v>0</v>
      </c>
      <c r="AR13" s="17">
        <f t="shared" si="18"/>
        <v>0</v>
      </c>
      <c r="AS13" s="17">
        <f t="shared" si="18"/>
        <v>0</v>
      </c>
      <c r="AT13" s="17">
        <f t="shared" si="18"/>
        <v>0</v>
      </c>
      <c r="AU13" s="17">
        <f t="shared" si="18"/>
        <v>0</v>
      </c>
      <c r="AV13" s="17">
        <f t="shared" si="18"/>
        <v>0</v>
      </c>
      <c r="AW13" s="17">
        <f t="shared" si="18"/>
        <v>0</v>
      </c>
      <c r="AX13" s="17">
        <f t="shared" si="18"/>
        <v>0</v>
      </c>
      <c r="AY13" s="17">
        <f t="shared" si="18"/>
        <v>0</v>
      </c>
      <c r="BA13" s="17">
        <f t="shared" si="19"/>
        <v>0</v>
      </c>
      <c r="BB13" s="17">
        <f t="shared" si="19"/>
        <v>0</v>
      </c>
      <c r="BC13" s="17">
        <f t="shared" si="19"/>
        <v>0</v>
      </c>
      <c r="BD13" s="17">
        <f t="shared" si="19"/>
        <v>0</v>
      </c>
      <c r="BE13" s="17">
        <f t="shared" si="19"/>
        <v>0</v>
      </c>
      <c r="BF13" s="17">
        <f t="shared" si="19"/>
        <v>0</v>
      </c>
      <c r="BH13" s="35">
        <f t="shared" si="23"/>
        <v>0</v>
      </c>
      <c r="BI13" s="33"/>
    </row>
    <row r="14" spans="1:61" ht="15">
      <c r="A14" s="24" t="s">
        <v>12237</v>
      </c>
      <c r="B14" s="15">
        <f t="shared" si="1"/>
        <v>0</v>
      </c>
      <c r="C14" s="22" t="s">
        <v>12238</v>
      </c>
      <c r="D14" s="78">
        <f t="shared" si="2"/>
        <v>0</v>
      </c>
      <c r="E14" s="17">
        <f t="shared" si="3"/>
        <v>0</v>
      </c>
      <c r="F14" s="3">
        <f t="shared" si="4"/>
        <v>0</v>
      </c>
      <c r="G14" s="84">
        <f t="shared" si="5"/>
        <v>0</v>
      </c>
      <c r="H14" s="30">
        <f t="shared" si="6"/>
        <v>0</v>
      </c>
      <c r="I14" s="30">
        <f t="shared" si="7"/>
        <v>0</v>
      </c>
      <c r="J14" s="30">
        <f t="shared" si="8"/>
        <v>0</v>
      </c>
      <c r="K14" s="23">
        <v>0</v>
      </c>
      <c r="L14" s="17">
        <f t="shared" si="9"/>
        <v>0</v>
      </c>
      <c r="M14" s="17">
        <f t="shared" si="9"/>
        <v>0</v>
      </c>
      <c r="N14" s="23">
        <v>0</v>
      </c>
      <c r="O14" s="17">
        <f t="shared" si="10"/>
        <v>0</v>
      </c>
      <c r="P14" s="17">
        <f t="shared" si="10"/>
        <v>0</v>
      </c>
      <c r="Q14" s="17">
        <f t="shared" si="10"/>
        <v>0</v>
      </c>
      <c r="R14" s="78">
        <f t="shared" si="11"/>
        <v>0</v>
      </c>
      <c r="S14" s="17">
        <f t="shared" si="20"/>
        <v>0</v>
      </c>
      <c r="T14" s="12">
        <f t="shared" si="12"/>
        <v>0</v>
      </c>
      <c r="U14" s="12">
        <f t="shared" si="13"/>
        <v>0</v>
      </c>
      <c r="V14" s="23">
        <v>0</v>
      </c>
      <c r="W14" s="23">
        <v>0</v>
      </c>
      <c r="X14" s="23">
        <v>0</v>
      </c>
      <c r="Y14" s="30">
        <f t="shared" si="14"/>
        <v>0</v>
      </c>
      <c r="Z14" s="17">
        <f t="shared" si="15"/>
        <v>0</v>
      </c>
      <c r="AA14" s="17">
        <f t="shared" si="21"/>
        <v>0</v>
      </c>
      <c r="AB14" s="23">
        <v>0</v>
      </c>
      <c r="AC14" s="17">
        <f t="shared" si="22"/>
        <v>0</v>
      </c>
      <c r="AD14" s="17">
        <f t="shared" si="16"/>
        <v>0</v>
      </c>
      <c r="AE14" s="17">
        <f t="shared" si="16"/>
        <v>0</v>
      </c>
      <c r="AF14" s="17">
        <f t="shared" si="16"/>
        <v>0</v>
      </c>
      <c r="AH14" s="17">
        <f t="shared" si="17"/>
        <v>0</v>
      </c>
      <c r="AI14" s="17">
        <f t="shared" si="17"/>
        <v>0</v>
      </c>
      <c r="AJ14" s="17">
        <f t="shared" si="17"/>
        <v>0</v>
      </c>
      <c r="AK14" s="17">
        <f t="shared" si="17"/>
        <v>0</v>
      </c>
      <c r="AL14" s="17">
        <f t="shared" si="17"/>
        <v>0</v>
      </c>
      <c r="AM14" s="17">
        <f t="shared" si="17"/>
        <v>0</v>
      </c>
      <c r="AN14" s="17">
        <f t="shared" si="17"/>
        <v>0</v>
      </c>
      <c r="AO14" s="17">
        <f t="shared" si="17"/>
        <v>0</v>
      </c>
      <c r="AP14" s="17">
        <f t="shared" si="17"/>
        <v>0</v>
      </c>
      <c r="AQ14" s="17">
        <f t="shared" si="17"/>
        <v>0</v>
      </c>
      <c r="AR14" s="17">
        <f t="shared" si="18"/>
        <v>0</v>
      </c>
      <c r="AS14" s="17">
        <f t="shared" si="18"/>
        <v>0</v>
      </c>
      <c r="AT14" s="17">
        <f t="shared" si="18"/>
        <v>0</v>
      </c>
      <c r="AU14" s="17">
        <f t="shared" si="18"/>
        <v>0</v>
      </c>
      <c r="AV14" s="17">
        <f t="shared" si="18"/>
        <v>0</v>
      </c>
      <c r="AW14" s="17">
        <f t="shared" si="18"/>
        <v>0</v>
      </c>
      <c r="AX14" s="17">
        <f t="shared" si="18"/>
        <v>0</v>
      </c>
      <c r="AY14" s="17">
        <f t="shared" si="18"/>
        <v>0</v>
      </c>
      <c r="BA14" s="17">
        <f t="shared" si="19"/>
        <v>0</v>
      </c>
      <c r="BB14" s="17">
        <f t="shared" si="19"/>
        <v>0</v>
      </c>
      <c r="BC14" s="17">
        <f t="shared" si="19"/>
        <v>0</v>
      </c>
      <c r="BD14" s="17">
        <f t="shared" si="19"/>
        <v>0</v>
      </c>
      <c r="BE14" s="17">
        <f t="shared" si="19"/>
        <v>0</v>
      </c>
      <c r="BF14" s="17">
        <f t="shared" si="19"/>
        <v>0</v>
      </c>
      <c r="BH14" s="35">
        <f t="shared" si="23"/>
        <v>0</v>
      </c>
      <c r="BI14" s="5"/>
    </row>
    <row r="15" spans="1:61" ht="15">
      <c r="A15" s="24" t="s">
        <v>12239</v>
      </c>
      <c r="B15" s="15">
        <f t="shared" si="1"/>
        <v>0</v>
      </c>
      <c r="C15" s="22" t="s">
        <v>12240</v>
      </c>
      <c r="D15" s="78">
        <f t="shared" si="2"/>
        <v>0</v>
      </c>
      <c r="E15" s="17">
        <f t="shared" si="3"/>
        <v>0</v>
      </c>
      <c r="F15" s="3">
        <f t="shared" si="4"/>
        <v>0</v>
      </c>
      <c r="G15" s="84">
        <f t="shared" si="5"/>
        <v>0</v>
      </c>
      <c r="H15" s="30">
        <f t="shared" si="6"/>
        <v>0</v>
      </c>
      <c r="I15" s="30">
        <f t="shared" si="7"/>
        <v>0</v>
      </c>
      <c r="J15" s="30">
        <f t="shared" si="8"/>
        <v>0</v>
      </c>
      <c r="K15" s="23">
        <v>0</v>
      </c>
      <c r="L15" s="17">
        <f t="shared" si="9"/>
        <v>0</v>
      </c>
      <c r="M15" s="17">
        <f t="shared" si="9"/>
        <v>0</v>
      </c>
      <c r="N15" s="23">
        <v>0</v>
      </c>
      <c r="O15" s="17">
        <f t="shared" si="10"/>
        <v>0</v>
      </c>
      <c r="P15" s="17">
        <f t="shared" si="10"/>
        <v>0</v>
      </c>
      <c r="Q15" s="17">
        <f t="shared" si="10"/>
        <v>0</v>
      </c>
      <c r="R15" s="78">
        <f t="shared" si="11"/>
        <v>0</v>
      </c>
      <c r="S15" s="17">
        <f t="shared" si="20"/>
        <v>0</v>
      </c>
      <c r="T15" s="12">
        <f t="shared" si="12"/>
        <v>0</v>
      </c>
      <c r="U15" s="12">
        <f t="shared" si="13"/>
        <v>0</v>
      </c>
      <c r="V15" s="23">
        <v>0</v>
      </c>
      <c r="W15" s="23">
        <v>0</v>
      </c>
      <c r="X15" s="23">
        <v>0</v>
      </c>
      <c r="Y15" s="30">
        <f t="shared" si="14"/>
        <v>0</v>
      </c>
      <c r="Z15" s="17">
        <f t="shared" si="15"/>
        <v>0</v>
      </c>
      <c r="AA15" s="17">
        <f t="shared" si="21"/>
        <v>0</v>
      </c>
      <c r="AB15" s="23">
        <v>0</v>
      </c>
      <c r="AC15" s="17">
        <f t="shared" si="22"/>
        <v>0</v>
      </c>
      <c r="AD15" s="17">
        <f t="shared" si="16"/>
        <v>0</v>
      </c>
      <c r="AE15" s="17">
        <f t="shared" si="16"/>
        <v>0</v>
      </c>
      <c r="AF15" s="17">
        <f t="shared" si="16"/>
        <v>0</v>
      </c>
      <c r="AH15" s="17">
        <f t="shared" si="17"/>
        <v>0</v>
      </c>
      <c r="AI15" s="17">
        <f t="shared" si="17"/>
        <v>0</v>
      </c>
      <c r="AJ15" s="17">
        <f t="shared" si="17"/>
        <v>0</v>
      </c>
      <c r="AK15" s="17">
        <f t="shared" si="17"/>
        <v>0</v>
      </c>
      <c r="AL15" s="17">
        <f t="shared" si="17"/>
        <v>0</v>
      </c>
      <c r="AM15" s="17">
        <f t="shared" si="17"/>
        <v>0</v>
      </c>
      <c r="AN15" s="17">
        <f t="shared" si="17"/>
        <v>0</v>
      </c>
      <c r="AO15" s="17">
        <f t="shared" si="17"/>
        <v>0</v>
      </c>
      <c r="AP15" s="17">
        <f t="shared" si="17"/>
        <v>0</v>
      </c>
      <c r="AQ15" s="17">
        <f t="shared" si="17"/>
        <v>0</v>
      </c>
      <c r="AR15" s="17">
        <f t="shared" si="18"/>
        <v>0</v>
      </c>
      <c r="AS15" s="17">
        <f t="shared" si="18"/>
        <v>0</v>
      </c>
      <c r="AT15" s="17">
        <f t="shared" si="18"/>
        <v>0</v>
      </c>
      <c r="AU15" s="17">
        <f t="shared" si="18"/>
        <v>0</v>
      </c>
      <c r="AV15" s="17">
        <f t="shared" si="18"/>
        <v>0</v>
      </c>
      <c r="AW15" s="17">
        <f t="shared" si="18"/>
        <v>0</v>
      </c>
      <c r="AX15" s="17">
        <f t="shared" si="18"/>
        <v>0</v>
      </c>
      <c r="AY15" s="17">
        <f t="shared" si="18"/>
        <v>0</v>
      </c>
      <c r="BA15" s="17">
        <f t="shared" si="19"/>
        <v>0</v>
      </c>
      <c r="BB15" s="17">
        <f t="shared" si="19"/>
        <v>0</v>
      </c>
      <c r="BC15" s="17">
        <f t="shared" si="19"/>
        <v>0</v>
      </c>
      <c r="BD15" s="17">
        <f t="shared" si="19"/>
        <v>0</v>
      </c>
      <c r="BE15" s="17">
        <f t="shared" si="19"/>
        <v>0</v>
      </c>
      <c r="BF15" s="17">
        <f t="shared" si="19"/>
        <v>0</v>
      </c>
      <c r="BH15" s="35">
        <f t="shared" si="23"/>
        <v>0</v>
      </c>
      <c r="BI15" s="5"/>
    </row>
    <row r="16" spans="1:61" ht="15">
      <c r="A16" s="24" t="s">
        <v>12241</v>
      </c>
      <c r="B16" s="15">
        <f t="shared" si="1"/>
        <v>0</v>
      </c>
      <c r="C16" s="22" t="s">
        <v>12242</v>
      </c>
      <c r="D16" s="78">
        <f t="shared" si="2"/>
        <v>0</v>
      </c>
      <c r="E16" s="17">
        <f t="shared" si="3"/>
        <v>0</v>
      </c>
      <c r="F16" s="3">
        <f t="shared" si="4"/>
        <v>0</v>
      </c>
      <c r="G16" s="84">
        <f t="shared" si="5"/>
        <v>0</v>
      </c>
      <c r="H16" s="30">
        <f t="shared" si="6"/>
        <v>0</v>
      </c>
      <c r="I16" s="30">
        <f t="shared" si="7"/>
        <v>0</v>
      </c>
      <c r="J16" s="30">
        <f t="shared" si="8"/>
        <v>0</v>
      </c>
      <c r="K16" s="23">
        <v>0</v>
      </c>
      <c r="L16" s="17">
        <f t="shared" si="9"/>
        <v>0</v>
      </c>
      <c r="M16" s="17">
        <f t="shared" si="9"/>
        <v>0</v>
      </c>
      <c r="N16" s="23">
        <v>0</v>
      </c>
      <c r="O16" s="17">
        <f t="shared" si="10"/>
        <v>0</v>
      </c>
      <c r="P16" s="17">
        <f t="shared" si="10"/>
        <v>0</v>
      </c>
      <c r="Q16" s="17">
        <f t="shared" si="10"/>
        <v>0</v>
      </c>
      <c r="R16" s="78">
        <f t="shared" si="11"/>
        <v>0</v>
      </c>
      <c r="S16" s="17">
        <f t="shared" si="20"/>
        <v>0</v>
      </c>
      <c r="T16" s="12">
        <f t="shared" si="12"/>
        <v>0</v>
      </c>
      <c r="U16" s="12">
        <f t="shared" si="13"/>
        <v>0</v>
      </c>
      <c r="V16" s="23">
        <v>0</v>
      </c>
      <c r="W16" s="23">
        <v>0</v>
      </c>
      <c r="X16" s="23">
        <v>0</v>
      </c>
      <c r="Y16" s="30">
        <f t="shared" si="14"/>
        <v>0</v>
      </c>
      <c r="Z16" s="17">
        <f t="shared" si="15"/>
        <v>0</v>
      </c>
      <c r="AA16" s="17">
        <f t="shared" si="21"/>
        <v>0</v>
      </c>
      <c r="AB16" s="23">
        <v>0</v>
      </c>
      <c r="AC16" s="17">
        <f t="shared" si="22"/>
        <v>0</v>
      </c>
      <c r="AD16" s="17">
        <f t="shared" si="16"/>
        <v>0</v>
      </c>
      <c r="AE16" s="17">
        <f t="shared" si="16"/>
        <v>0</v>
      </c>
      <c r="AF16" s="17">
        <f t="shared" si="16"/>
        <v>0</v>
      </c>
      <c r="AH16" s="17">
        <f t="shared" si="17"/>
        <v>0</v>
      </c>
      <c r="AI16" s="17">
        <f t="shared" si="17"/>
        <v>0</v>
      </c>
      <c r="AJ16" s="17">
        <f t="shared" si="17"/>
        <v>0</v>
      </c>
      <c r="AK16" s="17">
        <f t="shared" si="17"/>
        <v>0</v>
      </c>
      <c r="AL16" s="17">
        <f t="shared" si="17"/>
        <v>0</v>
      </c>
      <c r="AM16" s="17">
        <f t="shared" si="17"/>
        <v>0</v>
      </c>
      <c r="AN16" s="17">
        <f t="shared" si="17"/>
        <v>0</v>
      </c>
      <c r="AO16" s="17">
        <f t="shared" si="17"/>
        <v>0</v>
      </c>
      <c r="AP16" s="17">
        <f t="shared" si="17"/>
        <v>0</v>
      </c>
      <c r="AQ16" s="17">
        <f t="shared" si="17"/>
        <v>0</v>
      </c>
      <c r="AR16" s="17">
        <f t="shared" si="18"/>
        <v>0</v>
      </c>
      <c r="AS16" s="17">
        <f t="shared" si="18"/>
        <v>0</v>
      </c>
      <c r="AT16" s="17">
        <f t="shared" si="18"/>
        <v>0</v>
      </c>
      <c r="AU16" s="17">
        <f t="shared" si="18"/>
        <v>0</v>
      </c>
      <c r="AV16" s="17">
        <f t="shared" si="18"/>
        <v>0</v>
      </c>
      <c r="AW16" s="17">
        <f t="shared" si="18"/>
        <v>0</v>
      </c>
      <c r="AX16" s="17">
        <f t="shared" si="18"/>
        <v>0</v>
      </c>
      <c r="AY16" s="17">
        <f t="shared" si="18"/>
        <v>0</v>
      </c>
      <c r="BA16" s="17">
        <f t="shared" si="19"/>
        <v>0</v>
      </c>
      <c r="BB16" s="17">
        <f t="shared" si="19"/>
        <v>0</v>
      </c>
      <c r="BC16" s="17">
        <f t="shared" si="19"/>
        <v>0</v>
      </c>
      <c r="BD16" s="17">
        <f t="shared" si="19"/>
        <v>0</v>
      </c>
      <c r="BE16" s="17">
        <f t="shared" si="19"/>
        <v>0</v>
      </c>
      <c r="BF16" s="17">
        <f t="shared" si="19"/>
        <v>0</v>
      </c>
      <c r="BH16" s="35">
        <f t="shared" si="23"/>
        <v>0</v>
      </c>
      <c r="BI16" s="33"/>
    </row>
    <row r="17" spans="1:61" ht="15">
      <c r="A17" s="24" t="s">
        <v>12243</v>
      </c>
      <c r="B17" s="15">
        <f t="shared" si="1"/>
        <v>0</v>
      </c>
      <c r="C17" s="22" t="s">
        <v>12244</v>
      </c>
      <c r="D17" s="78">
        <f t="shared" si="2"/>
        <v>0</v>
      </c>
      <c r="E17" s="17">
        <f t="shared" si="3"/>
        <v>0</v>
      </c>
      <c r="F17" s="3">
        <f t="shared" si="4"/>
        <v>0</v>
      </c>
      <c r="G17" s="84">
        <f t="shared" si="5"/>
        <v>0</v>
      </c>
      <c r="H17" s="30">
        <f t="shared" si="6"/>
        <v>0</v>
      </c>
      <c r="I17" s="30">
        <f t="shared" si="7"/>
        <v>0</v>
      </c>
      <c r="J17" s="30">
        <f t="shared" si="8"/>
        <v>0</v>
      </c>
      <c r="K17" s="23">
        <v>0</v>
      </c>
      <c r="L17" s="17">
        <f t="shared" si="9"/>
        <v>0</v>
      </c>
      <c r="M17" s="17">
        <f t="shared" si="9"/>
        <v>0</v>
      </c>
      <c r="N17" s="23">
        <v>0</v>
      </c>
      <c r="O17" s="17">
        <f t="shared" si="10"/>
        <v>0</v>
      </c>
      <c r="P17" s="17">
        <f t="shared" si="10"/>
        <v>0</v>
      </c>
      <c r="Q17" s="17">
        <f t="shared" si="10"/>
        <v>0</v>
      </c>
      <c r="R17" s="78">
        <f t="shared" si="11"/>
        <v>0</v>
      </c>
      <c r="S17" s="17">
        <f t="shared" si="20"/>
        <v>0</v>
      </c>
      <c r="T17" s="12">
        <f t="shared" si="12"/>
        <v>0</v>
      </c>
      <c r="U17" s="12">
        <f t="shared" si="13"/>
        <v>0</v>
      </c>
      <c r="V17" s="23">
        <v>0</v>
      </c>
      <c r="W17" s="23">
        <v>0</v>
      </c>
      <c r="X17" s="23">
        <v>0</v>
      </c>
      <c r="Y17" s="30">
        <f t="shared" si="14"/>
        <v>0</v>
      </c>
      <c r="Z17" s="17">
        <f t="shared" si="15"/>
        <v>0</v>
      </c>
      <c r="AA17" s="17">
        <f t="shared" si="21"/>
        <v>0</v>
      </c>
      <c r="AB17" s="23">
        <v>0</v>
      </c>
      <c r="AC17" s="17">
        <f t="shared" si="22"/>
        <v>0</v>
      </c>
      <c r="AD17" s="17">
        <f t="shared" si="16"/>
        <v>0</v>
      </c>
      <c r="AE17" s="17">
        <f t="shared" si="16"/>
        <v>0</v>
      </c>
      <c r="AF17" s="17">
        <f t="shared" si="16"/>
        <v>0</v>
      </c>
      <c r="AH17" s="17">
        <f t="shared" si="17"/>
        <v>0</v>
      </c>
      <c r="AI17" s="17">
        <f t="shared" si="17"/>
        <v>0</v>
      </c>
      <c r="AJ17" s="17">
        <f t="shared" si="17"/>
        <v>0</v>
      </c>
      <c r="AK17" s="17">
        <f t="shared" si="17"/>
        <v>0</v>
      </c>
      <c r="AL17" s="17">
        <f t="shared" si="17"/>
        <v>0</v>
      </c>
      <c r="AM17" s="17">
        <f t="shared" si="17"/>
        <v>0</v>
      </c>
      <c r="AN17" s="17">
        <f t="shared" si="17"/>
        <v>0</v>
      </c>
      <c r="AO17" s="17">
        <f t="shared" si="17"/>
        <v>0</v>
      </c>
      <c r="AP17" s="17">
        <f t="shared" si="17"/>
        <v>0</v>
      </c>
      <c r="AQ17" s="17">
        <f t="shared" si="17"/>
        <v>0</v>
      </c>
      <c r="AR17" s="17">
        <f t="shared" si="18"/>
        <v>0</v>
      </c>
      <c r="AS17" s="17">
        <f t="shared" si="18"/>
        <v>0</v>
      </c>
      <c r="AT17" s="17">
        <f t="shared" si="18"/>
        <v>0</v>
      </c>
      <c r="AU17" s="17">
        <f t="shared" si="18"/>
        <v>0</v>
      </c>
      <c r="AV17" s="17">
        <f t="shared" si="18"/>
        <v>0</v>
      </c>
      <c r="AW17" s="17">
        <f t="shared" si="18"/>
        <v>0</v>
      </c>
      <c r="AX17" s="17">
        <f t="shared" si="18"/>
        <v>0</v>
      </c>
      <c r="AY17" s="17">
        <f t="shared" si="18"/>
        <v>0</v>
      </c>
      <c r="BA17" s="17">
        <f t="shared" si="19"/>
        <v>0</v>
      </c>
      <c r="BB17" s="17">
        <f t="shared" si="19"/>
        <v>0</v>
      </c>
      <c r="BC17" s="17">
        <f t="shared" si="19"/>
        <v>0</v>
      </c>
      <c r="BD17" s="17">
        <f t="shared" si="19"/>
        <v>0</v>
      </c>
      <c r="BE17" s="17">
        <f t="shared" si="19"/>
        <v>0</v>
      </c>
      <c r="BF17" s="17">
        <f t="shared" si="19"/>
        <v>0</v>
      </c>
      <c r="BH17" s="35">
        <f t="shared" si="23"/>
        <v>0</v>
      </c>
      <c r="BI17" s="33"/>
    </row>
    <row r="18" spans="1:61" ht="15">
      <c r="A18" s="24" t="s">
        <v>12245</v>
      </c>
      <c r="B18" s="15">
        <f t="shared" si="1"/>
        <v>0</v>
      </c>
      <c r="C18" s="22" t="s">
        <v>12246</v>
      </c>
      <c r="D18" s="78">
        <f t="shared" si="2"/>
        <v>0</v>
      </c>
      <c r="E18" s="17">
        <f t="shared" si="3"/>
        <v>0</v>
      </c>
      <c r="F18" s="3">
        <f t="shared" si="4"/>
        <v>0</v>
      </c>
      <c r="G18" s="84">
        <f t="shared" si="5"/>
        <v>0</v>
      </c>
      <c r="H18" s="30">
        <f t="shared" si="6"/>
        <v>0</v>
      </c>
      <c r="I18" s="30">
        <f t="shared" si="7"/>
        <v>0</v>
      </c>
      <c r="J18" s="30">
        <f t="shared" si="8"/>
        <v>0</v>
      </c>
      <c r="K18" s="23">
        <v>0</v>
      </c>
      <c r="L18" s="17">
        <f t="shared" si="9"/>
        <v>0</v>
      </c>
      <c r="M18" s="17">
        <f t="shared" si="9"/>
        <v>0</v>
      </c>
      <c r="N18" s="23">
        <v>0</v>
      </c>
      <c r="O18" s="17">
        <f t="shared" si="10"/>
        <v>0</v>
      </c>
      <c r="P18" s="17">
        <f t="shared" si="10"/>
        <v>0</v>
      </c>
      <c r="Q18" s="17">
        <f t="shared" si="10"/>
        <v>0</v>
      </c>
      <c r="R18" s="78">
        <f t="shared" si="11"/>
        <v>0</v>
      </c>
      <c r="S18" s="17">
        <f t="shared" si="20"/>
        <v>0</v>
      </c>
      <c r="T18" s="12">
        <f t="shared" si="12"/>
        <v>0</v>
      </c>
      <c r="U18" s="12">
        <f t="shared" si="13"/>
        <v>0</v>
      </c>
      <c r="V18" s="23">
        <v>0</v>
      </c>
      <c r="W18" s="23">
        <v>0</v>
      </c>
      <c r="X18" s="23">
        <v>0</v>
      </c>
      <c r="Y18" s="30">
        <f t="shared" si="14"/>
        <v>0</v>
      </c>
      <c r="Z18" s="17">
        <f t="shared" si="15"/>
        <v>0</v>
      </c>
      <c r="AA18" s="17">
        <f t="shared" si="21"/>
        <v>0</v>
      </c>
      <c r="AB18" s="23">
        <v>0</v>
      </c>
      <c r="AC18" s="17">
        <f t="shared" si="22"/>
        <v>0</v>
      </c>
      <c r="AD18" s="17">
        <f t="shared" si="16"/>
        <v>0</v>
      </c>
      <c r="AE18" s="17">
        <f t="shared" si="16"/>
        <v>0</v>
      </c>
      <c r="AF18" s="17">
        <f t="shared" si="16"/>
        <v>0</v>
      </c>
      <c r="AH18" s="17">
        <f t="shared" ref="AH18:AQ27" si="24">SUMPRODUCT(AH$374:AH$599*(LEFT($A$374:$A$599,LEN($A18))=$A18))</f>
        <v>0</v>
      </c>
      <c r="AI18" s="17">
        <f t="shared" si="24"/>
        <v>0</v>
      </c>
      <c r="AJ18" s="17">
        <f t="shared" si="24"/>
        <v>0</v>
      </c>
      <c r="AK18" s="17">
        <f t="shared" si="24"/>
        <v>0</v>
      </c>
      <c r="AL18" s="17">
        <f t="shared" si="24"/>
        <v>0</v>
      </c>
      <c r="AM18" s="17">
        <f t="shared" si="24"/>
        <v>0</v>
      </c>
      <c r="AN18" s="17">
        <f t="shared" si="24"/>
        <v>0</v>
      </c>
      <c r="AO18" s="17">
        <f t="shared" si="24"/>
        <v>0</v>
      </c>
      <c r="AP18" s="17">
        <f t="shared" si="24"/>
        <v>0</v>
      </c>
      <c r="AQ18" s="17">
        <f t="shared" si="24"/>
        <v>0</v>
      </c>
      <c r="AR18" s="17">
        <f t="shared" ref="AR18:AY27" si="25">SUMPRODUCT(AR$374:AR$599*(LEFT($A$374:$A$599,LEN($A18))=$A18))</f>
        <v>0</v>
      </c>
      <c r="AS18" s="17">
        <f t="shared" si="25"/>
        <v>0</v>
      </c>
      <c r="AT18" s="17">
        <f t="shared" si="25"/>
        <v>0</v>
      </c>
      <c r="AU18" s="17">
        <f t="shared" si="25"/>
        <v>0</v>
      </c>
      <c r="AV18" s="17">
        <f t="shared" si="25"/>
        <v>0</v>
      </c>
      <c r="AW18" s="17">
        <f t="shared" si="25"/>
        <v>0</v>
      </c>
      <c r="AX18" s="17">
        <f t="shared" si="25"/>
        <v>0</v>
      </c>
      <c r="AY18" s="17">
        <f t="shared" si="25"/>
        <v>0</v>
      </c>
      <c r="BA18" s="17">
        <f t="shared" ref="BA18:BF27" si="26">SUMPRODUCT(BA$374:BA$599*(LEFT($A$374:$A$599,LEN($A18))=$A18))</f>
        <v>0</v>
      </c>
      <c r="BB18" s="17">
        <f t="shared" si="26"/>
        <v>0</v>
      </c>
      <c r="BC18" s="17">
        <f t="shared" si="26"/>
        <v>0</v>
      </c>
      <c r="BD18" s="17">
        <f t="shared" si="26"/>
        <v>0</v>
      </c>
      <c r="BE18" s="17">
        <f t="shared" si="26"/>
        <v>0</v>
      </c>
      <c r="BF18" s="17">
        <f t="shared" si="26"/>
        <v>0</v>
      </c>
      <c r="BH18" s="35">
        <f t="shared" si="23"/>
        <v>0</v>
      </c>
      <c r="BI18" s="5"/>
    </row>
    <row r="19" spans="1:61" ht="15">
      <c r="A19" s="24" t="s">
        <v>12247</v>
      </c>
      <c r="B19" s="15">
        <f t="shared" si="1"/>
        <v>0</v>
      </c>
      <c r="C19" s="22" t="s">
        <v>12248</v>
      </c>
      <c r="D19" s="78">
        <f t="shared" si="2"/>
        <v>0</v>
      </c>
      <c r="E19" s="17">
        <f t="shared" si="3"/>
        <v>0</v>
      </c>
      <c r="F19" s="3">
        <f t="shared" si="4"/>
        <v>0</v>
      </c>
      <c r="G19" s="84">
        <f t="shared" si="5"/>
        <v>0</v>
      </c>
      <c r="H19" s="30">
        <f t="shared" si="6"/>
        <v>0</v>
      </c>
      <c r="I19" s="30">
        <f t="shared" si="7"/>
        <v>0</v>
      </c>
      <c r="J19" s="30">
        <f t="shared" si="8"/>
        <v>0</v>
      </c>
      <c r="K19" s="23">
        <v>0</v>
      </c>
      <c r="L19" s="17">
        <f t="shared" si="9"/>
        <v>0</v>
      </c>
      <c r="M19" s="17">
        <f t="shared" si="9"/>
        <v>0</v>
      </c>
      <c r="N19" s="23">
        <v>0</v>
      </c>
      <c r="O19" s="17">
        <f t="shared" si="10"/>
        <v>0</v>
      </c>
      <c r="P19" s="17">
        <f t="shared" si="10"/>
        <v>0</v>
      </c>
      <c r="Q19" s="17">
        <f t="shared" si="10"/>
        <v>0</v>
      </c>
      <c r="R19" s="78">
        <f t="shared" si="11"/>
        <v>0</v>
      </c>
      <c r="S19" s="17">
        <f t="shared" si="20"/>
        <v>0</v>
      </c>
      <c r="T19" s="12">
        <f t="shared" si="12"/>
        <v>0</v>
      </c>
      <c r="U19" s="12">
        <f t="shared" si="13"/>
        <v>0</v>
      </c>
      <c r="V19" s="23">
        <v>0</v>
      </c>
      <c r="W19" s="23">
        <v>0</v>
      </c>
      <c r="X19" s="23">
        <v>0</v>
      </c>
      <c r="Y19" s="30">
        <f t="shared" si="14"/>
        <v>0</v>
      </c>
      <c r="Z19" s="17">
        <f t="shared" si="15"/>
        <v>0</v>
      </c>
      <c r="AA19" s="17">
        <f t="shared" si="21"/>
        <v>0</v>
      </c>
      <c r="AB19" s="23">
        <v>0</v>
      </c>
      <c r="AC19" s="17">
        <f t="shared" si="22"/>
        <v>0</v>
      </c>
      <c r="AD19" s="17">
        <f t="shared" si="16"/>
        <v>0</v>
      </c>
      <c r="AE19" s="17">
        <f t="shared" si="16"/>
        <v>0</v>
      </c>
      <c r="AF19" s="17">
        <f t="shared" si="16"/>
        <v>0</v>
      </c>
      <c r="AH19" s="17">
        <f t="shared" si="24"/>
        <v>0</v>
      </c>
      <c r="AI19" s="17">
        <f t="shared" si="24"/>
        <v>0</v>
      </c>
      <c r="AJ19" s="17">
        <f t="shared" si="24"/>
        <v>0</v>
      </c>
      <c r="AK19" s="17">
        <f t="shared" si="24"/>
        <v>0</v>
      </c>
      <c r="AL19" s="17">
        <f t="shared" si="24"/>
        <v>0</v>
      </c>
      <c r="AM19" s="17">
        <f t="shared" si="24"/>
        <v>0</v>
      </c>
      <c r="AN19" s="17">
        <f t="shared" si="24"/>
        <v>0</v>
      </c>
      <c r="AO19" s="17">
        <f t="shared" si="24"/>
        <v>0</v>
      </c>
      <c r="AP19" s="17">
        <f t="shared" si="24"/>
        <v>0</v>
      </c>
      <c r="AQ19" s="17">
        <f t="shared" si="24"/>
        <v>0</v>
      </c>
      <c r="AR19" s="17">
        <f t="shared" si="25"/>
        <v>0</v>
      </c>
      <c r="AS19" s="17">
        <f t="shared" si="25"/>
        <v>0</v>
      </c>
      <c r="AT19" s="17">
        <f t="shared" si="25"/>
        <v>0</v>
      </c>
      <c r="AU19" s="17">
        <f t="shared" si="25"/>
        <v>0</v>
      </c>
      <c r="AV19" s="17">
        <f t="shared" si="25"/>
        <v>0</v>
      </c>
      <c r="AW19" s="17">
        <f t="shared" si="25"/>
        <v>0</v>
      </c>
      <c r="AX19" s="17">
        <f t="shared" si="25"/>
        <v>0</v>
      </c>
      <c r="AY19" s="17">
        <f t="shared" si="25"/>
        <v>0</v>
      </c>
      <c r="BA19" s="17">
        <f t="shared" si="26"/>
        <v>0</v>
      </c>
      <c r="BB19" s="17">
        <f t="shared" si="26"/>
        <v>0</v>
      </c>
      <c r="BC19" s="17">
        <f t="shared" si="26"/>
        <v>0</v>
      </c>
      <c r="BD19" s="17">
        <f t="shared" si="26"/>
        <v>0</v>
      </c>
      <c r="BE19" s="17">
        <f t="shared" si="26"/>
        <v>0</v>
      </c>
      <c r="BF19" s="17">
        <f t="shared" si="26"/>
        <v>0</v>
      </c>
      <c r="BH19" s="35">
        <f t="shared" si="23"/>
        <v>0</v>
      </c>
      <c r="BI19" s="5"/>
    </row>
    <row r="20" spans="1:61" ht="15">
      <c r="A20" s="24" t="s">
        <v>12249</v>
      </c>
      <c r="B20" s="15">
        <f t="shared" si="1"/>
        <v>0</v>
      </c>
      <c r="C20" s="22" t="s">
        <v>12250</v>
      </c>
      <c r="D20" s="78">
        <f t="shared" si="2"/>
        <v>0</v>
      </c>
      <c r="E20" s="17">
        <f t="shared" si="3"/>
        <v>0</v>
      </c>
      <c r="F20" s="3">
        <f t="shared" si="4"/>
        <v>0</v>
      </c>
      <c r="G20" s="84">
        <f t="shared" si="5"/>
        <v>0</v>
      </c>
      <c r="H20" s="30">
        <f t="shared" si="6"/>
        <v>0</v>
      </c>
      <c r="I20" s="30">
        <f t="shared" si="7"/>
        <v>0</v>
      </c>
      <c r="J20" s="30">
        <f t="shared" si="8"/>
        <v>0</v>
      </c>
      <c r="K20" s="23">
        <v>0</v>
      </c>
      <c r="L20" s="17">
        <f t="shared" si="9"/>
        <v>0</v>
      </c>
      <c r="M20" s="17">
        <f t="shared" si="9"/>
        <v>0</v>
      </c>
      <c r="N20" s="23">
        <v>0</v>
      </c>
      <c r="O20" s="17">
        <f t="shared" si="10"/>
        <v>0</v>
      </c>
      <c r="P20" s="17">
        <f t="shared" si="10"/>
        <v>0</v>
      </c>
      <c r="Q20" s="17">
        <f t="shared" si="10"/>
        <v>0</v>
      </c>
      <c r="R20" s="78">
        <f t="shared" si="11"/>
        <v>0</v>
      </c>
      <c r="S20" s="17">
        <f t="shared" si="20"/>
        <v>0</v>
      </c>
      <c r="T20" s="12">
        <f t="shared" si="12"/>
        <v>0</v>
      </c>
      <c r="U20" s="12">
        <f t="shared" si="13"/>
        <v>0</v>
      </c>
      <c r="V20" s="23">
        <v>0</v>
      </c>
      <c r="W20" s="23">
        <v>0</v>
      </c>
      <c r="X20" s="23">
        <v>0</v>
      </c>
      <c r="Y20" s="30">
        <f t="shared" si="14"/>
        <v>0</v>
      </c>
      <c r="Z20" s="17">
        <f t="shared" si="15"/>
        <v>0</v>
      </c>
      <c r="AA20" s="17">
        <f t="shared" si="21"/>
        <v>0</v>
      </c>
      <c r="AB20" s="23">
        <v>0</v>
      </c>
      <c r="AC20" s="17">
        <f t="shared" si="22"/>
        <v>0</v>
      </c>
      <c r="AD20" s="17">
        <f t="shared" si="16"/>
        <v>0</v>
      </c>
      <c r="AE20" s="17">
        <f t="shared" si="16"/>
        <v>0</v>
      </c>
      <c r="AF20" s="17">
        <f t="shared" si="16"/>
        <v>0</v>
      </c>
      <c r="AH20" s="17">
        <f t="shared" si="24"/>
        <v>0</v>
      </c>
      <c r="AI20" s="17">
        <f t="shared" si="24"/>
        <v>0</v>
      </c>
      <c r="AJ20" s="17">
        <f t="shared" si="24"/>
        <v>0</v>
      </c>
      <c r="AK20" s="17">
        <f t="shared" si="24"/>
        <v>0</v>
      </c>
      <c r="AL20" s="17">
        <f t="shared" si="24"/>
        <v>0</v>
      </c>
      <c r="AM20" s="17">
        <f t="shared" si="24"/>
        <v>0</v>
      </c>
      <c r="AN20" s="17">
        <f t="shared" si="24"/>
        <v>0</v>
      </c>
      <c r="AO20" s="17">
        <f t="shared" si="24"/>
        <v>0</v>
      </c>
      <c r="AP20" s="17">
        <f t="shared" si="24"/>
        <v>0</v>
      </c>
      <c r="AQ20" s="17">
        <f t="shared" si="24"/>
        <v>0</v>
      </c>
      <c r="AR20" s="17">
        <f t="shared" si="25"/>
        <v>0</v>
      </c>
      <c r="AS20" s="17">
        <f t="shared" si="25"/>
        <v>0</v>
      </c>
      <c r="AT20" s="17">
        <f t="shared" si="25"/>
        <v>0</v>
      </c>
      <c r="AU20" s="17">
        <f t="shared" si="25"/>
        <v>0</v>
      </c>
      <c r="AV20" s="17">
        <f t="shared" si="25"/>
        <v>0</v>
      </c>
      <c r="AW20" s="17">
        <f t="shared" si="25"/>
        <v>0</v>
      </c>
      <c r="AX20" s="17">
        <f t="shared" si="25"/>
        <v>0</v>
      </c>
      <c r="AY20" s="17">
        <f t="shared" si="25"/>
        <v>0</v>
      </c>
      <c r="BA20" s="17">
        <f t="shared" si="26"/>
        <v>0</v>
      </c>
      <c r="BB20" s="17">
        <f t="shared" si="26"/>
        <v>0</v>
      </c>
      <c r="BC20" s="17">
        <f t="shared" si="26"/>
        <v>0</v>
      </c>
      <c r="BD20" s="17">
        <f t="shared" si="26"/>
        <v>0</v>
      </c>
      <c r="BE20" s="17">
        <f t="shared" si="26"/>
        <v>0</v>
      </c>
      <c r="BF20" s="17">
        <f t="shared" si="26"/>
        <v>0</v>
      </c>
      <c r="BH20" s="35">
        <f t="shared" si="23"/>
        <v>0</v>
      </c>
      <c r="BI20" s="33"/>
    </row>
    <row r="21" spans="1:61" ht="15">
      <c r="A21" s="24" t="s">
        <v>12251</v>
      </c>
      <c r="B21" s="15">
        <f t="shared" si="1"/>
        <v>0</v>
      </c>
      <c r="C21" s="22" t="s">
        <v>12252</v>
      </c>
      <c r="D21" s="78">
        <f t="shared" si="2"/>
        <v>0</v>
      </c>
      <c r="E21" s="17">
        <f t="shared" si="3"/>
        <v>0</v>
      </c>
      <c r="F21" s="3">
        <f t="shared" si="4"/>
        <v>0</v>
      </c>
      <c r="G21" s="84">
        <f t="shared" si="5"/>
        <v>0</v>
      </c>
      <c r="H21" s="30">
        <f t="shared" si="6"/>
        <v>0</v>
      </c>
      <c r="I21" s="30">
        <f t="shared" si="7"/>
        <v>0</v>
      </c>
      <c r="J21" s="30">
        <f t="shared" si="8"/>
        <v>0</v>
      </c>
      <c r="K21" s="23">
        <v>0</v>
      </c>
      <c r="L21" s="17">
        <f t="shared" si="9"/>
        <v>0</v>
      </c>
      <c r="M21" s="17">
        <f t="shared" si="9"/>
        <v>0</v>
      </c>
      <c r="N21" s="23">
        <v>0</v>
      </c>
      <c r="O21" s="17">
        <f t="shared" si="10"/>
        <v>0</v>
      </c>
      <c r="P21" s="17">
        <f t="shared" si="10"/>
        <v>0</v>
      </c>
      <c r="Q21" s="17">
        <f t="shared" si="10"/>
        <v>0</v>
      </c>
      <c r="R21" s="78">
        <f t="shared" si="11"/>
        <v>0</v>
      </c>
      <c r="S21" s="17">
        <f t="shared" si="20"/>
        <v>0</v>
      </c>
      <c r="T21" s="12">
        <f t="shared" si="12"/>
        <v>0</v>
      </c>
      <c r="U21" s="12">
        <f t="shared" si="13"/>
        <v>0</v>
      </c>
      <c r="V21" s="23">
        <v>0</v>
      </c>
      <c r="W21" s="23">
        <v>0</v>
      </c>
      <c r="X21" s="23">
        <v>0</v>
      </c>
      <c r="Y21" s="30">
        <f t="shared" si="14"/>
        <v>0</v>
      </c>
      <c r="Z21" s="17">
        <f t="shared" si="15"/>
        <v>0</v>
      </c>
      <c r="AA21" s="17">
        <f t="shared" si="21"/>
        <v>0</v>
      </c>
      <c r="AB21" s="23">
        <v>0</v>
      </c>
      <c r="AC21" s="17">
        <f t="shared" si="22"/>
        <v>0</v>
      </c>
      <c r="AD21" s="17">
        <f t="shared" si="16"/>
        <v>0</v>
      </c>
      <c r="AE21" s="17">
        <f t="shared" si="16"/>
        <v>0</v>
      </c>
      <c r="AF21" s="17">
        <f t="shared" si="16"/>
        <v>0</v>
      </c>
      <c r="AH21" s="17">
        <f t="shared" si="24"/>
        <v>0</v>
      </c>
      <c r="AI21" s="17">
        <f t="shared" si="24"/>
        <v>0</v>
      </c>
      <c r="AJ21" s="17">
        <f t="shared" si="24"/>
        <v>0</v>
      </c>
      <c r="AK21" s="17">
        <f t="shared" si="24"/>
        <v>0</v>
      </c>
      <c r="AL21" s="17">
        <f t="shared" si="24"/>
        <v>0</v>
      </c>
      <c r="AM21" s="17">
        <f t="shared" si="24"/>
        <v>0</v>
      </c>
      <c r="AN21" s="17">
        <f t="shared" si="24"/>
        <v>0</v>
      </c>
      <c r="AO21" s="17">
        <f t="shared" si="24"/>
        <v>0</v>
      </c>
      <c r="AP21" s="17">
        <f t="shared" si="24"/>
        <v>0</v>
      </c>
      <c r="AQ21" s="17">
        <f t="shared" si="24"/>
        <v>0</v>
      </c>
      <c r="AR21" s="17">
        <f t="shared" si="25"/>
        <v>0</v>
      </c>
      <c r="AS21" s="17">
        <f t="shared" si="25"/>
        <v>0</v>
      </c>
      <c r="AT21" s="17">
        <f t="shared" si="25"/>
        <v>0</v>
      </c>
      <c r="AU21" s="17">
        <f t="shared" si="25"/>
        <v>0</v>
      </c>
      <c r="AV21" s="17">
        <f t="shared" si="25"/>
        <v>0</v>
      </c>
      <c r="AW21" s="17">
        <f t="shared" si="25"/>
        <v>0</v>
      </c>
      <c r="AX21" s="17">
        <f t="shared" si="25"/>
        <v>0</v>
      </c>
      <c r="AY21" s="17">
        <f t="shared" si="25"/>
        <v>0</v>
      </c>
      <c r="BA21" s="17">
        <f t="shared" si="26"/>
        <v>0</v>
      </c>
      <c r="BB21" s="17">
        <f t="shared" si="26"/>
        <v>0</v>
      </c>
      <c r="BC21" s="17">
        <f t="shared" si="26"/>
        <v>0</v>
      </c>
      <c r="BD21" s="17">
        <f t="shared" si="26"/>
        <v>0</v>
      </c>
      <c r="BE21" s="17">
        <f t="shared" si="26"/>
        <v>0</v>
      </c>
      <c r="BF21" s="17">
        <f t="shared" si="26"/>
        <v>0</v>
      </c>
      <c r="BH21" s="35">
        <f t="shared" si="23"/>
        <v>0</v>
      </c>
      <c r="BI21" s="33"/>
    </row>
    <row r="22" spans="1:61" ht="15">
      <c r="A22" s="24" t="s">
        <v>12253</v>
      </c>
      <c r="B22" s="15">
        <f t="shared" si="1"/>
        <v>0</v>
      </c>
      <c r="C22" s="22" t="s">
        <v>12254</v>
      </c>
      <c r="D22" s="78">
        <f t="shared" si="2"/>
        <v>0</v>
      </c>
      <c r="E22" s="17">
        <f t="shared" si="3"/>
        <v>0</v>
      </c>
      <c r="F22" s="3">
        <f t="shared" si="4"/>
        <v>0</v>
      </c>
      <c r="G22" s="84">
        <f t="shared" si="5"/>
        <v>0</v>
      </c>
      <c r="H22" s="30">
        <f t="shared" si="6"/>
        <v>0</v>
      </c>
      <c r="I22" s="30">
        <f t="shared" si="7"/>
        <v>0</v>
      </c>
      <c r="J22" s="30">
        <f t="shared" si="8"/>
        <v>0</v>
      </c>
      <c r="K22" s="23">
        <v>0</v>
      </c>
      <c r="L22" s="17">
        <f t="shared" si="9"/>
        <v>0</v>
      </c>
      <c r="M22" s="17">
        <f t="shared" si="9"/>
        <v>0</v>
      </c>
      <c r="N22" s="23">
        <v>0</v>
      </c>
      <c r="O22" s="17">
        <f t="shared" si="10"/>
        <v>0</v>
      </c>
      <c r="P22" s="17">
        <f t="shared" si="10"/>
        <v>0</v>
      </c>
      <c r="Q22" s="17">
        <f t="shared" si="10"/>
        <v>0</v>
      </c>
      <c r="R22" s="78">
        <f t="shared" si="11"/>
        <v>0</v>
      </c>
      <c r="S22" s="17">
        <f t="shared" si="20"/>
        <v>0</v>
      </c>
      <c r="T22" s="12">
        <f t="shared" si="12"/>
        <v>0</v>
      </c>
      <c r="U22" s="12">
        <f t="shared" si="13"/>
        <v>0</v>
      </c>
      <c r="V22" s="23">
        <v>0</v>
      </c>
      <c r="W22" s="23">
        <v>0</v>
      </c>
      <c r="X22" s="23">
        <v>0</v>
      </c>
      <c r="Y22" s="30">
        <f t="shared" si="14"/>
        <v>0</v>
      </c>
      <c r="Z22" s="17">
        <f t="shared" si="15"/>
        <v>0</v>
      </c>
      <c r="AA22" s="17">
        <f t="shared" si="21"/>
        <v>0</v>
      </c>
      <c r="AB22" s="23">
        <v>0</v>
      </c>
      <c r="AC22" s="17">
        <f t="shared" si="22"/>
        <v>0</v>
      </c>
      <c r="AD22" s="17">
        <f t="shared" si="16"/>
        <v>0</v>
      </c>
      <c r="AE22" s="17">
        <f t="shared" si="16"/>
        <v>0</v>
      </c>
      <c r="AF22" s="17">
        <f t="shared" si="16"/>
        <v>0</v>
      </c>
      <c r="AH22" s="17">
        <f t="shared" si="24"/>
        <v>0</v>
      </c>
      <c r="AI22" s="17">
        <f t="shared" si="24"/>
        <v>0</v>
      </c>
      <c r="AJ22" s="17">
        <f t="shared" si="24"/>
        <v>0</v>
      </c>
      <c r="AK22" s="17">
        <f t="shared" si="24"/>
        <v>0</v>
      </c>
      <c r="AL22" s="17">
        <f t="shared" si="24"/>
        <v>0</v>
      </c>
      <c r="AM22" s="17">
        <f t="shared" si="24"/>
        <v>0</v>
      </c>
      <c r="AN22" s="17">
        <f t="shared" si="24"/>
        <v>0</v>
      </c>
      <c r="AO22" s="17">
        <f t="shared" si="24"/>
        <v>0</v>
      </c>
      <c r="AP22" s="17">
        <f t="shared" si="24"/>
        <v>0</v>
      </c>
      <c r="AQ22" s="17">
        <f t="shared" si="24"/>
        <v>0</v>
      </c>
      <c r="AR22" s="17">
        <f t="shared" si="25"/>
        <v>0</v>
      </c>
      <c r="AS22" s="17">
        <f t="shared" si="25"/>
        <v>0</v>
      </c>
      <c r="AT22" s="17">
        <f t="shared" si="25"/>
        <v>0</v>
      </c>
      <c r="AU22" s="17">
        <f t="shared" si="25"/>
        <v>0</v>
      </c>
      <c r="AV22" s="17">
        <f t="shared" si="25"/>
        <v>0</v>
      </c>
      <c r="AW22" s="17">
        <f t="shared" si="25"/>
        <v>0</v>
      </c>
      <c r="AX22" s="17">
        <f t="shared" si="25"/>
        <v>0</v>
      </c>
      <c r="AY22" s="17">
        <f t="shared" si="25"/>
        <v>0</v>
      </c>
      <c r="BA22" s="17">
        <f t="shared" si="26"/>
        <v>0</v>
      </c>
      <c r="BB22" s="17">
        <f t="shared" si="26"/>
        <v>0</v>
      </c>
      <c r="BC22" s="17">
        <f t="shared" si="26"/>
        <v>0</v>
      </c>
      <c r="BD22" s="17">
        <f t="shared" si="26"/>
        <v>0</v>
      </c>
      <c r="BE22" s="17">
        <f t="shared" si="26"/>
        <v>0</v>
      </c>
      <c r="BF22" s="17">
        <f t="shared" si="26"/>
        <v>0</v>
      </c>
      <c r="BH22" s="35">
        <f t="shared" si="23"/>
        <v>0</v>
      </c>
      <c r="BI22" s="5"/>
    </row>
    <row r="23" spans="1:61" ht="15">
      <c r="A23" s="24" t="s">
        <v>12255</v>
      </c>
      <c r="B23" s="15">
        <f t="shared" si="1"/>
        <v>0</v>
      </c>
      <c r="C23" s="22" t="s">
        <v>12256</v>
      </c>
      <c r="D23" s="78">
        <f t="shared" si="2"/>
        <v>0</v>
      </c>
      <c r="E23" s="17">
        <f t="shared" si="3"/>
        <v>0</v>
      </c>
      <c r="F23" s="3">
        <f t="shared" si="4"/>
        <v>0</v>
      </c>
      <c r="G23" s="84">
        <f t="shared" si="5"/>
        <v>0</v>
      </c>
      <c r="H23" s="30">
        <f t="shared" si="6"/>
        <v>0</v>
      </c>
      <c r="I23" s="30">
        <f t="shared" si="7"/>
        <v>0</v>
      </c>
      <c r="J23" s="30">
        <f t="shared" si="8"/>
        <v>0</v>
      </c>
      <c r="K23" s="23">
        <v>0</v>
      </c>
      <c r="L23" s="17">
        <f t="shared" si="9"/>
        <v>0</v>
      </c>
      <c r="M23" s="17">
        <f t="shared" si="9"/>
        <v>0</v>
      </c>
      <c r="N23" s="23">
        <v>0</v>
      </c>
      <c r="O23" s="17">
        <f t="shared" si="10"/>
        <v>0</v>
      </c>
      <c r="P23" s="17">
        <f t="shared" si="10"/>
        <v>0</v>
      </c>
      <c r="Q23" s="17">
        <f t="shared" si="10"/>
        <v>0</v>
      </c>
      <c r="R23" s="78">
        <f t="shared" si="11"/>
        <v>0</v>
      </c>
      <c r="S23" s="17">
        <f t="shared" si="20"/>
        <v>0</v>
      </c>
      <c r="T23" s="12">
        <f t="shared" si="12"/>
        <v>0</v>
      </c>
      <c r="U23" s="12">
        <f t="shared" si="13"/>
        <v>0</v>
      </c>
      <c r="V23" s="23">
        <v>0</v>
      </c>
      <c r="W23" s="23">
        <v>0</v>
      </c>
      <c r="X23" s="23">
        <v>0</v>
      </c>
      <c r="Y23" s="30">
        <f t="shared" si="14"/>
        <v>0</v>
      </c>
      <c r="Z23" s="17">
        <f t="shared" si="15"/>
        <v>0</v>
      </c>
      <c r="AA23" s="17">
        <f t="shared" si="21"/>
        <v>0</v>
      </c>
      <c r="AB23" s="23">
        <v>0</v>
      </c>
      <c r="AC23" s="17">
        <f t="shared" si="22"/>
        <v>0</v>
      </c>
      <c r="AD23" s="17">
        <f t="shared" si="16"/>
        <v>0</v>
      </c>
      <c r="AE23" s="17">
        <f t="shared" si="16"/>
        <v>0</v>
      </c>
      <c r="AF23" s="17">
        <f t="shared" si="16"/>
        <v>0</v>
      </c>
      <c r="AH23" s="17">
        <f t="shared" si="24"/>
        <v>0</v>
      </c>
      <c r="AI23" s="17">
        <f t="shared" si="24"/>
        <v>0</v>
      </c>
      <c r="AJ23" s="17">
        <f t="shared" si="24"/>
        <v>0</v>
      </c>
      <c r="AK23" s="17">
        <f t="shared" si="24"/>
        <v>0</v>
      </c>
      <c r="AL23" s="17">
        <f t="shared" si="24"/>
        <v>0</v>
      </c>
      <c r="AM23" s="17">
        <f t="shared" si="24"/>
        <v>0</v>
      </c>
      <c r="AN23" s="17">
        <f t="shared" si="24"/>
        <v>0</v>
      </c>
      <c r="AO23" s="17">
        <f t="shared" si="24"/>
        <v>0</v>
      </c>
      <c r="AP23" s="17">
        <f t="shared" si="24"/>
        <v>0</v>
      </c>
      <c r="AQ23" s="17">
        <f t="shared" si="24"/>
        <v>0</v>
      </c>
      <c r="AR23" s="17">
        <f t="shared" si="25"/>
        <v>0</v>
      </c>
      <c r="AS23" s="17">
        <f t="shared" si="25"/>
        <v>0</v>
      </c>
      <c r="AT23" s="17">
        <f t="shared" si="25"/>
        <v>0</v>
      </c>
      <c r="AU23" s="17">
        <f t="shared" si="25"/>
        <v>0</v>
      </c>
      <c r="AV23" s="17">
        <f t="shared" si="25"/>
        <v>0</v>
      </c>
      <c r="AW23" s="17">
        <f t="shared" si="25"/>
        <v>0</v>
      </c>
      <c r="AX23" s="17">
        <f t="shared" si="25"/>
        <v>0</v>
      </c>
      <c r="AY23" s="17">
        <f t="shared" si="25"/>
        <v>0</v>
      </c>
      <c r="BA23" s="17">
        <f t="shared" si="26"/>
        <v>0</v>
      </c>
      <c r="BB23" s="17">
        <f t="shared" si="26"/>
        <v>0</v>
      </c>
      <c r="BC23" s="17">
        <f t="shared" si="26"/>
        <v>0</v>
      </c>
      <c r="BD23" s="17">
        <f t="shared" si="26"/>
        <v>0</v>
      </c>
      <c r="BE23" s="17">
        <f t="shared" si="26"/>
        <v>0</v>
      </c>
      <c r="BF23" s="17">
        <f t="shared" si="26"/>
        <v>0</v>
      </c>
      <c r="BH23" s="35">
        <f t="shared" si="23"/>
        <v>0</v>
      </c>
      <c r="BI23" s="5"/>
    </row>
    <row r="24" spans="1:61" ht="15">
      <c r="A24" s="24" t="s">
        <v>12257</v>
      </c>
      <c r="B24" s="15">
        <f t="shared" si="1"/>
        <v>0</v>
      </c>
      <c r="C24" s="22" t="s">
        <v>12258</v>
      </c>
      <c r="D24" s="78">
        <f t="shared" si="2"/>
        <v>0</v>
      </c>
      <c r="E24" s="17">
        <f t="shared" si="3"/>
        <v>0</v>
      </c>
      <c r="F24" s="3">
        <f t="shared" si="4"/>
        <v>0</v>
      </c>
      <c r="G24" s="84">
        <f t="shared" si="5"/>
        <v>0</v>
      </c>
      <c r="H24" s="30">
        <f t="shared" si="6"/>
        <v>0</v>
      </c>
      <c r="I24" s="30">
        <f t="shared" si="7"/>
        <v>0</v>
      </c>
      <c r="J24" s="30">
        <f t="shared" si="8"/>
        <v>0</v>
      </c>
      <c r="K24" s="23">
        <v>0</v>
      </c>
      <c r="L24" s="17">
        <f t="shared" si="9"/>
        <v>0</v>
      </c>
      <c r="M24" s="17">
        <f t="shared" si="9"/>
        <v>0</v>
      </c>
      <c r="N24" s="23">
        <v>0</v>
      </c>
      <c r="O24" s="17">
        <f t="shared" si="10"/>
        <v>0</v>
      </c>
      <c r="P24" s="17">
        <f t="shared" si="10"/>
        <v>0</v>
      </c>
      <c r="Q24" s="17">
        <f t="shared" si="10"/>
        <v>0</v>
      </c>
      <c r="R24" s="78">
        <f t="shared" si="11"/>
        <v>0</v>
      </c>
      <c r="S24" s="17">
        <f t="shared" si="20"/>
        <v>0</v>
      </c>
      <c r="T24" s="12">
        <f t="shared" si="12"/>
        <v>0</v>
      </c>
      <c r="U24" s="12">
        <f t="shared" si="13"/>
        <v>0</v>
      </c>
      <c r="V24" s="23">
        <v>0</v>
      </c>
      <c r="W24" s="23">
        <v>0</v>
      </c>
      <c r="X24" s="23">
        <v>0</v>
      </c>
      <c r="Y24" s="30">
        <f t="shared" si="14"/>
        <v>0</v>
      </c>
      <c r="Z24" s="17">
        <f t="shared" si="15"/>
        <v>0</v>
      </c>
      <c r="AA24" s="17">
        <f t="shared" si="21"/>
        <v>0</v>
      </c>
      <c r="AB24" s="23">
        <v>0</v>
      </c>
      <c r="AC24" s="17">
        <f t="shared" si="22"/>
        <v>0</v>
      </c>
      <c r="AD24" s="17">
        <f t="shared" si="16"/>
        <v>0</v>
      </c>
      <c r="AE24" s="17">
        <f t="shared" si="16"/>
        <v>0</v>
      </c>
      <c r="AF24" s="17">
        <f t="shared" si="16"/>
        <v>0</v>
      </c>
      <c r="AH24" s="17">
        <f t="shared" si="24"/>
        <v>0</v>
      </c>
      <c r="AI24" s="17">
        <f t="shared" si="24"/>
        <v>0</v>
      </c>
      <c r="AJ24" s="17">
        <f t="shared" si="24"/>
        <v>0</v>
      </c>
      <c r="AK24" s="17">
        <f t="shared" si="24"/>
        <v>0</v>
      </c>
      <c r="AL24" s="17">
        <f t="shared" si="24"/>
        <v>0</v>
      </c>
      <c r="AM24" s="17">
        <f t="shared" si="24"/>
        <v>0</v>
      </c>
      <c r="AN24" s="17">
        <f t="shared" si="24"/>
        <v>0</v>
      </c>
      <c r="AO24" s="17">
        <f t="shared" si="24"/>
        <v>0</v>
      </c>
      <c r="AP24" s="17">
        <f t="shared" si="24"/>
        <v>0</v>
      </c>
      <c r="AQ24" s="17">
        <f t="shared" si="24"/>
        <v>0</v>
      </c>
      <c r="AR24" s="17">
        <f t="shared" si="25"/>
        <v>0</v>
      </c>
      <c r="AS24" s="17">
        <f t="shared" si="25"/>
        <v>0</v>
      </c>
      <c r="AT24" s="17">
        <f t="shared" si="25"/>
        <v>0</v>
      </c>
      <c r="AU24" s="17">
        <f t="shared" si="25"/>
        <v>0</v>
      </c>
      <c r="AV24" s="17">
        <f t="shared" si="25"/>
        <v>0</v>
      </c>
      <c r="AW24" s="17">
        <f t="shared" si="25"/>
        <v>0</v>
      </c>
      <c r="AX24" s="17">
        <f t="shared" si="25"/>
        <v>0</v>
      </c>
      <c r="AY24" s="17">
        <f t="shared" si="25"/>
        <v>0</v>
      </c>
      <c r="BA24" s="17">
        <f t="shared" si="26"/>
        <v>0</v>
      </c>
      <c r="BB24" s="17">
        <f t="shared" si="26"/>
        <v>0</v>
      </c>
      <c r="BC24" s="17">
        <f t="shared" si="26"/>
        <v>0</v>
      </c>
      <c r="BD24" s="17">
        <f t="shared" si="26"/>
        <v>0</v>
      </c>
      <c r="BE24" s="17">
        <f t="shared" si="26"/>
        <v>0</v>
      </c>
      <c r="BF24" s="17">
        <f t="shared" si="26"/>
        <v>0</v>
      </c>
      <c r="BH24" s="35">
        <f t="shared" si="23"/>
        <v>0</v>
      </c>
      <c r="BI24" s="33"/>
    </row>
    <row r="25" spans="1:61" ht="15">
      <c r="A25" s="24" t="s">
        <v>12259</v>
      </c>
      <c r="B25" s="15">
        <f t="shared" si="1"/>
        <v>0</v>
      </c>
      <c r="C25" s="22" t="s">
        <v>12260</v>
      </c>
      <c r="D25" s="78">
        <f t="shared" si="2"/>
        <v>0</v>
      </c>
      <c r="E25" s="17">
        <f t="shared" si="3"/>
        <v>0</v>
      </c>
      <c r="F25" s="3">
        <f t="shared" si="4"/>
        <v>0</v>
      </c>
      <c r="G25" s="84">
        <f t="shared" si="5"/>
        <v>0</v>
      </c>
      <c r="H25" s="30">
        <f t="shared" si="6"/>
        <v>0</v>
      </c>
      <c r="I25" s="30">
        <f t="shared" si="7"/>
        <v>0</v>
      </c>
      <c r="J25" s="30">
        <f t="shared" si="8"/>
        <v>0</v>
      </c>
      <c r="K25" s="23">
        <v>0</v>
      </c>
      <c r="L25" s="17">
        <f t="shared" si="9"/>
        <v>0</v>
      </c>
      <c r="M25" s="17">
        <f t="shared" si="9"/>
        <v>0</v>
      </c>
      <c r="N25" s="23">
        <v>0</v>
      </c>
      <c r="O25" s="17">
        <f t="shared" si="10"/>
        <v>0</v>
      </c>
      <c r="P25" s="17">
        <f t="shared" si="10"/>
        <v>0</v>
      </c>
      <c r="Q25" s="17">
        <f t="shared" si="10"/>
        <v>0</v>
      </c>
      <c r="R25" s="78">
        <f t="shared" si="11"/>
        <v>0</v>
      </c>
      <c r="S25" s="17">
        <f t="shared" si="20"/>
        <v>0</v>
      </c>
      <c r="T25" s="12">
        <f t="shared" si="12"/>
        <v>0</v>
      </c>
      <c r="U25" s="12">
        <f t="shared" si="13"/>
        <v>0</v>
      </c>
      <c r="V25" s="23">
        <v>0</v>
      </c>
      <c r="W25" s="23">
        <v>0</v>
      </c>
      <c r="X25" s="23">
        <v>0</v>
      </c>
      <c r="Y25" s="30">
        <f t="shared" si="14"/>
        <v>0</v>
      </c>
      <c r="Z25" s="17">
        <f t="shared" si="15"/>
        <v>0</v>
      </c>
      <c r="AA25" s="17">
        <f t="shared" si="21"/>
        <v>0</v>
      </c>
      <c r="AB25" s="23">
        <v>0</v>
      </c>
      <c r="AC25" s="17">
        <f t="shared" si="22"/>
        <v>0</v>
      </c>
      <c r="AD25" s="17">
        <f t="shared" si="16"/>
        <v>0</v>
      </c>
      <c r="AE25" s="17">
        <f t="shared" si="16"/>
        <v>0</v>
      </c>
      <c r="AF25" s="17">
        <f t="shared" si="16"/>
        <v>0</v>
      </c>
      <c r="AH25" s="17">
        <f t="shared" si="24"/>
        <v>0</v>
      </c>
      <c r="AI25" s="17">
        <f t="shared" si="24"/>
        <v>0</v>
      </c>
      <c r="AJ25" s="17">
        <f t="shared" si="24"/>
        <v>0</v>
      </c>
      <c r="AK25" s="17">
        <f t="shared" si="24"/>
        <v>0</v>
      </c>
      <c r="AL25" s="17">
        <f t="shared" si="24"/>
        <v>0</v>
      </c>
      <c r="AM25" s="17">
        <f t="shared" si="24"/>
        <v>0</v>
      </c>
      <c r="AN25" s="17">
        <f t="shared" si="24"/>
        <v>0</v>
      </c>
      <c r="AO25" s="17">
        <f t="shared" si="24"/>
        <v>0</v>
      </c>
      <c r="AP25" s="17">
        <f t="shared" si="24"/>
        <v>0</v>
      </c>
      <c r="AQ25" s="17">
        <f t="shared" si="24"/>
        <v>0</v>
      </c>
      <c r="AR25" s="17">
        <f t="shared" si="25"/>
        <v>0</v>
      </c>
      <c r="AS25" s="17">
        <f t="shared" si="25"/>
        <v>0</v>
      </c>
      <c r="AT25" s="17">
        <f t="shared" si="25"/>
        <v>0</v>
      </c>
      <c r="AU25" s="17">
        <f t="shared" si="25"/>
        <v>0</v>
      </c>
      <c r="AV25" s="17">
        <f t="shared" si="25"/>
        <v>0</v>
      </c>
      <c r="AW25" s="17">
        <f t="shared" si="25"/>
        <v>0</v>
      </c>
      <c r="AX25" s="17">
        <f t="shared" si="25"/>
        <v>0</v>
      </c>
      <c r="AY25" s="17">
        <f t="shared" si="25"/>
        <v>0</v>
      </c>
      <c r="BA25" s="17">
        <f t="shared" si="26"/>
        <v>0</v>
      </c>
      <c r="BB25" s="17">
        <f t="shared" si="26"/>
        <v>0</v>
      </c>
      <c r="BC25" s="17">
        <f t="shared" si="26"/>
        <v>0</v>
      </c>
      <c r="BD25" s="17">
        <f t="shared" si="26"/>
        <v>0</v>
      </c>
      <c r="BE25" s="17">
        <f t="shared" si="26"/>
        <v>0</v>
      </c>
      <c r="BF25" s="17">
        <f t="shared" si="26"/>
        <v>0</v>
      </c>
      <c r="BH25" s="35">
        <f t="shared" si="23"/>
        <v>0</v>
      </c>
      <c r="BI25" s="33"/>
    </row>
    <row r="26" spans="1:61" ht="15">
      <c r="A26" s="24" t="s">
        <v>12261</v>
      </c>
      <c r="B26" s="15">
        <f t="shared" si="1"/>
        <v>0</v>
      </c>
      <c r="C26" s="22" t="s">
        <v>12262</v>
      </c>
      <c r="D26" s="78">
        <f t="shared" si="2"/>
        <v>0</v>
      </c>
      <c r="E26" s="17">
        <f t="shared" si="3"/>
        <v>0</v>
      </c>
      <c r="F26" s="3">
        <f t="shared" si="4"/>
        <v>0</v>
      </c>
      <c r="G26" s="84">
        <f t="shared" si="5"/>
        <v>0</v>
      </c>
      <c r="H26" s="19">
        <f t="shared" si="6"/>
        <v>0</v>
      </c>
      <c r="I26" s="19">
        <f t="shared" si="7"/>
        <v>0</v>
      </c>
      <c r="J26" s="19">
        <f t="shared" si="8"/>
        <v>0</v>
      </c>
      <c r="K26" s="20">
        <v>0</v>
      </c>
      <c r="L26" s="17">
        <f t="shared" si="9"/>
        <v>0</v>
      </c>
      <c r="M26" s="17">
        <f t="shared" si="9"/>
        <v>0</v>
      </c>
      <c r="N26" s="20">
        <v>0</v>
      </c>
      <c r="O26" s="17">
        <f t="shared" si="10"/>
        <v>0</v>
      </c>
      <c r="P26" s="17">
        <f t="shared" si="10"/>
        <v>0</v>
      </c>
      <c r="Q26" s="17">
        <f t="shared" si="10"/>
        <v>0</v>
      </c>
      <c r="R26" s="78">
        <f t="shared" si="11"/>
        <v>0</v>
      </c>
      <c r="S26" s="17">
        <f t="shared" si="20"/>
        <v>0</v>
      </c>
      <c r="T26" s="12">
        <f t="shared" si="12"/>
        <v>0</v>
      </c>
      <c r="U26" s="12">
        <f t="shared" si="13"/>
        <v>0</v>
      </c>
      <c r="V26" s="20">
        <v>0</v>
      </c>
      <c r="W26" s="20">
        <v>0</v>
      </c>
      <c r="X26" s="20">
        <v>0</v>
      </c>
      <c r="Y26" s="19">
        <f t="shared" si="14"/>
        <v>0</v>
      </c>
      <c r="Z26" s="17">
        <f t="shared" si="15"/>
        <v>0</v>
      </c>
      <c r="AA26" s="17">
        <f t="shared" si="21"/>
        <v>0</v>
      </c>
      <c r="AB26" s="20">
        <v>0</v>
      </c>
      <c r="AC26" s="17">
        <f t="shared" si="22"/>
        <v>0</v>
      </c>
      <c r="AD26" s="17">
        <f t="shared" si="16"/>
        <v>0</v>
      </c>
      <c r="AE26" s="17">
        <f t="shared" si="16"/>
        <v>0</v>
      </c>
      <c r="AF26" s="17">
        <f t="shared" si="16"/>
        <v>0</v>
      </c>
      <c r="AH26" s="17">
        <f t="shared" si="24"/>
        <v>0</v>
      </c>
      <c r="AI26" s="17">
        <f t="shared" si="24"/>
        <v>0</v>
      </c>
      <c r="AJ26" s="17">
        <f t="shared" si="24"/>
        <v>0</v>
      </c>
      <c r="AK26" s="17">
        <f t="shared" si="24"/>
        <v>0</v>
      </c>
      <c r="AL26" s="17">
        <f t="shared" si="24"/>
        <v>0</v>
      </c>
      <c r="AM26" s="17">
        <f t="shared" si="24"/>
        <v>0</v>
      </c>
      <c r="AN26" s="17">
        <f t="shared" si="24"/>
        <v>0</v>
      </c>
      <c r="AO26" s="17">
        <f t="shared" si="24"/>
        <v>0</v>
      </c>
      <c r="AP26" s="17">
        <f t="shared" si="24"/>
        <v>0</v>
      </c>
      <c r="AQ26" s="17">
        <f t="shared" si="24"/>
        <v>0</v>
      </c>
      <c r="AR26" s="17">
        <f t="shared" si="25"/>
        <v>0</v>
      </c>
      <c r="AS26" s="17">
        <f t="shared" si="25"/>
        <v>0</v>
      </c>
      <c r="AT26" s="17">
        <f t="shared" si="25"/>
        <v>0</v>
      </c>
      <c r="AU26" s="17">
        <f t="shared" si="25"/>
        <v>0</v>
      </c>
      <c r="AV26" s="17">
        <f t="shared" si="25"/>
        <v>0</v>
      </c>
      <c r="AW26" s="17">
        <f t="shared" si="25"/>
        <v>0</v>
      </c>
      <c r="AX26" s="17">
        <f t="shared" si="25"/>
        <v>0</v>
      </c>
      <c r="AY26" s="17">
        <f t="shared" si="25"/>
        <v>0</v>
      </c>
      <c r="BA26" s="17">
        <f t="shared" si="26"/>
        <v>0</v>
      </c>
      <c r="BB26" s="17">
        <f t="shared" si="26"/>
        <v>0</v>
      </c>
      <c r="BC26" s="17">
        <f t="shared" si="26"/>
        <v>0</v>
      </c>
      <c r="BD26" s="17">
        <f t="shared" si="26"/>
        <v>0</v>
      </c>
      <c r="BE26" s="17">
        <f t="shared" si="26"/>
        <v>0</v>
      </c>
      <c r="BF26" s="17">
        <f t="shared" si="26"/>
        <v>0</v>
      </c>
      <c r="BH26" s="35">
        <f t="shared" si="23"/>
        <v>0</v>
      </c>
      <c r="BI26" s="5"/>
    </row>
    <row r="27" spans="1:61" ht="15">
      <c r="A27" s="24" t="s">
        <v>12263</v>
      </c>
      <c r="B27" s="15">
        <f t="shared" si="1"/>
        <v>0</v>
      </c>
      <c r="C27" s="22" t="s">
        <v>12264</v>
      </c>
      <c r="D27" s="78">
        <f t="shared" si="2"/>
        <v>0</v>
      </c>
      <c r="E27" s="17">
        <f t="shared" si="3"/>
        <v>0</v>
      </c>
      <c r="F27" s="3">
        <f t="shared" si="4"/>
        <v>0</v>
      </c>
      <c r="G27" s="84">
        <f t="shared" si="5"/>
        <v>0</v>
      </c>
      <c r="H27" s="30">
        <f t="shared" si="6"/>
        <v>0</v>
      </c>
      <c r="I27" s="30">
        <f t="shared" si="7"/>
        <v>0</v>
      </c>
      <c r="J27" s="30">
        <f t="shared" si="8"/>
        <v>0</v>
      </c>
      <c r="K27" s="23">
        <v>0</v>
      </c>
      <c r="L27" s="17">
        <f t="shared" si="9"/>
        <v>0</v>
      </c>
      <c r="M27" s="17">
        <f t="shared" si="9"/>
        <v>0</v>
      </c>
      <c r="N27" s="23">
        <v>0</v>
      </c>
      <c r="O27" s="17">
        <f t="shared" si="10"/>
        <v>0</v>
      </c>
      <c r="P27" s="17">
        <f t="shared" si="10"/>
        <v>0</v>
      </c>
      <c r="Q27" s="17">
        <f t="shared" si="10"/>
        <v>0</v>
      </c>
      <c r="R27" s="78">
        <f t="shared" si="11"/>
        <v>0</v>
      </c>
      <c r="S27" s="17">
        <f t="shared" si="20"/>
        <v>0</v>
      </c>
      <c r="T27" s="12">
        <f t="shared" si="12"/>
        <v>0</v>
      </c>
      <c r="U27" s="12">
        <f t="shared" si="13"/>
        <v>0</v>
      </c>
      <c r="V27" s="23">
        <v>0</v>
      </c>
      <c r="W27" s="23">
        <v>0</v>
      </c>
      <c r="X27" s="23">
        <v>0</v>
      </c>
      <c r="Y27" s="30">
        <f t="shared" si="14"/>
        <v>0</v>
      </c>
      <c r="Z27" s="17">
        <f t="shared" si="15"/>
        <v>0</v>
      </c>
      <c r="AA27" s="17">
        <f t="shared" si="21"/>
        <v>0</v>
      </c>
      <c r="AB27" s="23">
        <v>0</v>
      </c>
      <c r="AC27" s="17">
        <f t="shared" si="22"/>
        <v>0</v>
      </c>
      <c r="AD27" s="17">
        <f t="shared" si="16"/>
        <v>0</v>
      </c>
      <c r="AE27" s="17">
        <f t="shared" si="16"/>
        <v>0</v>
      </c>
      <c r="AF27" s="17">
        <f t="shared" si="16"/>
        <v>0</v>
      </c>
      <c r="AH27" s="17">
        <f t="shared" si="24"/>
        <v>0</v>
      </c>
      <c r="AI27" s="17">
        <f t="shared" si="24"/>
        <v>0</v>
      </c>
      <c r="AJ27" s="17">
        <f t="shared" si="24"/>
        <v>0</v>
      </c>
      <c r="AK27" s="17">
        <f t="shared" si="24"/>
        <v>0</v>
      </c>
      <c r="AL27" s="17">
        <f t="shared" si="24"/>
        <v>0</v>
      </c>
      <c r="AM27" s="17">
        <f t="shared" si="24"/>
        <v>0</v>
      </c>
      <c r="AN27" s="17">
        <f t="shared" si="24"/>
        <v>0</v>
      </c>
      <c r="AO27" s="17">
        <f t="shared" si="24"/>
        <v>0</v>
      </c>
      <c r="AP27" s="17">
        <f t="shared" si="24"/>
        <v>0</v>
      </c>
      <c r="AQ27" s="17">
        <f t="shared" si="24"/>
        <v>0</v>
      </c>
      <c r="AR27" s="17">
        <f t="shared" si="25"/>
        <v>0</v>
      </c>
      <c r="AS27" s="17">
        <f t="shared" si="25"/>
        <v>0</v>
      </c>
      <c r="AT27" s="17">
        <f t="shared" si="25"/>
        <v>0</v>
      </c>
      <c r="AU27" s="17">
        <f t="shared" si="25"/>
        <v>0</v>
      </c>
      <c r="AV27" s="17">
        <f t="shared" si="25"/>
        <v>0</v>
      </c>
      <c r="AW27" s="17">
        <f t="shared" si="25"/>
        <v>0</v>
      </c>
      <c r="AX27" s="17">
        <f t="shared" si="25"/>
        <v>0</v>
      </c>
      <c r="AY27" s="17">
        <f t="shared" si="25"/>
        <v>0</v>
      </c>
      <c r="BA27" s="17">
        <f t="shared" si="26"/>
        <v>0</v>
      </c>
      <c r="BB27" s="17">
        <f t="shared" si="26"/>
        <v>0</v>
      </c>
      <c r="BC27" s="17">
        <f t="shared" si="26"/>
        <v>0</v>
      </c>
      <c r="BD27" s="17">
        <f t="shared" si="26"/>
        <v>0</v>
      </c>
      <c r="BE27" s="17">
        <f t="shared" si="26"/>
        <v>0</v>
      </c>
      <c r="BF27" s="17">
        <f t="shared" si="26"/>
        <v>0</v>
      </c>
      <c r="BH27" s="35">
        <f t="shared" si="23"/>
        <v>0</v>
      </c>
      <c r="BI27" s="5"/>
    </row>
    <row r="28" spans="1:61" ht="15">
      <c r="A28" s="24" t="s">
        <v>12265</v>
      </c>
      <c r="B28" s="15">
        <f t="shared" si="1"/>
        <v>0</v>
      </c>
      <c r="C28" s="22" t="s">
        <v>12266</v>
      </c>
      <c r="D28" s="78">
        <f t="shared" si="2"/>
        <v>0</v>
      </c>
      <c r="E28" s="17">
        <f t="shared" si="3"/>
        <v>0</v>
      </c>
      <c r="F28" s="3">
        <f t="shared" si="4"/>
        <v>0</v>
      </c>
      <c r="G28" s="84">
        <f t="shared" si="5"/>
        <v>0</v>
      </c>
      <c r="H28" s="30">
        <f t="shared" si="6"/>
        <v>0</v>
      </c>
      <c r="I28" s="30">
        <f t="shared" si="7"/>
        <v>0</v>
      </c>
      <c r="J28" s="30">
        <f t="shared" si="8"/>
        <v>0</v>
      </c>
      <c r="K28" s="23">
        <v>0</v>
      </c>
      <c r="L28" s="17">
        <f t="shared" ref="L28:M47" si="27">SUMPRODUCT(L$374:L$599*(LEFT($A$374:$A$599,LEN($A28))=$A28))</f>
        <v>0</v>
      </c>
      <c r="M28" s="17">
        <f t="shared" si="27"/>
        <v>0</v>
      </c>
      <c r="N28" s="23">
        <v>0</v>
      </c>
      <c r="O28" s="17">
        <f t="shared" ref="O28:Q47" si="28">SUMPRODUCT(O$374:O$599*(LEFT($A$374:$A$599,LEN($A28))=$A28))</f>
        <v>0</v>
      </c>
      <c r="P28" s="17">
        <f t="shared" si="28"/>
        <v>0</v>
      </c>
      <c r="Q28" s="17">
        <f t="shared" si="28"/>
        <v>0</v>
      </c>
      <c r="R28" s="78">
        <f t="shared" si="11"/>
        <v>0</v>
      </c>
      <c r="S28" s="17">
        <f t="shared" si="20"/>
        <v>0</v>
      </c>
      <c r="T28" s="12">
        <f t="shared" si="12"/>
        <v>0</v>
      </c>
      <c r="U28" s="12">
        <f t="shared" si="13"/>
        <v>0</v>
      </c>
      <c r="V28" s="23">
        <v>0</v>
      </c>
      <c r="W28" s="23">
        <v>0</v>
      </c>
      <c r="X28" s="23">
        <v>0</v>
      </c>
      <c r="Y28" s="30">
        <f t="shared" si="14"/>
        <v>0</v>
      </c>
      <c r="Z28" s="17">
        <f t="shared" si="15"/>
        <v>0</v>
      </c>
      <c r="AA28" s="17">
        <f t="shared" si="21"/>
        <v>0</v>
      </c>
      <c r="AB28" s="23">
        <v>0</v>
      </c>
      <c r="AC28" s="17">
        <f t="shared" si="22"/>
        <v>0</v>
      </c>
      <c r="AD28" s="17">
        <f t="shared" ref="AD28:AF47" si="29">SUMPRODUCT(AD$374:AD$599*(LEFT($A$374:$A$599,LEN($A28))=$A28))</f>
        <v>0</v>
      </c>
      <c r="AE28" s="17">
        <f t="shared" si="29"/>
        <v>0</v>
      </c>
      <c r="AF28" s="17">
        <f t="shared" si="29"/>
        <v>0</v>
      </c>
      <c r="AH28" s="17">
        <f t="shared" ref="AH28:AQ37" si="30">SUMPRODUCT(AH$374:AH$599*(LEFT($A$374:$A$599,LEN($A28))=$A28))</f>
        <v>0</v>
      </c>
      <c r="AI28" s="17">
        <f t="shared" si="30"/>
        <v>0</v>
      </c>
      <c r="AJ28" s="17">
        <f t="shared" si="30"/>
        <v>0</v>
      </c>
      <c r="AK28" s="17">
        <f t="shared" si="30"/>
        <v>0</v>
      </c>
      <c r="AL28" s="17">
        <f t="shared" si="30"/>
        <v>0</v>
      </c>
      <c r="AM28" s="17">
        <f t="shared" si="30"/>
        <v>0</v>
      </c>
      <c r="AN28" s="17">
        <f t="shared" si="30"/>
        <v>0</v>
      </c>
      <c r="AO28" s="17">
        <f t="shared" si="30"/>
        <v>0</v>
      </c>
      <c r="AP28" s="17">
        <f t="shared" si="30"/>
        <v>0</v>
      </c>
      <c r="AQ28" s="17">
        <f t="shared" si="30"/>
        <v>0</v>
      </c>
      <c r="AR28" s="17">
        <f t="shared" ref="AR28:AY37" si="31">SUMPRODUCT(AR$374:AR$599*(LEFT($A$374:$A$599,LEN($A28))=$A28))</f>
        <v>0</v>
      </c>
      <c r="AS28" s="17">
        <f t="shared" si="31"/>
        <v>0</v>
      </c>
      <c r="AT28" s="17">
        <f t="shared" si="31"/>
        <v>0</v>
      </c>
      <c r="AU28" s="17">
        <f t="shared" si="31"/>
        <v>0</v>
      </c>
      <c r="AV28" s="17">
        <f t="shared" si="31"/>
        <v>0</v>
      </c>
      <c r="AW28" s="17">
        <f t="shared" si="31"/>
        <v>0</v>
      </c>
      <c r="AX28" s="17">
        <f t="shared" si="31"/>
        <v>0</v>
      </c>
      <c r="AY28" s="17">
        <f t="shared" si="31"/>
        <v>0</v>
      </c>
      <c r="BA28" s="17">
        <f t="shared" ref="BA28:BF37" si="32">SUMPRODUCT(BA$374:BA$599*(LEFT($A$374:$A$599,LEN($A28))=$A28))</f>
        <v>0</v>
      </c>
      <c r="BB28" s="17">
        <f t="shared" si="32"/>
        <v>0</v>
      </c>
      <c r="BC28" s="17">
        <f t="shared" si="32"/>
        <v>0</v>
      </c>
      <c r="BD28" s="17">
        <f t="shared" si="32"/>
        <v>0</v>
      </c>
      <c r="BE28" s="17">
        <f t="shared" si="32"/>
        <v>0</v>
      </c>
      <c r="BF28" s="17">
        <f t="shared" si="32"/>
        <v>0</v>
      </c>
      <c r="BH28" s="35">
        <f t="shared" si="23"/>
        <v>0</v>
      </c>
      <c r="BI28" s="33"/>
    </row>
    <row r="29" spans="1:61" ht="15">
      <c r="A29" s="24" t="s">
        <v>12267</v>
      </c>
      <c r="B29" s="15">
        <f t="shared" si="1"/>
        <v>0</v>
      </c>
      <c r="C29" s="22" t="s">
        <v>12268</v>
      </c>
      <c r="D29" s="78">
        <f t="shared" si="2"/>
        <v>0</v>
      </c>
      <c r="E29" s="17">
        <f t="shared" si="3"/>
        <v>0</v>
      </c>
      <c r="F29" s="3">
        <f t="shared" si="4"/>
        <v>0</v>
      </c>
      <c r="G29" s="84">
        <f t="shared" si="5"/>
        <v>0</v>
      </c>
      <c r="H29" s="30">
        <f t="shared" si="6"/>
        <v>0</v>
      </c>
      <c r="I29" s="30">
        <f t="shared" si="7"/>
        <v>0</v>
      </c>
      <c r="J29" s="30">
        <f t="shared" si="8"/>
        <v>0</v>
      </c>
      <c r="K29" s="23">
        <v>0</v>
      </c>
      <c r="L29" s="17">
        <f t="shared" si="27"/>
        <v>0</v>
      </c>
      <c r="M29" s="17">
        <f t="shared" si="27"/>
        <v>0</v>
      </c>
      <c r="N29" s="23">
        <v>0</v>
      </c>
      <c r="O29" s="17">
        <f t="shared" si="28"/>
        <v>0</v>
      </c>
      <c r="P29" s="17">
        <f t="shared" si="28"/>
        <v>0</v>
      </c>
      <c r="Q29" s="17">
        <f t="shared" si="28"/>
        <v>0</v>
      </c>
      <c r="R29" s="78">
        <f t="shared" si="11"/>
        <v>0</v>
      </c>
      <c r="S29" s="17">
        <f t="shared" si="20"/>
        <v>0</v>
      </c>
      <c r="T29" s="12">
        <f t="shared" si="12"/>
        <v>0</v>
      </c>
      <c r="U29" s="12">
        <f t="shared" si="13"/>
        <v>0</v>
      </c>
      <c r="V29" s="23">
        <v>0</v>
      </c>
      <c r="W29" s="23">
        <v>0</v>
      </c>
      <c r="X29" s="23">
        <v>0</v>
      </c>
      <c r="Y29" s="30">
        <f t="shared" si="14"/>
        <v>0</v>
      </c>
      <c r="Z29" s="17">
        <f t="shared" si="15"/>
        <v>0</v>
      </c>
      <c r="AA29" s="17">
        <f t="shared" si="21"/>
        <v>0</v>
      </c>
      <c r="AB29" s="23">
        <v>0</v>
      </c>
      <c r="AC29" s="17">
        <f t="shared" si="22"/>
        <v>0</v>
      </c>
      <c r="AD29" s="17">
        <f t="shared" si="29"/>
        <v>0</v>
      </c>
      <c r="AE29" s="17">
        <f t="shared" si="29"/>
        <v>0</v>
      </c>
      <c r="AF29" s="17">
        <f t="shared" si="29"/>
        <v>0</v>
      </c>
      <c r="AH29" s="17">
        <f t="shared" si="30"/>
        <v>0</v>
      </c>
      <c r="AI29" s="17">
        <f t="shared" si="30"/>
        <v>0</v>
      </c>
      <c r="AJ29" s="17">
        <f t="shared" si="30"/>
        <v>0</v>
      </c>
      <c r="AK29" s="17">
        <f t="shared" si="30"/>
        <v>0</v>
      </c>
      <c r="AL29" s="17">
        <f t="shared" si="30"/>
        <v>0</v>
      </c>
      <c r="AM29" s="17">
        <f t="shared" si="30"/>
        <v>0</v>
      </c>
      <c r="AN29" s="17">
        <f t="shared" si="30"/>
        <v>0</v>
      </c>
      <c r="AO29" s="17">
        <f t="shared" si="30"/>
        <v>0</v>
      </c>
      <c r="AP29" s="17">
        <f t="shared" si="30"/>
        <v>0</v>
      </c>
      <c r="AQ29" s="17">
        <f t="shared" si="30"/>
        <v>0</v>
      </c>
      <c r="AR29" s="17">
        <f t="shared" si="31"/>
        <v>0</v>
      </c>
      <c r="AS29" s="17">
        <f t="shared" si="31"/>
        <v>0</v>
      </c>
      <c r="AT29" s="17">
        <f t="shared" si="31"/>
        <v>0</v>
      </c>
      <c r="AU29" s="17">
        <f t="shared" si="31"/>
        <v>0</v>
      </c>
      <c r="AV29" s="17">
        <f t="shared" si="31"/>
        <v>0</v>
      </c>
      <c r="AW29" s="17">
        <f t="shared" si="31"/>
        <v>0</v>
      </c>
      <c r="AX29" s="17">
        <f t="shared" si="31"/>
        <v>0</v>
      </c>
      <c r="AY29" s="17">
        <f t="shared" si="31"/>
        <v>0</v>
      </c>
      <c r="BA29" s="17">
        <f t="shared" si="32"/>
        <v>0</v>
      </c>
      <c r="BB29" s="17">
        <f t="shared" si="32"/>
        <v>0</v>
      </c>
      <c r="BC29" s="17">
        <f t="shared" si="32"/>
        <v>0</v>
      </c>
      <c r="BD29" s="17">
        <f t="shared" si="32"/>
        <v>0</v>
      </c>
      <c r="BE29" s="17">
        <f t="shared" si="32"/>
        <v>0</v>
      </c>
      <c r="BF29" s="17">
        <f t="shared" si="32"/>
        <v>0</v>
      </c>
      <c r="BH29" s="35">
        <f t="shared" si="23"/>
        <v>0</v>
      </c>
      <c r="BI29" s="33"/>
    </row>
    <row r="30" spans="1:61" ht="15">
      <c r="A30" s="24" t="s">
        <v>12269</v>
      </c>
      <c r="B30" s="15">
        <f t="shared" si="1"/>
        <v>0</v>
      </c>
      <c r="C30" s="22" t="s">
        <v>12270</v>
      </c>
      <c r="D30" s="78">
        <f t="shared" si="2"/>
        <v>0</v>
      </c>
      <c r="E30" s="17">
        <f t="shared" si="3"/>
        <v>0</v>
      </c>
      <c r="F30" s="3">
        <f t="shared" si="4"/>
        <v>0</v>
      </c>
      <c r="G30" s="84">
        <f t="shared" si="5"/>
        <v>0</v>
      </c>
      <c r="H30" s="30">
        <f t="shared" si="6"/>
        <v>0</v>
      </c>
      <c r="I30" s="30">
        <f t="shared" si="7"/>
        <v>0</v>
      </c>
      <c r="J30" s="30">
        <f t="shared" si="8"/>
        <v>0</v>
      </c>
      <c r="K30" s="23">
        <v>0</v>
      </c>
      <c r="L30" s="17">
        <f t="shared" si="27"/>
        <v>0</v>
      </c>
      <c r="M30" s="17">
        <f t="shared" si="27"/>
        <v>0</v>
      </c>
      <c r="N30" s="23">
        <v>0</v>
      </c>
      <c r="O30" s="17">
        <f t="shared" si="28"/>
        <v>0</v>
      </c>
      <c r="P30" s="17">
        <f t="shared" si="28"/>
        <v>0</v>
      </c>
      <c r="Q30" s="17">
        <f t="shared" si="28"/>
        <v>0</v>
      </c>
      <c r="R30" s="78">
        <f t="shared" si="11"/>
        <v>0</v>
      </c>
      <c r="S30" s="17">
        <f t="shared" si="20"/>
        <v>0</v>
      </c>
      <c r="T30" s="12">
        <f t="shared" si="12"/>
        <v>0</v>
      </c>
      <c r="U30" s="12">
        <f t="shared" si="13"/>
        <v>0</v>
      </c>
      <c r="V30" s="23">
        <v>0</v>
      </c>
      <c r="W30" s="23">
        <v>0</v>
      </c>
      <c r="X30" s="23">
        <v>0</v>
      </c>
      <c r="Y30" s="30">
        <f t="shared" si="14"/>
        <v>0</v>
      </c>
      <c r="Z30" s="17">
        <f t="shared" si="15"/>
        <v>0</v>
      </c>
      <c r="AA30" s="17">
        <f t="shared" si="21"/>
        <v>0</v>
      </c>
      <c r="AB30" s="23">
        <v>0</v>
      </c>
      <c r="AC30" s="17">
        <f t="shared" si="22"/>
        <v>0</v>
      </c>
      <c r="AD30" s="17">
        <f t="shared" si="29"/>
        <v>0</v>
      </c>
      <c r="AE30" s="17">
        <f t="shared" si="29"/>
        <v>0</v>
      </c>
      <c r="AF30" s="17">
        <f t="shared" si="29"/>
        <v>0</v>
      </c>
      <c r="AH30" s="17">
        <f t="shared" si="30"/>
        <v>0</v>
      </c>
      <c r="AI30" s="17">
        <f t="shared" si="30"/>
        <v>0</v>
      </c>
      <c r="AJ30" s="17">
        <f t="shared" si="30"/>
        <v>0</v>
      </c>
      <c r="AK30" s="17">
        <f t="shared" si="30"/>
        <v>0</v>
      </c>
      <c r="AL30" s="17">
        <f t="shared" si="30"/>
        <v>0</v>
      </c>
      <c r="AM30" s="17">
        <f t="shared" si="30"/>
        <v>0</v>
      </c>
      <c r="AN30" s="17">
        <f t="shared" si="30"/>
        <v>0</v>
      </c>
      <c r="AO30" s="17">
        <f t="shared" si="30"/>
        <v>0</v>
      </c>
      <c r="AP30" s="17">
        <f t="shared" si="30"/>
        <v>0</v>
      </c>
      <c r="AQ30" s="17">
        <f t="shared" si="30"/>
        <v>0</v>
      </c>
      <c r="AR30" s="17">
        <f t="shared" si="31"/>
        <v>0</v>
      </c>
      <c r="AS30" s="17">
        <f t="shared" si="31"/>
        <v>0</v>
      </c>
      <c r="AT30" s="17">
        <f t="shared" si="31"/>
        <v>0</v>
      </c>
      <c r="AU30" s="17">
        <f t="shared" si="31"/>
        <v>0</v>
      </c>
      <c r="AV30" s="17">
        <f t="shared" si="31"/>
        <v>0</v>
      </c>
      <c r="AW30" s="17">
        <f t="shared" si="31"/>
        <v>0</v>
      </c>
      <c r="AX30" s="17">
        <f t="shared" si="31"/>
        <v>0</v>
      </c>
      <c r="AY30" s="17">
        <f t="shared" si="31"/>
        <v>0</v>
      </c>
      <c r="BA30" s="17">
        <f t="shared" si="32"/>
        <v>0</v>
      </c>
      <c r="BB30" s="17">
        <f t="shared" si="32"/>
        <v>0</v>
      </c>
      <c r="BC30" s="17">
        <f t="shared" si="32"/>
        <v>0</v>
      </c>
      <c r="BD30" s="17">
        <f t="shared" si="32"/>
        <v>0</v>
      </c>
      <c r="BE30" s="17">
        <f t="shared" si="32"/>
        <v>0</v>
      </c>
      <c r="BF30" s="17">
        <f t="shared" si="32"/>
        <v>0</v>
      </c>
      <c r="BH30" s="35">
        <f t="shared" si="23"/>
        <v>0</v>
      </c>
      <c r="BI30" s="5"/>
    </row>
    <row r="31" spans="1:61" ht="15">
      <c r="A31" s="24" t="s">
        <v>12271</v>
      </c>
      <c r="B31" s="15">
        <f t="shared" si="1"/>
        <v>0</v>
      </c>
      <c r="C31" s="22" t="s">
        <v>12272</v>
      </c>
      <c r="D31" s="78">
        <f t="shared" si="2"/>
        <v>0</v>
      </c>
      <c r="E31" s="17">
        <f t="shared" si="3"/>
        <v>0</v>
      </c>
      <c r="F31" s="3">
        <f t="shared" si="4"/>
        <v>0</v>
      </c>
      <c r="G31" s="84">
        <f t="shared" si="5"/>
        <v>0</v>
      </c>
      <c r="H31" s="30">
        <f t="shared" si="6"/>
        <v>0</v>
      </c>
      <c r="I31" s="30">
        <f t="shared" si="7"/>
        <v>0</v>
      </c>
      <c r="J31" s="30">
        <f t="shared" si="8"/>
        <v>0</v>
      </c>
      <c r="K31" s="23">
        <v>0</v>
      </c>
      <c r="L31" s="17">
        <f t="shared" si="27"/>
        <v>0</v>
      </c>
      <c r="M31" s="17">
        <f t="shared" si="27"/>
        <v>0</v>
      </c>
      <c r="N31" s="23">
        <v>0</v>
      </c>
      <c r="O31" s="17">
        <f t="shared" si="28"/>
        <v>0</v>
      </c>
      <c r="P31" s="17">
        <f t="shared" si="28"/>
        <v>0</v>
      </c>
      <c r="Q31" s="17">
        <f t="shared" si="28"/>
        <v>0</v>
      </c>
      <c r="R31" s="78">
        <f t="shared" si="11"/>
        <v>0</v>
      </c>
      <c r="S31" s="17">
        <f t="shared" si="20"/>
        <v>0</v>
      </c>
      <c r="T31" s="12">
        <f t="shared" si="12"/>
        <v>0</v>
      </c>
      <c r="U31" s="12">
        <f t="shared" si="13"/>
        <v>0</v>
      </c>
      <c r="V31" s="23">
        <v>0</v>
      </c>
      <c r="W31" s="23">
        <v>0</v>
      </c>
      <c r="X31" s="23">
        <v>0</v>
      </c>
      <c r="Y31" s="30">
        <f t="shared" si="14"/>
        <v>0</v>
      </c>
      <c r="Z31" s="17">
        <f t="shared" si="15"/>
        <v>0</v>
      </c>
      <c r="AA31" s="17">
        <f t="shared" si="21"/>
        <v>0</v>
      </c>
      <c r="AB31" s="23">
        <v>0</v>
      </c>
      <c r="AC31" s="17">
        <f t="shared" si="22"/>
        <v>0</v>
      </c>
      <c r="AD31" s="17">
        <f t="shared" si="29"/>
        <v>0</v>
      </c>
      <c r="AE31" s="17">
        <f t="shared" si="29"/>
        <v>0</v>
      </c>
      <c r="AF31" s="17">
        <f t="shared" si="29"/>
        <v>0</v>
      </c>
      <c r="AH31" s="17">
        <f t="shared" si="30"/>
        <v>0</v>
      </c>
      <c r="AI31" s="17">
        <f t="shared" si="30"/>
        <v>0</v>
      </c>
      <c r="AJ31" s="17">
        <f t="shared" si="30"/>
        <v>0</v>
      </c>
      <c r="AK31" s="17">
        <f t="shared" si="30"/>
        <v>0</v>
      </c>
      <c r="AL31" s="17">
        <f t="shared" si="30"/>
        <v>0</v>
      </c>
      <c r="AM31" s="17">
        <f t="shared" si="30"/>
        <v>0</v>
      </c>
      <c r="AN31" s="17">
        <f t="shared" si="30"/>
        <v>0</v>
      </c>
      <c r="AO31" s="17">
        <f t="shared" si="30"/>
        <v>0</v>
      </c>
      <c r="AP31" s="17">
        <f t="shared" si="30"/>
        <v>0</v>
      </c>
      <c r="AQ31" s="17">
        <f t="shared" si="30"/>
        <v>0</v>
      </c>
      <c r="AR31" s="17">
        <f t="shared" si="31"/>
        <v>0</v>
      </c>
      <c r="AS31" s="17">
        <f t="shared" si="31"/>
        <v>0</v>
      </c>
      <c r="AT31" s="17">
        <f t="shared" si="31"/>
        <v>0</v>
      </c>
      <c r="AU31" s="17">
        <f t="shared" si="31"/>
        <v>0</v>
      </c>
      <c r="AV31" s="17">
        <f t="shared" si="31"/>
        <v>0</v>
      </c>
      <c r="AW31" s="17">
        <f t="shared" si="31"/>
        <v>0</v>
      </c>
      <c r="AX31" s="17">
        <f t="shared" si="31"/>
        <v>0</v>
      </c>
      <c r="AY31" s="17">
        <f t="shared" si="31"/>
        <v>0</v>
      </c>
      <c r="BA31" s="17">
        <f t="shared" si="32"/>
        <v>0</v>
      </c>
      <c r="BB31" s="17">
        <f t="shared" si="32"/>
        <v>0</v>
      </c>
      <c r="BC31" s="17">
        <f t="shared" si="32"/>
        <v>0</v>
      </c>
      <c r="BD31" s="17">
        <f t="shared" si="32"/>
        <v>0</v>
      </c>
      <c r="BE31" s="17">
        <f t="shared" si="32"/>
        <v>0</v>
      </c>
      <c r="BF31" s="17">
        <f t="shared" si="32"/>
        <v>0</v>
      </c>
      <c r="BH31" s="35">
        <f t="shared" si="23"/>
        <v>0</v>
      </c>
      <c r="BI31" s="5"/>
    </row>
    <row r="32" spans="1:61" ht="15">
      <c r="A32" s="24" t="s">
        <v>12273</v>
      </c>
      <c r="B32" s="15">
        <f t="shared" si="1"/>
        <v>0</v>
      </c>
      <c r="C32" s="22" t="s">
        <v>12274</v>
      </c>
      <c r="D32" s="78">
        <f t="shared" si="2"/>
        <v>0</v>
      </c>
      <c r="E32" s="17">
        <f t="shared" si="3"/>
        <v>0</v>
      </c>
      <c r="F32" s="3">
        <f t="shared" si="4"/>
        <v>0</v>
      </c>
      <c r="G32" s="84">
        <f t="shared" si="5"/>
        <v>0</v>
      </c>
      <c r="H32" s="30">
        <f t="shared" si="6"/>
        <v>0</v>
      </c>
      <c r="I32" s="30">
        <f t="shared" si="7"/>
        <v>0</v>
      </c>
      <c r="J32" s="30">
        <f t="shared" si="8"/>
        <v>0</v>
      </c>
      <c r="K32" s="23">
        <v>0</v>
      </c>
      <c r="L32" s="17">
        <f t="shared" si="27"/>
        <v>0</v>
      </c>
      <c r="M32" s="17">
        <f t="shared" si="27"/>
        <v>0</v>
      </c>
      <c r="N32" s="23">
        <v>0</v>
      </c>
      <c r="O32" s="17">
        <f t="shared" si="28"/>
        <v>0</v>
      </c>
      <c r="P32" s="17">
        <f t="shared" si="28"/>
        <v>0</v>
      </c>
      <c r="Q32" s="17">
        <f t="shared" si="28"/>
        <v>0</v>
      </c>
      <c r="R32" s="78">
        <f t="shared" si="11"/>
        <v>0</v>
      </c>
      <c r="S32" s="17">
        <f t="shared" si="20"/>
        <v>0</v>
      </c>
      <c r="T32" s="12">
        <f t="shared" si="12"/>
        <v>0</v>
      </c>
      <c r="U32" s="12">
        <f t="shared" si="13"/>
        <v>0</v>
      </c>
      <c r="V32" s="23">
        <v>0</v>
      </c>
      <c r="W32" s="23">
        <v>0</v>
      </c>
      <c r="X32" s="23">
        <v>0</v>
      </c>
      <c r="Y32" s="30">
        <f t="shared" si="14"/>
        <v>0</v>
      </c>
      <c r="Z32" s="17">
        <f t="shared" si="15"/>
        <v>0</v>
      </c>
      <c r="AA32" s="17">
        <f t="shared" si="21"/>
        <v>0</v>
      </c>
      <c r="AB32" s="23">
        <v>0</v>
      </c>
      <c r="AC32" s="17">
        <f t="shared" si="22"/>
        <v>0</v>
      </c>
      <c r="AD32" s="17">
        <f t="shared" si="29"/>
        <v>0</v>
      </c>
      <c r="AE32" s="17">
        <f t="shared" si="29"/>
        <v>0</v>
      </c>
      <c r="AF32" s="17">
        <f t="shared" si="29"/>
        <v>0</v>
      </c>
      <c r="AH32" s="17">
        <f t="shared" si="30"/>
        <v>0</v>
      </c>
      <c r="AI32" s="17">
        <f t="shared" si="30"/>
        <v>0</v>
      </c>
      <c r="AJ32" s="17">
        <f t="shared" si="30"/>
        <v>0</v>
      </c>
      <c r="AK32" s="17">
        <f t="shared" si="30"/>
        <v>0</v>
      </c>
      <c r="AL32" s="17">
        <f t="shared" si="30"/>
        <v>0</v>
      </c>
      <c r="AM32" s="17">
        <f t="shared" si="30"/>
        <v>0</v>
      </c>
      <c r="AN32" s="17">
        <f t="shared" si="30"/>
        <v>0</v>
      </c>
      <c r="AO32" s="17">
        <f t="shared" si="30"/>
        <v>0</v>
      </c>
      <c r="AP32" s="17">
        <f t="shared" si="30"/>
        <v>0</v>
      </c>
      <c r="AQ32" s="17">
        <f t="shared" si="30"/>
        <v>0</v>
      </c>
      <c r="AR32" s="17">
        <f t="shared" si="31"/>
        <v>0</v>
      </c>
      <c r="AS32" s="17">
        <f t="shared" si="31"/>
        <v>0</v>
      </c>
      <c r="AT32" s="17">
        <f t="shared" si="31"/>
        <v>0</v>
      </c>
      <c r="AU32" s="17">
        <f t="shared" si="31"/>
        <v>0</v>
      </c>
      <c r="AV32" s="17">
        <f t="shared" si="31"/>
        <v>0</v>
      </c>
      <c r="AW32" s="17">
        <f t="shared" si="31"/>
        <v>0</v>
      </c>
      <c r="AX32" s="17">
        <f t="shared" si="31"/>
        <v>0</v>
      </c>
      <c r="AY32" s="17">
        <f t="shared" si="31"/>
        <v>0</v>
      </c>
      <c r="BA32" s="17">
        <f t="shared" si="32"/>
        <v>0</v>
      </c>
      <c r="BB32" s="17">
        <f t="shared" si="32"/>
        <v>0</v>
      </c>
      <c r="BC32" s="17">
        <f t="shared" si="32"/>
        <v>0</v>
      </c>
      <c r="BD32" s="17">
        <f t="shared" si="32"/>
        <v>0</v>
      </c>
      <c r="BE32" s="17">
        <f t="shared" si="32"/>
        <v>0</v>
      </c>
      <c r="BF32" s="17">
        <f t="shared" si="32"/>
        <v>0</v>
      </c>
      <c r="BH32" s="35">
        <f t="shared" si="23"/>
        <v>0</v>
      </c>
      <c r="BI32" s="33"/>
    </row>
    <row r="33" spans="1:64" ht="15">
      <c r="A33" s="24" t="s">
        <v>12275</v>
      </c>
      <c r="B33" s="15">
        <f t="shared" si="1"/>
        <v>0</v>
      </c>
      <c r="C33" s="22" t="s">
        <v>12276</v>
      </c>
      <c r="D33" s="78">
        <f t="shared" si="2"/>
        <v>0</v>
      </c>
      <c r="E33" s="17">
        <f t="shared" si="3"/>
        <v>0</v>
      </c>
      <c r="F33" s="3">
        <f t="shared" si="4"/>
        <v>0</v>
      </c>
      <c r="G33" s="84">
        <f t="shared" si="5"/>
        <v>0</v>
      </c>
      <c r="H33" s="30">
        <f t="shared" si="6"/>
        <v>0</v>
      </c>
      <c r="I33" s="30">
        <f t="shared" si="7"/>
        <v>0</v>
      </c>
      <c r="J33" s="30">
        <f t="shared" si="8"/>
        <v>0</v>
      </c>
      <c r="K33" s="23">
        <v>0</v>
      </c>
      <c r="L33" s="17">
        <f t="shared" si="27"/>
        <v>0</v>
      </c>
      <c r="M33" s="17">
        <f t="shared" si="27"/>
        <v>0</v>
      </c>
      <c r="N33" s="23">
        <v>0</v>
      </c>
      <c r="O33" s="17">
        <f t="shared" si="28"/>
        <v>0</v>
      </c>
      <c r="P33" s="17">
        <f t="shared" si="28"/>
        <v>0</v>
      </c>
      <c r="Q33" s="17">
        <f t="shared" si="28"/>
        <v>0</v>
      </c>
      <c r="R33" s="78">
        <f t="shared" si="11"/>
        <v>0</v>
      </c>
      <c r="S33" s="17">
        <f t="shared" si="20"/>
        <v>0</v>
      </c>
      <c r="T33" s="12">
        <f t="shared" si="12"/>
        <v>0</v>
      </c>
      <c r="U33" s="12">
        <f t="shared" si="13"/>
        <v>0</v>
      </c>
      <c r="V33" s="23">
        <v>0</v>
      </c>
      <c r="W33" s="23">
        <v>0</v>
      </c>
      <c r="X33" s="23">
        <v>0</v>
      </c>
      <c r="Y33" s="30">
        <f t="shared" si="14"/>
        <v>0</v>
      </c>
      <c r="Z33" s="17">
        <f t="shared" si="15"/>
        <v>0</v>
      </c>
      <c r="AA33" s="17">
        <f t="shared" si="21"/>
        <v>0</v>
      </c>
      <c r="AB33" s="23">
        <v>0</v>
      </c>
      <c r="AC33" s="17">
        <f t="shared" si="22"/>
        <v>0</v>
      </c>
      <c r="AD33" s="17">
        <f t="shared" si="29"/>
        <v>0</v>
      </c>
      <c r="AE33" s="17">
        <f t="shared" si="29"/>
        <v>0</v>
      </c>
      <c r="AF33" s="17">
        <f t="shared" si="29"/>
        <v>0</v>
      </c>
      <c r="AH33" s="17">
        <f t="shared" si="30"/>
        <v>0</v>
      </c>
      <c r="AI33" s="17">
        <f t="shared" si="30"/>
        <v>0</v>
      </c>
      <c r="AJ33" s="17">
        <f t="shared" si="30"/>
        <v>0</v>
      </c>
      <c r="AK33" s="17">
        <f t="shared" si="30"/>
        <v>0</v>
      </c>
      <c r="AL33" s="17">
        <f t="shared" si="30"/>
        <v>0</v>
      </c>
      <c r="AM33" s="17">
        <f t="shared" si="30"/>
        <v>0</v>
      </c>
      <c r="AN33" s="17">
        <f t="shared" si="30"/>
        <v>0</v>
      </c>
      <c r="AO33" s="17">
        <f t="shared" si="30"/>
        <v>0</v>
      </c>
      <c r="AP33" s="17">
        <f t="shared" si="30"/>
        <v>0</v>
      </c>
      <c r="AQ33" s="17">
        <f t="shared" si="30"/>
        <v>0</v>
      </c>
      <c r="AR33" s="17">
        <f t="shared" si="31"/>
        <v>0</v>
      </c>
      <c r="AS33" s="17">
        <f t="shared" si="31"/>
        <v>0</v>
      </c>
      <c r="AT33" s="17">
        <f t="shared" si="31"/>
        <v>0</v>
      </c>
      <c r="AU33" s="17">
        <f t="shared" si="31"/>
        <v>0</v>
      </c>
      <c r="AV33" s="17">
        <f t="shared" si="31"/>
        <v>0</v>
      </c>
      <c r="AW33" s="17">
        <f t="shared" si="31"/>
        <v>0</v>
      </c>
      <c r="AX33" s="17">
        <f t="shared" si="31"/>
        <v>0</v>
      </c>
      <c r="AY33" s="17">
        <f t="shared" si="31"/>
        <v>0</v>
      </c>
      <c r="BA33" s="17">
        <f t="shared" si="32"/>
        <v>0</v>
      </c>
      <c r="BB33" s="17">
        <f t="shared" si="32"/>
        <v>0</v>
      </c>
      <c r="BC33" s="17">
        <f t="shared" si="32"/>
        <v>0</v>
      </c>
      <c r="BD33" s="17">
        <f t="shared" si="32"/>
        <v>0</v>
      </c>
      <c r="BE33" s="17">
        <f t="shared" si="32"/>
        <v>0</v>
      </c>
      <c r="BF33" s="17">
        <f t="shared" si="32"/>
        <v>0</v>
      </c>
      <c r="BH33" s="35">
        <f t="shared" si="23"/>
        <v>0</v>
      </c>
      <c r="BI33" s="33"/>
    </row>
    <row r="34" spans="1:64" ht="15">
      <c r="A34" s="24" t="s">
        <v>12277</v>
      </c>
      <c r="B34" s="15">
        <f t="shared" si="1"/>
        <v>0</v>
      </c>
      <c r="C34" s="22" t="s">
        <v>12278</v>
      </c>
      <c r="D34" s="78">
        <f t="shared" si="2"/>
        <v>0</v>
      </c>
      <c r="E34" s="17">
        <f t="shared" si="3"/>
        <v>0</v>
      </c>
      <c r="F34" s="3">
        <f t="shared" si="4"/>
        <v>0</v>
      </c>
      <c r="G34" s="84">
        <f t="shared" si="5"/>
        <v>0</v>
      </c>
      <c r="H34" s="30">
        <f t="shared" si="6"/>
        <v>0</v>
      </c>
      <c r="I34" s="30">
        <f t="shared" si="7"/>
        <v>0</v>
      </c>
      <c r="J34" s="30">
        <f t="shared" si="8"/>
        <v>0</v>
      </c>
      <c r="K34" s="23">
        <v>0</v>
      </c>
      <c r="L34" s="17">
        <f t="shared" si="27"/>
        <v>0</v>
      </c>
      <c r="M34" s="17">
        <f t="shared" si="27"/>
        <v>0</v>
      </c>
      <c r="N34" s="23">
        <v>0</v>
      </c>
      <c r="O34" s="17">
        <f t="shared" si="28"/>
        <v>0</v>
      </c>
      <c r="P34" s="17">
        <f t="shared" si="28"/>
        <v>0</v>
      </c>
      <c r="Q34" s="17">
        <f t="shared" si="28"/>
        <v>0</v>
      </c>
      <c r="R34" s="78">
        <f t="shared" si="11"/>
        <v>0</v>
      </c>
      <c r="S34" s="17">
        <f t="shared" si="20"/>
        <v>0</v>
      </c>
      <c r="T34" s="12">
        <f t="shared" si="12"/>
        <v>0</v>
      </c>
      <c r="U34" s="12">
        <f t="shared" si="13"/>
        <v>0</v>
      </c>
      <c r="V34" s="23">
        <v>0</v>
      </c>
      <c r="W34" s="23">
        <v>0</v>
      </c>
      <c r="X34" s="23">
        <v>0</v>
      </c>
      <c r="Y34" s="30">
        <f t="shared" si="14"/>
        <v>0</v>
      </c>
      <c r="Z34" s="17">
        <f t="shared" si="15"/>
        <v>0</v>
      </c>
      <c r="AA34" s="17">
        <f t="shared" si="21"/>
        <v>0</v>
      </c>
      <c r="AB34" s="23">
        <v>0</v>
      </c>
      <c r="AC34" s="17">
        <f t="shared" si="22"/>
        <v>0</v>
      </c>
      <c r="AD34" s="17">
        <f t="shared" si="29"/>
        <v>0</v>
      </c>
      <c r="AE34" s="17">
        <f t="shared" si="29"/>
        <v>0</v>
      </c>
      <c r="AF34" s="17">
        <f t="shared" si="29"/>
        <v>0</v>
      </c>
      <c r="AH34" s="17">
        <f t="shared" si="30"/>
        <v>0</v>
      </c>
      <c r="AI34" s="17">
        <f t="shared" si="30"/>
        <v>0</v>
      </c>
      <c r="AJ34" s="17">
        <f t="shared" si="30"/>
        <v>0</v>
      </c>
      <c r="AK34" s="17">
        <f t="shared" si="30"/>
        <v>0</v>
      </c>
      <c r="AL34" s="17">
        <f t="shared" si="30"/>
        <v>0</v>
      </c>
      <c r="AM34" s="17">
        <f t="shared" si="30"/>
        <v>0</v>
      </c>
      <c r="AN34" s="17">
        <f t="shared" si="30"/>
        <v>0</v>
      </c>
      <c r="AO34" s="17">
        <f t="shared" si="30"/>
        <v>0</v>
      </c>
      <c r="AP34" s="17">
        <f t="shared" si="30"/>
        <v>0</v>
      </c>
      <c r="AQ34" s="17">
        <f t="shared" si="30"/>
        <v>0</v>
      </c>
      <c r="AR34" s="17">
        <f t="shared" si="31"/>
        <v>0</v>
      </c>
      <c r="AS34" s="17">
        <f t="shared" si="31"/>
        <v>0</v>
      </c>
      <c r="AT34" s="17">
        <f t="shared" si="31"/>
        <v>0</v>
      </c>
      <c r="AU34" s="17">
        <f t="shared" si="31"/>
        <v>0</v>
      </c>
      <c r="AV34" s="17">
        <f t="shared" si="31"/>
        <v>0</v>
      </c>
      <c r="AW34" s="17">
        <f t="shared" si="31"/>
        <v>0</v>
      </c>
      <c r="AX34" s="17">
        <f t="shared" si="31"/>
        <v>0</v>
      </c>
      <c r="AY34" s="17">
        <f t="shared" si="31"/>
        <v>0</v>
      </c>
      <c r="BA34" s="17">
        <f t="shared" si="32"/>
        <v>0</v>
      </c>
      <c r="BB34" s="17">
        <f t="shared" si="32"/>
        <v>0</v>
      </c>
      <c r="BC34" s="17">
        <f t="shared" si="32"/>
        <v>0</v>
      </c>
      <c r="BD34" s="17">
        <f t="shared" si="32"/>
        <v>0</v>
      </c>
      <c r="BE34" s="17">
        <f t="shared" si="32"/>
        <v>0</v>
      </c>
      <c r="BF34" s="17">
        <f t="shared" si="32"/>
        <v>0</v>
      </c>
      <c r="BH34" s="35">
        <f t="shared" si="23"/>
        <v>0</v>
      </c>
      <c r="BI34" s="5"/>
    </row>
    <row r="35" spans="1:64" ht="15">
      <c r="A35" s="24" t="s">
        <v>12279</v>
      </c>
      <c r="B35" s="15">
        <f t="shared" si="1"/>
        <v>0</v>
      </c>
      <c r="C35" s="22" t="s">
        <v>12280</v>
      </c>
      <c r="D35" s="78">
        <f t="shared" si="2"/>
        <v>0</v>
      </c>
      <c r="E35" s="17">
        <f t="shared" si="3"/>
        <v>0</v>
      </c>
      <c r="F35" s="3">
        <f t="shared" si="4"/>
        <v>0</v>
      </c>
      <c r="G35" s="84">
        <f t="shared" si="5"/>
        <v>0</v>
      </c>
      <c r="H35" s="30">
        <f t="shared" si="6"/>
        <v>0</v>
      </c>
      <c r="I35" s="30">
        <f t="shared" si="7"/>
        <v>0</v>
      </c>
      <c r="J35" s="30">
        <f t="shared" si="8"/>
        <v>0</v>
      </c>
      <c r="K35" s="23">
        <v>0</v>
      </c>
      <c r="L35" s="17">
        <f t="shared" si="27"/>
        <v>0</v>
      </c>
      <c r="M35" s="17">
        <f t="shared" si="27"/>
        <v>0</v>
      </c>
      <c r="N35" s="23">
        <v>0</v>
      </c>
      <c r="O35" s="17">
        <f t="shared" si="28"/>
        <v>0</v>
      </c>
      <c r="P35" s="17">
        <f t="shared" si="28"/>
        <v>0</v>
      </c>
      <c r="Q35" s="17">
        <f t="shared" si="28"/>
        <v>0</v>
      </c>
      <c r="R35" s="78">
        <f t="shared" si="11"/>
        <v>0</v>
      </c>
      <c r="S35" s="17">
        <f t="shared" si="20"/>
        <v>0</v>
      </c>
      <c r="T35" s="12">
        <f t="shared" si="12"/>
        <v>0</v>
      </c>
      <c r="U35" s="12">
        <f t="shared" si="13"/>
        <v>0</v>
      </c>
      <c r="V35" s="23">
        <v>0</v>
      </c>
      <c r="W35" s="23">
        <v>0</v>
      </c>
      <c r="X35" s="23">
        <v>0</v>
      </c>
      <c r="Y35" s="30">
        <f t="shared" si="14"/>
        <v>0</v>
      </c>
      <c r="Z35" s="17">
        <f t="shared" si="15"/>
        <v>0</v>
      </c>
      <c r="AA35" s="17">
        <f t="shared" si="21"/>
        <v>0</v>
      </c>
      <c r="AB35" s="23">
        <v>0</v>
      </c>
      <c r="AC35" s="17">
        <f t="shared" si="22"/>
        <v>0</v>
      </c>
      <c r="AD35" s="17">
        <f t="shared" si="29"/>
        <v>0</v>
      </c>
      <c r="AE35" s="17">
        <f t="shared" si="29"/>
        <v>0</v>
      </c>
      <c r="AF35" s="17">
        <f t="shared" si="29"/>
        <v>0</v>
      </c>
      <c r="AH35" s="17">
        <f t="shared" si="30"/>
        <v>0</v>
      </c>
      <c r="AI35" s="17">
        <f t="shared" si="30"/>
        <v>0</v>
      </c>
      <c r="AJ35" s="17">
        <f t="shared" si="30"/>
        <v>0</v>
      </c>
      <c r="AK35" s="17">
        <f t="shared" si="30"/>
        <v>0</v>
      </c>
      <c r="AL35" s="17">
        <f t="shared" si="30"/>
        <v>0</v>
      </c>
      <c r="AM35" s="17">
        <f t="shared" si="30"/>
        <v>0</v>
      </c>
      <c r="AN35" s="17">
        <f t="shared" si="30"/>
        <v>0</v>
      </c>
      <c r="AO35" s="17">
        <f t="shared" si="30"/>
        <v>0</v>
      </c>
      <c r="AP35" s="17">
        <f t="shared" si="30"/>
        <v>0</v>
      </c>
      <c r="AQ35" s="17">
        <f t="shared" si="30"/>
        <v>0</v>
      </c>
      <c r="AR35" s="17">
        <f t="shared" si="31"/>
        <v>0</v>
      </c>
      <c r="AS35" s="17">
        <f t="shared" si="31"/>
        <v>0</v>
      </c>
      <c r="AT35" s="17">
        <f t="shared" si="31"/>
        <v>0</v>
      </c>
      <c r="AU35" s="17">
        <f t="shared" si="31"/>
        <v>0</v>
      </c>
      <c r="AV35" s="17">
        <f t="shared" si="31"/>
        <v>0</v>
      </c>
      <c r="AW35" s="17">
        <f t="shared" si="31"/>
        <v>0</v>
      </c>
      <c r="AX35" s="17">
        <f t="shared" si="31"/>
        <v>0</v>
      </c>
      <c r="AY35" s="17">
        <f t="shared" si="31"/>
        <v>0</v>
      </c>
      <c r="BA35" s="17">
        <f t="shared" si="32"/>
        <v>0</v>
      </c>
      <c r="BB35" s="17">
        <f t="shared" si="32"/>
        <v>0</v>
      </c>
      <c r="BC35" s="17">
        <f t="shared" si="32"/>
        <v>0</v>
      </c>
      <c r="BD35" s="17">
        <f t="shared" si="32"/>
        <v>0</v>
      </c>
      <c r="BE35" s="17">
        <f t="shared" si="32"/>
        <v>0</v>
      </c>
      <c r="BF35" s="17">
        <f t="shared" si="32"/>
        <v>0</v>
      </c>
      <c r="BH35" s="35">
        <f t="shared" si="23"/>
        <v>0</v>
      </c>
      <c r="BI35" s="5"/>
    </row>
    <row r="36" spans="1:64" ht="15">
      <c r="A36" s="24" t="s">
        <v>12281</v>
      </c>
      <c r="B36" s="15">
        <f t="shared" si="1"/>
        <v>0</v>
      </c>
      <c r="C36" s="22" t="s">
        <v>12282</v>
      </c>
      <c r="D36" s="78">
        <f t="shared" si="2"/>
        <v>0</v>
      </c>
      <c r="E36" s="17">
        <f t="shared" si="3"/>
        <v>0</v>
      </c>
      <c r="F36" s="3">
        <f t="shared" si="4"/>
        <v>0</v>
      </c>
      <c r="G36" s="84">
        <f t="shared" si="5"/>
        <v>0</v>
      </c>
      <c r="H36" s="30">
        <f t="shared" si="6"/>
        <v>0</v>
      </c>
      <c r="I36" s="30">
        <f t="shared" si="7"/>
        <v>0</v>
      </c>
      <c r="J36" s="30">
        <f t="shared" si="8"/>
        <v>0</v>
      </c>
      <c r="K36" s="23">
        <v>0</v>
      </c>
      <c r="L36" s="17">
        <f t="shared" si="27"/>
        <v>0</v>
      </c>
      <c r="M36" s="17">
        <f t="shared" si="27"/>
        <v>0</v>
      </c>
      <c r="N36" s="23">
        <v>0</v>
      </c>
      <c r="O36" s="17">
        <f t="shared" si="28"/>
        <v>0</v>
      </c>
      <c r="P36" s="17">
        <f t="shared" si="28"/>
        <v>0</v>
      </c>
      <c r="Q36" s="17">
        <f t="shared" si="28"/>
        <v>0</v>
      </c>
      <c r="R36" s="78">
        <f t="shared" si="11"/>
        <v>0</v>
      </c>
      <c r="S36" s="17">
        <f t="shared" si="20"/>
        <v>0</v>
      </c>
      <c r="T36" s="12">
        <f t="shared" si="12"/>
        <v>0</v>
      </c>
      <c r="U36" s="12">
        <f t="shared" si="13"/>
        <v>0</v>
      </c>
      <c r="V36" s="23">
        <v>0</v>
      </c>
      <c r="W36" s="23">
        <v>0</v>
      </c>
      <c r="X36" s="23">
        <v>0</v>
      </c>
      <c r="Y36" s="30">
        <f t="shared" si="14"/>
        <v>0</v>
      </c>
      <c r="Z36" s="17">
        <f t="shared" si="15"/>
        <v>0</v>
      </c>
      <c r="AA36" s="17">
        <f t="shared" si="21"/>
        <v>0</v>
      </c>
      <c r="AB36" s="23">
        <v>0</v>
      </c>
      <c r="AC36" s="17">
        <f t="shared" si="22"/>
        <v>0</v>
      </c>
      <c r="AD36" s="17">
        <f t="shared" si="29"/>
        <v>0</v>
      </c>
      <c r="AE36" s="17">
        <f t="shared" si="29"/>
        <v>0</v>
      </c>
      <c r="AF36" s="17">
        <f t="shared" si="29"/>
        <v>0</v>
      </c>
      <c r="AH36" s="17">
        <f t="shared" si="30"/>
        <v>0</v>
      </c>
      <c r="AI36" s="17">
        <f t="shared" si="30"/>
        <v>0</v>
      </c>
      <c r="AJ36" s="17">
        <f t="shared" si="30"/>
        <v>0</v>
      </c>
      <c r="AK36" s="17">
        <f t="shared" si="30"/>
        <v>0</v>
      </c>
      <c r="AL36" s="17">
        <f t="shared" si="30"/>
        <v>0</v>
      </c>
      <c r="AM36" s="17">
        <f t="shared" si="30"/>
        <v>0</v>
      </c>
      <c r="AN36" s="17">
        <f t="shared" si="30"/>
        <v>0</v>
      </c>
      <c r="AO36" s="17">
        <f t="shared" si="30"/>
        <v>0</v>
      </c>
      <c r="AP36" s="17">
        <f t="shared" si="30"/>
        <v>0</v>
      </c>
      <c r="AQ36" s="17">
        <f t="shared" si="30"/>
        <v>0</v>
      </c>
      <c r="AR36" s="17">
        <f t="shared" si="31"/>
        <v>0</v>
      </c>
      <c r="AS36" s="17">
        <f t="shared" si="31"/>
        <v>0</v>
      </c>
      <c r="AT36" s="17">
        <f t="shared" si="31"/>
        <v>0</v>
      </c>
      <c r="AU36" s="17">
        <f t="shared" si="31"/>
        <v>0</v>
      </c>
      <c r="AV36" s="17">
        <f t="shared" si="31"/>
        <v>0</v>
      </c>
      <c r="AW36" s="17">
        <f t="shared" si="31"/>
        <v>0</v>
      </c>
      <c r="AX36" s="17">
        <f t="shared" si="31"/>
        <v>0</v>
      </c>
      <c r="AY36" s="17">
        <f t="shared" si="31"/>
        <v>0</v>
      </c>
      <c r="BA36" s="17">
        <f t="shared" si="32"/>
        <v>0</v>
      </c>
      <c r="BB36" s="17">
        <f t="shared" si="32"/>
        <v>0</v>
      </c>
      <c r="BC36" s="17">
        <f t="shared" si="32"/>
        <v>0</v>
      </c>
      <c r="BD36" s="17">
        <f t="shared" si="32"/>
        <v>0</v>
      </c>
      <c r="BE36" s="17">
        <f t="shared" si="32"/>
        <v>0</v>
      </c>
      <c r="BF36" s="17">
        <f t="shared" si="32"/>
        <v>0</v>
      </c>
      <c r="BH36" s="35">
        <f t="shared" si="23"/>
        <v>0</v>
      </c>
      <c r="BI36" s="33"/>
    </row>
    <row r="37" spans="1:64" ht="15">
      <c r="A37" s="24" t="s">
        <v>12283</v>
      </c>
      <c r="B37" s="15">
        <f t="shared" si="1"/>
        <v>0</v>
      </c>
      <c r="C37" s="22" t="s">
        <v>12284</v>
      </c>
      <c r="D37" s="78">
        <f t="shared" si="2"/>
        <v>0</v>
      </c>
      <c r="E37" s="17">
        <f t="shared" si="3"/>
        <v>0</v>
      </c>
      <c r="F37" s="3">
        <f t="shared" si="4"/>
        <v>0</v>
      </c>
      <c r="G37" s="84">
        <f t="shared" si="5"/>
        <v>0</v>
      </c>
      <c r="H37" s="30">
        <f t="shared" si="6"/>
        <v>0</v>
      </c>
      <c r="I37" s="30">
        <f t="shared" si="7"/>
        <v>0</v>
      </c>
      <c r="J37" s="30">
        <f t="shared" si="8"/>
        <v>0</v>
      </c>
      <c r="K37" s="23">
        <v>0</v>
      </c>
      <c r="L37" s="17">
        <f t="shared" si="27"/>
        <v>0</v>
      </c>
      <c r="M37" s="17">
        <f t="shared" si="27"/>
        <v>0</v>
      </c>
      <c r="N37" s="23">
        <v>0</v>
      </c>
      <c r="O37" s="17">
        <f t="shared" si="28"/>
        <v>0</v>
      </c>
      <c r="P37" s="17">
        <f t="shared" si="28"/>
        <v>0</v>
      </c>
      <c r="Q37" s="17">
        <f t="shared" si="28"/>
        <v>0</v>
      </c>
      <c r="R37" s="78">
        <f t="shared" si="11"/>
        <v>0</v>
      </c>
      <c r="S37" s="17">
        <f t="shared" si="20"/>
        <v>0</v>
      </c>
      <c r="T37" s="12">
        <f t="shared" si="12"/>
        <v>0</v>
      </c>
      <c r="U37" s="12">
        <f t="shared" si="13"/>
        <v>0</v>
      </c>
      <c r="V37" s="23">
        <v>0</v>
      </c>
      <c r="W37" s="23">
        <v>0</v>
      </c>
      <c r="X37" s="23">
        <v>0</v>
      </c>
      <c r="Y37" s="30">
        <f t="shared" si="14"/>
        <v>0</v>
      </c>
      <c r="Z37" s="17">
        <f t="shared" si="15"/>
        <v>0</v>
      </c>
      <c r="AA37" s="17">
        <f t="shared" si="21"/>
        <v>0</v>
      </c>
      <c r="AB37" s="23">
        <v>0</v>
      </c>
      <c r="AC37" s="17">
        <f t="shared" si="22"/>
        <v>0</v>
      </c>
      <c r="AD37" s="17">
        <f t="shared" si="29"/>
        <v>0</v>
      </c>
      <c r="AE37" s="17">
        <f t="shared" si="29"/>
        <v>0</v>
      </c>
      <c r="AF37" s="17">
        <f t="shared" si="29"/>
        <v>0</v>
      </c>
      <c r="AH37" s="17">
        <f t="shared" si="30"/>
        <v>0</v>
      </c>
      <c r="AI37" s="17">
        <f t="shared" si="30"/>
        <v>0</v>
      </c>
      <c r="AJ37" s="17">
        <f t="shared" si="30"/>
        <v>0</v>
      </c>
      <c r="AK37" s="17">
        <f t="shared" si="30"/>
        <v>0</v>
      </c>
      <c r="AL37" s="17">
        <f t="shared" si="30"/>
        <v>0</v>
      </c>
      <c r="AM37" s="17">
        <f t="shared" si="30"/>
        <v>0</v>
      </c>
      <c r="AN37" s="17">
        <f t="shared" si="30"/>
        <v>0</v>
      </c>
      <c r="AO37" s="17">
        <f t="shared" si="30"/>
        <v>0</v>
      </c>
      <c r="AP37" s="17">
        <f t="shared" si="30"/>
        <v>0</v>
      </c>
      <c r="AQ37" s="17">
        <f t="shared" si="30"/>
        <v>0</v>
      </c>
      <c r="AR37" s="17">
        <f t="shared" si="31"/>
        <v>0</v>
      </c>
      <c r="AS37" s="17">
        <f t="shared" si="31"/>
        <v>0</v>
      </c>
      <c r="AT37" s="17">
        <f t="shared" si="31"/>
        <v>0</v>
      </c>
      <c r="AU37" s="17">
        <f t="shared" si="31"/>
        <v>0</v>
      </c>
      <c r="AV37" s="17">
        <f t="shared" si="31"/>
        <v>0</v>
      </c>
      <c r="AW37" s="17">
        <f t="shared" si="31"/>
        <v>0</v>
      </c>
      <c r="AX37" s="17">
        <f t="shared" si="31"/>
        <v>0</v>
      </c>
      <c r="AY37" s="17">
        <f t="shared" si="31"/>
        <v>0</v>
      </c>
      <c r="BA37" s="17">
        <f t="shared" si="32"/>
        <v>0</v>
      </c>
      <c r="BB37" s="17">
        <f t="shared" si="32"/>
        <v>0</v>
      </c>
      <c r="BC37" s="17">
        <f t="shared" si="32"/>
        <v>0</v>
      </c>
      <c r="BD37" s="17">
        <f t="shared" si="32"/>
        <v>0</v>
      </c>
      <c r="BE37" s="17">
        <f t="shared" si="32"/>
        <v>0</v>
      </c>
      <c r="BF37" s="17">
        <f t="shared" si="32"/>
        <v>0</v>
      </c>
      <c r="BH37" s="35">
        <f t="shared" si="23"/>
        <v>0</v>
      </c>
      <c r="BI37" s="33"/>
    </row>
    <row r="38" spans="1:64" ht="15">
      <c r="A38" s="24" t="s">
        <v>12285</v>
      </c>
      <c r="B38" s="15">
        <f t="shared" si="1"/>
        <v>0</v>
      </c>
      <c r="C38" s="22" t="s">
        <v>12286</v>
      </c>
      <c r="D38" s="78">
        <f t="shared" si="2"/>
        <v>0</v>
      </c>
      <c r="E38" s="17">
        <f t="shared" si="3"/>
        <v>0</v>
      </c>
      <c r="F38" s="3">
        <f t="shared" si="4"/>
        <v>0</v>
      </c>
      <c r="G38" s="84">
        <f t="shared" si="5"/>
        <v>0</v>
      </c>
      <c r="H38" s="30">
        <f t="shared" si="6"/>
        <v>0</v>
      </c>
      <c r="I38" s="30">
        <f t="shared" si="7"/>
        <v>0</v>
      </c>
      <c r="J38" s="30">
        <f t="shared" si="8"/>
        <v>0</v>
      </c>
      <c r="K38" s="23">
        <v>0</v>
      </c>
      <c r="L38" s="17">
        <f t="shared" si="27"/>
        <v>0</v>
      </c>
      <c r="M38" s="17">
        <f t="shared" si="27"/>
        <v>0</v>
      </c>
      <c r="N38" s="23">
        <v>0</v>
      </c>
      <c r="O38" s="17">
        <f t="shared" si="28"/>
        <v>0</v>
      </c>
      <c r="P38" s="17">
        <f t="shared" si="28"/>
        <v>0</v>
      </c>
      <c r="Q38" s="17">
        <f t="shared" si="28"/>
        <v>0</v>
      </c>
      <c r="R38" s="78">
        <f t="shared" si="11"/>
        <v>0</v>
      </c>
      <c r="S38" s="17">
        <f t="shared" si="20"/>
        <v>0</v>
      </c>
      <c r="T38" s="12">
        <f t="shared" si="12"/>
        <v>0</v>
      </c>
      <c r="U38" s="12">
        <f t="shared" si="13"/>
        <v>0</v>
      </c>
      <c r="V38" s="23">
        <v>0</v>
      </c>
      <c r="W38" s="23">
        <v>0</v>
      </c>
      <c r="X38" s="23">
        <v>0</v>
      </c>
      <c r="Y38" s="30">
        <f t="shared" si="14"/>
        <v>0</v>
      </c>
      <c r="Z38" s="17">
        <f t="shared" si="15"/>
        <v>0</v>
      </c>
      <c r="AA38" s="17">
        <f t="shared" si="21"/>
        <v>0</v>
      </c>
      <c r="AB38" s="23">
        <v>0</v>
      </c>
      <c r="AC38" s="17">
        <f t="shared" si="22"/>
        <v>0</v>
      </c>
      <c r="AD38" s="17">
        <f t="shared" si="29"/>
        <v>0</v>
      </c>
      <c r="AE38" s="17">
        <f t="shared" si="29"/>
        <v>0</v>
      </c>
      <c r="AF38" s="17">
        <f t="shared" si="29"/>
        <v>0</v>
      </c>
      <c r="AH38" s="17">
        <f t="shared" ref="AH38:AQ47" si="33">SUMPRODUCT(AH$374:AH$599*(LEFT($A$374:$A$599,LEN($A38))=$A38))</f>
        <v>0</v>
      </c>
      <c r="AI38" s="17">
        <f t="shared" si="33"/>
        <v>0</v>
      </c>
      <c r="AJ38" s="17">
        <f t="shared" si="33"/>
        <v>0</v>
      </c>
      <c r="AK38" s="17">
        <f t="shared" si="33"/>
        <v>0</v>
      </c>
      <c r="AL38" s="17">
        <f t="shared" si="33"/>
        <v>0</v>
      </c>
      <c r="AM38" s="17">
        <f t="shared" si="33"/>
        <v>0</v>
      </c>
      <c r="AN38" s="17">
        <f t="shared" si="33"/>
        <v>0</v>
      </c>
      <c r="AO38" s="17">
        <f t="shared" si="33"/>
        <v>0</v>
      </c>
      <c r="AP38" s="17">
        <f t="shared" si="33"/>
        <v>0</v>
      </c>
      <c r="AQ38" s="17">
        <f t="shared" si="33"/>
        <v>0</v>
      </c>
      <c r="AR38" s="17">
        <f t="shared" ref="AR38:AY47" si="34">SUMPRODUCT(AR$374:AR$599*(LEFT($A$374:$A$599,LEN($A38))=$A38))</f>
        <v>0</v>
      </c>
      <c r="AS38" s="17">
        <f t="shared" si="34"/>
        <v>0</v>
      </c>
      <c r="AT38" s="17">
        <f t="shared" si="34"/>
        <v>0</v>
      </c>
      <c r="AU38" s="17">
        <f t="shared" si="34"/>
        <v>0</v>
      </c>
      <c r="AV38" s="17">
        <f t="shared" si="34"/>
        <v>0</v>
      </c>
      <c r="AW38" s="17">
        <f t="shared" si="34"/>
        <v>0</v>
      </c>
      <c r="AX38" s="17">
        <f t="shared" si="34"/>
        <v>0</v>
      </c>
      <c r="AY38" s="17">
        <f t="shared" si="34"/>
        <v>0</v>
      </c>
      <c r="BA38" s="17">
        <f t="shared" ref="BA38:BF47" si="35">SUMPRODUCT(BA$374:BA$599*(LEFT($A$374:$A$599,LEN($A38))=$A38))</f>
        <v>0</v>
      </c>
      <c r="BB38" s="17">
        <f t="shared" si="35"/>
        <v>0</v>
      </c>
      <c r="BC38" s="17">
        <f t="shared" si="35"/>
        <v>0</v>
      </c>
      <c r="BD38" s="17">
        <f t="shared" si="35"/>
        <v>0</v>
      </c>
      <c r="BE38" s="17">
        <f t="shared" si="35"/>
        <v>0</v>
      </c>
      <c r="BF38" s="17">
        <f t="shared" si="35"/>
        <v>0</v>
      </c>
      <c r="BH38" s="35">
        <f t="shared" si="23"/>
        <v>0</v>
      </c>
      <c r="BI38" s="5"/>
    </row>
    <row r="39" spans="1:64" ht="15">
      <c r="A39" s="209" t="s">
        <v>12287</v>
      </c>
      <c r="B39" s="15">
        <f t="shared" si="1"/>
        <v>0</v>
      </c>
      <c r="C39" s="22" t="s">
        <v>12288</v>
      </c>
      <c r="D39" s="78">
        <f t="shared" si="2"/>
        <v>0</v>
      </c>
      <c r="E39" s="17">
        <f t="shared" si="3"/>
        <v>0</v>
      </c>
      <c r="F39" s="3">
        <f t="shared" si="4"/>
        <v>0</v>
      </c>
      <c r="G39" s="84">
        <f t="shared" si="5"/>
        <v>0</v>
      </c>
      <c r="H39" s="30">
        <f t="shared" si="6"/>
        <v>0</v>
      </c>
      <c r="I39" s="30">
        <f t="shared" si="7"/>
        <v>0</v>
      </c>
      <c r="J39" s="30">
        <f t="shared" si="8"/>
        <v>0</v>
      </c>
      <c r="K39" s="23">
        <v>0</v>
      </c>
      <c r="L39" s="17">
        <f t="shared" si="27"/>
        <v>0</v>
      </c>
      <c r="M39" s="17">
        <f t="shared" si="27"/>
        <v>0</v>
      </c>
      <c r="N39" s="23">
        <v>0</v>
      </c>
      <c r="O39" s="17">
        <f t="shared" si="28"/>
        <v>0</v>
      </c>
      <c r="P39" s="17">
        <f t="shared" si="28"/>
        <v>0</v>
      </c>
      <c r="Q39" s="17">
        <f t="shared" si="28"/>
        <v>0</v>
      </c>
      <c r="R39" s="78">
        <f t="shared" si="11"/>
        <v>0</v>
      </c>
      <c r="S39" s="17">
        <f t="shared" si="20"/>
        <v>0</v>
      </c>
      <c r="T39" s="12">
        <f t="shared" si="12"/>
        <v>0</v>
      </c>
      <c r="U39" s="12">
        <f t="shared" si="13"/>
        <v>0</v>
      </c>
      <c r="V39" s="23">
        <v>0</v>
      </c>
      <c r="W39" s="23">
        <v>0</v>
      </c>
      <c r="X39" s="23">
        <v>0</v>
      </c>
      <c r="Y39" s="30">
        <f t="shared" si="14"/>
        <v>0</v>
      </c>
      <c r="Z39" s="17">
        <f t="shared" si="15"/>
        <v>0</v>
      </c>
      <c r="AA39" s="17">
        <f t="shared" si="21"/>
        <v>0</v>
      </c>
      <c r="AB39" s="23">
        <v>0</v>
      </c>
      <c r="AC39" s="17">
        <f t="shared" si="22"/>
        <v>0</v>
      </c>
      <c r="AD39" s="17">
        <f t="shared" si="29"/>
        <v>0</v>
      </c>
      <c r="AE39" s="17">
        <f t="shared" si="29"/>
        <v>0</v>
      </c>
      <c r="AF39" s="17">
        <f t="shared" si="29"/>
        <v>0</v>
      </c>
      <c r="AH39" s="17">
        <f t="shared" si="33"/>
        <v>0</v>
      </c>
      <c r="AI39" s="17">
        <f t="shared" si="33"/>
        <v>0</v>
      </c>
      <c r="AJ39" s="17">
        <f t="shared" si="33"/>
        <v>0</v>
      </c>
      <c r="AK39" s="17">
        <f t="shared" si="33"/>
        <v>0</v>
      </c>
      <c r="AL39" s="17">
        <f t="shared" si="33"/>
        <v>0</v>
      </c>
      <c r="AM39" s="17">
        <f t="shared" si="33"/>
        <v>0</v>
      </c>
      <c r="AN39" s="17">
        <f t="shared" si="33"/>
        <v>0</v>
      </c>
      <c r="AO39" s="17">
        <f t="shared" si="33"/>
        <v>0</v>
      </c>
      <c r="AP39" s="17">
        <f t="shared" si="33"/>
        <v>0</v>
      </c>
      <c r="AQ39" s="17">
        <f t="shared" si="33"/>
        <v>0</v>
      </c>
      <c r="AR39" s="17">
        <f t="shared" si="34"/>
        <v>0</v>
      </c>
      <c r="AS39" s="17">
        <f t="shared" si="34"/>
        <v>0</v>
      </c>
      <c r="AT39" s="17">
        <f t="shared" si="34"/>
        <v>0</v>
      </c>
      <c r="AU39" s="17">
        <f t="shared" si="34"/>
        <v>0</v>
      </c>
      <c r="AV39" s="17">
        <f t="shared" si="34"/>
        <v>0</v>
      </c>
      <c r="AW39" s="17">
        <f t="shared" si="34"/>
        <v>0</v>
      </c>
      <c r="AX39" s="17">
        <f t="shared" si="34"/>
        <v>0</v>
      </c>
      <c r="AY39" s="17">
        <f t="shared" si="34"/>
        <v>0</v>
      </c>
      <c r="BA39" s="17">
        <f t="shared" si="35"/>
        <v>0</v>
      </c>
      <c r="BB39" s="17">
        <f t="shared" si="35"/>
        <v>0</v>
      </c>
      <c r="BC39" s="17">
        <f t="shared" si="35"/>
        <v>0</v>
      </c>
      <c r="BD39" s="17">
        <f t="shared" si="35"/>
        <v>0</v>
      </c>
      <c r="BE39" s="17">
        <f t="shared" si="35"/>
        <v>0</v>
      </c>
      <c r="BF39" s="17">
        <f t="shared" si="35"/>
        <v>0</v>
      </c>
      <c r="BH39" s="35">
        <f t="shared" si="23"/>
        <v>0</v>
      </c>
      <c r="BI39" s="5"/>
    </row>
    <row r="40" spans="1:64" ht="15">
      <c r="A40" s="21" t="s">
        <v>12289</v>
      </c>
      <c r="B40" s="15">
        <f t="shared" si="1"/>
        <v>0</v>
      </c>
      <c r="C40" s="22" t="s">
        <v>12290</v>
      </c>
      <c r="D40" s="77">
        <f t="shared" si="2"/>
        <v>0</v>
      </c>
      <c r="E40" s="17">
        <f t="shared" si="3"/>
        <v>0</v>
      </c>
      <c r="F40" s="29">
        <f t="shared" si="4"/>
        <v>0</v>
      </c>
      <c r="G40" s="83">
        <f t="shared" si="5"/>
        <v>0</v>
      </c>
      <c r="H40" s="30">
        <f t="shared" ref="H40:H103" si="36">AL40+AN40</f>
        <v>0</v>
      </c>
      <c r="I40" s="30">
        <f t="shared" ref="I40:I103" si="37">AO40+AQ40</f>
        <v>0</v>
      </c>
      <c r="J40" s="30">
        <f t="shared" ref="J40:J103" si="38">AR40+AT40</f>
        <v>0</v>
      </c>
      <c r="K40" s="23">
        <v>0</v>
      </c>
      <c r="L40" s="17">
        <f t="shared" si="27"/>
        <v>0</v>
      </c>
      <c r="M40" s="17">
        <f t="shared" si="27"/>
        <v>0</v>
      </c>
      <c r="N40" s="30">
        <f t="shared" ref="N40:N103" si="39">AU40</f>
        <v>0</v>
      </c>
      <c r="O40" s="17">
        <f t="shared" si="28"/>
        <v>0</v>
      </c>
      <c r="P40" s="17">
        <f t="shared" si="28"/>
        <v>0</v>
      </c>
      <c r="Q40" s="17">
        <f t="shared" si="28"/>
        <v>0</v>
      </c>
      <c r="R40" s="77">
        <f t="shared" si="11"/>
        <v>0</v>
      </c>
      <c r="S40" s="17">
        <f t="shared" si="20"/>
        <v>0</v>
      </c>
      <c r="T40" s="12">
        <f t="shared" si="12"/>
        <v>0</v>
      </c>
      <c r="U40" s="12">
        <f t="shared" si="13"/>
        <v>0</v>
      </c>
      <c r="V40" s="23">
        <v>0</v>
      </c>
      <c r="W40" s="23">
        <v>0</v>
      </c>
      <c r="X40" s="23">
        <v>0</v>
      </c>
      <c r="Y40" s="30">
        <f>AW40+AY40</f>
        <v>0</v>
      </c>
      <c r="Z40" s="17">
        <f t="shared" si="15"/>
        <v>0</v>
      </c>
      <c r="AA40" s="17">
        <f t="shared" si="21"/>
        <v>0</v>
      </c>
      <c r="AB40" s="23">
        <v>0</v>
      </c>
      <c r="AC40" s="17">
        <f t="shared" si="22"/>
        <v>0</v>
      </c>
      <c r="AD40" s="17">
        <f t="shared" si="29"/>
        <v>0</v>
      </c>
      <c r="AE40" s="17">
        <f t="shared" si="29"/>
        <v>0</v>
      </c>
      <c r="AF40" s="17">
        <f t="shared" si="29"/>
        <v>0</v>
      </c>
      <c r="AH40" s="17">
        <f t="shared" si="33"/>
        <v>0</v>
      </c>
      <c r="AI40" s="17">
        <f t="shared" si="33"/>
        <v>0</v>
      </c>
      <c r="AJ40" s="17">
        <f t="shared" si="33"/>
        <v>0</v>
      </c>
      <c r="AK40" s="17">
        <f t="shared" si="33"/>
        <v>0</v>
      </c>
      <c r="AL40" s="17">
        <f t="shared" si="33"/>
        <v>0</v>
      </c>
      <c r="AM40" s="17">
        <f t="shared" si="33"/>
        <v>0</v>
      </c>
      <c r="AN40" s="17">
        <f t="shared" si="33"/>
        <v>0</v>
      </c>
      <c r="AO40" s="17">
        <f t="shared" si="33"/>
        <v>0</v>
      </c>
      <c r="AP40" s="17">
        <f t="shared" si="33"/>
        <v>0</v>
      </c>
      <c r="AQ40" s="17">
        <f t="shared" si="33"/>
        <v>0</v>
      </c>
      <c r="AR40" s="17">
        <f t="shared" si="34"/>
        <v>0</v>
      </c>
      <c r="AS40" s="17">
        <f t="shared" si="34"/>
        <v>0</v>
      </c>
      <c r="AT40" s="17">
        <f t="shared" si="34"/>
        <v>0</v>
      </c>
      <c r="AU40" s="17">
        <f t="shared" si="34"/>
        <v>0</v>
      </c>
      <c r="AV40" s="17">
        <f t="shared" si="34"/>
        <v>0</v>
      </c>
      <c r="AW40" s="17">
        <f t="shared" si="34"/>
        <v>0</v>
      </c>
      <c r="AX40" s="17">
        <f t="shared" si="34"/>
        <v>0</v>
      </c>
      <c r="AY40" s="17">
        <f t="shared" si="34"/>
        <v>0</v>
      </c>
      <c r="BA40" s="17">
        <f t="shared" si="35"/>
        <v>0</v>
      </c>
      <c r="BB40" s="17">
        <f t="shared" si="35"/>
        <v>0</v>
      </c>
      <c r="BC40" s="17">
        <f t="shared" si="35"/>
        <v>0</v>
      </c>
      <c r="BD40" s="17">
        <f t="shared" si="35"/>
        <v>0</v>
      </c>
      <c r="BE40" s="17">
        <f t="shared" si="35"/>
        <v>0</v>
      </c>
      <c r="BF40" s="17">
        <f t="shared" si="35"/>
        <v>0</v>
      </c>
      <c r="BH40" s="36">
        <f>+(BD40-AJ40)+(BF40-AV40)+(AX40-BB40)</f>
        <v>0</v>
      </c>
      <c r="BI40" s="33"/>
    </row>
    <row r="41" spans="1:64" ht="15">
      <c r="A41" s="21" t="s">
        <v>12291</v>
      </c>
      <c r="B41" s="15">
        <f t="shared" si="1"/>
        <v>0</v>
      </c>
      <c r="C41" s="22" t="s">
        <v>12292</v>
      </c>
      <c r="D41" s="77">
        <f t="shared" si="2"/>
        <v>0</v>
      </c>
      <c r="E41" s="17">
        <f t="shared" si="3"/>
        <v>0</v>
      </c>
      <c r="F41" s="29">
        <f t="shared" si="4"/>
        <v>0</v>
      </c>
      <c r="G41" s="83">
        <f t="shared" si="5"/>
        <v>0</v>
      </c>
      <c r="H41" s="30">
        <f t="shared" si="36"/>
        <v>0</v>
      </c>
      <c r="I41" s="30">
        <f t="shared" si="37"/>
        <v>0</v>
      </c>
      <c r="J41" s="30">
        <f t="shared" si="38"/>
        <v>0</v>
      </c>
      <c r="K41" s="23">
        <v>0</v>
      </c>
      <c r="L41" s="17">
        <f t="shared" si="27"/>
        <v>0</v>
      </c>
      <c r="M41" s="17">
        <f t="shared" si="27"/>
        <v>0</v>
      </c>
      <c r="N41" s="30">
        <f t="shared" si="39"/>
        <v>0</v>
      </c>
      <c r="O41" s="17">
        <f t="shared" si="28"/>
        <v>0</v>
      </c>
      <c r="P41" s="17">
        <f t="shared" si="28"/>
        <v>0</v>
      </c>
      <c r="Q41" s="17">
        <f t="shared" si="28"/>
        <v>0</v>
      </c>
      <c r="R41" s="77">
        <f t="shared" si="11"/>
        <v>0</v>
      </c>
      <c r="S41" s="17">
        <f t="shared" si="20"/>
        <v>0</v>
      </c>
      <c r="T41" s="12">
        <f t="shared" si="12"/>
        <v>0</v>
      </c>
      <c r="U41" s="12">
        <f t="shared" si="13"/>
        <v>0</v>
      </c>
      <c r="V41" s="23">
        <v>0</v>
      </c>
      <c r="W41" s="23">
        <v>0</v>
      </c>
      <c r="X41" s="23">
        <v>0</v>
      </c>
      <c r="Y41" s="30">
        <f t="shared" ref="Y41:Y104" si="40">AW41+AY41</f>
        <v>0</v>
      </c>
      <c r="Z41" s="17">
        <f t="shared" si="15"/>
        <v>0</v>
      </c>
      <c r="AA41" s="17">
        <f t="shared" si="21"/>
        <v>0</v>
      </c>
      <c r="AB41" s="23">
        <v>0</v>
      </c>
      <c r="AC41" s="17">
        <f t="shared" si="22"/>
        <v>0</v>
      </c>
      <c r="AD41" s="17">
        <f t="shared" si="29"/>
        <v>0</v>
      </c>
      <c r="AE41" s="17">
        <f t="shared" si="29"/>
        <v>0</v>
      </c>
      <c r="AF41" s="17">
        <f t="shared" si="29"/>
        <v>0</v>
      </c>
      <c r="AH41" s="17">
        <f t="shared" si="33"/>
        <v>0</v>
      </c>
      <c r="AI41" s="17">
        <f t="shared" si="33"/>
        <v>0</v>
      </c>
      <c r="AJ41" s="17">
        <f t="shared" si="33"/>
        <v>0</v>
      </c>
      <c r="AK41" s="17">
        <f t="shared" si="33"/>
        <v>0</v>
      </c>
      <c r="AL41" s="17">
        <f t="shared" si="33"/>
        <v>0</v>
      </c>
      <c r="AM41" s="17">
        <f t="shared" si="33"/>
        <v>0</v>
      </c>
      <c r="AN41" s="17">
        <f t="shared" si="33"/>
        <v>0</v>
      </c>
      <c r="AO41" s="17">
        <f t="shared" si="33"/>
        <v>0</v>
      </c>
      <c r="AP41" s="17">
        <f t="shared" si="33"/>
        <v>0</v>
      </c>
      <c r="AQ41" s="17">
        <f t="shared" si="33"/>
        <v>0</v>
      </c>
      <c r="AR41" s="17">
        <f t="shared" si="34"/>
        <v>0</v>
      </c>
      <c r="AS41" s="17">
        <f t="shared" si="34"/>
        <v>0</v>
      </c>
      <c r="AT41" s="17">
        <f t="shared" si="34"/>
        <v>0</v>
      </c>
      <c r="AU41" s="17">
        <f t="shared" si="34"/>
        <v>0</v>
      </c>
      <c r="AV41" s="17">
        <f t="shared" si="34"/>
        <v>0</v>
      </c>
      <c r="AW41" s="17">
        <f t="shared" si="34"/>
        <v>0</v>
      </c>
      <c r="AX41" s="17">
        <f t="shared" si="34"/>
        <v>0</v>
      </c>
      <c r="AY41" s="17">
        <f t="shared" si="34"/>
        <v>0</v>
      </c>
      <c r="BA41" s="17">
        <f t="shared" si="35"/>
        <v>0</v>
      </c>
      <c r="BB41" s="17">
        <f t="shared" si="35"/>
        <v>0</v>
      </c>
      <c r="BC41" s="17">
        <f t="shared" si="35"/>
        <v>0</v>
      </c>
      <c r="BD41" s="17">
        <f t="shared" si="35"/>
        <v>0</v>
      </c>
      <c r="BE41" s="17">
        <f t="shared" si="35"/>
        <v>0</v>
      </c>
      <c r="BF41" s="17">
        <f t="shared" si="35"/>
        <v>0</v>
      </c>
      <c r="BH41" s="36">
        <f t="shared" ref="BH41:BH104" si="41">+(BD41-AJ41)+(BF41-AV41)+(AX41-BB41)</f>
        <v>0</v>
      </c>
      <c r="BI41" s="33"/>
    </row>
    <row r="42" spans="1:64" ht="15">
      <c r="A42" s="21" t="s">
        <v>12293</v>
      </c>
      <c r="B42" s="15">
        <f t="shared" si="1"/>
        <v>0</v>
      </c>
      <c r="C42" s="22" t="s">
        <v>12294</v>
      </c>
      <c r="D42" s="77">
        <f t="shared" si="2"/>
        <v>0</v>
      </c>
      <c r="E42" s="17">
        <f t="shared" si="3"/>
        <v>0</v>
      </c>
      <c r="F42" s="29">
        <f t="shared" si="4"/>
        <v>0</v>
      </c>
      <c r="G42" s="83">
        <f t="shared" si="5"/>
        <v>0</v>
      </c>
      <c r="H42" s="30">
        <f t="shared" si="36"/>
        <v>0</v>
      </c>
      <c r="I42" s="30">
        <f t="shared" si="37"/>
        <v>0</v>
      </c>
      <c r="J42" s="30">
        <f t="shared" si="38"/>
        <v>0</v>
      </c>
      <c r="K42" s="23">
        <v>0</v>
      </c>
      <c r="L42" s="17">
        <f t="shared" si="27"/>
        <v>0</v>
      </c>
      <c r="M42" s="17">
        <f t="shared" si="27"/>
        <v>0</v>
      </c>
      <c r="N42" s="30">
        <f t="shared" si="39"/>
        <v>0</v>
      </c>
      <c r="O42" s="17">
        <f t="shared" si="28"/>
        <v>0</v>
      </c>
      <c r="P42" s="17">
        <f t="shared" si="28"/>
        <v>0</v>
      </c>
      <c r="Q42" s="17">
        <f t="shared" si="28"/>
        <v>0</v>
      </c>
      <c r="R42" s="77">
        <f t="shared" si="11"/>
        <v>0</v>
      </c>
      <c r="S42" s="17">
        <f t="shared" si="20"/>
        <v>0</v>
      </c>
      <c r="T42" s="12">
        <f t="shared" si="12"/>
        <v>0</v>
      </c>
      <c r="U42" s="12">
        <f t="shared" si="13"/>
        <v>0</v>
      </c>
      <c r="V42" s="23">
        <v>0</v>
      </c>
      <c r="W42" s="23">
        <v>0</v>
      </c>
      <c r="X42" s="23">
        <v>0</v>
      </c>
      <c r="Y42" s="30">
        <f t="shared" si="40"/>
        <v>0</v>
      </c>
      <c r="Z42" s="17">
        <f t="shared" si="15"/>
        <v>0</v>
      </c>
      <c r="AA42" s="17">
        <f t="shared" si="21"/>
        <v>0</v>
      </c>
      <c r="AB42" s="23">
        <v>0</v>
      </c>
      <c r="AC42" s="17">
        <f t="shared" si="22"/>
        <v>0</v>
      </c>
      <c r="AD42" s="17">
        <f t="shared" si="29"/>
        <v>0</v>
      </c>
      <c r="AE42" s="17">
        <f t="shared" si="29"/>
        <v>0</v>
      </c>
      <c r="AF42" s="17">
        <f t="shared" si="29"/>
        <v>0</v>
      </c>
      <c r="AH42" s="17">
        <f t="shared" si="33"/>
        <v>0</v>
      </c>
      <c r="AI42" s="17">
        <f t="shared" si="33"/>
        <v>0</v>
      </c>
      <c r="AJ42" s="17">
        <f t="shared" si="33"/>
        <v>0</v>
      </c>
      <c r="AK42" s="17">
        <f t="shared" si="33"/>
        <v>0</v>
      </c>
      <c r="AL42" s="17">
        <f t="shared" si="33"/>
        <v>0</v>
      </c>
      <c r="AM42" s="17">
        <f t="shared" si="33"/>
        <v>0</v>
      </c>
      <c r="AN42" s="17">
        <f t="shared" si="33"/>
        <v>0</v>
      </c>
      <c r="AO42" s="17">
        <f t="shared" si="33"/>
        <v>0</v>
      </c>
      <c r="AP42" s="17">
        <f t="shared" si="33"/>
        <v>0</v>
      </c>
      <c r="AQ42" s="17">
        <f t="shared" si="33"/>
        <v>0</v>
      </c>
      <c r="AR42" s="17">
        <f t="shared" si="34"/>
        <v>0</v>
      </c>
      <c r="AS42" s="17">
        <f t="shared" si="34"/>
        <v>0</v>
      </c>
      <c r="AT42" s="17">
        <f t="shared" si="34"/>
        <v>0</v>
      </c>
      <c r="AU42" s="17">
        <f t="shared" si="34"/>
        <v>0</v>
      </c>
      <c r="AV42" s="17">
        <f t="shared" si="34"/>
        <v>0</v>
      </c>
      <c r="AW42" s="17">
        <f t="shared" si="34"/>
        <v>0</v>
      </c>
      <c r="AX42" s="17">
        <f t="shared" si="34"/>
        <v>0</v>
      </c>
      <c r="AY42" s="17">
        <f t="shared" si="34"/>
        <v>0</v>
      </c>
      <c r="BA42" s="17">
        <f t="shared" si="35"/>
        <v>0</v>
      </c>
      <c r="BB42" s="17">
        <f t="shared" si="35"/>
        <v>0</v>
      </c>
      <c r="BC42" s="17">
        <f t="shared" si="35"/>
        <v>0</v>
      </c>
      <c r="BD42" s="17">
        <f t="shared" si="35"/>
        <v>0</v>
      </c>
      <c r="BE42" s="17">
        <f t="shared" si="35"/>
        <v>0</v>
      </c>
      <c r="BF42" s="17">
        <f t="shared" si="35"/>
        <v>0</v>
      </c>
      <c r="BH42" s="36">
        <f t="shared" si="41"/>
        <v>0</v>
      </c>
      <c r="BI42" s="5"/>
    </row>
    <row r="43" spans="1:64" ht="15">
      <c r="A43" s="21" t="s">
        <v>12295</v>
      </c>
      <c r="B43" s="15">
        <f t="shared" si="1"/>
        <v>0</v>
      </c>
      <c r="C43" s="22" t="s">
        <v>12296</v>
      </c>
      <c r="D43" s="77">
        <f t="shared" si="2"/>
        <v>0</v>
      </c>
      <c r="E43" s="17">
        <f t="shared" si="3"/>
        <v>0</v>
      </c>
      <c r="F43" s="29">
        <f t="shared" si="4"/>
        <v>0</v>
      </c>
      <c r="G43" s="83">
        <f t="shared" si="5"/>
        <v>0</v>
      </c>
      <c r="H43" s="30">
        <f t="shared" si="36"/>
        <v>0</v>
      </c>
      <c r="I43" s="30">
        <f t="shared" si="37"/>
        <v>0</v>
      </c>
      <c r="J43" s="30">
        <f t="shared" si="38"/>
        <v>0</v>
      </c>
      <c r="K43" s="23">
        <v>0</v>
      </c>
      <c r="L43" s="17">
        <f t="shared" si="27"/>
        <v>0</v>
      </c>
      <c r="M43" s="17">
        <f t="shared" si="27"/>
        <v>0</v>
      </c>
      <c r="N43" s="30">
        <f t="shared" si="39"/>
        <v>0</v>
      </c>
      <c r="O43" s="17">
        <f t="shared" si="28"/>
        <v>0</v>
      </c>
      <c r="P43" s="17">
        <f t="shared" si="28"/>
        <v>0</v>
      </c>
      <c r="Q43" s="17">
        <f t="shared" si="28"/>
        <v>0</v>
      </c>
      <c r="R43" s="77">
        <f t="shared" si="11"/>
        <v>0</v>
      </c>
      <c r="S43" s="17">
        <f t="shared" si="20"/>
        <v>0</v>
      </c>
      <c r="T43" s="12">
        <f t="shared" si="12"/>
        <v>0</v>
      </c>
      <c r="U43" s="12">
        <f t="shared" si="13"/>
        <v>0</v>
      </c>
      <c r="V43" s="23">
        <v>0</v>
      </c>
      <c r="W43" s="23">
        <v>0</v>
      </c>
      <c r="X43" s="23">
        <v>0</v>
      </c>
      <c r="Y43" s="30">
        <f t="shared" si="40"/>
        <v>0</v>
      </c>
      <c r="Z43" s="17">
        <f t="shared" si="15"/>
        <v>0</v>
      </c>
      <c r="AA43" s="17">
        <f t="shared" si="21"/>
        <v>0</v>
      </c>
      <c r="AB43" s="23">
        <v>0</v>
      </c>
      <c r="AC43" s="17">
        <f t="shared" si="22"/>
        <v>0</v>
      </c>
      <c r="AD43" s="17">
        <f t="shared" si="29"/>
        <v>0</v>
      </c>
      <c r="AE43" s="17">
        <f t="shared" si="29"/>
        <v>0</v>
      </c>
      <c r="AF43" s="17">
        <f t="shared" si="29"/>
        <v>0</v>
      </c>
      <c r="AH43" s="17">
        <f t="shared" si="33"/>
        <v>0</v>
      </c>
      <c r="AI43" s="17">
        <f t="shared" si="33"/>
        <v>0</v>
      </c>
      <c r="AJ43" s="17">
        <f t="shared" si="33"/>
        <v>0</v>
      </c>
      <c r="AK43" s="17">
        <f t="shared" si="33"/>
        <v>0</v>
      </c>
      <c r="AL43" s="17">
        <f t="shared" si="33"/>
        <v>0</v>
      </c>
      <c r="AM43" s="17">
        <f t="shared" si="33"/>
        <v>0</v>
      </c>
      <c r="AN43" s="17">
        <f t="shared" si="33"/>
        <v>0</v>
      </c>
      <c r="AO43" s="17">
        <f t="shared" si="33"/>
        <v>0</v>
      </c>
      <c r="AP43" s="17">
        <f t="shared" si="33"/>
        <v>0</v>
      </c>
      <c r="AQ43" s="17">
        <f t="shared" si="33"/>
        <v>0</v>
      </c>
      <c r="AR43" s="17">
        <f t="shared" si="34"/>
        <v>0</v>
      </c>
      <c r="AS43" s="17">
        <f t="shared" si="34"/>
        <v>0</v>
      </c>
      <c r="AT43" s="17">
        <f t="shared" si="34"/>
        <v>0</v>
      </c>
      <c r="AU43" s="17">
        <f t="shared" si="34"/>
        <v>0</v>
      </c>
      <c r="AV43" s="17">
        <f t="shared" si="34"/>
        <v>0</v>
      </c>
      <c r="AW43" s="17">
        <f t="shared" si="34"/>
        <v>0</v>
      </c>
      <c r="AX43" s="17">
        <f t="shared" si="34"/>
        <v>0</v>
      </c>
      <c r="AY43" s="17">
        <f t="shared" si="34"/>
        <v>0</v>
      </c>
      <c r="BA43" s="17">
        <f t="shared" si="35"/>
        <v>0</v>
      </c>
      <c r="BB43" s="17">
        <f t="shared" si="35"/>
        <v>0</v>
      </c>
      <c r="BC43" s="17">
        <f t="shared" si="35"/>
        <v>0</v>
      </c>
      <c r="BD43" s="17">
        <f t="shared" si="35"/>
        <v>0</v>
      </c>
      <c r="BE43" s="17">
        <f t="shared" si="35"/>
        <v>0</v>
      </c>
      <c r="BF43" s="17">
        <f t="shared" si="35"/>
        <v>0</v>
      </c>
      <c r="BH43" s="36">
        <f t="shared" si="41"/>
        <v>0</v>
      </c>
      <c r="BI43" s="5"/>
    </row>
    <row r="44" spans="1:64" ht="15">
      <c r="A44" s="25" t="s">
        <v>12297</v>
      </c>
      <c r="B44" s="15">
        <f t="shared" si="1"/>
        <v>0</v>
      </c>
      <c r="C44" s="26" t="s">
        <v>12298</v>
      </c>
      <c r="D44" s="77">
        <f t="shared" si="2"/>
        <v>0</v>
      </c>
      <c r="E44" s="17">
        <f t="shared" si="3"/>
        <v>0</v>
      </c>
      <c r="F44" s="29">
        <f t="shared" si="4"/>
        <v>0</v>
      </c>
      <c r="G44" s="83">
        <f t="shared" si="5"/>
        <v>0</v>
      </c>
      <c r="H44" s="19">
        <f t="shared" si="36"/>
        <v>0</v>
      </c>
      <c r="I44" s="19">
        <f t="shared" si="37"/>
        <v>0</v>
      </c>
      <c r="J44" s="19">
        <f t="shared" si="38"/>
        <v>0</v>
      </c>
      <c r="K44" s="20">
        <v>0</v>
      </c>
      <c r="L44" s="17">
        <f t="shared" si="27"/>
        <v>0</v>
      </c>
      <c r="M44" s="17">
        <f t="shared" si="27"/>
        <v>0</v>
      </c>
      <c r="N44" s="19">
        <f t="shared" si="39"/>
        <v>0</v>
      </c>
      <c r="O44" s="17">
        <f t="shared" si="28"/>
        <v>0</v>
      </c>
      <c r="P44" s="17">
        <f t="shared" si="28"/>
        <v>0</v>
      </c>
      <c r="Q44" s="17">
        <f t="shared" si="28"/>
        <v>0</v>
      </c>
      <c r="R44" s="77">
        <f t="shared" si="11"/>
        <v>0</v>
      </c>
      <c r="S44" s="17">
        <f t="shared" si="20"/>
        <v>0</v>
      </c>
      <c r="T44" s="12">
        <f t="shared" si="12"/>
        <v>0</v>
      </c>
      <c r="U44" s="12">
        <f t="shared" si="13"/>
        <v>0</v>
      </c>
      <c r="V44" s="20">
        <v>0</v>
      </c>
      <c r="W44" s="20">
        <v>0</v>
      </c>
      <c r="X44" s="20">
        <v>0</v>
      </c>
      <c r="Y44" s="30">
        <f t="shared" si="40"/>
        <v>0</v>
      </c>
      <c r="Z44" s="17">
        <f t="shared" si="15"/>
        <v>0</v>
      </c>
      <c r="AA44" s="17">
        <f t="shared" si="21"/>
        <v>0</v>
      </c>
      <c r="AB44" s="20">
        <v>0</v>
      </c>
      <c r="AC44" s="17">
        <f t="shared" si="22"/>
        <v>0</v>
      </c>
      <c r="AD44" s="17">
        <f t="shared" si="29"/>
        <v>0</v>
      </c>
      <c r="AE44" s="17">
        <f t="shared" si="29"/>
        <v>0</v>
      </c>
      <c r="AF44" s="17">
        <f t="shared" si="29"/>
        <v>0</v>
      </c>
      <c r="AH44" s="17">
        <f t="shared" si="33"/>
        <v>0</v>
      </c>
      <c r="AI44" s="17">
        <f t="shared" si="33"/>
        <v>0</v>
      </c>
      <c r="AJ44" s="17">
        <f t="shared" si="33"/>
        <v>0</v>
      </c>
      <c r="AK44" s="17">
        <f t="shared" si="33"/>
        <v>0</v>
      </c>
      <c r="AL44" s="17">
        <f t="shared" si="33"/>
        <v>0</v>
      </c>
      <c r="AM44" s="17">
        <f t="shared" si="33"/>
        <v>0</v>
      </c>
      <c r="AN44" s="17">
        <f t="shared" si="33"/>
        <v>0</v>
      </c>
      <c r="AO44" s="17">
        <f t="shared" si="33"/>
        <v>0</v>
      </c>
      <c r="AP44" s="17">
        <f t="shared" si="33"/>
        <v>0</v>
      </c>
      <c r="AQ44" s="17">
        <f t="shared" si="33"/>
        <v>0</v>
      </c>
      <c r="AR44" s="17">
        <f t="shared" si="34"/>
        <v>0</v>
      </c>
      <c r="AS44" s="17">
        <f t="shared" si="34"/>
        <v>0</v>
      </c>
      <c r="AT44" s="17">
        <f t="shared" si="34"/>
        <v>0</v>
      </c>
      <c r="AU44" s="17">
        <f t="shared" si="34"/>
        <v>0</v>
      </c>
      <c r="AV44" s="17">
        <f t="shared" si="34"/>
        <v>0</v>
      </c>
      <c r="AW44" s="17">
        <f t="shared" si="34"/>
        <v>0</v>
      </c>
      <c r="AX44" s="17">
        <f t="shared" si="34"/>
        <v>0</v>
      </c>
      <c r="AY44" s="17">
        <f t="shared" si="34"/>
        <v>0</v>
      </c>
      <c r="BA44" s="17">
        <f t="shared" si="35"/>
        <v>0</v>
      </c>
      <c r="BB44" s="17">
        <f t="shared" si="35"/>
        <v>0</v>
      </c>
      <c r="BC44" s="17">
        <f t="shared" si="35"/>
        <v>0</v>
      </c>
      <c r="BD44" s="17">
        <f t="shared" si="35"/>
        <v>0</v>
      </c>
      <c r="BE44" s="17">
        <f t="shared" si="35"/>
        <v>0</v>
      </c>
      <c r="BF44" s="17">
        <f t="shared" si="35"/>
        <v>0</v>
      </c>
      <c r="BH44" s="36">
        <f t="shared" si="41"/>
        <v>0</v>
      </c>
      <c r="BI44" s="33"/>
    </row>
    <row r="45" spans="1:64" ht="15">
      <c r="A45" s="21" t="s">
        <v>12299</v>
      </c>
      <c r="B45" s="15">
        <f t="shared" si="1"/>
        <v>0</v>
      </c>
      <c r="C45" s="22" t="s">
        <v>12300</v>
      </c>
      <c r="D45" s="77">
        <f t="shared" si="2"/>
        <v>0</v>
      </c>
      <c r="E45" s="17">
        <f t="shared" si="3"/>
        <v>0</v>
      </c>
      <c r="F45" s="29">
        <f t="shared" si="4"/>
        <v>0</v>
      </c>
      <c r="G45" s="83">
        <f t="shared" si="5"/>
        <v>0</v>
      </c>
      <c r="H45" s="30">
        <f t="shared" si="36"/>
        <v>0</v>
      </c>
      <c r="I45" s="30">
        <f t="shared" si="37"/>
        <v>0</v>
      </c>
      <c r="J45" s="30">
        <f t="shared" si="38"/>
        <v>0</v>
      </c>
      <c r="K45" s="23">
        <v>0</v>
      </c>
      <c r="L45" s="17">
        <f t="shared" si="27"/>
        <v>0</v>
      </c>
      <c r="M45" s="17">
        <f t="shared" si="27"/>
        <v>0</v>
      </c>
      <c r="N45" s="30">
        <f t="shared" si="39"/>
        <v>0</v>
      </c>
      <c r="O45" s="17">
        <f t="shared" si="28"/>
        <v>0</v>
      </c>
      <c r="P45" s="17">
        <f t="shared" si="28"/>
        <v>0</v>
      </c>
      <c r="Q45" s="17">
        <f t="shared" si="28"/>
        <v>0</v>
      </c>
      <c r="R45" s="77">
        <f t="shared" si="11"/>
        <v>0</v>
      </c>
      <c r="S45" s="17">
        <f t="shared" si="20"/>
        <v>0</v>
      </c>
      <c r="T45" s="12">
        <f t="shared" si="12"/>
        <v>0</v>
      </c>
      <c r="U45" s="12">
        <f t="shared" si="13"/>
        <v>0</v>
      </c>
      <c r="V45" s="23">
        <v>0</v>
      </c>
      <c r="W45" s="23">
        <v>0</v>
      </c>
      <c r="X45" s="23">
        <v>0</v>
      </c>
      <c r="Y45" s="30">
        <f t="shared" si="40"/>
        <v>0</v>
      </c>
      <c r="Z45" s="17">
        <f t="shared" si="15"/>
        <v>0</v>
      </c>
      <c r="AA45" s="17">
        <f t="shared" si="21"/>
        <v>0</v>
      </c>
      <c r="AB45" s="23">
        <v>0</v>
      </c>
      <c r="AC45" s="17">
        <f t="shared" si="22"/>
        <v>0</v>
      </c>
      <c r="AD45" s="17">
        <f t="shared" si="29"/>
        <v>0</v>
      </c>
      <c r="AE45" s="17">
        <f t="shared" si="29"/>
        <v>0</v>
      </c>
      <c r="AF45" s="17">
        <f t="shared" si="29"/>
        <v>0</v>
      </c>
      <c r="AH45" s="17">
        <f t="shared" si="33"/>
        <v>0</v>
      </c>
      <c r="AI45" s="17">
        <f t="shared" si="33"/>
        <v>0</v>
      </c>
      <c r="AJ45" s="17">
        <f t="shared" si="33"/>
        <v>0</v>
      </c>
      <c r="AK45" s="17">
        <f t="shared" si="33"/>
        <v>0</v>
      </c>
      <c r="AL45" s="17">
        <f t="shared" si="33"/>
        <v>0</v>
      </c>
      <c r="AM45" s="17">
        <f t="shared" si="33"/>
        <v>0</v>
      </c>
      <c r="AN45" s="17">
        <f t="shared" si="33"/>
        <v>0</v>
      </c>
      <c r="AO45" s="17">
        <f t="shared" si="33"/>
        <v>0</v>
      </c>
      <c r="AP45" s="17">
        <f t="shared" si="33"/>
        <v>0</v>
      </c>
      <c r="AQ45" s="17">
        <f t="shared" si="33"/>
        <v>0</v>
      </c>
      <c r="AR45" s="17">
        <f t="shared" si="34"/>
        <v>0</v>
      </c>
      <c r="AS45" s="17">
        <f t="shared" si="34"/>
        <v>0</v>
      </c>
      <c r="AT45" s="17">
        <f t="shared" si="34"/>
        <v>0</v>
      </c>
      <c r="AU45" s="17">
        <f t="shared" si="34"/>
        <v>0</v>
      </c>
      <c r="AV45" s="17">
        <f t="shared" si="34"/>
        <v>0</v>
      </c>
      <c r="AW45" s="17">
        <f t="shared" si="34"/>
        <v>0</v>
      </c>
      <c r="AX45" s="17">
        <f t="shared" si="34"/>
        <v>0</v>
      </c>
      <c r="AY45" s="17">
        <f t="shared" si="34"/>
        <v>0</v>
      </c>
      <c r="BA45" s="17">
        <f t="shared" si="35"/>
        <v>0</v>
      </c>
      <c r="BB45" s="17">
        <f t="shared" si="35"/>
        <v>0</v>
      </c>
      <c r="BC45" s="17">
        <f t="shared" si="35"/>
        <v>0</v>
      </c>
      <c r="BD45" s="17">
        <f t="shared" si="35"/>
        <v>0</v>
      </c>
      <c r="BE45" s="17">
        <f t="shared" si="35"/>
        <v>0</v>
      </c>
      <c r="BF45" s="17">
        <f t="shared" si="35"/>
        <v>0</v>
      </c>
      <c r="BH45" s="36">
        <f t="shared" si="41"/>
        <v>0</v>
      </c>
      <c r="BI45" s="33"/>
      <c r="BL45" s="4" t="s">
        <v>9760</v>
      </c>
    </row>
    <row r="46" spans="1:64" ht="15">
      <c r="A46" s="21" t="s">
        <v>12301</v>
      </c>
      <c r="B46" s="15">
        <f t="shared" si="1"/>
        <v>0</v>
      </c>
      <c r="C46" s="22" t="s">
        <v>12302</v>
      </c>
      <c r="D46" s="77">
        <f t="shared" si="2"/>
        <v>0</v>
      </c>
      <c r="E46" s="17">
        <f t="shared" si="3"/>
        <v>0</v>
      </c>
      <c r="F46" s="29">
        <f t="shared" si="4"/>
        <v>0</v>
      </c>
      <c r="G46" s="83">
        <f t="shared" si="5"/>
        <v>0</v>
      </c>
      <c r="H46" s="30">
        <f t="shared" si="36"/>
        <v>0</v>
      </c>
      <c r="I46" s="30">
        <f t="shared" si="37"/>
        <v>0</v>
      </c>
      <c r="J46" s="30">
        <f t="shared" si="38"/>
        <v>0</v>
      </c>
      <c r="K46" s="20">
        <v>0</v>
      </c>
      <c r="L46" s="17">
        <f t="shared" si="27"/>
        <v>0</v>
      </c>
      <c r="M46" s="17">
        <f t="shared" si="27"/>
        <v>0</v>
      </c>
      <c r="N46" s="30">
        <f t="shared" si="39"/>
        <v>0</v>
      </c>
      <c r="O46" s="17">
        <f t="shared" si="28"/>
        <v>0</v>
      </c>
      <c r="P46" s="17">
        <f t="shared" si="28"/>
        <v>0</v>
      </c>
      <c r="Q46" s="17">
        <f t="shared" si="28"/>
        <v>0</v>
      </c>
      <c r="R46" s="77">
        <f t="shared" si="11"/>
        <v>0</v>
      </c>
      <c r="S46" s="17">
        <f t="shared" si="20"/>
        <v>0</v>
      </c>
      <c r="T46" s="12">
        <f t="shared" si="12"/>
        <v>0</v>
      </c>
      <c r="U46" s="12">
        <f t="shared" si="13"/>
        <v>0</v>
      </c>
      <c r="V46" s="23">
        <v>0</v>
      </c>
      <c r="W46" s="23">
        <v>0</v>
      </c>
      <c r="X46" s="23">
        <v>0</v>
      </c>
      <c r="Y46" s="30">
        <f t="shared" si="40"/>
        <v>0</v>
      </c>
      <c r="Z46" s="17">
        <f t="shared" si="15"/>
        <v>0</v>
      </c>
      <c r="AA46" s="17">
        <f t="shared" si="21"/>
        <v>0</v>
      </c>
      <c r="AB46" s="23">
        <v>0</v>
      </c>
      <c r="AC46" s="17">
        <f t="shared" si="22"/>
        <v>0</v>
      </c>
      <c r="AD46" s="17">
        <f t="shared" si="29"/>
        <v>0</v>
      </c>
      <c r="AE46" s="17">
        <f t="shared" si="29"/>
        <v>0</v>
      </c>
      <c r="AF46" s="17">
        <f t="shared" si="29"/>
        <v>0</v>
      </c>
      <c r="AH46" s="17">
        <f t="shared" si="33"/>
        <v>0</v>
      </c>
      <c r="AI46" s="17">
        <f t="shared" si="33"/>
        <v>0</v>
      </c>
      <c r="AJ46" s="17">
        <f t="shared" si="33"/>
        <v>0</v>
      </c>
      <c r="AK46" s="17">
        <f t="shared" si="33"/>
        <v>0</v>
      </c>
      <c r="AL46" s="17">
        <f t="shared" si="33"/>
        <v>0</v>
      </c>
      <c r="AM46" s="17">
        <f t="shared" si="33"/>
        <v>0</v>
      </c>
      <c r="AN46" s="17">
        <f t="shared" si="33"/>
        <v>0</v>
      </c>
      <c r="AO46" s="17">
        <f t="shared" si="33"/>
        <v>0</v>
      </c>
      <c r="AP46" s="17">
        <f t="shared" si="33"/>
        <v>0</v>
      </c>
      <c r="AQ46" s="17">
        <f t="shared" si="33"/>
        <v>0</v>
      </c>
      <c r="AR46" s="17">
        <f t="shared" si="34"/>
        <v>0</v>
      </c>
      <c r="AS46" s="17">
        <f t="shared" si="34"/>
        <v>0</v>
      </c>
      <c r="AT46" s="17">
        <f t="shared" si="34"/>
        <v>0</v>
      </c>
      <c r="AU46" s="17">
        <f t="shared" si="34"/>
        <v>0</v>
      </c>
      <c r="AV46" s="17">
        <f t="shared" si="34"/>
        <v>0</v>
      </c>
      <c r="AW46" s="17">
        <f t="shared" si="34"/>
        <v>0</v>
      </c>
      <c r="AX46" s="17">
        <f t="shared" si="34"/>
        <v>0</v>
      </c>
      <c r="AY46" s="17">
        <f t="shared" si="34"/>
        <v>0</v>
      </c>
      <c r="BA46" s="17">
        <f t="shared" si="35"/>
        <v>0</v>
      </c>
      <c r="BB46" s="17">
        <f t="shared" si="35"/>
        <v>0</v>
      </c>
      <c r="BC46" s="17">
        <f t="shared" si="35"/>
        <v>0</v>
      </c>
      <c r="BD46" s="17">
        <f t="shared" si="35"/>
        <v>0</v>
      </c>
      <c r="BE46" s="17">
        <f t="shared" si="35"/>
        <v>0</v>
      </c>
      <c r="BF46" s="17">
        <f t="shared" si="35"/>
        <v>0</v>
      </c>
      <c r="BH46" s="36">
        <f t="shared" si="41"/>
        <v>0</v>
      </c>
      <c r="BI46" s="5"/>
    </row>
    <row r="47" spans="1:64" ht="15">
      <c r="A47" s="21" t="s">
        <v>12303</v>
      </c>
      <c r="B47" s="15">
        <f t="shared" si="1"/>
        <v>0</v>
      </c>
      <c r="C47" s="22" t="s">
        <v>12304</v>
      </c>
      <c r="D47" s="77">
        <f t="shared" si="2"/>
        <v>0</v>
      </c>
      <c r="E47" s="17">
        <f t="shared" si="3"/>
        <v>0</v>
      </c>
      <c r="F47" s="29">
        <f t="shared" si="4"/>
        <v>0</v>
      </c>
      <c r="G47" s="83">
        <f t="shared" si="5"/>
        <v>0</v>
      </c>
      <c r="H47" s="30">
        <f t="shared" si="36"/>
        <v>0</v>
      </c>
      <c r="I47" s="30">
        <f t="shared" si="37"/>
        <v>0</v>
      </c>
      <c r="J47" s="30">
        <f t="shared" si="38"/>
        <v>0</v>
      </c>
      <c r="K47" s="23">
        <v>0</v>
      </c>
      <c r="L47" s="17">
        <f t="shared" si="27"/>
        <v>0</v>
      </c>
      <c r="M47" s="17">
        <f t="shared" si="27"/>
        <v>0</v>
      </c>
      <c r="N47" s="30">
        <f t="shared" si="39"/>
        <v>0</v>
      </c>
      <c r="O47" s="17">
        <f t="shared" si="28"/>
        <v>0</v>
      </c>
      <c r="P47" s="17">
        <f t="shared" si="28"/>
        <v>0</v>
      </c>
      <c r="Q47" s="17">
        <f t="shared" si="28"/>
        <v>0</v>
      </c>
      <c r="R47" s="77">
        <f t="shared" si="11"/>
        <v>0</v>
      </c>
      <c r="S47" s="17">
        <f t="shared" si="20"/>
        <v>0</v>
      </c>
      <c r="T47" s="12">
        <f t="shared" si="12"/>
        <v>0</v>
      </c>
      <c r="U47" s="12">
        <f t="shared" si="13"/>
        <v>0</v>
      </c>
      <c r="V47" s="23">
        <v>0</v>
      </c>
      <c r="W47" s="23">
        <v>0</v>
      </c>
      <c r="X47" s="23">
        <v>0</v>
      </c>
      <c r="Y47" s="30">
        <f t="shared" si="40"/>
        <v>0</v>
      </c>
      <c r="Z47" s="17">
        <f t="shared" si="15"/>
        <v>0</v>
      </c>
      <c r="AA47" s="17">
        <f t="shared" si="21"/>
        <v>0</v>
      </c>
      <c r="AB47" s="23">
        <v>0</v>
      </c>
      <c r="AC47" s="17">
        <f t="shared" si="22"/>
        <v>0</v>
      </c>
      <c r="AD47" s="17">
        <f t="shared" si="29"/>
        <v>0</v>
      </c>
      <c r="AE47" s="17">
        <f t="shared" si="29"/>
        <v>0</v>
      </c>
      <c r="AF47" s="17">
        <f t="shared" si="29"/>
        <v>0</v>
      </c>
      <c r="AH47" s="17">
        <f t="shared" si="33"/>
        <v>0</v>
      </c>
      <c r="AI47" s="17">
        <f t="shared" si="33"/>
        <v>0</v>
      </c>
      <c r="AJ47" s="17">
        <f t="shared" si="33"/>
        <v>0</v>
      </c>
      <c r="AK47" s="17">
        <f t="shared" si="33"/>
        <v>0</v>
      </c>
      <c r="AL47" s="17">
        <f t="shared" si="33"/>
        <v>0</v>
      </c>
      <c r="AM47" s="17">
        <f t="shared" si="33"/>
        <v>0</v>
      </c>
      <c r="AN47" s="17">
        <f t="shared" si="33"/>
        <v>0</v>
      </c>
      <c r="AO47" s="17">
        <f t="shared" si="33"/>
        <v>0</v>
      </c>
      <c r="AP47" s="17">
        <f t="shared" si="33"/>
        <v>0</v>
      </c>
      <c r="AQ47" s="17">
        <f t="shared" si="33"/>
        <v>0</v>
      </c>
      <c r="AR47" s="17">
        <f t="shared" si="34"/>
        <v>0</v>
      </c>
      <c r="AS47" s="17">
        <f t="shared" si="34"/>
        <v>0</v>
      </c>
      <c r="AT47" s="17">
        <f t="shared" si="34"/>
        <v>0</v>
      </c>
      <c r="AU47" s="17">
        <f t="shared" si="34"/>
        <v>0</v>
      </c>
      <c r="AV47" s="17">
        <f t="shared" si="34"/>
        <v>0</v>
      </c>
      <c r="AW47" s="17">
        <f t="shared" si="34"/>
        <v>0</v>
      </c>
      <c r="AX47" s="17">
        <f t="shared" si="34"/>
        <v>0</v>
      </c>
      <c r="AY47" s="17">
        <f t="shared" si="34"/>
        <v>0</v>
      </c>
      <c r="BA47" s="17">
        <f t="shared" si="35"/>
        <v>0</v>
      </c>
      <c r="BB47" s="17">
        <f t="shared" si="35"/>
        <v>0</v>
      </c>
      <c r="BC47" s="17">
        <f t="shared" si="35"/>
        <v>0</v>
      </c>
      <c r="BD47" s="17">
        <f t="shared" si="35"/>
        <v>0</v>
      </c>
      <c r="BE47" s="17">
        <f t="shared" si="35"/>
        <v>0</v>
      </c>
      <c r="BF47" s="17">
        <f t="shared" si="35"/>
        <v>0</v>
      </c>
      <c r="BH47" s="36">
        <f t="shared" si="41"/>
        <v>0</v>
      </c>
      <c r="BI47" s="5"/>
    </row>
    <row r="48" spans="1:64" ht="15">
      <c r="A48" s="21" t="s">
        <v>12305</v>
      </c>
      <c r="B48" s="15">
        <f t="shared" si="1"/>
        <v>0</v>
      </c>
      <c r="C48" s="22" t="s">
        <v>12306</v>
      </c>
      <c r="D48" s="77">
        <f t="shared" si="2"/>
        <v>0</v>
      </c>
      <c r="E48" s="17">
        <f t="shared" si="3"/>
        <v>0</v>
      </c>
      <c r="F48" s="29">
        <f t="shared" si="4"/>
        <v>0</v>
      </c>
      <c r="G48" s="83">
        <f t="shared" si="5"/>
        <v>0</v>
      </c>
      <c r="H48" s="30">
        <f t="shared" si="36"/>
        <v>0</v>
      </c>
      <c r="I48" s="30">
        <f t="shared" si="37"/>
        <v>0</v>
      </c>
      <c r="J48" s="30">
        <f t="shared" si="38"/>
        <v>0</v>
      </c>
      <c r="K48" s="23">
        <v>0</v>
      </c>
      <c r="L48" s="17">
        <f t="shared" ref="L48:M67" si="42">SUMPRODUCT(L$374:L$599*(LEFT($A$374:$A$599,LEN($A48))=$A48))</f>
        <v>0</v>
      </c>
      <c r="M48" s="17">
        <f t="shared" si="42"/>
        <v>0</v>
      </c>
      <c r="N48" s="30">
        <f t="shared" si="39"/>
        <v>0</v>
      </c>
      <c r="O48" s="17">
        <f t="shared" ref="O48:Q67" si="43">SUMPRODUCT(O$374:O$599*(LEFT($A$374:$A$599,LEN($A48))=$A48))</f>
        <v>0</v>
      </c>
      <c r="P48" s="17">
        <f t="shared" si="43"/>
        <v>0</v>
      </c>
      <c r="Q48" s="17">
        <f t="shared" si="43"/>
        <v>0</v>
      </c>
      <c r="R48" s="77">
        <f t="shared" si="11"/>
        <v>0</v>
      </c>
      <c r="S48" s="17">
        <f t="shared" si="20"/>
        <v>0</v>
      </c>
      <c r="T48" s="12">
        <f t="shared" si="12"/>
        <v>0</v>
      </c>
      <c r="U48" s="12">
        <f t="shared" si="13"/>
        <v>0</v>
      </c>
      <c r="V48" s="23">
        <v>0</v>
      </c>
      <c r="W48" s="23">
        <v>0</v>
      </c>
      <c r="X48" s="23">
        <v>0</v>
      </c>
      <c r="Y48" s="30">
        <f t="shared" si="40"/>
        <v>0</v>
      </c>
      <c r="Z48" s="17">
        <f t="shared" si="15"/>
        <v>0</v>
      </c>
      <c r="AA48" s="17">
        <f t="shared" si="21"/>
        <v>0</v>
      </c>
      <c r="AB48" s="23">
        <v>0</v>
      </c>
      <c r="AC48" s="17">
        <f t="shared" si="22"/>
        <v>0</v>
      </c>
      <c r="AD48" s="17">
        <f t="shared" ref="AD48:AF67" si="44">SUMPRODUCT(AD$374:AD$599*(LEFT($A$374:$A$599,LEN($A48))=$A48))</f>
        <v>0</v>
      </c>
      <c r="AE48" s="17">
        <f t="shared" si="44"/>
        <v>0</v>
      </c>
      <c r="AF48" s="17">
        <f t="shared" si="44"/>
        <v>0</v>
      </c>
      <c r="AH48" s="17">
        <f t="shared" ref="AH48:AQ57" si="45">SUMPRODUCT(AH$374:AH$599*(LEFT($A$374:$A$599,LEN($A48))=$A48))</f>
        <v>0</v>
      </c>
      <c r="AI48" s="17">
        <f t="shared" si="45"/>
        <v>0</v>
      </c>
      <c r="AJ48" s="17">
        <f t="shared" si="45"/>
        <v>0</v>
      </c>
      <c r="AK48" s="17">
        <f t="shared" si="45"/>
        <v>0</v>
      </c>
      <c r="AL48" s="17">
        <f t="shared" si="45"/>
        <v>0</v>
      </c>
      <c r="AM48" s="17">
        <f t="shared" si="45"/>
        <v>0</v>
      </c>
      <c r="AN48" s="17">
        <f t="shared" si="45"/>
        <v>0</v>
      </c>
      <c r="AO48" s="17">
        <f t="shared" si="45"/>
        <v>0</v>
      </c>
      <c r="AP48" s="17">
        <f t="shared" si="45"/>
        <v>0</v>
      </c>
      <c r="AQ48" s="17">
        <f t="shared" si="45"/>
        <v>0</v>
      </c>
      <c r="AR48" s="17">
        <f t="shared" ref="AR48:AY57" si="46">SUMPRODUCT(AR$374:AR$599*(LEFT($A$374:$A$599,LEN($A48))=$A48))</f>
        <v>0</v>
      </c>
      <c r="AS48" s="17">
        <f t="shared" si="46"/>
        <v>0</v>
      </c>
      <c r="AT48" s="17">
        <f t="shared" si="46"/>
        <v>0</v>
      </c>
      <c r="AU48" s="17">
        <f t="shared" si="46"/>
        <v>0</v>
      </c>
      <c r="AV48" s="17">
        <f t="shared" si="46"/>
        <v>0</v>
      </c>
      <c r="AW48" s="17">
        <f t="shared" si="46"/>
        <v>0</v>
      </c>
      <c r="AX48" s="17">
        <f t="shared" si="46"/>
        <v>0</v>
      </c>
      <c r="AY48" s="17">
        <f t="shared" si="46"/>
        <v>0</v>
      </c>
      <c r="BA48" s="17">
        <f t="shared" ref="BA48:BF57" si="47">SUMPRODUCT(BA$374:BA$599*(LEFT($A$374:$A$599,LEN($A48))=$A48))</f>
        <v>0</v>
      </c>
      <c r="BB48" s="17">
        <f t="shared" si="47"/>
        <v>0</v>
      </c>
      <c r="BC48" s="17">
        <f t="shared" si="47"/>
        <v>0</v>
      </c>
      <c r="BD48" s="17">
        <f t="shared" si="47"/>
        <v>0</v>
      </c>
      <c r="BE48" s="17">
        <f t="shared" si="47"/>
        <v>0</v>
      </c>
      <c r="BF48" s="17">
        <f t="shared" si="47"/>
        <v>0</v>
      </c>
      <c r="BH48" s="36">
        <f t="shared" si="41"/>
        <v>0</v>
      </c>
      <c r="BI48" s="33"/>
    </row>
    <row r="49" spans="1:61" ht="15">
      <c r="A49" s="27" t="s">
        <v>12307</v>
      </c>
      <c r="B49" s="15">
        <f t="shared" si="1"/>
        <v>0</v>
      </c>
      <c r="C49" s="22" t="s">
        <v>12308</v>
      </c>
      <c r="D49" s="77">
        <f t="shared" si="2"/>
        <v>0</v>
      </c>
      <c r="E49" s="17">
        <f t="shared" si="3"/>
        <v>0</v>
      </c>
      <c r="F49" s="29">
        <f t="shared" si="4"/>
        <v>0</v>
      </c>
      <c r="G49" s="83">
        <f t="shared" si="5"/>
        <v>0</v>
      </c>
      <c r="H49" s="30">
        <f t="shared" si="36"/>
        <v>0</v>
      </c>
      <c r="I49" s="30">
        <f t="shared" si="37"/>
        <v>0</v>
      </c>
      <c r="J49" s="30">
        <f t="shared" si="38"/>
        <v>0</v>
      </c>
      <c r="K49" s="23">
        <v>0</v>
      </c>
      <c r="L49" s="17">
        <f t="shared" si="42"/>
        <v>0</v>
      </c>
      <c r="M49" s="17">
        <f t="shared" si="42"/>
        <v>0</v>
      </c>
      <c r="N49" s="30">
        <f t="shared" si="39"/>
        <v>0</v>
      </c>
      <c r="O49" s="17">
        <f t="shared" si="43"/>
        <v>0</v>
      </c>
      <c r="P49" s="17">
        <f t="shared" si="43"/>
        <v>0</v>
      </c>
      <c r="Q49" s="17">
        <f t="shared" si="43"/>
        <v>0</v>
      </c>
      <c r="R49" s="77">
        <f t="shared" si="11"/>
        <v>0</v>
      </c>
      <c r="S49" s="17">
        <f t="shared" si="20"/>
        <v>0</v>
      </c>
      <c r="T49" s="12">
        <f t="shared" si="12"/>
        <v>0</v>
      </c>
      <c r="U49" s="12">
        <f t="shared" si="13"/>
        <v>0</v>
      </c>
      <c r="V49" s="23">
        <v>0</v>
      </c>
      <c r="W49" s="23">
        <v>0</v>
      </c>
      <c r="X49" s="23">
        <v>0</v>
      </c>
      <c r="Y49" s="30">
        <f t="shared" si="40"/>
        <v>0</v>
      </c>
      <c r="Z49" s="17">
        <f t="shared" si="15"/>
        <v>0</v>
      </c>
      <c r="AA49" s="17">
        <f t="shared" si="21"/>
        <v>0</v>
      </c>
      <c r="AB49" s="23">
        <v>0</v>
      </c>
      <c r="AC49" s="17">
        <f t="shared" si="22"/>
        <v>0</v>
      </c>
      <c r="AD49" s="17">
        <f t="shared" si="44"/>
        <v>0</v>
      </c>
      <c r="AE49" s="17">
        <f t="shared" si="44"/>
        <v>0</v>
      </c>
      <c r="AF49" s="17">
        <f t="shared" si="44"/>
        <v>0</v>
      </c>
      <c r="AH49" s="17">
        <f t="shared" si="45"/>
        <v>0</v>
      </c>
      <c r="AI49" s="17">
        <f t="shared" si="45"/>
        <v>0</v>
      </c>
      <c r="AJ49" s="17">
        <f t="shared" si="45"/>
        <v>0</v>
      </c>
      <c r="AK49" s="17">
        <f t="shared" si="45"/>
        <v>0</v>
      </c>
      <c r="AL49" s="17">
        <f t="shared" si="45"/>
        <v>0</v>
      </c>
      <c r="AM49" s="17">
        <f t="shared" si="45"/>
        <v>0</v>
      </c>
      <c r="AN49" s="17">
        <f t="shared" si="45"/>
        <v>0</v>
      </c>
      <c r="AO49" s="17">
        <f t="shared" si="45"/>
        <v>0</v>
      </c>
      <c r="AP49" s="17">
        <f t="shared" si="45"/>
        <v>0</v>
      </c>
      <c r="AQ49" s="17">
        <f t="shared" si="45"/>
        <v>0</v>
      </c>
      <c r="AR49" s="17">
        <f t="shared" si="46"/>
        <v>0</v>
      </c>
      <c r="AS49" s="17">
        <f t="shared" si="46"/>
        <v>0</v>
      </c>
      <c r="AT49" s="17">
        <f t="shared" si="46"/>
        <v>0</v>
      </c>
      <c r="AU49" s="17">
        <f t="shared" si="46"/>
        <v>0</v>
      </c>
      <c r="AV49" s="17">
        <f t="shared" si="46"/>
        <v>0</v>
      </c>
      <c r="AW49" s="17">
        <f t="shared" si="46"/>
        <v>0</v>
      </c>
      <c r="AX49" s="17">
        <f t="shared" si="46"/>
        <v>0</v>
      </c>
      <c r="AY49" s="17">
        <f t="shared" si="46"/>
        <v>0</v>
      </c>
      <c r="BA49" s="17">
        <f t="shared" si="47"/>
        <v>0</v>
      </c>
      <c r="BB49" s="17">
        <f t="shared" si="47"/>
        <v>0</v>
      </c>
      <c r="BC49" s="17">
        <f t="shared" si="47"/>
        <v>0</v>
      </c>
      <c r="BD49" s="17">
        <f t="shared" si="47"/>
        <v>0</v>
      </c>
      <c r="BE49" s="17">
        <f t="shared" si="47"/>
        <v>0</v>
      </c>
      <c r="BF49" s="17">
        <f t="shared" si="47"/>
        <v>0</v>
      </c>
      <c r="BH49" s="36">
        <f t="shared" si="41"/>
        <v>0</v>
      </c>
      <c r="BI49" s="33"/>
    </row>
    <row r="50" spans="1:61" ht="15">
      <c r="A50" s="21" t="s">
        <v>12309</v>
      </c>
      <c r="B50" s="15">
        <f t="shared" si="1"/>
        <v>0</v>
      </c>
      <c r="C50" s="22" t="s">
        <v>12310</v>
      </c>
      <c r="D50" s="77">
        <f t="shared" si="2"/>
        <v>0</v>
      </c>
      <c r="E50" s="17">
        <f t="shared" si="3"/>
        <v>0</v>
      </c>
      <c r="F50" s="29">
        <f t="shared" si="4"/>
        <v>0</v>
      </c>
      <c r="G50" s="83">
        <f t="shared" si="5"/>
        <v>0</v>
      </c>
      <c r="H50" s="30">
        <f t="shared" si="36"/>
        <v>0</v>
      </c>
      <c r="I50" s="30">
        <f t="shared" si="37"/>
        <v>0</v>
      </c>
      <c r="J50" s="30">
        <f t="shared" si="38"/>
        <v>0</v>
      </c>
      <c r="K50" s="23">
        <v>0</v>
      </c>
      <c r="L50" s="17">
        <f t="shared" si="42"/>
        <v>0</v>
      </c>
      <c r="M50" s="17">
        <f t="shared" si="42"/>
        <v>0</v>
      </c>
      <c r="N50" s="30">
        <f t="shared" si="39"/>
        <v>0</v>
      </c>
      <c r="O50" s="17">
        <f t="shared" si="43"/>
        <v>0</v>
      </c>
      <c r="P50" s="17">
        <f t="shared" si="43"/>
        <v>0</v>
      </c>
      <c r="Q50" s="17">
        <f t="shared" si="43"/>
        <v>0</v>
      </c>
      <c r="R50" s="77">
        <f t="shared" si="11"/>
        <v>0</v>
      </c>
      <c r="S50" s="17">
        <f t="shared" si="20"/>
        <v>0</v>
      </c>
      <c r="T50" s="12">
        <f t="shared" si="12"/>
        <v>0</v>
      </c>
      <c r="U50" s="12">
        <f t="shared" si="13"/>
        <v>0</v>
      </c>
      <c r="V50" s="23">
        <v>0</v>
      </c>
      <c r="W50" s="23">
        <v>0</v>
      </c>
      <c r="X50" s="23">
        <v>0</v>
      </c>
      <c r="Y50" s="30">
        <f t="shared" si="40"/>
        <v>0</v>
      </c>
      <c r="Z50" s="17">
        <f t="shared" si="15"/>
        <v>0</v>
      </c>
      <c r="AA50" s="17">
        <f t="shared" si="21"/>
        <v>0</v>
      </c>
      <c r="AB50" s="23">
        <v>0</v>
      </c>
      <c r="AC50" s="17">
        <f t="shared" si="22"/>
        <v>0</v>
      </c>
      <c r="AD50" s="17">
        <f t="shared" si="44"/>
        <v>0</v>
      </c>
      <c r="AE50" s="17">
        <f t="shared" si="44"/>
        <v>0</v>
      </c>
      <c r="AF50" s="17">
        <f t="shared" si="44"/>
        <v>0</v>
      </c>
      <c r="AH50" s="17">
        <f t="shared" si="45"/>
        <v>0</v>
      </c>
      <c r="AI50" s="17">
        <f t="shared" si="45"/>
        <v>0</v>
      </c>
      <c r="AJ50" s="17">
        <f t="shared" si="45"/>
        <v>0</v>
      </c>
      <c r="AK50" s="17">
        <f t="shared" si="45"/>
        <v>0</v>
      </c>
      <c r="AL50" s="17">
        <f t="shared" si="45"/>
        <v>0</v>
      </c>
      <c r="AM50" s="17">
        <f t="shared" si="45"/>
        <v>0</v>
      </c>
      <c r="AN50" s="17">
        <f t="shared" si="45"/>
        <v>0</v>
      </c>
      <c r="AO50" s="17">
        <f t="shared" si="45"/>
        <v>0</v>
      </c>
      <c r="AP50" s="17">
        <f t="shared" si="45"/>
        <v>0</v>
      </c>
      <c r="AQ50" s="17">
        <f t="shared" si="45"/>
        <v>0</v>
      </c>
      <c r="AR50" s="17">
        <f t="shared" si="46"/>
        <v>0</v>
      </c>
      <c r="AS50" s="17">
        <f t="shared" si="46"/>
        <v>0</v>
      </c>
      <c r="AT50" s="17">
        <f t="shared" si="46"/>
        <v>0</v>
      </c>
      <c r="AU50" s="17">
        <f t="shared" si="46"/>
        <v>0</v>
      </c>
      <c r="AV50" s="17">
        <f t="shared" si="46"/>
        <v>0</v>
      </c>
      <c r="AW50" s="17">
        <f t="shared" si="46"/>
        <v>0</v>
      </c>
      <c r="AX50" s="17">
        <f t="shared" si="46"/>
        <v>0</v>
      </c>
      <c r="AY50" s="17">
        <f t="shared" si="46"/>
        <v>0</v>
      </c>
      <c r="BA50" s="17">
        <f t="shared" si="47"/>
        <v>0</v>
      </c>
      <c r="BB50" s="17">
        <f t="shared" si="47"/>
        <v>0</v>
      </c>
      <c r="BC50" s="17">
        <f t="shared" si="47"/>
        <v>0</v>
      </c>
      <c r="BD50" s="17">
        <f t="shared" si="47"/>
        <v>0</v>
      </c>
      <c r="BE50" s="17">
        <f t="shared" si="47"/>
        <v>0</v>
      </c>
      <c r="BF50" s="17">
        <f t="shared" si="47"/>
        <v>0</v>
      </c>
      <c r="BH50" s="36">
        <f t="shared" si="41"/>
        <v>0</v>
      </c>
      <c r="BI50" s="5"/>
    </row>
    <row r="51" spans="1:61" ht="15">
      <c r="A51" s="21" t="s">
        <v>12311</v>
      </c>
      <c r="B51" s="15">
        <f t="shared" si="1"/>
        <v>0</v>
      </c>
      <c r="C51" s="22" t="s">
        <v>12312</v>
      </c>
      <c r="D51" s="77">
        <f t="shared" si="2"/>
        <v>0</v>
      </c>
      <c r="E51" s="17">
        <f t="shared" si="3"/>
        <v>0</v>
      </c>
      <c r="F51" s="29">
        <f t="shared" si="4"/>
        <v>0</v>
      </c>
      <c r="G51" s="83">
        <f t="shared" si="5"/>
        <v>0</v>
      </c>
      <c r="H51" s="30">
        <f t="shared" si="36"/>
        <v>0</v>
      </c>
      <c r="I51" s="30">
        <f t="shared" si="37"/>
        <v>0</v>
      </c>
      <c r="J51" s="30">
        <f t="shared" si="38"/>
        <v>0</v>
      </c>
      <c r="K51" s="23">
        <v>0</v>
      </c>
      <c r="L51" s="17">
        <f t="shared" si="42"/>
        <v>0</v>
      </c>
      <c r="M51" s="17">
        <f t="shared" si="42"/>
        <v>0</v>
      </c>
      <c r="N51" s="30">
        <f t="shared" si="39"/>
        <v>0</v>
      </c>
      <c r="O51" s="17">
        <f t="shared" si="43"/>
        <v>0</v>
      </c>
      <c r="P51" s="17">
        <f t="shared" si="43"/>
        <v>0</v>
      </c>
      <c r="Q51" s="17">
        <f t="shared" si="43"/>
        <v>0</v>
      </c>
      <c r="R51" s="77">
        <f t="shared" si="11"/>
        <v>0</v>
      </c>
      <c r="S51" s="17">
        <f t="shared" si="20"/>
        <v>0</v>
      </c>
      <c r="T51" s="12">
        <f t="shared" si="12"/>
        <v>0</v>
      </c>
      <c r="U51" s="12">
        <f t="shared" si="13"/>
        <v>0</v>
      </c>
      <c r="V51" s="23">
        <v>0</v>
      </c>
      <c r="W51" s="23">
        <v>0</v>
      </c>
      <c r="X51" s="23">
        <v>0</v>
      </c>
      <c r="Y51" s="30">
        <f t="shared" si="40"/>
        <v>0</v>
      </c>
      <c r="Z51" s="17">
        <f t="shared" si="15"/>
        <v>0</v>
      </c>
      <c r="AA51" s="17">
        <f t="shared" si="21"/>
        <v>0</v>
      </c>
      <c r="AB51" s="23">
        <v>0</v>
      </c>
      <c r="AC51" s="17">
        <f t="shared" si="22"/>
        <v>0</v>
      </c>
      <c r="AD51" s="17">
        <f t="shared" si="44"/>
        <v>0</v>
      </c>
      <c r="AE51" s="17">
        <f t="shared" si="44"/>
        <v>0</v>
      </c>
      <c r="AF51" s="17">
        <f t="shared" si="44"/>
        <v>0</v>
      </c>
      <c r="AH51" s="17">
        <f t="shared" si="45"/>
        <v>0</v>
      </c>
      <c r="AI51" s="17">
        <f t="shared" si="45"/>
        <v>0</v>
      </c>
      <c r="AJ51" s="17">
        <f t="shared" si="45"/>
        <v>0</v>
      </c>
      <c r="AK51" s="17">
        <f t="shared" si="45"/>
        <v>0</v>
      </c>
      <c r="AL51" s="17">
        <f t="shared" si="45"/>
        <v>0</v>
      </c>
      <c r="AM51" s="17">
        <f t="shared" si="45"/>
        <v>0</v>
      </c>
      <c r="AN51" s="17">
        <f t="shared" si="45"/>
        <v>0</v>
      </c>
      <c r="AO51" s="17">
        <f t="shared" si="45"/>
        <v>0</v>
      </c>
      <c r="AP51" s="17">
        <f t="shared" si="45"/>
        <v>0</v>
      </c>
      <c r="AQ51" s="17">
        <f t="shared" si="45"/>
        <v>0</v>
      </c>
      <c r="AR51" s="17">
        <f t="shared" si="46"/>
        <v>0</v>
      </c>
      <c r="AS51" s="17">
        <f t="shared" si="46"/>
        <v>0</v>
      </c>
      <c r="AT51" s="17">
        <f t="shared" si="46"/>
        <v>0</v>
      </c>
      <c r="AU51" s="17">
        <f t="shared" si="46"/>
        <v>0</v>
      </c>
      <c r="AV51" s="17">
        <f t="shared" si="46"/>
        <v>0</v>
      </c>
      <c r="AW51" s="17">
        <f t="shared" si="46"/>
        <v>0</v>
      </c>
      <c r="AX51" s="17">
        <f t="shared" si="46"/>
        <v>0</v>
      </c>
      <c r="AY51" s="17">
        <f t="shared" si="46"/>
        <v>0</v>
      </c>
      <c r="BA51" s="17">
        <f t="shared" si="47"/>
        <v>0</v>
      </c>
      <c r="BB51" s="17">
        <f t="shared" si="47"/>
        <v>0</v>
      </c>
      <c r="BC51" s="17">
        <f t="shared" si="47"/>
        <v>0</v>
      </c>
      <c r="BD51" s="17">
        <f t="shared" si="47"/>
        <v>0</v>
      </c>
      <c r="BE51" s="17">
        <f t="shared" si="47"/>
        <v>0</v>
      </c>
      <c r="BF51" s="17">
        <f t="shared" si="47"/>
        <v>0</v>
      </c>
      <c r="BH51" s="36">
        <f t="shared" si="41"/>
        <v>0</v>
      </c>
      <c r="BI51" s="5"/>
    </row>
    <row r="52" spans="1:61" ht="15">
      <c r="A52" s="21" t="s">
        <v>12313</v>
      </c>
      <c r="B52" s="15">
        <f t="shared" si="1"/>
        <v>0</v>
      </c>
      <c r="C52" s="22" t="s">
        <v>12314</v>
      </c>
      <c r="D52" s="77">
        <f t="shared" si="2"/>
        <v>0</v>
      </c>
      <c r="E52" s="17">
        <f t="shared" si="3"/>
        <v>0</v>
      </c>
      <c r="F52" s="29">
        <f t="shared" si="4"/>
        <v>0</v>
      </c>
      <c r="G52" s="83">
        <f t="shared" si="5"/>
        <v>0</v>
      </c>
      <c r="H52" s="30">
        <f t="shared" si="36"/>
        <v>0</v>
      </c>
      <c r="I52" s="30">
        <f t="shared" si="37"/>
        <v>0</v>
      </c>
      <c r="J52" s="30">
        <f t="shared" si="38"/>
        <v>0</v>
      </c>
      <c r="K52" s="23">
        <v>0</v>
      </c>
      <c r="L52" s="17">
        <f t="shared" si="42"/>
        <v>0</v>
      </c>
      <c r="M52" s="17">
        <f t="shared" si="42"/>
        <v>0</v>
      </c>
      <c r="N52" s="30">
        <f t="shared" si="39"/>
        <v>0</v>
      </c>
      <c r="O52" s="17">
        <f t="shared" si="43"/>
        <v>0</v>
      </c>
      <c r="P52" s="17">
        <f t="shared" si="43"/>
        <v>0</v>
      </c>
      <c r="Q52" s="17">
        <f t="shared" si="43"/>
        <v>0</v>
      </c>
      <c r="R52" s="77">
        <f t="shared" si="11"/>
        <v>0</v>
      </c>
      <c r="S52" s="17">
        <f t="shared" si="20"/>
        <v>0</v>
      </c>
      <c r="T52" s="12">
        <f t="shared" si="12"/>
        <v>0</v>
      </c>
      <c r="U52" s="12">
        <f t="shared" si="13"/>
        <v>0</v>
      </c>
      <c r="V52" s="23">
        <v>0</v>
      </c>
      <c r="W52" s="23">
        <v>0</v>
      </c>
      <c r="X52" s="23">
        <v>0</v>
      </c>
      <c r="Y52" s="30">
        <f t="shared" si="40"/>
        <v>0</v>
      </c>
      <c r="Z52" s="17">
        <f t="shared" si="15"/>
        <v>0</v>
      </c>
      <c r="AA52" s="17">
        <f t="shared" si="21"/>
        <v>0</v>
      </c>
      <c r="AB52" s="23">
        <v>0</v>
      </c>
      <c r="AC52" s="17">
        <f t="shared" si="22"/>
        <v>0</v>
      </c>
      <c r="AD52" s="17">
        <f t="shared" si="44"/>
        <v>0</v>
      </c>
      <c r="AE52" s="17">
        <f t="shared" si="44"/>
        <v>0</v>
      </c>
      <c r="AF52" s="17">
        <f t="shared" si="44"/>
        <v>0</v>
      </c>
      <c r="AH52" s="17">
        <f t="shared" si="45"/>
        <v>0</v>
      </c>
      <c r="AI52" s="17">
        <f t="shared" si="45"/>
        <v>0</v>
      </c>
      <c r="AJ52" s="17">
        <f t="shared" si="45"/>
        <v>0</v>
      </c>
      <c r="AK52" s="17">
        <f t="shared" si="45"/>
        <v>0</v>
      </c>
      <c r="AL52" s="17">
        <f t="shared" si="45"/>
        <v>0</v>
      </c>
      <c r="AM52" s="17">
        <f t="shared" si="45"/>
        <v>0</v>
      </c>
      <c r="AN52" s="17">
        <f t="shared" si="45"/>
        <v>0</v>
      </c>
      <c r="AO52" s="17">
        <f t="shared" si="45"/>
        <v>0</v>
      </c>
      <c r="AP52" s="17">
        <f t="shared" si="45"/>
        <v>0</v>
      </c>
      <c r="AQ52" s="17">
        <f t="shared" si="45"/>
        <v>0</v>
      </c>
      <c r="AR52" s="17">
        <f t="shared" si="46"/>
        <v>0</v>
      </c>
      <c r="AS52" s="17">
        <f t="shared" si="46"/>
        <v>0</v>
      </c>
      <c r="AT52" s="17">
        <f t="shared" si="46"/>
        <v>0</v>
      </c>
      <c r="AU52" s="17">
        <f t="shared" si="46"/>
        <v>0</v>
      </c>
      <c r="AV52" s="17">
        <f t="shared" si="46"/>
        <v>0</v>
      </c>
      <c r="AW52" s="17">
        <f t="shared" si="46"/>
        <v>0</v>
      </c>
      <c r="AX52" s="17">
        <f t="shared" si="46"/>
        <v>0</v>
      </c>
      <c r="AY52" s="17">
        <f t="shared" si="46"/>
        <v>0</v>
      </c>
      <c r="BA52" s="17">
        <f t="shared" si="47"/>
        <v>0</v>
      </c>
      <c r="BB52" s="17">
        <f t="shared" si="47"/>
        <v>0</v>
      </c>
      <c r="BC52" s="17">
        <f t="shared" si="47"/>
        <v>0</v>
      </c>
      <c r="BD52" s="17">
        <f t="shared" si="47"/>
        <v>0</v>
      </c>
      <c r="BE52" s="17">
        <f t="shared" si="47"/>
        <v>0</v>
      </c>
      <c r="BF52" s="17">
        <f t="shared" si="47"/>
        <v>0</v>
      </c>
      <c r="BH52" s="36">
        <f t="shared" si="41"/>
        <v>0</v>
      </c>
      <c r="BI52" s="33"/>
    </row>
    <row r="53" spans="1:61" ht="15">
      <c r="A53" s="24" t="s">
        <v>12315</v>
      </c>
      <c r="B53" s="15">
        <f t="shared" si="1"/>
        <v>0</v>
      </c>
      <c r="C53" s="22" t="s">
        <v>12316</v>
      </c>
      <c r="D53" s="78">
        <f t="shared" si="2"/>
        <v>0</v>
      </c>
      <c r="E53" s="17">
        <f t="shared" si="3"/>
        <v>0</v>
      </c>
      <c r="F53" s="3">
        <f t="shared" si="4"/>
        <v>0</v>
      </c>
      <c r="G53" s="84">
        <f t="shared" si="5"/>
        <v>0</v>
      </c>
      <c r="H53" s="79">
        <f t="shared" si="36"/>
        <v>0</v>
      </c>
      <c r="I53" s="79">
        <f t="shared" si="37"/>
        <v>0</v>
      </c>
      <c r="J53" s="79">
        <f t="shared" si="38"/>
        <v>0</v>
      </c>
      <c r="K53" s="23">
        <v>0</v>
      </c>
      <c r="L53" s="17">
        <f t="shared" si="42"/>
        <v>0</v>
      </c>
      <c r="M53" s="17">
        <f t="shared" si="42"/>
        <v>0</v>
      </c>
      <c r="N53" s="79">
        <f t="shared" si="39"/>
        <v>0</v>
      </c>
      <c r="O53" s="17">
        <f t="shared" si="43"/>
        <v>0</v>
      </c>
      <c r="P53" s="17">
        <f t="shared" si="43"/>
        <v>0</v>
      </c>
      <c r="Q53" s="17">
        <f t="shared" si="43"/>
        <v>0</v>
      </c>
      <c r="R53" s="78">
        <f t="shared" si="11"/>
        <v>0</v>
      </c>
      <c r="S53" s="17">
        <f t="shared" si="20"/>
        <v>0</v>
      </c>
      <c r="T53" s="12">
        <f t="shared" si="12"/>
        <v>0</v>
      </c>
      <c r="U53" s="12">
        <f t="shared" si="13"/>
        <v>0</v>
      </c>
      <c r="V53" s="31">
        <v>0</v>
      </c>
      <c r="W53" s="31">
        <v>0</v>
      </c>
      <c r="X53" s="31">
        <v>0</v>
      </c>
      <c r="Y53" s="30">
        <f t="shared" si="40"/>
        <v>0</v>
      </c>
      <c r="Z53" s="17">
        <f t="shared" si="15"/>
        <v>0</v>
      </c>
      <c r="AA53" s="17">
        <f t="shared" si="21"/>
        <v>0</v>
      </c>
      <c r="AB53" s="23">
        <v>0</v>
      </c>
      <c r="AC53" s="17">
        <f t="shared" si="22"/>
        <v>0</v>
      </c>
      <c r="AD53" s="17">
        <f t="shared" si="44"/>
        <v>0</v>
      </c>
      <c r="AE53" s="17">
        <f t="shared" si="44"/>
        <v>0</v>
      </c>
      <c r="AF53" s="17">
        <f t="shared" si="44"/>
        <v>0</v>
      </c>
      <c r="AH53" s="17">
        <f t="shared" si="45"/>
        <v>0</v>
      </c>
      <c r="AI53" s="17">
        <f t="shared" si="45"/>
        <v>0</v>
      </c>
      <c r="AJ53" s="17">
        <f t="shared" si="45"/>
        <v>0</v>
      </c>
      <c r="AK53" s="17">
        <f t="shared" si="45"/>
        <v>0</v>
      </c>
      <c r="AL53" s="17">
        <f t="shared" si="45"/>
        <v>0</v>
      </c>
      <c r="AM53" s="17">
        <f t="shared" si="45"/>
        <v>0</v>
      </c>
      <c r="AN53" s="17">
        <f t="shared" si="45"/>
        <v>0</v>
      </c>
      <c r="AO53" s="17">
        <f t="shared" si="45"/>
        <v>0</v>
      </c>
      <c r="AP53" s="17">
        <f t="shared" si="45"/>
        <v>0</v>
      </c>
      <c r="AQ53" s="17">
        <f t="shared" si="45"/>
        <v>0</v>
      </c>
      <c r="AR53" s="17">
        <f t="shared" si="46"/>
        <v>0</v>
      </c>
      <c r="AS53" s="17">
        <f t="shared" si="46"/>
        <v>0</v>
      </c>
      <c r="AT53" s="17">
        <f t="shared" si="46"/>
        <v>0</v>
      </c>
      <c r="AU53" s="17">
        <f t="shared" si="46"/>
        <v>0</v>
      </c>
      <c r="AV53" s="17">
        <f t="shared" si="46"/>
        <v>0</v>
      </c>
      <c r="AW53" s="17">
        <f t="shared" si="46"/>
        <v>0</v>
      </c>
      <c r="AX53" s="17">
        <f t="shared" si="46"/>
        <v>0</v>
      </c>
      <c r="AY53" s="17">
        <f t="shared" si="46"/>
        <v>0</v>
      </c>
      <c r="BA53" s="17">
        <f t="shared" si="47"/>
        <v>0</v>
      </c>
      <c r="BB53" s="17">
        <f t="shared" si="47"/>
        <v>0</v>
      </c>
      <c r="BC53" s="17">
        <f t="shared" si="47"/>
        <v>0</v>
      </c>
      <c r="BD53" s="17">
        <f t="shared" si="47"/>
        <v>0</v>
      </c>
      <c r="BE53" s="17">
        <f t="shared" si="47"/>
        <v>0</v>
      </c>
      <c r="BF53" s="17">
        <f t="shared" si="47"/>
        <v>0</v>
      </c>
      <c r="BH53" s="36">
        <f t="shared" si="41"/>
        <v>0</v>
      </c>
      <c r="BI53" s="33"/>
    </row>
    <row r="54" spans="1:61" ht="15">
      <c r="A54" s="24" t="s">
        <v>12317</v>
      </c>
      <c r="B54" s="15">
        <f t="shared" si="1"/>
        <v>0</v>
      </c>
      <c r="C54" s="22" t="s">
        <v>12318</v>
      </c>
      <c r="D54" s="78">
        <f t="shared" si="2"/>
        <v>0</v>
      </c>
      <c r="E54" s="17">
        <f t="shared" si="3"/>
        <v>0</v>
      </c>
      <c r="F54" s="3">
        <f t="shared" si="4"/>
        <v>0</v>
      </c>
      <c r="G54" s="84">
        <f t="shared" si="5"/>
        <v>0</v>
      </c>
      <c r="H54" s="79">
        <f t="shared" si="36"/>
        <v>0</v>
      </c>
      <c r="I54" s="79">
        <f t="shared" si="37"/>
        <v>0</v>
      </c>
      <c r="J54" s="79">
        <f t="shared" si="38"/>
        <v>0</v>
      </c>
      <c r="K54" s="23">
        <v>0</v>
      </c>
      <c r="L54" s="17">
        <f t="shared" si="42"/>
        <v>0</v>
      </c>
      <c r="M54" s="17">
        <f t="shared" si="42"/>
        <v>0</v>
      </c>
      <c r="N54" s="79">
        <f t="shared" si="39"/>
        <v>0</v>
      </c>
      <c r="O54" s="17">
        <f t="shared" si="43"/>
        <v>0</v>
      </c>
      <c r="P54" s="17">
        <f t="shared" si="43"/>
        <v>0</v>
      </c>
      <c r="Q54" s="17">
        <f t="shared" si="43"/>
        <v>0</v>
      </c>
      <c r="R54" s="78">
        <f t="shared" si="11"/>
        <v>0</v>
      </c>
      <c r="S54" s="17">
        <f t="shared" si="20"/>
        <v>0</v>
      </c>
      <c r="T54" s="12">
        <f t="shared" si="12"/>
        <v>0</v>
      </c>
      <c r="U54" s="12">
        <f t="shared" si="13"/>
        <v>0</v>
      </c>
      <c r="V54" s="31">
        <v>0</v>
      </c>
      <c r="W54" s="31">
        <v>0</v>
      </c>
      <c r="X54" s="31">
        <v>0</v>
      </c>
      <c r="Y54" s="30">
        <f t="shared" si="40"/>
        <v>0</v>
      </c>
      <c r="Z54" s="17">
        <f t="shared" si="15"/>
        <v>0</v>
      </c>
      <c r="AA54" s="17">
        <f t="shared" si="21"/>
        <v>0</v>
      </c>
      <c r="AB54" s="23">
        <v>0</v>
      </c>
      <c r="AC54" s="17">
        <f t="shared" si="22"/>
        <v>0</v>
      </c>
      <c r="AD54" s="17">
        <f t="shared" si="44"/>
        <v>0</v>
      </c>
      <c r="AE54" s="17">
        <f t="shared" si="44"/>
        <v>0</v>
      </c>
      <c r="AF54" s="17">
        <f t="shared" si="44"/>
        <v>0</v>
      </c>
      <c r="AH54" s="17">
        <f t="shared" si="45"/>
        <v>0</v>
      </c>
      <c r="AI54" s="17">
        <f t="shared" si="45"/>
        <v>0</v>
      </c>
      <c r="AJ54" s="17">
        <f t="shared" si="45"/>
        <v>0</v>
      </c>
      <c r="AK54" s="17">
        <f t="shared" si="45"/>
        <v>0</v>
      </c>
      <c r="AL54" s="17">
        <f t="shared" si="45"/>
        <v>0</v>
      </c>
      <c r="AM54" s="17">
        <f t="shared" si="45"/>
        <v>0</v>
      </c>
      <c r="AN54" s="17">
        <f t="shared" si="45"/>
        <v>0</v>
      </c>
      <c r="AO54" s="17">
        <f t="shared" si="45"/>
        <v>0</v>
      </c>
      <c r="AP54" s="17">
        <f t="shared" si="45"/>
        <v>0</v>
      </c>
      <c r="AQ54" s="17">
        <f t="shared" si="45"/>
        <v>0</v>
      </c>
      <c r="AR54" s="17">
        <f t="shared" si="46"/>
        <v>0</v>
      </c>
      <c r="AS54" s="17">
        <f t="shared" si="46"/>
        <v>0</v>
      </c>
      <c r="AT54" s="17">
        <f t="shared" si="46"/>
        <v>0</v>
      </c>
      <c r="AU54" s="17">
        <f t="shared" si="46"/>
        <v>0</v>
      </c>
      <c r="AV54" s="17">
        <f t="shared" si="46"/>
        <v>0</v>
      </c>
      <c r="AW54" s="17">
        <f t="shared" si="46"/>
        <v>0</v>
      </c>
      <c r="AX54" s="17">
        <f t="shared" si="46"/>
        <v>0</v>
      </c>
      <c r="AY54" s="17">
        <f t="shared" si="46"/>
        <v>0</v>
      </c>
      <c r="BA54" s="17">
        <f t="shared" si="47"/>
        <v>0</v>
      </c>
      <c r="BB54" s="17">
        <f t="shared" si="47"/>
        <v>0</v>
      </c>
      <c r="BC54" s="17">
        <f t="shared" si="47"/>
        <v>0</v>
      </c>
      <c r="BD54" s="17">
        <f t="shared" si="47"/>
        <v>0</v>
      </c>
      <c r="BE54" s="17">
        <f t="shared" si="47"/>
        <v>0</v>
      </c>
      <c r="BF54" s="17">
        <f t="shared" si="47"/>
        <v>0</v>
      </c>
      <c r="BH54" s="36">
        <f t="shared" si="41"/>
        <v>0</v>
      </c>
      <c r="BI54" s="5"/>
    </row>
    <row r="55" spans="1:61" ht="15">
      <c r="A55" s="24" t="s">
        <v>12319</v>
      </c>
      <c r="B55" s="15">
        <f t="shared" si="1"/>
        <v>0</v>
      </c>
      <c r="C55" s="22" t="s">
        <v>12320</v>
      </c>
      <c r="D55" s="78">
        <f t="shared" si="2"/>
        <v>0</v>
      </c>
      <c r="E55" s="17">
        <f t="shared" si="3"/>
        <v>0</v>
      </c>
      <c r="F55" s="3">
        <f t="shared" si="4"/>
        <v>0</v>
      </c>
      <c r="G55" s="84">
        <f t="shared" si="5"/>
        <v>0</v>
      </c>
      <c r="H55" s="79">
        <f t="shared" si="36"/>
        <v>0</v>
      </c>
      <c r="I55" s="79">
        <f t="shared" si="37"/>
        <v>0</v>
      </c>
      <c r="J55" s="79">
        <f t="shared" si="38"/>
        <v>0</v>
      </c>
      <c r="K55" s="23">
        <v>0</v>
      </c>
      <c r="L55" s="17">
        <f t="shared" si="42"/>
        <v>0</v>
      </c>
      <c r="M55" s="17">
        <f t="shared" si="42"/>
        <v>0</v>
      </c>
      <c r="N55" s="79">
        <f t="shared" si="39"/>
        <v>0</v>
      </c>
      <c r="O55" s="17">
        <f t="shared" si="43"/>
        <v>0</v>
      </c>
      <c r="P55" s="17">
        <f t="shared" si="43"/>
        <v>0</v>
      </c>
      <c r="Q55" s="17">
        <f t="shared" si="43"/>
        <v>0</v>
      </c>
      <c r="R55" s="78">
        <f t="shared" si="11"/>
        <v>0</v>
      </c>
      <c r="S55" s="17">
        <f t="shared" si="20"/>
        <v>0</v>
      </c>
      <c r="T55" s="12">
        <f t="shared" si="12"/>
        <v>0</v>
      </c>
      <c r="U55" s="12">
        <f t="shared" si="13"/>
        <v>0</v>
      </c>
      <c r="V55" s="31">
        <v>0</v>
      </c>
      <c r="W55" s="31">
        <v>0</v>
      </c>
      <c r="X55" s="31">
        <v>0</v>
      </c>
      <c r="Y55" s="30">
        <f t="shared" si="40"/>
        <v>0</v>
      </c>
      <c r="Z55" s="17">
        <f t="shared" si="15"/>
        <v>0</v>
      </c>
      <c r="AA55" s="17">
        <f t="shared" si="21"/>
        <v>0</v>
      </c>
      <c r="AB55" s="23">
        <v>0</v>
      </c>
      <c r="AC55" s="17">
        <f t="shared" si="22"/>
        <v>0</v>
      </c>
      <c r="AD55" s="17">
        <f t="shared" si="44"/>
        <v>0</v>
      </c>
      <c r="AE55" s="17">
        <f t="shared" si="44"/>
        <v>0</v>
      </c>
      <c r="AF55" s="17">
        <f t="shared" si="44"/>
        <v>0</v>
      </c>
      <c r="AH55" s="17">
        <f t="shared" si="45"/>
        <v>0</v>
      </c>
      <c r="AI55" s="17">
        <f t="shared" si="45"/>
        <v>0</v>
      </c>
      <c r="AJ55" s="17">
        <f t="shared" si="45"/>
        <v>0</v>
      </c>
      <c r="AK55" s="17">
        <f t="shared" si="45"/>
        <v>0</v>
      </c>
      <c r="AL55" s="17">
        <f t="shared" si="45"/>
        <v>0</v>
      </c>
      <c r="AM55" s="17">
        <f t="shared" si="45"/>
        <v>0</v>
      </c>
      <c r="AN55" s="17">
        <f t="shared" si="45"/>
        <v>0</v>
      </c>
      <c r="AO55" s="17">
        <f t="shared" si="45"/>
        <v>0</v>
      </c>
      <c r="AP55" s="17">
        <f t="shared" si="45"/>
        <v>0</v>
      </c>
      <c r="AQ55" s="17">
        <f t="shared" si="45"/>
        <v>0</v>
      </c>
      <c r="AR55" s="17">
        <f t="shared" si="46"/>
        <v>0</v>
      </c>
      <c r="AS55" s="17">
        <f t="shared" si="46"/>
        <v>0</v>
      </c>
      <c r="AT55" s="17">
        <f t="shared" si="46"/>
        <v>0</v>
      </c>
      <c r="AU55" s="17">
        <f t="shared" si="46"/>
        <v>0</v>
      </c>
      <c r="AV55" s="17">
        <f t="shared" si="46"/>
        <v>0</v>
      </c>
      <c r="AW55" s="17">
        <f t="shared" si="46"/>
        <v>0</v>
      </c>
      <c r="AX55" s="17">
        <f t="shared" si="46"/>
        <v>0</v>
      </c>
      <c r="AY55" s="17">
        <f t="shared" si="46"/>
        <v>0</v>
      </c>
      <c r="BA55" s="17">
        <f t="shared" si="47"/>
        <v>0</v>
      </c>
      <c r="BB55" s="17">
        <f t="shared" si="47"/>
        <v>0</v>
      </c>
      <c r="BC55" s="17">
        <f t="shared" si="47"/>
        <v>0</v>
      </c>
      <c r="BD55" s="17">
        <f t="shared" si="47"/>
        <v>0</v>
      </c>
      <c r="BE55" s="17">
        <f t="shared" si="47"/>
        <v>0</v>
      </c>
      <c r="BF55" s="17">
        <f t="shared" si="47"/>
        <v>0</v>
      </c>
      <c r="BH55" s="36">
        <f t="shared" si="41"/>
        <v>0</v>
      </c>
      <c r="BI55" s="5"/>
    </row>
    <row r="56" spans="1:61" ht="15">
      <c r="A56" s="24" t="s">
        <v>12321</v>
      </c>
      <c r="B56" s="15">
        <f t="shared" si="1"/>
        <v>0</v>
      </c>
      <c r="C56" s="22" t="s">
        <v>12322</v>
      </c>
      <c r="D56" s="78">
        <f t="shared" si="2"/>
        <v>0</v>
      </c>
      <c r="E56" s="17">
        <f t="shared" si="3"/>
        <v>0</v>
      </c>
      <c r="F56" s="3">
        <f t="shared" si="4"/>
        <v>0</v>
      </c>
      <c r="G56" s="84">
        <f t="shared" si="5"/>
        <v>0</v>
      </c>
      <c r="H56" s="79">
        <f t="shared" si="36"/>
        <v>0</v>
      </c>
      <c r="I56" s="79">
        <f t="shared" si="37"/>
        <v>0</v>
      </c>
      <c r="J56" s="79">
        <f t="shared" si="38"/>
        <v>0</v>
      </c>
      <c r="K56" s="23">
        <v>0</v>
      </c>
      <c r="L56" s="17">
        <f t="shared" si="42"/>
        <v>0</v>
      </c>
      <c r="M56" s="17">
        <f t="shared" si="42"/>
        <v>0</v>
      </c>
      <c r="N56" s="79">
        <f t="shared" si="39"/>
        <v>0</v>
      </c>
      <c r="O56" s="17">
        <f t="shared" si="43"/>
        <v>0</v>
      </c>
      <c r="P56" s="17">
        <f t="shared" si="43"/>
        <v>0</v>
      </c>
      <c r="Q56" s="17">
        <f t="shared" si="43"/>
        <v>0</v>
      </c>
      <c r="R56" s="78">
        <f t="shared" si="11"/>
        <v>0</v>
      </c>
      <c r="S56" s="17">
        <f t="shared" si="20"/>
        <v>0</v>
      </c>
      <c r="T56" s="12">
        <f t="shared" si="12"/>
        <v>0</v>
      </c>
      <c r="U56" s="12">
        <f t="shared" si="13"/>
        <v>0</v>
      </c>
      <c r="V56" s="31">
        <v>0</v>
      </c>
      <c r="W56" s="31">
        <v>0</v>
      </c>
      <c r="X56" s="31">
        <v>0</v>
      </c>
      <c r="Y56" s="30">
        <f t="shared" si="40"/>
        <v>0</v>
      </c>
      <c r="Z56" s="17">
        <f t="shared" si="15"/>
        <v>0</v>
      </c>
      <c r="AA56" s="17">
        <f t="shared" si="21"/>
        <v>0</v>
      </c>
      <c r="AB56" s="23">
        <v>0</v>
      </c>
      <c r="AC56" s="17">
        <f t="shared" si="22"/>
        <v>0</v>
      </c>
      <c r="AD56" s="17">
        <f t="shared" si="44"/>
        <v>0</v>
      </c>
      <c r="AE56" s="17">
        <f t="shared" si="44"/>
        <v>0</v>
      </c>
      <c r="AF56" s="17">
        <f t="shared" si="44"/>
        <v>0</v>
      </c>
      <c r="AH56" s="17">
        <f t="shared" si="45"/>
        <v>0</v>
      </c>
      <c r="AI56" s="17">
        <f t="shared" si="45"/>
        <v>0</v>
      </c>
      <c r="AJ56" s="17">
        <f t="shared" si="45"/>
        <v>0</v>
      </c>
      <c r="AK56" s="17">
        <f t="shared" si="45"/>
        <v>0</v>
      </c>
      <c r="AL56" s="17">
        <f t="shared" si="45"/>
        <v>0</v>
      </c>
      <c r="AM56" s="17">
        <f t="shared" si="45"/>
        <v>0</v>
      </c>
      <c r="AN56" s="17">
        <f t="shared" si="45"/>
        <v>0</v>
      </c>
      <c r="AO56" s="17">
        <f t="shared" si="45"/>
        <v>0</v>
      </c>
      <c r="AP56" s="17">
        <f t="shared" si="45"/>
        <v>0</v>
      </c>
      <c r="AQ56" s="17">
        <f t="shared" si="45"/>
        <v>0</v>
      </c>
      <c r="AR56" s="17">
        <f t="shared" si="46"/>
        <v>0</v>
      </c>
      <c r="AS56" s="17">
        <f t="shared" si="46"/>
        <v>0</v>
      </c>
      <c r="AT56" s="17">
        <f t="shared" si="46"/>
        <v>0</v>
      </c>
      <c r="AU56" s="17">
        <f t="shared" si="46"/>
        <v>0</v>
      </c>
      <c r="AV56" s="17">
        <f t="shared" si="46"/>
        <v>0</v>
      </c>
      <c r="AW56" s="17">
        <f t="shared" si="46"/>
        <v>0</v>
      </c>
      <c r="AX56" s="17">
        <f t="shared" si="46"/>
        <v>0</v>
      </c>
      <c r="AY56" s="17">
        <f t="shared" si="46"/>
        <v>0</v>
      </c>
      <c r="BA56" s="17">
        <f t="shared" si="47"/>
        <v>0</v>
      </c>
      <c r="BB56" s="17">
        <f t="shared" si="47"/>
        <v>0</v>
      </c>
      <c r="BC56" s="17">
        <f t="shared" si="47"/>
        <v>0</v>
      </c>
      <c r="BD56" s="17">
        <f t="shared" si="47"/>
        <v>0</v>
      </c>
      <c r="BE56" s="17">
        <f t="shared" si="47"/>
        <v>0</v>
      </c>
      <c r="BF56" s="17">
        <f t="shared" si="47"/>
        <v>0</v>
      </c>
      <c r="BH56" s="36">
        <f t="shared" si="41"/>
        <v>0</v>
      </c>
      <c r="BI56" s="33"/>
    </row>
    <row r="57" spans="1:61" ht="15">
      <c r="A57" s="24" t="s">
        <v>12323</v>
      </c>
      <c r="B57" s="15">
        <f t="shared" si="1"/>
        <v>0</v>
      </c>
      <c r="C57" s="22" t="s">
        <v>12324</v>
      </c>
      <c r="D57" s="78">
        <f t="shared" si="2"/>
        <v>0</v>
      </c>
      <c r="E57" s="17">
        <f t="shared" si="3"/>
        <v>0</v>
      </c>
      <c r="F57" s="3">
        <f t="shared" si="4"/>
        <v>0</v>
      </c>
      <c r="G57" s="84">
        <f t="shared" si="5"/>
        <v>0</v>
      </c>
      <c r="H57" s="79">
        <f t="shared" si="36"/>
        <v>0</v>
      </c>
      <c r="I57" s="79">
        <f t="shared" si="37"/>
        <v>0</v>
      </c>
      <c r="J57" s="79">
        <f t="shared" si="38"/>
        <v>0</v>
      </c>
      <c r="K57" s="23">
        <v>0</v>
      </c>
      <c r="L57" s="17">
        <f t="shared" si="42"/>
        <v>0</v>
      </c>
      <c r="M57" s="17">
        <f t="shared" si="42"/>
        <v>0</v>
      </c>
      <c r="N57" s="79">
        <f t="shared" si="39"/>
        <v>0</v>
      </c>
      <c r="O57" s="17">
        <f t="shared" si="43"/>
        <v>0</v>
      </c>
      <c r="P57" s="17">
        <f t="shared" si="43"/>
        <v>0</v>
      </c>
      <c r="Q57" s="17">
        <f t="shared" si="43"/>
        <v>0</v>
      </c>
      <c r="R57" s="78">
        <f t="shared" si="11"/>
        <v>0</v>
      </c>
      <c r="S57" s="17">
        <f t="shared" si="20"/>
        <v>0</v>
      </c>
      <c r="T57" s="12">
        <f t="shared" si="12"/>
        <v>0</v>
      </c>
      <c r="U57" s="12">
        <f t="shared" si="13"/>
        <v>0</v>
      </c>
      <c r="V57" s="31">
        <v>0</v>
      </c>
      <c r="W57" s="31">
        <v>0</v>
      </c>
      <c r="X57" s="31">
        <v>0</v>
      </c>
      <c r="Y57" s="30">
        <f t="shared" si="40"/>
        <v>0</v>
      </c>
      <c r="Z57" s="17">
        <f t="shared" si="15"/>
        <v>0</v>
      </c>
      <c r="AA57" s="17">
        <f t="shared" si="21"/>
        <v>0</v>
      </c>
      <c r="AB57" s="23">
        <v>0</v>
      </c>
      <c r="AC57" s="17">
        <f t="shared" si="22"/>
        <v>0</v>
      </c>
      <c r="AD57" s="17">
        <f t="shared" si="44"/>
        <v>0</v>
      </c>
      <c r="AE57" s="17">
        <f t="shared" si="44"/>
        <v>0</v>
      </c>
      <c r="AF57" s="17">
        <f t="shared" si="44"/>
        <v>0</v>
      </c>
      <c r="AH57" s="17">
        <f t="shared" si="45"/>
        <v>0</v>
      </c>
      <c r="AI57" s="17">
        <f t="shared" si="45"/>
        <v>0</v>
      </c>
      <c r="AJ57" s="17">
        <f t="shared" si="45"/>
        <v>0</v>
      </c>
      <c r="AK57" s="17">
        <f t="shared" si="45"/>
        <v>0</v>
      </c>
      <c r="AL57" s="17">
        <f t="shared" si="45"/>
        <v>0</v>
      </c>
      <c r="AM57" s="17">
        <f t="shared" si="45"/>
        <v>0</v>
      </c>
      <c r="AN57" s="17">
        <f t="shared" si="45"/>
        <v>0</v>
      </c>
      <c r="AO57" s="17">
        <f t="shared" si="45"/>
        <v>0</v>
      </c>
      <c r="AP57" s="17">
        <f t="shared" si="45"/>
        <v>0</v>
      </c>
      <c r="AQ57" s="17">
        <f t="shared" si="45"/>
        <v>0</v>
      </c>
      <c r="AR57" s="17">
        <f t="shared" si="46"/>
        <v>0</v>
      </c>
      <c r="AS57" s="17">
        <f t="shared" si="46"/>
        <v>0</v>
      </c>
      <c r="AT57" s="17">
        <f t="shared" si="46"/>
        <v>0</v>
      </c>
      <c r="AU57" s="17">
        <f t="shared" si="46"/>
        <v>0</v>
      </c>
      <c r="AV57" s="17">
        <f t="shared" si="46"/>
        <v>0</v>
      </c>
      <c r="AW57" s="17">
        <f t="shared" si="46"/>
        <v>0</v>
      </c>
      <c r="AX57" s="17">
        <f t="shared" si="46"/>
        <v>0</v>
      </c>
      <c r="AY57" s="17">
        <f t="shared" si="46"/>
        <v>0</v>
      </c>
      <c r="BA57" s="17">
        <f t="shared" si="47"/>
        <v>0</v>
      </c>
      <c r="BB57" s="17">
        <f t="shared" si="47"/>
        <v>0</v>
      </c>
      <c r="BC57" s="17">
        <f t="shared" si="47"/>
        <v>0</v>
      </c>
      <c r="BD57" s="17">
        <f t="shared" si="47"/>
        <v>0</v>
      </c>
      <c r="BE57" s="17">
        <f t="shared" si="47"/>
        <v>0</v>
      </c>
      <c r="BF57" s="17">
        <f t="shared" si="47"/>
        <v>0</v>
      </c>
      <c r="BH57" s="36">
        <f t="shared" si="41"/>
        <v>0</v>
      </c>
      <c r="BI57" s="33"/>
    </row>
    <row r="58" spans="1:61" ht="15">
      <c r="A58" s="24" t="s">
        <v>12325</v>
      </c>
      <c r="B58" s="15">
        <f t="shared" si="1"/>
        <v>0</v>
      </c>
      <c r="C58" s="22" t="s">
        <v>12326</v>
      </c>
      <c r="D58" s="78">
        <f t="shared" si="2"/>
        <v>0</v>
      </c>
      <c r="E58" s="17">
        <f t="shared" si="3"/>
        <v>0</v>
      </c>
      <c r="F58" s="3">
        <f t="shared" si="4"/>
        <v>0</v>
      </c>
      <c r="G58" s="84">
        <f t="shared" si="5"/>
        <v>0</v>
      </c>
      <c r="H58" s="79">
        <f t="shared" si="36"/>
        <v>0</v>
      </c>
      <c r="I58" s="79">
        <f t="shared" si="37"/>
        <v>0</v>
      </c>
      <c r="J58" s="79">
        <f t="shared" si="38"/>
        <v>0</v>
      </c>
      <c r="K58" s="23">
        <v>0</v>
      </c>
      <c r="L58" s="17">
        <f t="shared" si="42"/>
        <v>0</v>
      </c>
      <c r="M58" s="17">
        <f t="shared" si="42"/>
        <v>0</v>
      </c>
      <c r="N58" s="79">
        <f t="shared" si="39"/>
        <v>0</v>
      </c>
      <c r="O58" s="17">
        <f t="shared" si="43"/>
        <v>0</v>
      </c>
      <c r="P58" s="17">
        <f t="shared" si="43"/>
        <v>0</v>
      </c>
      <c r="Q58" s="17">
        <f t="shared" si="43"/>
        <v>0</v>
      </c>
      <c r="R58" s="78">
        <f t="shared" si="11"/>
        <v>0</v>
      </c>
      <c r="S58" s="17">
        <f t="shared" si="20"/>
        <v>0</v>
      </c>
      <c r="T58" s="12">
        <f t="shared" si="12"/>
        <v>0</v>
      </c>
      <c r="U58" s="12">
        <f t="shared" si="13"/>
        <v>0</v>
      </c>
      <c r="V58" s="31">
        <v>0</v>
      </c>
      <c r="W58" s="31">
        <v>0</v>
      </c>
      <c r="X58" s="31">
        <v>0</v>
      </c>
      <c r="Y58" s="30">
        <f t="shared" si="40"/>
        <v>0</v>
      </c>
      <c r="Z58" s="17">
        <f t="shared" si="15"/>
        <v>0</v>
      </c>
      <c r="AA58" s="17">
        <f t="shared" si="21"/>
        <v>0</v>
      </c>
      <c r="AB58" s="23">
        <v>0</v>
      </c>
      <c r="AC58" s="17">
        <f t="shared" si="22"/>
        <v>0</v>
      </c>
      <c r="AD58" s="17">
        <f t="shared" si="44"/>
        <v>0</v>
      </c>
      <c r="AE58" s="17">
        <f t="shared" si="44"/>
        <v>0</v>
      </c>
      <c r="AF58" s="17">
        <f t="shared" si="44"/>
        <v>0</v>
      </c>
      <c r="AH58" s="17">
        <f t="shared" ref="AH58:AQ67" si="48">SUMPRODUCT(AH$374:AH$599*(LEFT($A$374:$A$599,LEN($A58))=$A58))</f>
        <v>0</v>
      </c>
      <c r="AI58" s="17">
        <f t="shared" si="48"/>
        <v>0</v>
      </c>
      <c r="AJ58" s="17">
        <f t="shared" si="48"/>
        <v>0</v>
      </c>
      <c r="AK58" s="17">
        <f t="shared" si="48"/>
        <v>0</v>
      </c>
      <c r="AL58" s="17">
        <f t="shared" si="48"/>
        <v>0</v>
      </c>
      <c r="AM58" s="17">
        <f t="shared" si="48"/>
        <v>0</v>
      </c>
      <c r="AN58" s="17">
        <f t="shared" si="48"/>
        <v>0</v>
      </c>
      <c r="AO58" s="17">
        <f t="shared" si="48"/>
        <v>0</v>
      </c>
      <c r="AP58" s="17">
        <f t="shared" si="48"/>
        <v>0</v>
      </c>
      <c r="AQ58" s="17">
        <f t="shared" si="48"/>
        <v>0</v>
      </c>
      <c r="AR58" s="17">
        <f t="shared" ref="AR58:AY67" si="49">SUMPRODUCT(AR$374:AR$599*(LEFT($A$374:$A$599,LEN($A58))=$A58))</f>
        <v>0</v>
      </c>
      <c r="AS58" s="17">
        <f t="shared" si="49"/>
        <v>0</v>
      </c>
      <c r="AT58" s="17">
        <f t="shared" si="49"/>
        <v>0</v>
      </c>
      <c r="AU58" s="17">
        <f t="shared" si="49"/>
        <v>0</v>
      </c>
      <c r="AV58" s="17">
        <f t="shared" si="49"/>
        <v>0</v>
      </c>
      <c r="AW58" s="17">
        <f t="shared" si="49"/>
        <v>0</v>
      </c>
      <c r="AX58" s="17">
        <f t="shared" si="49"/>
        <v>0</v>
      </c>
      <c r="AY58" s="17">
        <f t="shared" si="49"/>
        <v>0</v>
      </c>
      <c r="BA58" s="17">
        <f t="shared" ref="BA58:BF67" si="50">SUMPRODUCT(BA$374:BA$599*(LEFT($A$374:$A$599,LEN($A58))=$A58))</f>
        <v>0</v>
      </c>
      <c r="BB58" s="17">
        <f t="shared" si="50"/>
        <v>0</v>
      </c>
      <c r="BC58" s="17">
        <f t="shared" si="50"/>
        <v>0</v>
      </c>
      <c r="BD58" s="17">
        <f t="shared" si="50"/>
        <v>0</v>
      </c>
      <c r="BE58" s="17">
        <f t="shared" si="50"/>
        <v>0</v>
      </c>
      <c r="BF58" s="17">
        <f t="shared" si="50"/>
        <v>0</v>
      </c>
      <c r="BH58" s="36">
        <f t="shared" si="41"/>
        <v>0</v>
      </c>
      <c r="BI58" s="5"/>
    </row>
    <row r="59" spans="1:61" ht="15">
      <c r="A59" s="24" t="s">
        <v>12327</v>
      </c>
      <c r="B59" s="15">
        <f t="shared" si="1"/>
        <v>0</v>
      </c>
      <c r="C59" s="22" t="s">
        <v>12328</v>
      </c>
      <c r="D59" s="78">
        <f t="shared" si="2"/>
        <v>0</v>
      </c>
      <c r="E59" s="17">
        <f t="shared" si="3"/>
        <v>0</v>
      </c>
      <c r="F59" s="3">
        <f t="shared" si="4"/>
        <v>0</v>
      </c>
      <c r="G59" s="84">
        <f t="shared" si="5"/>
        <v>0</v>
      </c>
      <c r="H59" s="79">
        <f t="shared" si="36"/>
        <v>0</v>
      </c>
      <c r="I59" s="79">
        <f t="shared" si="37"/>
        <v>0</v>
      </c>
      <c r="J59" s="79">
        <f t="shared" si="38"/>
        <v>0</v>
      </c>
      <c r="K59" s="23">
        <v>0</v>
      </c>
      <c r="L59" s="17">
        <f t="shared" si="42"/>
        <v>0</v>
      </c>
      <c r="M59" s="17">
        <f t="shared" si="42"/>
        <v>0</v>
      </c>
      <c r="N59" s="79">
        <f t="shared" si="39"/>
        <v>0</v>
      </c>
      <c r="O59" s="17">
        <f t="shared" si="43"/>
        <v>0</v>
      </c>
      <c r="P59" s="17">
        <f t="shared" si="43"/>
        <v>0</v>
      </c>
      <c r="Q59" s="17">
        <f t="shared" si="43"/>
        <v>0</v>
      </c>
      <c r="R59" s="78">
        <f t="shared" si="11"/>
        <v>0</v>
      </c>
      <c r="S59" s="17">
        <f t="shared" si="20"/>
        <v>0</v>
      </c>
      <c r="T59" s="12">
        <f t="shared" si="12"/>
        <v>0</v>
      </c>
      <c r="U59" s="12">
        <f t="shared" si="13"/>
        <v>0</v>
      </c>
      <c r="V59" s="31">
        <v>0</v>
      </c>
      <c r="W59" s="31">
        <v>0</v>
      </c>
      <c r="X59" s="31">
        <v>0</v>
      </c>
      <c r="Y59" s="30">
        <f t="shared" si="40"/>
        <v>0</v>
      </c>
      <c r="Z59" s="17">
        <f t="shared" si="15"/>
        <v>0</v>
      </c>
      <c r="AA59" s="17">
        <f t="shared" si="21"/>
        <v>0</v>
      </c>
      <c r="AB59" s="23">
        <v>0</v>
      </c>
      <c r="AC59" s="17">
        <f t="shared" si="22"/>
        <v>0</v>
      </c>
      <c r="AD59" s="17">
        <f t="shared" si="44"/>
        <v>0</v>
      </c>
      <c r="AE59" s="17">
        <f t="shared" si="44"/>
        <v>0</v>
      </c>
      <c r="AF59" s="17">
        <f t="shared" si="44"/>
        <v>0</v>
      </c>
      <c r="AH59" s="17">
        <f t="shared" si="48"/>
        <v>0</v>
      </c>
      <c r="AI59" s="17">
        <f t="shared" si="48"/>
        <v>0</v>
      </c>
      <c r="AJ59" s="17">
        <f t="shared" si="48"/>
        <v>0</v>
      </c>
      <c r="AK59" s="17">
        <f t="shared" si="48"/>
        <v>0</v>
      </c>
      <c r="AL59" s="17">
        <f t="shared" si="48"/>
        <v>0</v>
      </c>
      <c r="AM59" s="17">
        <f t="shared" si="48"/>
        <v>0</v>
      </c>
      <c r="AN59" s="17">
        <f t="shared" si="48"/>
        <v>0</v>
      </c>
      <c r="AO59" s="17">
        <f t="shared" si="48"/>
        <v>0</v>
      </c>
      <c r="AP59" s="17">
        <f t="shared" si="48"/>
        <v>0</v>
      </c>
      <c r="AQ59" s="17">
        <f t="shared" si="48"/>
        <v>0</v>
      </c>
      <c r="AR59" s="17">
        <f t="shared" si="49"/>
        <v>0</v>
      </c>
      <c r="AS59" s="17">
        <f t="shared" si="49"/>
        <v>0</v>
      </c>
      <c r="AT59" s="17">
        <f t="shared" si="49"/>
        <v>0</v>
      </c>
      <c r="AU59" s="17">
        <f t="shared" si="49"/>
        <v>0</v>
      </c>
      <c r="AV59" s="17">
        <f t="shared" si="49"/>
        <v>0</v>
      </c>
      <c r="AW59" s="17">
        <f t="shared" si="49"/>
        <v>0</v>
      </c>
      <c r="AX59" s="17">
        <f t="shared" si="49"/>
        <v>0</v>
      </c>
      <c r="AY59" s="17">
        <f t="shared" si="49"/>
        <v>0</v>
      </c>
      <c r="BA59" s="17">
        <f t="shared" si="50"/>
        <v>0</v>
      </c>
      <c r="BB59" s="17">
        <f t="shared" si="50"/>
        <v>0</v>
      </c>
      <c r="BC59" s="17">
        <f t="shared" si="50"/>
        <v>0</v>
      </c>
      <c r="BD59" s="17">
        <f t="shared" si="50"/>
        <v>0</v>
      </c>
      <c r="BE59" s="17">
        <f t="shared" si="50"/>
        <v>0</v>
      </c>
      <c r="BF59" s="17">
        <f t="shared" si="50"/>
        <v>0</v>
      </c>
      <c r="BH59" s="36">
        <f t="shared" si="41"/>
        <v>0</v>
      </c>
      <c r="BI59" s="5"/>
    </row>
    <row r="60" spans="1:61" ht="15">
      <c r="A60" s="24" t="s">
        <v>12329</v>
      </c>
      <c r="B60" s="15">
        <f t="shared" si="1"/>
        <v>0</v>
      </c>
      <c r="C60" s="22" t="s">
        <v>12330</v>
      </c>
      <c r="D60" s="78">
        <f t="shared" si="2"/>
        <v>0</v>
      </c>
      <c r="E60" s="17">
        <f t="shared" si="3"/>
        <v>0</v>
      </c>
      <c r="F60" s="3">
        <f t="shared" si="4"/>
        <v>0</v>
      </c>
      <c r="G60" s="84">
        <f t="shared" si="5"/>
        <v>0</v>
      </c>
      <c r="H60" s="79">
        <f t="shared" si="36"/>
        <v>0</v>
      </c>
      <c r="I60" s="79">
        <f t="shared" si="37"/>
        <v>0</v>
      </c>
      <c r="J60" s="79">
        <f t="shared" si="38"/>
        <v>0</v>
      </c>
      <c r="K60" s="23">
        <v>0</v>
      </c>
      <c r="L60" s="17">
        <f t="shared" si="42"/>
        <v>0</v>
      </c>
      <c r="M60" s="17">
        <f t="shared" si="42"/>
        <v>0</v>
      </c>
      <c r="N60" s="79">
        <f t="shared" si="39"/>
        <v>0</v>
      </c>
      <c r="O60" s="17">
        <f t="shared" si="43"/>
        <v>0</v>
      </c>
      <c r="P60" s="17">
        <f t="shared" si="43"/>
        <v>0</v>
      </c>
      <c r="Q60" s="17">
        <f t="shared" si="43"/>
        <v>0</v>
      </c>
      <c r="R60" s="78">
        <f t="shared" si="11"/>
        <v>0</v>
      </c>
      <c r="S60" s="17">
        <f t="shared" si="20"/>
        <v>0</v>
      </c>
      <c r="T60" s="12">
        <f t="shared" si="12"/>
        <v>0</v>
      </c>
      <c r="U60" s="12">
        <f t="shared" si="13"/>
        <v>0</v>
      </c>
      <c r="V60" s="31">
        <v>0</v>
      </c>
      <c r="W60" s="31">
        <v>0</v>
      </c>
      <c r="X60" s="31">
        <v>0</v>
      </c>
      <c r="Y60" s="30">
        <f t="shared" si="40"/>
        <v>0</v>
      </c>
      <c r="Z60" s="17">
        <f t="shared" si="15"/>
        <v>0</v>
      </c>
      <c r="AA60" s="17">
        <f t="shared" si="21"/>
        <v>0</v>
      </c>
      <c r="AB60" s="23">
        <v>0</v>
      </c>
      <c r="AC60" s="17">
        <f t="shared" si="22"/>
        <v>0</v>
      </c>
      <c r="AD60" s="17">
        <f t="shared" si="44"/>
        <v>0</v>
      </c>
      <c r="AE60" s="17">
        <f t="shared" si="44"/>
        <v>0</v>
      </c>
      <c r="AF60" s="17">
        <f t="shared" si="44"/>
        <v>0</v>
      </c>
      <c r="AH60" s="17">
        <f t="shared" si="48"/>
        <v>0</v>
      </c>
      <c r="AI60" s="17">
        <f t="shared" si="48"/>
        <v>0</v>
      </c>
      <c r="AJ60" s="17">
        <f t="shared" si="48"/>
        <v>0</v>
      </c>
      <c r="AK60" s="17">
        <f t="shared" si="48"/>
        <v>0</v>
      </c>
      <c r="AL60" s="17">
        <f t="shared" si="48"/>
        <v>0</v>
      </c>
      <c r="AM60" s="17">
        <f t="shared" si="48"/>
        <v>0</v>
      </c>
      <c r="AN60" s="17">
        <f t="shared" si="48"/>
        <v>0</v>
      </c>
      <c r="AO60" s="17">
        <f t="shared" si="48"/>
        <v>0</v>
      </c>
      <c r="AP60" s="17">
        <f t="shared" si="48"/>
        <v>0</v>
      </c>
      <c r="AQ60" s="17">
        <f t="shared" si="48"/>
        <v>0</v>
      </c>
      <c r="AR60" s="17">
        <f t="shared" si="49"/>
        <v>0</v>
      </c>
      <c r="AS60" s="17">
        <f t="shared" si="49"/>
        <v>0</v>
      </c>
      <c r="AT60" s="17">
        <f t="shared" si="49"/>
        <v>0</v>
      </c>
      <c r="AU60" s="17">
        <f t="shared" si="49"/>
        <v>0</v>
      </c>
      <c r="AV60" s="17">
        <f t="shared" si="49"/>
        <v>0</v>
      </c>
      <c r="AW60" s="17">
        <f t="shared" si="49"/>
        <v>0</v>
      </c>
      <c r="AX60" s="17">
        <f t="shared" si="49"/>
        <v>0</v>
      </c>
      <c r="AY60" s="17">
        <f t="shared" si="49"/>
        <v>0</v>
      </c>
      <c r="BA60" s="17">
        <f t="shared" si="50"/>
        <v>0</v>
      </c>
      <c r="BB60" s="17">
        <f t="shared" si="50"/>
        <v>0</v>
      </c>
      <c r="BC60" s="17">
        <f t="shared" si="50"/>
        <v>0</v>
      </c>
      <c r="BD60" s="17">
        <f t="shared" si="50"/>
        <v>0</v>
      </c>
      <c r="BE60" s="17">
        <f t="shared" si="50"/>
        <v>0</v>
      </c>
      <c r="BF60" s="17">
        <f t="shared" si="50"/>
        <v>0</v>
      </c>
      <c r="BH60" s="36">
        <f t="shared" si="41"/>
        <v>0</v>
      </c>
      <c r="BI60" s="33"/>
    </row>
    <row r="61" spans="1:61" ht="15">
      <c r="A61" s="24" t="s">
        <v>12331</v>
      </c>
      <c r="B61" s="15">
        <f t="shared" si="1"/>
        <v>0</v>
      </c>
      <c r="C61" s="22" t="s">
        <v>12332</v>
      </c>
      <c r="D61" s="78">
        <f t="shared" si="2"/>
        <v>0</v>
      </c>
      <c r="E61" s="17">
        <f t="shared" si="3"/>
        <v>0</v>
      </c>
      <c r="F61" s="3">
        <f t="shared" si="4"/>
        <v>0</v>
      </c>
      <c r="G61" s="84">
        <f t="shared" si="5"/>
        <v>0</v>
      </c>
      <c r="H61" s="79">
        <f t="shared" si="36"/>
        <v>0</v>
      </c>
      <c r="I61" s="79">
        <f t="shared" si="37"/>
        <v>0</v>
      </c>
      <c r="J61" s="79">
        <f t="shared" si="38"/>
        <v>0</v>
      </c>
      <c r="K61" s="23">
        <v>0</v>
      </c>
      <c r="L61" s="17">
        <f t="shared" si="42"/>
        <v>0</v>
      </c>
      <c r="M61" s="17">
        <f t="shared" si="42"/>
        <v>0</v>
      </c>
      <c r="N61" s="79">
        <f t="shared" si="39"/>
        <v>0</v>
      </c>
      <c r="O61" s="17">
        <f t="shared" si="43"/>
        <v>0</v>
      </c>
      <c r="P61" s="17">
        <f t="shared" si="43"/>
        <v>0</v>
      </c>
      <c r="Q61" s="17">
        <f t="shared" si="43"/>
        <v>0</v>
      </c>
      <c r="R61" s="78">
        <f t="shared" si="11"/>
        <v>0</v>
      </c>
      <c r="S61" s="17">
        <f t="shared" si="20"/>
        <v>0</v>
      </c>
      <c r="T61" s="12">
        <f t="shared" si="12"/>
        <v>0</v>
      </c>
      <c r="U61" s="12">
        <f t="shared" si="13"/>
        <v>0</v>
      </c>
      <c r="V61" s="31">
        <v>0</v>
      </c>
      <c r="W61" s="31">
        <v>0</v>
      </c>
      <c r="X61" s="31">
        <v>0</v>
      </c>
      <c r="Y61" s="30">
        <f t="shared" si="40"/>
        <v>0</v>
      </c>
      <c r="Z61" s="17">
        <f t="shared" si="15"/>
        <v>0</v>
      </c>
      <c r="AA61" s="17">
        <f t="shared" si="21"/>
        <v>0</v>
      </c>
      <c r="AB61" s="23">
        <v>0</v>
      </c>
      <c r="AC61" s="17">
        <f t="shared" si="22"/>
        <v>0</v>
      </c>
      <c r="AD61" s="17">
        <f t="shared" si="44"/>
        <v>0</v>
      </c>
      <c r="AE61" s="17">
        <f t="shared" si="44"/>
        <v>0</v>
      </c>
      <c r="AF61" s="17">
        <f t="shared" si="44"/>
        <v>0</v>
      </c>
      <c r="AH61" s="17">
        <f t="shared" si="48"/>
        <v>0</v>
      </c>
      <c r="AI61" s="17">
        <f t="shared" si="48"/>
        <v>0</v>
      </c>
      <c r="AJ61" s="17">
        <f t="shared" si="48"/>
        <v>0</v>
      </c>
      <c r="AK61" s="17">
        <f t="shared" si="48"/>
        <v>0</v>
      </c>
      <c r="AL61" s="17">
        <f t="shared" si="48"/>
        <v>0</v>
      </c>
      <c r="AM61" s="17">
        <f t="shared" si="48"/>
        <v>0</v>
      </c>
      <c r="AN61" s="17">
        <f t="shared" si="48"/>
        <v>0</v>
      </c>
      <c r="AO61" s="17">
        <f t="shared" si="48"/>
        <v>0</v>
      </c>
      <c r="AP61" s="17">
        <f t="shared" si="48"/>
        <v>0</v>
      </c>
      <c r="AQ61" s="17">
        <f t="shared" si="48"/>
        <v>0</v>
      </c>
      <c r="AR61" s="17">
        <f t="shared" si="49"/>
        <v>0</v>
      </c>
      <c r="AS61" s="17">
        <f t="shared" si="49"/>
        <v>0</v>
      </c>
      <c r="AT61" s="17">
        <f t="shared" si="49"/>
        <v>0</v>
      </c>
      <c r="AU61" s="17">
        <f t="shared" si="49"/>
        <v>0</v>
      </c>
      <c r="AV61" s="17">
        <f t="shared" si="49"/>
        <v>0</v>
      </c>
      <c r="AW61" s="17">
        <f t="shared" si="49"/>
        <v>0</v>
      </c>
      <c r="AX61" s="17">
        <f t="shared" si="49"/>
        <v>0</v>
      </c>
      <c r="AY61" s="17">
        <f t="shared" si="49"/>
        <v>0</v>
      </c>
      <c r="BA61" s="17">
        <f t="shared" si="50"/>
        <v>0</v>
      </c>
      <c r="BB61" s="17">
        <f t="shared" si="50"/>
        <v>0</v>
      </c>
      <c r="BC61" s="17">
        <f t="shared" si="50"/>
        <v>0</v>
      </c>
      <c r="BD61" s="17">
        <f t="shared" si="50"/>
        <v>0</v>
      </c>
      <c r="BE61" s="17">
        <f t="shared" si="50"/>
        <v>0</v>
      </c>
      <c r="BF61" s="17">
        <f t="shared" si="50"/>
        <v>0</v>
      </c>
      <c r="BH61" s="36">
        <f t="shared" si="41"/>
        <v>0</v>
      </c>
      <c r="BI61" s="33"/>
    </row>
    <row r="62" spans="1:61" ht="15">
      <c r="A62" s="24" t="s">
        <v>12333</v>
      </c>
      <c r="B62" s="15">
        <f t="shared" si="1"/>
        <v>0</v>
      </c>
      <c r="C62" s="22" t="s">
        <v>12334</v>
      </c>
      <c r="D62" s="78">
        <f t="shared" si="2"/>
        <v>0</v>
      </c>
      <c r="E62" s="17">
        <f t="shared" si="3"/>
        <v>0</v>
      </c>
      <c r="F62" s="3">
        <f t="shared" si="4"/>
        <v>0</v>
      </c>
      <c r="G62" s="84">
        <f t="shared" si="5"/>
        <v>0</v>
      </c>
      <c r="H62" s="79">
        <f t="shared" si="36"/>
        <v>0</v>
      </c>
      <c r="I62" s="79">
        <f t="shared" si="37"/>
        <v>0</v>
      </c>
      <c r="J62" s="79">
        <f t="shared" si="38"/>
        <v>0</v>
      </c>
      <c r="K62" s="23">
        <v>0</v>
      </c>
      <c r="L62" s="17">
        <f t="shared" si="42"/>
        <v>0</v>
      </c>
      <c r="M62" s="17">
        <f t="shared" si="42"/>
        <v>0</v>
      </c>
      <c r="N62" s="79">
        <f t="shared" si="39"/>
        <v>0</v>
      </c>
      <c r="O62" s="17">
        <f t="shared" si="43"/>
        <v>0</v>
      </c>
      <c r="P62" s="17">
        <f t="shared" si="43"/>
        <v>0</v>
      </c>
      <c r="Q62" s="17">
        <f t="shared" si="43"/>
        <v>0</v>
      </c>
      <c r="R62" s="78">
        <f t="shared" si="11"/>
        <v>0</v>
      </c>
      <c r="S62" s="17">
        <f t="shared" si="20"/>
        <v>0</v>
      </c>
      <c r="T62" s="12">
        <f t="shared" si="12"/>
        <v>0</v>
      </c>
      <c r="U62" s="12">
        <f t="shared" si="13"/>
        <v>0</v>
      </c>
      <c r="V62" s="31">
        <v>0</v>
      </c>
      <c r="W62" s="31">
        <v>0</v>
      </c>
      <c r="X62" s="31">
        <v>0</v>
      </c>
      <c r="Y62" s="30">
        <f t="shared" si="40"/>
        <v>0</v>
      </c>
      <c r="Z62" s="17">
        <f t="shared" si="15"/>
        <v>0</v>
      </c>
      <c r="AA62" s="17">
        <f t="shared" si="21"/>
        <v>0</v>
      </c>
      <c r="AB62" s="23">
        <v>0</v>
      </c>
      <c r="AC62" s="17">
        <f t="shared" si="22"/>
        <v>0</v>
      </c>
      <c r="AD62" s="17">
        <f t="shared" si="44"/>
        <v>0</v>
      </c>
      <c r="AE62" s="17">
        <f t="shared" si="44"/>
        <v>0</v>
      </c>
      <c r="AF62" s="17">
        <f t="shared" si="44"/>
        <v>0</v>
      </c>
      <c r="AH62" s="17">
        <f t="shared" si="48"/>
        <v>0</v>
      </c>
      <c r="AI62" s="17">
        <f t="shared" si="48"/>
        <v>0</v>
      </c>
      <c r="AJ62" s="17">
        <f t="shared" si="48"/>
        <v>0</v>
      </c>
      <c r="AK62" s="17">
        <f t="shared" si="48"/>
        <v>0</v>
      </c>
      <c r="AL62" s="17">
        <f t="shared" si="48"/>
        <v>0</v>
      </c>
      <c r="AM62" s="17">
        <f t="shared" si="48"/>
        <v>0</v>
      </c>
      <c r="AN62" s="17">
        <f t="shared" si="48"/>
        <v>0</v>
      </c>
      <c r="AO62" s="17">
        <f t="shared" si="48"/>
        <v>0</v>
      </c>
      <c r="AP62" s="17">
        <f t="shared" si="48"/>
        <v>0</v>
      </c>
      <c r="AQ62" s="17">
        <f t="shared" si="48"/>
        <v>0</v>
      </c>
      <c r="AR62" s="17">
        <f t="shared" si="49"/>
        <v>0</v>
      </c>
      <c r="AS62" s="17">
        <f t="shared" si="49"/>
        <v>0</v>
      </c>
      <c r="AT62" s="17">
        <f t="shared" si="49"/>
        <v>0</v>
      </c>
      <c r="AU62" s="17">
        <f t="shared" si="49"/>
        <v>0</v>
      </c>
      <c r="AV62" s="17">
        <f t="shared" si="49"/>
        <v>0</v>
      </c>
      <c r="AW62" s="17">
        <f t="shared" si="49"/>
        <v>0</v>
      </c>
      <c r="AX62" s="17">
        <f t="shared" si="49"/>
        <v>0</v>
      </c>
      <c r="AY62" s="17">
        <f t="shared" si="49"/>
        <v>0</v>
      </c>
      <c r="BA62" s="17">
        <f t="shared" si="50"/>
        <v>0</v>
      </c>
      <c r="BB62" s="17">
        <f t="shared" si="50"/>
        <v>0</v>
      </c>
      <c r="BC62" s="17">
        <f t="shared" si="50"/>
        <v>0</v>
      </c>
      <c r="BD62" s="17">
        <f t="shared" si="50"/>
        <v>0</v>
      </c>
      <c r="BE62" s="17">
        <f t="shared" si="50"/>
        <v>0</v>
      </c>
      <c r="BF62" s="17">
        <f t="shared" si="50"/>
        <v>0</v>
      </c>
      <c r="BH62" s="36">
        <f t="shared" si="41"/>
        <v>0</v>
      </c>
      <c r="BI62" s="5"/>
    </row>
    <row r="63" spans="1:61" ht="15">
      <c r="A63" s="24" t="s">
        <v>12335</v>
      </c>
      <c r="B63" s="15">
        <f t="shared" si="1"/>
        <v>0</v>
      </c>
      <c r="C63" s="22" t="s">
        <v>12336</v>
      </c>
      <c r="D63" s="78">
        <f t="shared" si="2"/>
        <v>0</v>
      </c>
      <c r="E63" s="17">
        <f t="shared" si="3"/>
        <v>0</v>
      </c>
      <c r="F63" s="3">
        <f t="shared" si="4"/>
        <v>0</v>
      </c>
      <c r="G63" s="84">
        <f t="shared" si="5"/>
        <v>0</v>
      </c>
      <c r="H63" s="79">
        <f t="shared" si="36"/>
        <v>0</v>
      </c>
      <c r="I63" s="79">
        <f t="shared" si="37"/>
        <v>0</v>
      </c>
      <c r="J63" s="79">
        <f t="shared" si="38"/>
        <v>0</v>
      </c>
      <c r="K63" s="23">
        <v>0</v>
      </c>
      <c r="L63" s="17">
        <f t="shared" si="42"/>
        <v>0</v>
      </c>
      <c r="M63" s="17">
        <f t="shared" si="42"/>
        <v>0</v>
      </c>
      <c r="N63" s="79">
        <f t="shared" si="39"/>
        <v>0</v>
      </c>
      <c r="O63" s="17">
        <f t="shared" si="43"/>
        <v>0</v>
      </c>
      <c r="P63" s="17">
        <f t="shared" si="43"/>
        <v>0</v>
      </c>
      <c r="Q63" s="17">
        <f t="shared" si="43"/>
        <v>0</v>
      </c>
      <c r="R63" s="78">
        <f t="shared" si="11"/>
        <v>0</v>
      </c>
      <c r="S63" s="17">
        <f t="shared" si="20"/>
        <v>0</v>
      </c>
      <c r="T63" s="12">
        <f t="shared" si="12"/>
        <v>0</v>
      </c>
      <c r="U63" s="12">
        <f t="shared" si="13"/>
        <v>0</v>
      </c>
      <c r="V63" s="31">
        <v>0</v>
      </c>
      <c r="W63" s="31">
        <v>0</v>
      </c>
      <c r="X63" s="31">
        <v>0</v>
      </c>
      <c r="Y63" s="30">
        <f t="shared" si="40"/>
        <v>0</v>
      </c>
      <c r="Z63" s="17">
        <f t="shared" si="15"/>
        <v>0</v>
      </c>
      <c r="AA63" s="17">
        <f t="shared" si="21"/>
        <v>0</v>
      </c>
      <c r="AB63" s="23">
        <v>0</v>
      </c>
      <c r="AC63" s="17">
        <f t="shared" si="22"/>
        <v>0</v>
      </c>
      <c r="AD63" s="17">
        <f t="shared" si="44"/>
        <v>0</v>
      </c>
      <c r="AE63" s="17">
        <f t="shared" si="44"/>
        <v>0</v>
      </c>
      <c r="AF63" s="17">
        <f t="shared" si="44"/>
        <v>0</v>
      </c>
      <c r="AH63" s="17">
        <f t="shared" si="48"/>
        <v>0</v>
      </c>
      <c r="AI63" s="17">
        <f t="shared" si="48"/>
        <v>0</v>
      </c>
      <c r="AJ63" s="17">
        <f t="shared" si="48"/>
        <v>0</v>
      </c>
      <c r="AK63" s="17">
        <f t="shared" si="48"/>
        <v>0</v>
      </c>
      <c r="AL63" s="17">
        <f t="shared" si="48"/>
        <v>0</v>
      </c>
      <c r="AM63" s="17">
        <f t="shared" si="48"/>
        <v>0</v>
      </c>
      <c r="AN63" s="17">
        <f t="shared" si="48"/>
        <v>0</v>
      </c>
      <c r="AO63" s="17">
        <f t="shared" si="48"/>
        <v>0</v>
      </c>
      <c r="AP63" s="17">
        <f t="shared" si="48"/>
        <v>0</v>
      </c>
      <c r="AQ63" s="17">
        <f t="shared" si="48"/>
        <v>0</v>
      </c>
      <c r="AR63" s="17">
        <f t="shared" si="49"/>
        <v>0</v>
      </c>
      <c r="AS63" s="17">
        <f t="shared" si="49"/>
        <v>0</v>
      </c>
      <c r="AT63" s="17">
        <f t="shared" si="49"/>
        <v>0</v>
      </c>
      <c r="AU63" s="17">
        <f t="shared" si="49"/>
        <v>0</v>
      </c>
      <c r="AV63" s="17">
        <f t="shared" si="49"/>
        <v>0</v>
      </c>
      <c r="AW63" s="17">
        <f t="shared" si="49"/>
        <v>0</v>
      </c>
      <c r="AX63" s="17">
        <f t="shared" si="49"/>
        <v>0</v>
      </c>
      <c r="AY63" s="17">
        <f t="shared" si="49"/>
        <v>0</v>
      </c>
      <c r="BA63" s="17">
        <f t="shared" si="50"/>
        <v>0</v>
      </c>
      <c r="BB63" s="17">
        <f t="shared" si="50"/>
        <v>0</v>
      </c>
      <c r="BC63" s="17">
        <f t="shared" si="50"/>
        <v>0</v>
      </c>
      <c r="BD63" s="17">
        <f t="shared" si="50"/>
        <v>0</v>
      </c>
      <c r="BE63" s="17">
        <f t="shared" si="50"/>
        <v>0</v>
      </c>
      <c r="BF63" s="17">
        <f t="shared" si="50"/>
        <v>0</v>
      </c>
      <c r="BH63" s="36">
        <f t="shared" si="41"/>
        <v>0</v>
      </c>
      <c r="BI63" s="5"/>
    </row>
    <row r="64" spans="1:61" ht="15">
      <c r="A64" s="24" t="s">
        <v>12337</v>
      </c>
      <c r="B64" s="15">
        <f t="shared" si="1"/>
        <v>0</v>
      </c>
      <c r="C64" s="22" t="s">
        <v>12338</v>
      </c>
      <c r="D64" s="78">
        <f t="shared" si="2"/>
        <v>0</v>
      </c>
      <c r="E64" s="17">
        <f t="shared" si="3"/>
        <v>0</v>
      </c>
      <c r="F64" s="3">
        <f t="shared" si="4"/>
        <v>0</v>
      </c>
      <c r="G64" s="84">
        <f t="shared" si="5"/>
        <v>0</v>
      </c>
      <c r="H64" s="79">
        <f t="shared" si="36"/>
        <v>0</v>
      </c>
      <c r="I64" s="79">
        <f t="shared" si="37"/>
        <v>0</v>
      </c>
      <c r="J64" s="79">
        <f t="shared" si="38"/>
        <v>0</v>
      </c>
      <c r="K64" s="23">
        <v>0</v>
      </c>
      <c r="L64" s="17">
        <f t="shared" si="42"/>
        <v>0</v>
      </c>
      <c r="M64" s="17">
        <f t="shared" si="42"/>
        <v>0</v>
      </c>
      <c r="N64" s="79">
        <f t="shared" si="39"/>
        <v>0</v>
      </c>
      <c r="O64" s="17">
        <f t="shared" si="43"/>
        <v>0</v>
      </c>
      <c r="P64" s="17">
        <f t="shared" si="43"/>
        <v>0</v>
      </c>
      <c r="Q64" s="17">
        <f t="shared" si="43"/>
        <v>0</v>
      </c>
      <c r="R64" s="78">
        <f t="shared" si="11"/>
        <v>0</v>
      </c>
      <c r="S64" s="17">
        <f t="shared" si="20"/>
        <v>0</v>
      </c>
      <c r="T64" s="12">
        <f t="shared" si="12"/>
        <v>0</v>
      </c>
      <c r="U64" s="12">
        <f t="shared" si="13"/>
        <v>0</v>
      </c>
      <c r="V64" s="31">
        <v>0</v>
      </c>
      <c r="W64" s="31">
        <v>0</v>
      </c>
      <c r="X64" s="31">
        <v>0</v>
      </c>
      <c r="Y64" s="30">
        <f t="shared" si="40"/>
        <v>0</v>
      </c>
      <c r="Z64" s="17">
        <f t="shared" si="15"/>
        <v>0</v>
      </c>
      <c r="AA64" s="17">
        <f t="shared" si="21"/>
        <v>0</v>
      </c>
      <c r="AB64" s="23">
        <v>0</v>
      </c>
      <c r="AC64" s="17">
        <f t="shared" si="22"/>
        <v>0</v>
      </c>
      <c r="AD64" s="17">
        <f t="shared" si="44"/>
        <v>0</v>
      </c>
      <c r="AE64" s="17">
        <f t="shared" si="44"/>
        <v>0</v>
      </c>
      <c r="AF64" s="17">
        <f t="shared" si="44"/>
        <v>0</v>
      </c>
      <c r="AH64" s="17">
        <f t="shared" si="48"/>
        <v>0</v>
      </c>
      <c r="AI64" s="17">
        <f t="shared" si="48"/>
        <v>0</v>
      </c>
      <c r="AJ64" s="17">
        <f t="shared" si="48"/>
        <v>0</v>
      </c>
      <c r="AK64" s="17">
        <f t="shared" si="48"/>
        <v>0</v>
      </c>
      <c r="AL64" s="17">
        <f t="shared" si="48"/>
        <v>0</v>
      </c>
      <c r="AM64" s="17">
        <f t="shared" si="48"/>
        <v>0</v>
      </c>
      <c r="AN64" s="17">
        <f t="shared" si="48"/>
        <v>0</v>
      </c>
      <c r="AO64" s="17">
        <f t="shared" si="48"/>
        <v>0</v>
      </c>
      <c r="AP64" s="17">
        <f t="shared" si="48"/>
        <v>0</v>
      </c>
      <c r="AQ64" s="17">
        <f t="shared" si="48"/>
        <v>0</v>
      </c>
      <c r="AR64" s="17">
        <f t="shared" si="49"/>
        <v>0</v>
      </c>
      <c r="AS64" s="17">
        <f t="shared" si="49"/>
        <v>0</v>
      </c>
      <c r="AT64" s="17">
        <f t="shared" si="49"/>
        <v>0</v>
      </c>
      <c r="AU64" s="17">
        <f t="shared" si="49"/>
        <v>0</v>
      </c>
      <c r="AV64" s="17">
        <f t="shared" si="49"/>
        <v>0</v>
      </c>
      <c r="AW64" s="17">
        <f t="shared" si="49"/>
        <v>0</v>
      </c>
      <c r="AX64" s="17">
        <f t="shared" si="49"/>
        <v>0</v>
      </c>
      <c r="AY64" s="17">
        <f t="shared" si="49"/>
        <v>0</v>
      </c>
      <c r="BA64" s="17">
        <f t="shared" si="50"/>
        <v>0</v>
      </c>
      <c r="BB64" s="17">
        <f t="shared" si="50"/>
        <v>0</v>
      </c>
      <c r="BC64" s="17">
        <f t="shared" si="50"/>
        <v>0</v>
      </c>
      <c r="BD64" s="17">
        <f t="shared" si="50"/>
        <v>0</v>
      </c>
      <c r="BE64" s="17">
        <f t="shared" si="50"/>
        <v>0</v>
      </c>
      <c r="BF64" s="17">
        <f t="shared" si="50"/>
        <v>0</v>
      </c>
      <c r="BH64" s="36">
        <f t="shared" si="41"/>
        <v>0</v>
      </c>
      <c r="BI64" s="33"/>
    </row>
    <row r="65" spans="1:61" ht="15">
      <c r="A65" s="24" t="s">
        <v>12339</v>
      </c>
      <c r="B65" s="15">
        <f t="shared" si="1"/>
        <v>0</v>
      </c>
      <c r="C65" s="22" t="s">
        <v>12340</v>
      </c>
      <c r="D65" s="78">
        <f t="shared" si="2"/>
        <v>0</v>
      </c>
      <c r="E65" s="17">
        <f t="shared" si="3"/>
        <v>0</v>
      </c>
      <c r="F65" s="3">
        <f t="shared" si="4"/>
        <v>0</v>
      </c>
      <c r="G65" s="84">
        <f t="shared" si="5"/>
        <v>0</v>
      </c>
      <c r="H65" s="79">
        <f t="shared" si="36"/>
        <v>0</v>
      </c>
      <c r="I65" s="79">
        <f t="shared" si="37"/>
        <v>0</v>
      </c>
      <c r="J65" s="79">
        <f t="shared" si="38"/>
        <v>0</v>
      </c>
      <c r="K65" s="23">
        <v>0</v>
      </c>
      <c r="L65" s="17">
        <f t="shared" si="42"/>
        <v>0</v>
      </c>
      <c r="M65" s="17">
        <f t="shared" si="42"/>
        <v>0</v>
      </c>
      <c r="N65" s="79">
        <f t="shared" si="39"/>
        <v>0</v>
      </c>
      <c r="O65" s="17">
        <f t="shared" si="43"/>
        <v>0</v>
      </c>
      <c r="P65" s="17">
        <f t="shared" si="43"/>
        <v>0</v>
      </c>
      <c r="Q65" s="17">
        <f t="shared" si="43"/>
        <v>0</v>
      </c>
      <c r="R65" s="78">
        <f t="shared" si="11"/>
        <v>0</v>
      </c>
      <c r="S65" s="17">
        <f t="shared" si="20"/>
        <v>0</v>
      </c>
      <c r="T65" s="12">
        <f t="shared" si="12"/>
        <v>0</v>
      </c>
      <c r="U65" s="12">
        <f t="shared" si="13"/>
        <v>0</v>
      </c>
      <c r="V65" s="31">
        <v>0</v>
      </c>
      <c r="W65" s="31">
        <v>0</v>
      </c>
      <c r="X65" s="31">
        <v>0</v>
      </c>
      <c r="Y65" s="30">
        <f t="shared" si="40"/>
        <v>0</v>
      </c>
      <c r="Z65" s="17">
        <f t="shared" si="15"/>
        <v>0</v>
      </c>
      <c r="AA65" s="17">
        <f t="shared" si="21"/>
        <v>0</v>
      </c>
      <c r="AB65" s="23">
        <v>0</v>
      </c>
      <c r="AC65" s="17">
        <f t="shared" si="22"/>
        <v>0</v>
      </c>
      <c r="AD65" s="17">
        <f t="shared" si="44"/>
        <v>0</v>
      </c>
      <c r="AE65" s="17">
        <f t="shared" si="44"/>
        <v>0</v>
      </c>
      <c r="AF65" s="17">
        <f t="shared" si="44"/>
        <v>0</v>
      </c>
      <c r="AH65" s="17">
        <f t="shared" si="48"/>
        <v>0</v>
      </c>
      <c r="AI65" s="17">
        <f t="shared" si="48"/>
        <v>0</v>
      </c>
      <c r="AJ65" s="17">
        <f t="shared" si="48"/>
        <v>0</v>
      </c>
      <c r="AK65" s="17">
        <f t="shared" si="48"/>
        <v>0</v>
      </c>
      <c r="AL65" s="17">
        <f t="shared" si="48"/>
        <v>0</v>
      </c>
      <c r="AM65" s="17">
        <f t="shared" si="48"/>
        <v>0</v>
      </c>
      <c r="AN65" s="17">
        <f t="shared" si="48"/>
        <v>0</v>
      </c>
      <c r="AO65" s="17">
        <f t="shared" si="48"/>
        <v>0</v>
      </c>
      <c r="AP65" s="17">
        <f t="shared" si="48"/>
        <v>0</v>
      </c>
      <c r="AQ65" s="17">
        <f t="shared" si="48"/>
        <v>0</v>
      </c>
      <c r="AR65" s="17">
        <f t="shared" si="49"/>
        <v>0</v>
      </c>
      <c r="AS65" s="17">
        <f t="shared" si="49"/>
        <v>0</v>
      </c>
      <c r="AT65" s="17">
        <f t="shared" si="49"/>
        <v>0</v>
      </c>
      <c r="AU65" s="17">
        <f t="shared" si="49"/>
        <v>0</v>
      </c>
      <c r="AV65" s="17">
        <f t="shared" si="49"/>
        <v>0</v>
      </c>
      <c r="AW65" s="17">
        <f t="shared" si="49"/>
        <v>0</v>
      </c>
      <c r="AX65" s="17">
        <f t="shared" si="49"/>
        <v>0</v>
      </c>
      <c r="AY65" s="17">
        <f t="shared" si="49"/>
        <v>0</v>
      </c>
      <c r="BA65" s="17">
        <f t="shared" si="50"/>
        <v>0</v>
      </c>
      <c r="BB65" s="17">
        <f t="shared" si="50"/>
        <v>0</v>
      </c>
      <c r="BC65" s="17">
        <f t="shared" si="50"/>
        <v>0</v>
      </c>
      <c r="BD65" s="17">
        <f t="shared" si="50"/>
        <v>0</v>
      </c>
      <c r="BE65" s="17">
        <f t="shared" si="50"/>
        <v>0</v>
      </c>
      <c r="BF65" s="17">
        <f t="shared" si="50"/>
        <v>0</v>
      </c>
      <c r="BH65" s="36">
        <f t="shared" si="41"/>
        <v>0</v>
      </c>
      <c r="BI65" s="33"/>
    </row>
    <row r="66" spans="1:61" ht="15">
      <c r="A66" s="24" t="s">
        <v>12341</v>
      </c>
      <c r="B66" s="15">
        <f t="shared" si="1"/>
        <v>0</v>
      </c>
      <c r="C66" s="22" t="s">
        <v>12342</v>
      </c>
      <c r="D66" s="78">
        <f t="shared" si="2"/>
        <v>0</v>
      </c>
      <c r="E66" s="17">
        <f t="shared" si="3"/>
        <v>0</v>
      </c>
      <c r="F66" s="3">
        <f t="shared" si="4"/>
        <v>0</v>
      </c>
      <c r="G66" s="84">
        <f t="shared" si="5"/>
        <v>0</v>
      </c>
      <c r="H66" s="79">
        <f t="shared" si="36"/>
        <v>0</v>
      </c>
      <c r="I66" s="79">
        <f t="shared" si="37"/>
        <v>0</v>
      </c>
      <c r="J66" s="79">
        <f t="shared" si="38"/>
        <v>0</v>
      </c>
      <c r="K66" s="23">
        <v>0</v>
      </c>
      <c r="L66" s="17">
        <f t="shared" si="42"/>
        <v>0</v>
      </c>
      <c r="M66" s="17">
        <f t="shared" si="42"/>
        <v>0</v>
      </c>
      <c r="N66" s="79">
        <f t="shared" si="39"/>
        <v>0</v>
      </c>
      <c r="O66" s="17">
        <f t="shared" si="43"/>
        <v>0</v>
      </c>
      <c r="P66" s="17">
        <f t="shared" si="43"/>
        <v>0</v>
      </c>
      <c r="Q66" s="17">
        <f t="shared" si="43"/>
        <v>0</v>
      </c>
      <c r="R66" s="78">
        <f t="shared" si="11"/>
        <v>0</v>
      </c>
      <c r="S66" s="17">
        <f t="shared" si="20"/>
        <v>0</v>
      </c>
      <c r="T66" s="12">
        <f t="shared" si="12"/>
        <v>0</v>
      </c>
      <c r="U66" s="12">
        <f t="shared" si="13"/>
        <v>0</v>
      </c>
      <c r="V66" s="31">
        <v>0</v>
      </c>
      <c r="W66" s="31">
        <v>0</v>
      </c>
      <c r="X66" s="31">
        <v>0</v>
      </c>
      <c r="Y66" s="30">
        <f t="shared" si="40"/>
        <v>0</v>
      </c>
      <c r="Z66" s="17">
        <f t="shared" si="15"/>
        <v>0</v>
      </c>
      <c r="AA66" s="17">
        <f t="shared" si="21"/>
        <v>0</v>
      </c>
      <c r="AB66" s="23">
        <v>0</v>
      </c>
      <c r="AC66" s="17">
        <f t="shared" si="22"/>
        <v>0</v>
      </c>
      <c r="AD66" s="17">
        <f t="shared" si="44"/>
        <v>0</v>
      </c>
      <c r="AE66" s="17">
        <f t="shared" si="44"/>
        <v>0</v>
      </c>
      <c r="AF66" s="17">
        <f t="shared" si="44"/>
        <v>0</v>
      </c>
      <c r="AH66" s="17">
        <f t="shared" si="48"/>
        <v>0</v>
      </c>
      <c r="AI66" s="17">
        <f t="shared" si="48"/>
        <v>0</v>
      </c>
      <c r="AJ66" s="17">
        <f t="shared" si="48"/>
        <v>0</v>
      </c>
      <c r="AK66" s="17">
        <f t="shared" si="48"/>
        <v>0</v>
      </c>
      <c r="AL66" s="17">
        <f t="shared" si="48"/>
        <v>0</v>
      </c>
      <c r="AM66" s="17">
        <f t="shared" si="48"/>
        <v>0</v>
      </c>
      <c r="AN66" s="17">
        <f t="shared" si="48"/>
        <v>0</v>
      </c>
      <c r="AO66" s="17">
        <f t="shared" si="48"/>
        <v>0</v>
      </c>
      <c r="AP66" s="17">
        <f t="shared" si="48"/>
        <v>0</v>
      </c>
      <c r="AQ66" s="17">
        <f t="shared" si="48"/>
        <v>0</v>
      </c>
      <c r="AR66" s="17">
        <f t="shared" si="49"/>
        <v>0</v>
      </c>
      <c r="AS66" s="17">
        <f t="shared" si="49"/>
        <v>0</v>
      </c>
      <c r="AT66" s="17">
        <f t="shared" si="49"/>
        <v>0</v>
      </c>
      <c r="AU66" s="17">
        <f t="shared" si="49"/>
        <v>0</v>
      </c>
      <c r="AV66" s="17">
        <f t="shared" si="49"/>
        <v>0</v>
      </c>
      <c r="AW66" s="17">
        <f t="shared" si="49"/>
        <v>0</v>
      </c>
      <c r="AX66" s="17">
        <f t="shared" si="49"/>
        <v>0</v>
      </c>
      <c r="AY66" s="17">
        <f t="shared" si="49"/>
        <v>0</v>
      </c>
      <c r="BA66" s="17">
        <f t="shared" si="50"/>
        <v>0</v>
      </c>
      <c r="BB66" s="17">
        <f t="shared" si="50"/>
        <v>0</v>
      </c>
      <c r="BC66" s="17">
        <f t="shared" si="50"/>
        <v>0</v>
      </c>
      <c r="BD66" s="17">
        <f t="shared" si="50"/>
        <v>0</v>
      </c>
      <c r="BE66" s="17">
        <f t="shared" si="50"/>
        <v>0</v>
      </c>
      <c r="BF66" s="17">
        <f t="shared" si="50"/>
        <v>0</v>
      </c>
      <c r="BH66" s="36">
        <f t="shared" si="41"/>
        <v>0</v>
      </c>
      <c r="BI66" s="5"/>
    </row>
    <row r="67" spans="1:61" ht="15">
      <c r="A67" s="24" t="s">
        <v>12343</v>
      </c>
      <c r="B67" s="15">
        <f t="shared" si="1"/>
        <v>0</v>
      </c>
      <c r="C67" s="22" t="s">
        <v>12344</v>
      </c>
      <c r="D67" s="78">
        <f t="shared" si="2"/>
        <v>0</v>
      </c>
      <c r="E67" s="17">
        <f t="shared" si="3"/>
        <v>0</v>
      </c>
      <c r="F67" s="3">
        <f t="shared" si="4"/>
        <v>0</v>
      </c>
      <c r="G67" s="84">
        <f t="shared" si="5"/>
        <v>0</v>
      </c>
      <c r="H67" s="79">
        <f t="shared" si="36"/>
        <v>0</v>
      </c>
      <c r="I67" s="79">
        <f t="shared" si="37"/>
        <v>0</v>
      </c>
      <c r="J67" s="79">
        <f t="shared" si="38"/>
        <v>0</v>
      </c>
      <c r="K67" s="23">
        <v>0</v>
      </c>
      <c r="L67" s="17">
        <f t="shared" si="42"/>
        <v>0</v>
      </c>
      <c r="M67" s="17">
        <f t="shared" si="42"/>
        <v>0</v>
      </c>
      <c r="N67" s="79">
        <f t="shared" si="39"/>
        <v>0</v>
      </c>
      <c r="O67" s="17">
        <f t="shared" si="43"/>
        <v>0</v>
      </c>
      <c r="P67" s="17">
        <f t="shared" si="43"/>
        <v>0</v>
      </c>
      <c r="Q67" s="17">
        <f t="shared" si="43"/>
        <v>0</v>
      </c>
      <c r="R67" s="78">
        <f t="shared" si="11"/>
        <v>0</v>
      </c>
      <c r="S67" s="17">
        <f t="shared" si="20"/>
        <v>0</v>
      </c>
      <c r="T67" s="12">
        <f t="shared" si="12"/>
        <v>0</v>
      </c>
      <c r="U67" s="12">
        <f t="shared" si="13"/>
        <v>0</v>
      </c>
      <c r="V67" s="31">
        <v>0</v>
      </c>
      <c r="W67" s="31">
        <v>0</v>
      </c>
      <c r="X67" s="31">
        <v>0</v>
      </c>
      <c r="Y67" s="30">
        <f t="shared" si="40"/>
        <v>0</v>
      </c>
      <c r="Z67" s="17">
        <f t="shared" si="15"/>
        <v>0</v>
      </c>
      <c r="AA67" s="17">
        <f t="shared" si="21"/>
        <v>0</v>
      </c>
      <c r="AB67" s="23">
        <v>0</v>
      </c>
      <c r="AC67" s="17">
        <f t="shared" si="22"/>
        <v>0</v>
      </c>
      <c r="AD67" s="17">
        <f t="shared" si="44"/>
        <v>0</v>
      </c>
      <c r="AE67" s="17">
        <f t="shared" si="44"/>
        <v>0</v>
      </c>
      <c r="AF67" s="17">
        <f t="shared" si="44"/>
        <v>0</v>
      </c>
      <c r="AH67" s="17">
        <f t="shared" si="48"/>
        <v>0</v>
      </c>
      <c r="AI67" s="17">
        <f t="shared" si="48"/>
        <v>0</v>
      </c>
      <c r="AJ67" s="17">
        <f t="shared" si="48"/>
        <v>0</v>
      </c>
      <c r="AK67" s="17">
        <f t="shared" si="48"/>
        <v>0</v>
      </c>
      <c r="AL67" s="17">
        <f t="shared" si="48"/>
        <v>0</v>
      </c>
      <c r="AM67" s="17">
        <f t="shared" si="48"/>
        <v>0</v>
      </c>
      <c r="AN67" s="17">
        <f t="shared" si="48"/>
        <v>0</v>
      </c>
      <c r="AO67" s="17">
        <f t="shared" si="48"/>
        <v>0</v>
      </c>
      <c r="AP67" s="17">
        <f t="shared" si="48"/>
        <v>0</v>
      </c>
      <c r="AQ67" s="17">
        <f t="shared" si="48"/>
        <v>0</v>
      </c>
      <c r="AR67" s="17">
        <f t="shared" si="49"/>
        <v>0</v>
      </c>
      <c r="AS67" s="17">
        <f t="shared" si="49"/>
        <v>0</v>
      </c>
      <c r="AT67" s="17">
        <f t="shared" si="49"/>
        <v>0</v>
      </c>
      <c r="AU67" s="17">
        <f t="shared" si="49"/>
        <v>0</v>
      </c>
      <c r="AV67" s="17">
        <f t="shared" si="49"/>
        <v>0</v>
      </c>
      <c r="AW67" s="17">
        <f t="shared" si="49"/>
        <v>0</v>
      </c>
      <c r="AX67" s="17">
        <f t="shared" si="49"/>
        <v>0</v>
      </c>
      <c r="AY67" s="17">
        <f t="shared" si="49"/>
        <v>0</v>
      </c>
      <c r="BA67" s="17">
        <f t="shared" si="50"/>
        <v>0</v>
      </c>
      <c r="BB67" s="17">
        <f t="shared" si="50"/>
        <v>0</v>
      </c>
      <c r="BC67" s="17">
        <f t="shared" si="50"/>
        <v>0</v>
      </c>
      <c r="BD67" s="17">
        <f t="shared" si="50"/>
        <v>0</v>
      </c>
      <c r="BE67" s="17">
        <f t="shared" si="50"/>
        <v>0</v>
      </c>
      <c r="BF67" s="17">
        <f t="shared" si="50"/>
        <v>0</v>
      </c>
      <c r="BH67" s="36">
        <f t="shared" si="41"/>
        <v>0</v>
      </c>
      <c r="BI67" s="5"/>
    </row>
    <row r="68" spans="1:61" ht="15">
      <c r="A68" s="24" t="s">
        <v>12345</v>
      </c>
      <c r="B68" s="15">
        <f t="shared" si="1"/>
        <v>0</v>
      </c>
      <c r="C68" s="22" t="s">
        <v>12346</v>
      </c>
      <c r="D68" s="78">
        <f t="shared" si="2"/>
        <v>0</v>
      </c>
      <c r="E68" s="17">
        <f t="shared" si="3"/>
        <v>0</v>
      </c>
      <c r="F68" s="3">
        <f t="shared" si="4"/>
        <v>0</v>
      </c>
      <c r="G68" s="84">
        <f t="shared" si="5"/>
        <v>0</v>
      </c>
      <c r="H68" s="79">
        <f t="shared" si="36"/>
        <v>0</v>
      </c>
      <c r="I68" s="79">
        <f t="shared" si="37"/>
        <v>0</v>
      </c>
      <c r="J68" s="79">
        <f t="shared" si="38"/>
        <v>0</v>
      </c>
      <c r="K68" s="23">
        <v>0</v>
      </c>
      <c r="L68" s="17">
        <f t="shared" ref="L68:M87" si="51">SUMPRODUCT(L$374:L$599*(LEFT($A$374:$A$599,LEN($A68))=$A68))</f>
        <v>0</v>
      </c>
      <c r="M68" s="17">
        <f t="shared" si="51"/>
        <v>0</v>
      </c>
      <c r="N68" s="79">
        <f t="shared" si="39"/>
        <v>0</v>
      </c>
      <c r="O68" s="17">
        <f t="shared" ref="O68:Q87" si="52">SUMPRODUCT(O$374:O$599*(LEFT($A$374:$A$599,LEN($A68))=$A68))</f>
        <v>0</v>
      </c>
      <c r="P68" s="17">
        <f t="shared" si="52"/>
        <v>0</v>
      </c>
      <c r="Q68" s="17">
        <f t="shared" si="52"/>
        <v>0</v>
      </c>
      <c r="R68" s="78">
        <f t="shared" si="11"/>
        <v>0</v>
      </c>
      <c r="S68" s="17">
        <f t="shared" si="20"/>
        <v>0</v>
      </c>
      <c r="T68" s="12">
        <f t="shared" si="12"/>
        <v>0</v>
      </c>
      <c r="U68" s="12">
        <f t="shared" si="13"/>
        <v>0</v>
      </c>
      <c r="V68" s="31">
        <v>0</v>
      </c>
      <c r="W68" s="31">
        <v>0</v>
      </c>
      <c r="X68" s="31">
        <v>0</v>
      </c>
      <c r="Y68" s="30">
        <f t="shared" si="40"/>
        <v>0</v>
      </c>
      <c r="Z68" s="17">
        <f t="shared" si="15"/>
        <v>0</v>
      </c>
      <c r="AA68" s="17">
        <f t="shared" si="21"/>
        <v>0</v>
      </c>
      <c r="AB68" s="23">
        <v>0</v>
      </c>
      <c r="AC68" s="17">
        <f t="shared" si="22"/>
        <v>0</v>
      </c>
      <c r="AD68" s="17">
        <f t="shared" ref="AD68:AF87" si="53">SUMPRODUCT(AD$374:AD$599*(LEFT($A$374:$A$599,LEN($A68))=$A68))</f>
        <v>0</v>
      </c>
      <c r="AE68" s="17">
        <f t="shared" si="53"/>
        <v>0</v>
      </c>
      <c r="AF68" s="17">
        <f t="shared" si="53"/>
        <v>0</v>
      </c>
      <c r="AH68" s="17">
        <f t="shared" ref="AH68:AQ77" si="54">SUMPRODUCT(AH$374:AH$599*(LEFT($A$374:$A$599,LEN($A68))=$A68))</f>
        <v>0</v>
      </c>
      <c r="AI68" s="17">
        <f t="shared" si="54"/>
        <v>0</v>
      </c>
      <c r="AJ68" s="17">
        <f t="shared" si="54"/>
        <v>0</v>
      </c>
      <c r="AK68" s="17">
        <f t="shared" si="54"/>
        <v>0</v>
      </c>
      <c r="AL68" s="17">
        <f t="shared" si="54"/>
        <v>0</v>
      </c>
      <c r="AM68" s="17">
        <f t="shared" si="54"/>
        <v>0</v>
      </c>
      <c r="AN68" s="17">
        <f t="shared" si="54"/>
        <v>0</v>
      </c>
      <c r="AO68" s="17">
        <f t="shared" si="54"/>
        <v>0</v>
      </c>
      <c r="AP68" s="17">
        <f t="shared" si="54"/>
        <v>0</v>
      </c>
      <c r="AQ68" s="17">
        <f t="shared" si="54"/>
        <v>0</v>
      </c>
      <c r="AR68" s="17">
        <f t="shared" ref="AR68:AY77" si="55">SUMPRODUCT(AR$374:AR$599*(LEFT($A$374:$A$599,LEN($A68))=$A68))</f>
        <v>0</v>
      </c>
      <c r="AS68" s="17">
        <f t="shared" si="55"/>
        <v>0</v>
      </c>
      <c r="AT68" s="17">
        <f t="shared" si="55"/>
        <v>0</v>
      </c>
      <c r="AU68" s="17">
        <f t="shared" si="55"/>
        <v>0</v>
      </c>
      <c r="AV68" s="17">
        <f t="shared" si="55"/>
        <v>0</v>
      </c>
      <c r="AW68" s="17">
        <f t="shared" si="55"/>
        <v>0</v>
      </c>
      <c r="AX68" s="17">
        <f t="shared" si="55"/>
        <v>0</v>
      </c>
      <c r="AY68" s="17">
        <f t="shared" si="55"/>
        <v>0</v>
      </c>
      <c r="BA68" s="17">
        <f t="shared" ref="BA68:BF77" si="56">SUMPRODUCT(BA$374:BA$599*(LEFT($A$374:$A$599,LEN($A68))=$A68))</f>
        <v>0</v>
      </c>
      <c r="BB68" s="17">
        <f t="shared" si="56"/>
        <v>0</v>
      </c>
      <c r="BC68" s="17">
        <f t="shared" si="56"/>
        <v>0</v>
      </c>
      <c r="BD68" s="17">
        <f t="shared" si="56"/>
        <v>0</v>
      </c>
      <c r="BE68" s="17">
        <f t="shared" si="56"/>
        <v>0</v>
      </c>
      <c r="BF68" s="17">
        <f t="shared" si="56"/>
        <v>0</v>
      </c>
      <c r="BH68" s="36">
        <f t="shared" si="41"/>
        <v>0</v>
      </c>
      <c r="BI68" s="33"/>
    </row>
    <row r="69" spans="1:61" ht="15">
      <c r="A69" s="24" t="s">
        <v>12347</v>
      </c>
      <c r="B69" s="15">
        <f t="shared" si="1"/>
        <v>0</v>
      </c>
      <c r="C69" s="22" t="s">
        <v>12348</v>
      </c>
      <c r="D69" s="78">
        <f t="shared" si="2"/>
        <v>0</v>
      </c>
      <c r="E69" s="17">
        <f t="shared" si="3"/>
        <v>0</v>
      </c>
      <c r="F69" s="3">
        <f t="shared" si="4"/>
        <v>0</v>
      </c>
      <c r="G69" s="84">
        <f t="shared" si="5"/>
        <v>0</v>
      </c>
      <c r="H69" s="79">
        <f t="shared" si="36"/>
        <v>0</v>
      </c>
      <c r="I69" s="79">
        <f t="shared" si="37"/>
        <v>0</v>
      </c>
      <c r="J69" s="79">
        <f t="shared" si="38"/>
        <v>0</v>
      </c>
      <c r="K69" s="23">
        <v>0</v>
      </c>
      <c r="L69" s="17">
        <f t="shared" si="51"/>
        <v>0</v>
      </c>
      <c r="M69" s="17">
        <f t="shared" si="51"/>
        <v>0</v>
      </c>
      <c r="N69" s="79">
        <f t="shared" si="39"/>
        <v>0</v>
      </c>
      <c r="O69" s="17">
        <f t="shared" si="52"/>
        <v>0</v>
      </c>
      <c r="P69" s="17">
        <f t="shared" si="52"/>
        <v>0</v>
      </c>
      <c r="Q69" s="17">
        <f t="shared" si="52"/>
        <v>0</v>
      </c>
      <c r="R69" s="78">
        <f t="shared" si="11"/>
        <v>0</v>
      </c>
      <c r="S69" s="17">
        <f t="shared" si="20"/>
        <v>0</v>
      </c>
      <c r="T69" s="12">
        <f t="shared" si="12"/>
        <v>0</v>
      </c>
      <c r="U69" s="12">
        <f t="shared" si="13"/>
        <v>0</v>
      </c>
      <c r="V69" s="31">
        <v>0</v>
      </c>
      <c r="W69" s="31">
        <v>0</v>
      </c>
      <c r="X69" s="31">
        <v>0</v>
      </c>
      <c r="Y69" s="30">
        <f t="shared" si="40"/>
        <v>0</v>
      </c>
      <c r="Z69" s="17">
        <f t="shared" si="15"/>
        <v>0</v>
      </c>
      <c r="AA69" s="17">
        <f t="shared" si="21"/>
        <v>0</v>
      </c>
      <c r="AB69" s="23">
        <v>0</v>
      </c>
      <c r="AC69" s="17">
        <f t="shared" si="22"/>
        <v>0</v>
      </c>
      <c r="AD69" s="17">
        <f t="shared" si="53"/>
        <v>0</v>
      </c>
      <c r="AE69" s="17">
        <f t="shared" si="53"/>
        <v>0</v>
      </c>
      <c r="AF69" s="17">
        <f t="shared" si="53"/>
        <v>0</v>
      </c>
      <c r="AH69" s="17">
        <f t="shared" si="54"/>
        <v>0</v>
      </c>
      <c r="AI69" s="17">
        <f t="shared" si="54"/>
        <v>0</v>
      </c>
      <c r="AJ69" s="17">
        <f t="shared" si="54"/>
        <v>0</v>
      </c>
      <c r="AK69" s="17">
        <f t="shared" si="54"/>
        <v>0</v>
      </c>
      <c r="AL69" s="17">
        <f t="shared" si="54"/>
        <v>0</v>
      </c>
      <c r="AM69" s="17">
        <f t="shared" si="54"/>
        <v>0</v>
      </c>
      <c r="AN69" s="17">
        <f t="shared" si="54"/>
        <v>0</v>
      </c>
      <c r="AO69" s="17">
        <f t="shared" si="54"/>
        <v>0</v>
      </c>
      <c r="AP69" s="17">
        <f t="shared" si="54"/>
        <v>0</v>
      </c>
      <c r="AQ69" s="17">
        <f t="shared" si="54"/>
        <v>0</v>
      </c>
      <c r="AR69" s="17">
        <f t="shared" si="55"/>
        <v>0</v>
      </c>
      <c r="AS69" s="17">
        <f t="shared" si="55"/>
        <v>0</v>
      </c>
      <c r="AT69" s="17">
        <f t="shared" si="55"/>
        <v>0</v>
      </c>
      <c r="AU69" s="17">
        <f t="shared" si="55"/>
        <v>0</v>
      </c>
      <c r="AV69" s="17">
        <f t="shared" si="55"/>
        <v>0</v>
      </c>
      <c r="AW69" s="17">
        <f t="shared" si="55"/>
        <v>0</v>
      </c>
      <c r="AX69" s="17">
        <f t="shared" si="55"/>
        <v>0</v>
      </c>
      <c r="AY69" s="17">
        <f t="shared" si="55"/>
        <v>0</v>
      </c>
      <c r="BA69" s="17">
        <f t="shared" si="56"/>
        <v>0</v>
      </c>
      <c r="BB69" s="17">
        <f t="shared" si="56"/>
        <v>0</v>
      </c>
      <c r="BC69" s="17">
        <f t="shared" si="56"/>
        <v>0</v>
      </c>
      <c r="BD69" s="17">
        <f t="shared" si="56"/>
        <v>0</v>
      </c>
      <c r="BE69" s="17">
        <f t="shared" si="56"/>
        <v>0</v>
      </c>
      <c r="BF69" s="17">
        <f t="shared" si="56"/>
        <v>0</v>
      </c>
      <c r="BH69" s="36">
        <f t="shared" si="41"/>
        <v>0</v>
      </c>
      <c r="BI69" s="33"/>
    </row>
    <row r="70" spans="1:61" ht="15">
      <c r="A70" s="24" t="s">
        <v>12349</v>
      </c>
      <c r="B70" s="15">
        <f t="shared" si="1"/>
        <v>0</v>
      </c>
      <c r="C70" s="22" t="s">
        <v>12350</v>
      </c>
      <c r="D70" s="78">
        <f t="shared" si="2"/>
        <v>0</v>
      </c>
      <c r="E70" s="17">
        <f t="shared" si="3"/>
        <v>0</v>
      </c>
      <c r="F70" s="3">
        <f t="shared" si="4"/>
        <v>0</v>
      </c>
      <c r="G70" s="84">
        <f t="shared" si="5"/>
        <v>0</v>
      </c>
      <c r="H70" s="79">
        <f t="shared" si="36"/>
        <v>0</v>
      </c>
      <c r="I70" s="79">
        <f t="shared" si="37"/>
        <v>0</v>
      </c>
      <c r="J70" s="79">
        <f t="shared" si="38"/>
        <v>0</v>
      </c>
      <c r="K70" s="20">
        <v>0</v>
      </c>
      <c r="L70" s="17">
        <f t="shared" si="51"/>
        <v>0</v>
      </c>
      <c r="M70" s="17">
        <f t="shared" si="51"/>
        <v>0</v>
      </c>
      <c r="N70" s="79">
        <f t="shared" si="39"/>
        <v>0</v>
      </c>
      <c r="O70" s="17">
        <f t="shared" si="52"/>
        <v>0</v>
      </c>
      <c r="P70" s="17">
        <f t="shared" si="52"/>
        <v>0</v>
      </c>
      <c r="Q70" s="17">
        <f t="shared" si="52"/>
        <v>0</v>
      </c>
      <c r="R70" s="78">
        <f t="shared" si="11"/>
        <v>0</v>
      </c>
      <c r="S70" s="17">
        <f t="shared" si="20"/>
        <v>0</v>
      </c>
      <c r="T70" s="12">
        <f t="shared" si="12"/>
        <v>0</v>
      </c>
      <c r="U70" s="12">
        <f t="shared" si="13"/>
        <v>0</v>
      </c>
      <c r="V70" s="31">
        <v>0</v>
      </c>
      <c r="W70" s="31">
        <v>0</v>
      </c>
      <c r="X70" s="31">
        <v>0</v>
      </c>
      <c r="Y70" s="30">
        <f t="shared" si="40"/>
        <v>0</v>
      </c>
      <c r="Z70" s="17">
        <f t="shared" si="15"/>
        <v>0</v>
      </c>
      <c r="AA70" s="17">
        <f t="shared" si="21"/>
        <v>0</v>
      </c>
      <c r="AB70" s="23">
        <v>0</v>
      </c>
      <c r="AC70" s="17">
        <f t="shared" si="22"/>
        <v>0</v>
      </c>
      <c r="AD70" s="17">
        <f t="shared" si="53"/>
        <v>0</v>
      </c>
      <c r="AE70" s="17">
        <f t="shared" si="53"/>
        <v>0</v>
      </c>
      <c r="AF70" s="17">
        <f t="shared" si="53"/>
        <v>0</v>
      </c>
      <c r="AH70" s="17">
        <f t="shared" si="54"/>
        <v>0</v>
      </c>
      <c r="AI70" s="17">
        <f t="shared" si="54"/>
        <v>0</v>
      </c>
      <c r="AJ70" s="17">
        <f t="shared" si="54"/>
        <v>0</v>
      </c>
      <c r="AK70" s="17">
        <f t="shared" si="54"/>
        <v>0</v>
      </c>
      <c r="AL70" s="17">
        <f t="shared" si="54"/>
        <v>0</v>
      </c>
      <c r="AM70" s="17">
        <f t="shared" si="54"/>
        <v>0</v>
      </c>
      <c r="AN70" s="17">
        <f t="shared" si="54"/>
        <v>0</v>
      </c>
      <c r="AO70" s="17">
        <f t="shared" si="54"/>
        <v>0</v>
      </c>
      <c r="AP70" s="17">
        <f t="shared" si="54"/>
        <v>0</v>
      </c>
      <c r="AQ70" s="17">
        <f t="shared" si="54"/>
        <v>0</v>
      </c>
      <c r="AR70" s="17">
        <f t="shared" si="55"/>
        <v>0</v>
      </c>
      <c r="AS70" s="17">
        <f t="shared" si="55"/>
        <v>0</v>
      </c>
      <c r="AT70" s="17">
        <f t="shared" si="55"/>
        <v>0</v>
      </c>
      <c r="AU70" s="17">
        <f t="shared" si="55"/>
        <v>0</v>
      </c>
      <c r="AV70" s="17">
        <f t="shared" si="55"/>
        <v>0</v>
      </c>
      <c r="AW70" s="17">
        <f t="shared" si="55"/>
        <v>0</v>
      </c>
      <c r="AX70" s="17">
        <f t="shared" si="55"/>
        <v>0</v>
      </c>
      <c r="AY70" s="17">
        <f t="shared" si="55"/>
        <v>0</v>
      </c>
      <c r="BA70" s="17">
        <f t="shared" si="56"/>
        <v>0</v>
      </c>
      <c r="BB70" s="17">
        <f t="shared" si="56"/>
        <v>0</v>
      </c>
      <c r="BC70" s="17">
        <f t="shared" si="56"/>
        <v>0</v>
      </c>
      <c r="BD70" s="17">
        <f t="shared" si="56"/>
        <v>0</v>
      </c>
      <c r="BE70" s="17">
        <f t="shared" si="56"/>
        <v>0</v>
      </c>
      <c r="BF70" s="17">
        <f t="shared" si="56"/>
        <v>0</v>
      </c>
      <c r="BH70" s="36">
        <f t="shared" si="41"/>
        <v>0</v>
      </c>
      <c r="BI70" s="5"/>
    </row>
    <row r="71" spans="1:61" ht="15">
      <c r="A71" s="24" t="s">
        <v>12351</v>
      </c>
      <c r="B71" s="15">
        <f t="shared" si="1"/>
        <v>0</v>
      </c>
      <c r="C71" s="22" t="s">
        <v>12352</v>
      </c>
      <c r="D71" s="78">
        <f t="shared" si="2"/>
        <v>0</v>
      </c>
      <c r="E71" s="17">
        <f t="shared" si="3"/>
        <v>0</v>
      </c>
      <c r="F71" s="3">
        <f t="shared" si="4"/>
        <v>0</v>
      </c>
      <c r="G71" s="84">
        <f t="shared" si="5"/>
        <v>0</v>
      </c>
      <c r="H71" s="79">
        <f t="shared" si="36"/>
        <v>0</v>
      </c>
      <c r="I71" s="79">
        <f t="shared" si="37"/>
        <v>0</v>
      </c>
      <c r="J71" s="79">
        <f t="shared" si="38"/>
        <v>0</v>
      </c>
      <c r="K71" s="23">
        <v>0</v>
      </c>
      <c r="L71" s="17">
        <f t="shared" si="51"/>
        <v>0</v>
      </c>
      <c r="M71" s="17">
        <f t="shared" si="51"/>
        <v>0</v>
      </c>
      <c r="N71" s="79">
        <f t="shared" si="39"/>
        <v>0</v>
      </c>
      <c r="O71" s="17">
        <f t="shared" si="52"/>
        <v>0</v>
      </c>
      <c r="P71" s="17">
        <f t="shared" si="52"/>
        <v>0</v>
      </c>
      <c r="Q71" s="17">
        <f t="shared" si="52"/>
        <v>0</v>
      </c>
      <c r="R71" s="78">
        <f t="shared" si="11"/>
        <v>0</v>
      </c>
      <c r="S71" s="17">
        <f t="shared" si="20"/>
        <v>0</v>
      </c>
      <c r="T71" s="12">
        <f t="shared" si="12"/>
        <v>0</v>
      </c>
      <c r="U71" s="12">
        <f t="shared" si="13"/>
        <v>0</v>
      </c>
      <c r="V71" s="31">
        <v>0</v>
      </c>
      <c r="W71" s="31">
        <v>0</v>
      </c>
      <c r="X71" s="31">
        <v>0</v>
      </c>
      <c r="Y71" s="30">
        <f t="shared" si="40"/>
        <v>0</v>
      </c>
      <c r="Z71" s="17">
        <f t="shared" si="15"/>
        <v>0</v>
      </c>
      <c r="AA71" s="17">
        <f t="shared" si="21"/>
        <v>0</v>
      </c>
      <c r="AB71" s="23">
        <v>0</v>
      </c>
      <c r="AC71" s="17">
        <f t="shared" si="22"/>
        <v>0</v>
      </c>
      <c r="AD71" s="17">
        <f t="shared" si="53"/>
        <v>0</v>
      </c>
      <c r="AE71" s="17">
        <f t="shared" si="53"/>
        <v>0</v>
      </c>
      <c r="AF71" s="17">
        <f t="shared" si="53"/>
        <v>0</v>
      </c>
      <c r="AH71" s="17">
        <f t="shared" si="54"/>
        <v>0</v>
      </c>
      <c r="AI71" s="17">
        <f t="shared" si="54"/>
        <v>0</v>
      </c>
      <c r="AJ71" s="17">
        <f t="shared" si="54"/>
        <v>0</v>
      </c>
      <c r="AK71" s="17">
        <f t="shared" si="54"/>
        <v>0</v>
      </c>
      <c r="AL71" s="17">
        <f t="shared" si="54"/>
        <v>0</v>
      </c>
      <c r="AM71" s="17">
        <f t="shared" si="54"/>
        <v>0</v>
      </c>
      <c r="AN71" s="17">
        <f t="shared" si="54"/>
        <v>0</v>
      </c>
      <c r="AO71" s="17">
        <f t="shared" si="54"/>
        <v>0</v>
      </c>
      <c r="AP71" s="17">
        <f t="shared" si="54"/>
        <v>0</v>
      </c>
      <c r="AQ71" s="17">
        <f t="shared" si="54"/>
        <v>0</v>
      </c>
      <c r="AR71" s="17">
        <f t="shared" si="55"/>
        <v>0</v>
      </c>
      <c r="AS71" s="17">
        <f t="shared" si="55"/>
        <v>0</v>
      </c>
      <c r="AT71" s="17">
        <f t="shared" si="55"/>
        <v>0</v>
      </c>
      <c r="AU71" s="17">
        <f t="shared" si="55"/>
        <v>0</v>
      </c>
      <c r="AV71" s="17">
        <f t="shared" si="55"/>
        <v>0</v>
      </c>
      <c r="AW71" s="17">
        <f t="shared" si="55"/>
        <v>0</v>
      </c>
      <c r="AX71" s="17">
        <f t="shared" si="55"/>
        <v>0</v>
      </c>
      <c r="AY71" s="17">
        <f t="shared" si="55"/>
        <v>0</v>
      </c>
      <c r="BA71" s="17">
        <f t="shared" si="56"/>
        <v>0</v>
      </c>
      <c r="BB71" s="17">
        <f t="shared" si="56"/>
        <v>0</v>
      </c>
      <c r="BC71" s="17">
        <f t="shared" si="56"/>
        <v>0</v>
      </c>
      <c r="BD71" s="17">
        <f t="shared" si="56"/>
        <v>0</v>
      </c>
      <c r="BE71" s="17">
        <f t="shared" si="56"/>
        <v>0</v>
      </c>
      <c r="BF71" s="17">
        <f t="shared" si="56"/>
        <v>0</v>
      </c>
      <c r="BH71" s="36">
        <f t="shared" si="41"/>
        <v>0</v>
      </c>
      <c r="BI71" s="5"/>
    </row>
    <row r="72" spans="1:61" ht="15">
      <c r="A72" s="24" t="s">
        <v>12353</v>
      </c>
      <c r="B72" s="15">
        <f t="shared" ref="B72:B135" si="57">D72-R72</f>
        <v>0</v>
      </c>
      <c r="C72" s="22" t="s">
        <v>12354</v>
      </c>
      <c r="D72" s="78">
        <f t="shared" ref="D72:D135" si="58">SUM(E72:F72,Q72)</f>
        <v>0</v>
      </c>
      <c r="E72" s="17">
        <f t="shared" ref="E72:E135" si="59">SUMPRODUCT(E$374:E$599*(LEFT($A$374:$A$599,LEN($A72))=$A72))</f>
        <v>0</v>
      </c>
      <c r="F72" s="3">
        <f t="shared" ref="F72:F135" si="60">SUM(G72,K72:P72)</f>
        <v>0</v>
      </c>
      <c r="G72" s="84">
        <f t="shared" ref="G72:G135" si="61">SUM(H72:J72)</f>
        <v>0</v>
      </c>
      <c r="H72" s="79">
        <f t="shared" si="36"/>
        <v>0</v>
      </c>
      <c r="I72" s="79">
        <f t="shared" si="37"/>
        <v>0</v>
      </c>
      <c r="J72" s="79">
        <f t="shared" si="38"/>
        <v>0</v>
      </c>
      <c r="K72" s="23">
        <v>0</v>
      </c>
      <c r="L72" s="17">
        <f t="shared" si="51"/>
        <v>0</v>
      </c>
      <c r="M72" s="17">
        <f t="shared" si="51"/>
        <v>0</v>
      </c>
      <c r="N72" s="79">
        <f t="shared" si="39"/>
        <v>0</v>
      </c>
      <c r="O72" s="17">
        <f t="shared" si="52"/>
        <v>0</v>
      </c>
      <c r="P72" s="17">
        <f t="shared" si="52"/>
        <v>0</v>
      </c>
      <c r="Q72" s="17">
        <f t="shared" si="52"/>
        <v>0</v>
      </c>
      <c r="R72" s="78">
        <f t="shared" ref="R72:R135" si="62">SUM(S72:T72,AF72)</f>
        <v>0</v>
      </c>
      <c r="S72" s="17">
        <f t="shared" si="20"/>
        <v>0</v>
      </c>
      <c r="T72" s="12">
        <f t="shared" ref="T72:T135" si="63">SUM(V72:AE72)</f>
        <v>0</v>
      </c>
      <c r="U72" s="12">
        <f t="shared" ref="U72:U135" si="64">SUM(V72:X72)</f>
        <v>0</v>
      </c>
      <c r="V72" s="31">
        <v>0</v>
      </c>
      <c r="W72" s="31">
        <v>0</v>
      </c>
      <c r="X72" s="31">
        <v>0</v>
      </c>
      <c r="Y72" s="30">
        <f t="shared" si="40"/>
        <v>0</v>
      </c>
      <c r="Z72" s="17">
        <f t="shared" ref="Z72:Z135" si="65">SUMPRODUCT(Z$374:Z$599*(LEFT($A$374:$A$599,LEN($A72))=$A72))</f>
        <v>0</v>
      </c>
      <c r="AA72" s="17">
        <f t="shared" si="21"/>
        <v>0</v>
      </c>
      <c r="AB72" s="23">
        <v>0</v>
      </c>
      <c r="AC72" s="17">
        <f t="shared" si="22"/>
        <v>0</v>
      </c>
      <c r="AD72" s="17">
        <f t="shared" si="53"/>
        <v>0</v>
      </c>
      <c r="AE72" s="17">
        <f t="shared" si="53"/>
        <v>0</v>
      </c>
      <c r="AF72" s="17">
        <f t="shared" si="53"/>
        <v>0</v>
      </c>
      <c r="AH72" s="17">
        <f t="shared" si="54"/>
        <v>0</v>
      </c>
      <c r="AI72" s="17">
        <f t="shared" si="54"/>
        <v>0</v>
      </c>
      <c r="AJ72" s="17">
        <f t="shared" si="54"/>
        <v>0</v>
      </c>
      <c r="AK72" s="17">
        <f t="shared" si="54"/>
        <v>0</v>
      </c>
      <c r="AL72" s="17">
        <f t="shared" si="54"/>
        <v>0</v>
      </c>
      <c r="AM72" s="17">
        <f t="shared" si="54"/>
        <v>0</v>
      </c>
      <c r="AN72" s="17">
        <f t="shared" si="54"/>
        <v>0</v>
      </c>
      <c r="AO72" s="17">
        <f t="shared" si="54"/>
        <v>0</v>
      </c>
      <c r="AP72" s="17">
        <f t="shared" si="54"/>
        <v>0</v>
      </c>
      <c r="AQ72" s="17">
        <f t="shared" si="54"/>
        <v>0</v>
      </c>
      <c r="AR72" s="17">
        <f t="shared" si="55"/>
        <v>0</v>
      </c>
      <c r="AS72" s="17">
        <f t="shared" si="55"/>
        <v>0</v>
      </c>
      <c r="AT72" s="17">
        <f t="shared" si="55"/>
        <v>0</v>
      </c>
      <c r="AU72" s="17">
        <f t="shared" si="55"/>
        <v>0</v>
      </c>
      <c r="AV72" s="17">
        <f t="shared" si="55"/>
        <v>0</v>
      </c>
      <c r="AW72" s="17">
        <f t="shared" si="55"/>
        <v>0</v>
      </c>
      <c r="AX72" s="17">
        <f t="shared" si="55"/>
        <v>0</v>
      </c>
      <c r="AY72" s="17">
        <f t="shared" si="55"/>
        <v>0</v>
      </c>
      <c r="BA72" s="17">
        <f t="shared" si="56"/>
        <v>0</v>
      </c>
      <c r="BB72" s="17">
        <f t="shared" si="56"/>
        <v>0</v>
      </c>
      <c r="BC72" s="17">
        <f t="shared" si="56"/>
        <v>0</v>
      </c>
      <c r="BD72" s="17">
        <f t="shared" si="56"/>
        <v>0</v>
      </c>
      <c r="BE72" s="17">
        <f t="shared" si="56"/>
        <v>0</v>
      </c>
      <c r="BF72" s="17">
        <f t="shared" si="56"/>
        <v>0</v>
      </c>
      <c r="BH72" s="36">
        <f t="shared" si="41"/>
        <v>0</v>
      </c>
      <c r="BI72" s="33"/>
    </row>
    <row r="73" spans="1:61" ht="15">
      <c r="A73" s="24" t="s">
        <v>12355</v>
      </c>
      <c r="B73" s="15">
        <f t="shared" si="57"/>
        <v>0</v>
      </c>
      <c r="C73" s="22" t="s">
        <v>12356</v>
      </c>
      <c r="D73" s="78">
        <f t="shared" si="58"/>
        <v>0</v>
      </c>
      <c r="E73" s="17">
        <f t="shared" si="59"/>
        <v>0</v>
      </c>
      <c r="F73" s="3">
        <f t="shared" si="60"/>
        <v>0</v>
      </c>
      <c r="G73" s="84">
        <f t="shared" si="61"/>
        <v>0</v>
      </c>
      <c r="H73" s="79">
        <f t="shared" si="36"/>
        <v>0</v>
      </c>
      <c r="I73" s="79">
        <f t="shared" si="37"/>
        <v>0</v>
      </c>
      <c r="J73" s="79">
        <f t="shared" si="38"/>
        <v>0</v>
      </c>
      <c r="K73" s="23">
        <v>0</v>
      </c>
      <c r="L73" s="17">
        <f t="shared" si="51"/>
        <v>0</v>
      </c>
      <c r="M73" s="17">
        <f t="shared" si="51"/>
        <v>0</v>
      </c>
      <c r="N73" s="79">
        <f t="shared" si="39"/>
        <v>0</v>
      </c>
      <c r="O73" s="17">
        <f t="shared" si="52"/>
        <v>0</v>
      </c>
      <c r="P73" s="17">
        <f t="shared" si="52"/>
        <v>0</v>
      </c>
      <c r="Q73" s="17">
        <f t="shared" si="52"/>
        <v>0</v>
      </c>
      <c r="R73" s="78">
        <f t="shared" si="62"/>
        <v>0</v>
      </c>
      <c r="S73" s="17">
        <f t="shared" ref="S73:S136" si="66">SUMPRODUCT(S$374:S$599*(LEFT($A$374:$A$599,LEN($A73))=$A73))+MIN(0,SUMPRODUCT(($AA$374:$AA$599+$AC$374:$AC$599)*(LEFT($A$374:$A$599,LEN($A73))=$A73))+BH73)</f>
        <v>0</v>
      </c>
      <c r="T73" s="12">
        <f t="shared" si="63"/>
        <v>0</v>
      </c>
      <c r="U73" s="12">
        <f t="shared" si="64"/>
        <v>0</v>
      </c>
      <c r="V73" s="31">
        <v>0</v>
      </c>
      <c r="W73" s="31">
        <v>0</v>
      </c>
      <c r="X73" s="31">
        <v>0</v>
      </c>
      <c r="Y73" s="30">
        <f t="shared" si="40"/>
        <v>0</v>
      </c>
      <c r="Z73" s="17">
        <f t="shared" si="65"/>
        <v>0</v>
      </c>
      <c r="AA73" s="17">
        <f t="shared" ref="AA73:AA136" si="67">MAX(SUMPRODUCT(AA$374:AA$599*(LEFT($A$374:$A$599,LEN($A73))=$A73))+MIN(BH73,0),0)</f>
        <v>0</v>
      </c>
      <c r="AB73" s="23">
        <v>0</v>
      </c>
      <c r="AC73" s="17">
        <f t="shared" ref="AC73:AC136" si="68">MAX(SUMPRODUCT(AC$374:AC$599*(LEFT($A$374:$A$599,LEN($A73))=$A73))+MAX(BH73,0)+MIN(SUMPRODUCT($AA$374:$AA$599*(LEFT($A$374:$A$599,LEN($A73))=$A73))+BH73,0),0)</f>
        <v>0</v>
      </c>
      <c r="AD73" s="17">
        <f t="shared" si="53"/>
        <v>0</v>
      </c>
      <c r="AE73" s="17">
        <f t="shared" si="53"/>
        <v>0</v>
      </c>
      <c r="AF73" s="17">
        <f t="shared" si="53"/>
        <v>0</v>
      </c>
      <c r="AH73" s="17">
        <f t="shared" si="54"/>
        <v>0</v>
      </c>
      <c r="AI73" s="17">
        <f t="shared" si="54"/>
        <v>0</v>
      </c>
      <c r="AJ73" s="17">
        <f t="shared" si="54"/>
        <v>0</v>
      </c>
      <c r="AK73" s="17">
        <f t="shared" si="54"/>
        <v>0</v>
      </c>
      <c r="AL73" s="17">
        <f t="shared" si="54"/>
        <v>0</v>
      </c>
      <c r="AM73" s="17">
        <f t="shared" si="54"/>
        <v>0</v>
      </c>
      <c r="AN73" s="17">
        <f t="shared" si="54"/>
        <v>0</v>
      </c>
      <c r="AO73" s="17">
        <f t="shared" si="54"/>
        <v>0</v>
      </c>
      <c r="AP73" s="17">
        <f t="shared" si="54"/>
        <v>0</v>
      </c>
      <c r="AQ73" s="17">
        <f t="shared" si="54"/>
        <v>0</v>
      </c>
      <c r="AR73" s="17">
        <f t="shared" si="55"/>
        <v>0</v>
      </c>
      <c r="AS73" s="17">
        <f t="shared" si="55"/>
        <v>0</v>
      </c>
      <c r="AT73" s="17">
        <f t="shared" si="55"/>
        <v>0</v>
      </c>
      <c r="AU73" s="17">
        <f t="shared" si="55"/>
        <v>0</v>
      </c>
      <c r="AV73" s="17">
        <f t="shared" si="55"/>
        <v>0</v>
      </c>
      <c r="AW73" s="17">
        <f t="shared" si="55"/>
        <v>0</v>
      </c>
      <c r="AX73" s="17">
        <f t="shared" si="55"/>
        <v>0</v>
      </c>
      <c r="AY73" s="17">
        <f t="shared" si="55"/>
        <v>0</v>
      </c>
      <c r="BA73" s="17">
        <f t="shared" si="56"/>
        <v>0</v>
      </c>
      <c r="BB73" s="17">
        <f t="shared" si="56"/>
        <v>0</v>
      </c>
      <c r="BC73" s="17">
        <f t="shared" si="56"/>
        <v>0</v>
      </c>
      <c r="BD73" s="17">
        <f t="shared" si="56"/>
        <v>0</v>
      </c>
      <c r="BE73" s="17">
        <f t="shared" si="56"/>
        <v>0</v>
      </c>
      <c r="BF73" s="17">
        <f t="shared" si="56"/>
        <v>0</v>
      </c>
      <c r="BH73" s="36">
        <f t="shared" si="41"/>
        <v>0</v>
      </c>
      <c r="BI73" s="33"/>
    </row>
    <row r="74" spans="1:61" ht="15">
      <c r="A74" s="24" t="s">
        <v>12357</v>
      </c>
      <c r="B74" s="15">
        <f t="shared" si="57"/>
        <v>0</v>
      </c>
      <c r="C74" s="22" t="s">
        <v>12358</v>
      </c>
      <c r="D74" s="78">
        <f t="shared" si="58"/>
        <v>0</v>
      </c>
      <c r="E74" s="17">
        <f t="shared" si="59"/>
        <v>0</v>
      </c>
      <c r="F74" s="3">
        <f t="shared" si="60"/>
        <v>0</v>
      </c>
      <c r="G74" s="84">
        <f t="shared" si="61"/>
        <v>0</v>
      </c>
      <c r="H74" s="79">
        <f t="shared" si="36"/>
        <v>0</v>
      </c>
      <c r="I74" s="79">
        <f t="shared" si="37"/>
        <v>0</v>
      </c>
      <c r="J74" s="79">
        <f t="shared" si="38"/>
        <v>0</v>
      </c>
      <c r="K74" s="23">
        <v>0</v>
      </c>
      <c r="L74" s="17">
        <f t="shared" si="51"/>
        <v>0</v>
      </c>
      <c r="M74" s="17">
        <f t="shared" si="51"/>
        <v>0</v>
      </c>
      <c r="N74" s="79">
        <f t="shared" si="39"/>
        <v>0</v>
      </c>
      <c r="O74" s="17">
        <f t="shared" si="52"/>
        <v>0</v>
      </c>
      <c r="P74" s="17">
        <f t="shared" si="52"/>
        <v>0</v>
      </c>
      <c r="Q74" s="17">
        <f t="shared" si="52"/>
        <v>0</v>
      </c>
      <c r="R74" s="78">
        <f t="shared" si="62"/>
        <v>0</v>
      </c>
      <c r="S74" s="17">
        <f t="shared" si="66"/>
        <v>0</v>
      </c>
      <c r="T74" s="12">
        <f t="shared" si="63"/>
        <v>0</v>
      </c>
      <c r="U74" s="12">
        <f t="shared" si="64"/>
        <v>0</v>
      </c>
      <c r="V74" s="31">
        <v>0</v>
      </c>
      <c r="W74" s="31">
        <v>0</v>
      </c>
      <c r="X74" s="31">
        <v>0</v>
      </c>
      <c r="Y74" s="30">
        <f t="shared" si="40"/>
        <v>0</v>
      </c>
      <c r="Z74" s="17">
        <f t="shared" si="65"/>
        <v>0</v>
      </c>
      <c r="AA74" s="17">
        <f t="shared" si="67"/>
        <v>0</v>
      </c>
      <c r="AB74" s="23">
        <v>0</v>
      </c>
      <c r="AC74" s="17">
        <f t="shared" si="68"/>
        <v>0</v>
      </c>
      <c r="AD74" s="17">
        <f t="shared" si="53"/>
        <v>0</v>
      </c>
      <c r="AE74" s="17">
        <f t="shared" si="53"/>
        <v>0</v>
      </c>
      <c r="AF74" s="17">
        <f t="shared" si="53"/>
        <v>0</v>
      </c>
      <c r="AH74" s="17">
        <f t="shared" si="54"/>
        <v>0</v>
      </c>
      <c r="AI74" s="17">
        <f t="shared" si="54"/>
        <v>0</v>
      </c>
      <c r="AJ74" s="17">
        <f t="shared" si="54"/>
        <v>0</v>
      </c>
      <c r="AK74" s="17">
        <f t="shared" si="54"/>
        <v>0</v>
      </c>
      <c r="AL74" s="17">
        <f t="shared" si="54"/>
        <v>0</v>
      </c>
      <c r="AM74" s="17">
        <f t="shared" si="54"/>
        <v>0</v>
      </c>
      <c r="AN74" s="17">
        <f t="shared" si="54"/>
        <v>0</v>
      </c>
      <c r="AO74" s="17">
        <f t="shared" si="54"/>
        <v>0</v>
      </c>
      <c r="AP74" s="17">
        <f t="shared" si="54"/>
        <v>0</v>
      </c>
      <c r="AQ74" s="17">
        <f t="shared" si="54"/>
        <v>0</v>
      </c>
      <c r="AR74" s="17">
        <f t="shared" si="55"/>
        <v>0</v>
      </c>
      <c r="AS74" s="17">
        <f t="shared" si="55"/>
        <v>0</v>
      </c>
      <c r="AT74" s="17">
        <f t="shared" si="55"/>
        <v>0</v>
      </c>
      <c r="AU74" s="17">
        <f t="shared" si="55"/>
        <v>0</v>
      </c>
      <c r="AV74" s="17">
        <f t="shared" si="55"/>
        <v>0</v>
      </c>
      <c r="AW74" s="17">
        <f t="shared" si="55"/>
        <v>0</v>
      </c>
      <c r="AX74" s="17">
        <f t="shared" si="55"/>
        <v>0</v>
      </c>
      <c r="AY74" s="17">
        <f t="shared" si="55"/>
        <v>0</v>
      </c>
      <c r="BA74" s="17">
        <f t="shared" si="56"/>
        <v>0</v>
      </c>
      <c r="BB74" s="17">
        <f t="shared" si="56"/>
        <v>0</v>
      </c>
      <c r="BC74" s="17">
        <f t="shared" si="56"/>
        <v>0</v>
      </c>
      <c r="BD74" s="17">
        <f t="shared" si="56"/>
        <v>0</v>
      </c>
      <c r="BE74" s="17">
        <f t="shared" si="56"/>
        <v>0</v>
      </c>
      <c r="BF74" s="17">
        <f t="shared" si="56"/>
        <v>0</v>
      </c>
      <c r="BH74" s="36">
        <f t="shared" si="41"/>
        <v>0</v>
      </c>
      <c r="BI74" s="5"/>
    </row>
    <row r="75" spans="1:61" ht="15">
      <c r="A75" s="24" t="s">
        <v>12359</v>
      </c>
      <c r="B75" s="15">
        <f t="shared" si="57"/>
        <v>0</v>
      </c>
      <c r="C75" s="22" t="s">
        <v>12360</v>
      </c>
      <c r="D75" s="78">
        <f t="shared" si="58"/>
        <v>0</v>
      </c>
      <c r="E75" s="17">
        <f t="shared" si="59"/>
        <v>0</v>
      </c>
      <c r="F75" s="3">
        <f t="shared" si="60"/>
        <v>0</v>
      </c>
      <c r="G75" s="84">
        <f t="shared" si="61"/>
        <v>0</v>
      </c>
      <c r="H75" s="79">
        <f t="shared" si="36"/>
        <v>0</v>
      </c>
      <c r="I75" s="79">
        <f t="shared" si="37"/>
        <v>0</v>
      </c>
      <c r="J75" s="79">
        <f t="shared" si="38"/>
        <v>0</v>
      </c>
      <c r="K75" s="23">
        <v>0</v>
      </c>
      <c r="L75" s="17">
        <f t="shared" si="51"/>
        <v>0</v>
      </c>
      <c r="M75" s="17">
        <f t="shared" si="51"/>
        <v>0</v>
      </c>
      <c r="N75" s="79">
        <f t="shared" si="39"/>
        <v>0</v>
      </c>
      <c r="O75" s="17">
        <f t="shared" si="52"/>
        <v>0</v>
      </c>
      <c r="P75" s="17">
        <f t="shared" si="52"/>
        <v>0</v>
      </c>
      <c r="Q75" s="17">
        <f t="shared" si="52"/>
        <v>0</v>
      </c>
      <c r="R75" s="78">
        <f t="shared" si="62"/>
        <v>0</v>
      </c>
      <c r="S75" s="17">
        <f t="shared" si="66"/>
        <v>0</v>
      </c>
      <c r="T75" s="12">
        <f t="shared" si="63"/>
        <v>0</v>
      </c>
      <c r="U75" s="12">
        <f t="shared" si="64"/>
        <v>0</v>
      </c>
      <c r="V75" s="31">
        <v>0</v>
      </c>
      <c r="W75" s="31">
        <v>0</v>
      </c>
      <c r="X75" s="31">
        <v>0</v>
      </c>
      <c r="Y75" s="30">
        <f t="shared" si="40"/>
        <v>0</v>
      </c>
      <c r="Z75" s="17">
        <f t="shared" si="65"/>
        <v>0</v>
      </c>
      <c r="AA75" s="17">
        <f t="shared" si="67"/>
        <v>0</v>
      </c>
      <c r="AB75" s="23">
        <v>0</v>
      </c>
      <c r="AC75" s="17">
        <f t="shared" si="68"/>
        <v>0</v>
      </c>
      <c r="AD75" s="17">
        <f t="shared" si="53"/>
        <v>0</v>
      </c>
      <c r="AE75" s="17">
        <f t="shared" si="53"/>
        <v>0</v>
      </c>
      <c r="AF75" s="17">
        <f t="shared" si="53"/>
        <v>0</v>
      </c>
      <c r="AH75" s="17">
        <f t="shared" si="54"/>
        <v>0</v>
      </c>
      <c r="AI75" s="17">
        <f t="shared" si="54"/>
        <v>0</v>
      </c>
      <c r="AJ75" s="17">
        <f t="shared" si="54"/>
        <v>0</v>
      </c>
      <c r="AK75" s="17">
        <f t="shared" si="54"/>
        <v>0</v>
      </c>
      <c r="AL75" s="17">
        <f t="shared" si="54"/>
        <v>0</v>
      </c>
      <c r="AM75" s="17">
        <f t="shared" si="54"/>
        <v>0</v>
      </c>
      <c r="AN75" s="17">
        <f t="shared" si="54"/>
        <v>0</v>
      </c>
      <c r="AO75" s="17">
        <f t="shared" si="54"/>
        <v>0</v>
      </c>
      <c r="AP75" s="17">
        <f t="shared" si="54"/>
        <v>0</v>
      </c>
      <c r="AQ75" s="17">
        <f t="shared" si="54"/>
        <v>0</v>
      </c>
      <c r="AR75" s="17">
        <f t="shared" si="55"/>
        <v>0</v>
      </c>
      <c r="AS75" s="17">
        <f t="shared" si="55"/>
        <v>0</v>
      </c>
      <c r="AT75" s="17">
        <f t="shared" si="55"/>
        <v>0</v>
      </c>
      <c r="AU75" s="17">
        <f t="shared" si="55"/>
        <v>0</v>
      </c>
      <c r="AV75" s="17">
        <f t="shared" si="55"/>
        <v>0</v>
      </c>
      <c r="AW75" s="17">
        <f t="shared" si="55"/>
        <v>0</v>
      </c>
      <c r="AX75" s="17">
        <f t="shared" si="55"/>
        <v>0</v>
      </c>
      <c r="AY75" s="17">
        <f t="shared" si="55"/>
        <v>0</v>
      </c>
      <c r="BA75" s="17">
        <f t="shared" si="56"/>
        <v>0</v>
      </c>
      <c r="BB75" s="17">
        <f t="shared" si="56"/>
        <v>0</v>
      </c>
      <c r="BC75" s="17">
        <f t="shared" si="56"/>
        <v>0</v>
      </c>
      <c r="BD75" s="17">
        <f t="shared" si="56"/>
        <v>0</v>
      </c>
      <c r="BE75" s="17">
        <f t="shared" si="56"/>
        <v>0</v>
      </c>
      <c r="BF75" s="17">
        <f t="shared" si="56"/>
        <v>0</v>
      </c>
      <c r="BH75" s="36">
        <f t="shared" si="41"/>
        <v>0</v>
      </c>
      <c r="BI75" s="5"/>
    </row>
    <row r="76" spans="1:61" ht="15">
      <c r="A76" s="24" t="s">
        <v>12361</v>
      </c>
      <c r="B76" s="15">
        <f t="shared" si="57"/>
        <v>0</v>
      </c>
      <c r="C76" s="22" t="s">
        <v>12362</v>
      </c>
      <c r="D76" s="78">
        <f t="shared" si="58"/>
        <v>0</v>
      </c>
      <c r="E76" s="17">
        <f t="shared" si="59"/>
        <v>0</v>
      </c>
      <c r="F76" s="3">
        <f t="shared" si="60"/>
        <v>0</v>
      </c>
      <c r="G76" s="84">
        <f t="shared" si="61"/>
        <v>0</v>
      </c>
      <c r="H76" s="79">
        <f t="shared" si="36"/>
        <v>0</v>
      </c>
      <c r="I76" s="79">
        <f t="shared" si="37"/>
        <v>0</v>
      </c>
      <c r="J76" s="79">
        <f t="shared" si="38"/>
        <v>0</v>
      </c>
      <c r="K76" s="23">
        <v>0</v>
      </c>
      <c r="L76" s="17">
        <f t="shared" si="51"/>
        <v>0</v>
      </c>
      <c r="M76" s="17">
        <f t="shared" si="51"/>
        <v>0</v>
      </c>
      <c r="N76" s="79">
        <f t="shared" si="39"/>
        <v>0</v>
      </c>
      <c r="O76" s="17">
        <f t="shared" si="52"/>
        <v>0</v>
      </c>
      <c r="P76" s="17">
        <f t="shared" si="52"/>
        <v>0</v>
      </c>
      <c r="Q76" s="17">
        <f t="shared" si="52"/>
        <v>0</v>
      </c>
      <c r="R76" s="78">
        <f t="shared" si="62"/>
        <v>0</v>
      </c>
      <c r="S76" s="17">
        <f t="shared" si="66"/>
        <v>0</v>
      </c>
      <c r="T76" s="12">
        <f t="shared" si="63"/>
        <v>0</v>
      </c>
      <c r="U76" s="12">
        <f t="shared" si="64"/>
        <v>0</v>
      </c>
      <c r="V76" s="31">
        <v>0</v>
      </c>
      <c r="W76" s="31">
        <v>0</v>
      </c>
      <c r="X76" s="31">
        <v>0</v>
      </c>
      <c r="Y76" s="30">
        <f t="shared" si="40"/>
        <v>0</v>
      </c>
      <c r="Z76" s="17">
        <f t="shared" si="65"/>
        <v>0</v>
      </c>
      <c r="AA76" s="17">
        <f t="shared" si="67"/>
        <v>0</v>
      </c>
      <c r="AB76" s="23">
        <v>0</v>
      </c>
      <c r="AC76" s="17">
        <f t="shared" si="68"/>
        <v>0</v>
      </c>
      <c r="AD76" s="17">
        <f t="shared" si="53"/>
        <v>0</v>
      </c>
      <c r="AE76" s="17">
        <f t="shared" si="53"/>
        <v>0</v>
      </c>
      <c r="AF76" s="17">
        <f t="shared" si="53"/>
        <v>0</v>
      </c>
      <c r="AH76" s="17">
        <f t="shared" si="54"/>
        <v>0</v>
      </c>
      <c r="AI76" s="17">
        <f t="shared" si="54"/>
        <v>0</v>
      </c>
      <c r="AJ76" s="17">
        <f t="shared" si="54"/>
        <v>0</v>
      </c>
      <c r="AK76" s="17">
        <f t="shared" si="54"/>
        <v>0</v>
      </c>
      <c r="AL76" s="17">
        <f t="shared" si="54"/>
        <v>0</v>
      </c>
      <c r="AM76" s="17">
        <f t="shared" si="54"/>
        <v>0</v>
      </c>
      <c r="AN76" s="17">
        <f t="shared" si="54"/>
        <v>0</v>
      </c>
      <c r="AO76" s="17">
        <f t="shared" si="54"/>
        <v>0</v>
      </c>
      <c r="AP76" s="17">
        <f t="shared" si="54"/>
        <v>0</v>
      </c>
      <c r="AQ76" s="17">
        <f t="shared" si="54"/>
        <v>0</v>
      </c>
      <c r="AR76" s="17">
        <f t="shared" si="55"/>
        <v>0</v>
      </c>
      <c r="AS76" s="17">
        <f t="shared" si="55"/>
        <v>0</v>
      </c>
      <c r="AT76" s="17">
        <f t="shared" si="55"/>
        <v>0</v>
      </c>
      <c r="AU76" s="17">
        <f t="shared" si="55"/>
        <v>0</v>
      </c>
      <c r="AV76" s="17">
        <f t="shared" si="55"/>
        <v>0</v>
      </c>
      <c r="AW76" s="17">
        <f t="shared" si="55"/>
        <v>0</v>
      </c>
      <c r="AX76" s="17">
        <f t="shared" si="55"/>
        <v>0</v>
      </c>
      <c r="AY76" s="17">
        <f t="shared" si="55"/>
        <v>0</v>
      </c>
      <c r="BA76" s="17">
        <f t="shared" si="56"/>
        <v>0</v>
      </c>
      <c r="BB76" s="17">
        <f t="shared" si="56"/>
        <v>0</v>
      </c>
      <c r="BC76" s="17">
        <f t="shared" si="56"/>
        <v>0</v>
      </c>
      <c r="BD76" s="17">
        <f t="shared" si="56"/>
        <v>0</v>
      </c>
      <c r="BE76" s="17">
        <f t="shared" si="56"/>
        <v>0</v>
      </c>
      <c r="BF76" s="17">
        <f t="shared" si="56"/>
        <v>0</v>
      </c>
      <c r="BH76" s="36">
        <f t="shared" si="41"/>
        <v>0</v>
      </c>
      <c r="BI76" s="33"/>
    </row>
    <row r="77" spans="1:61" ht="15">
      <c r="A77" s="24" t="s">
        <v>12363</v>
      </c>
      <c r="B77" s="15">
        <f t="shared" si="57"/>
        <v>0</v>
      </c>
      <c r="C77" s="22" t="s">
        <v>12364</v>
      </c>
      <c r="D77" s="78">
        <f t="shared" si="58"/>
        <v>0</v>
      </c>
      <c r="E77" s="17">
        <f t="shared" si="59"/>
        <v>0</v>
      </c>
      <c r="F77" s="3">
        <f t="shared" si="60"/>
        <v>0</v>
      </c>
      <c r="G77" s="84">
        <f t="shared" si="61"/>
        <v>0</v>
      </c>
      <c r="H77" s="79">
        <f t="shared" si="36"/>
        <v>0</v>
      </c>
      <c r="I77" s="79">
        <f t="shared" si="37"/>
        <v>0</v>
      </c>
      <c r="J77" s="79">
        <f t="shared" si="38"/>
        <v>0</v>
      </c>
      <c r="K77" s="23">
        <v>0</v>
      </c>
      <c r="L77" s="17">
        <f t="shared" si="51"/>
        <v>0</v>
      </c>
      <c r="M77" s="17">
        <f t="shared" si="51"/>
        <v>0</v>
      </c>
      <c r="N77" s="79">
        <f t="shared" si="39"/>
        <v>0</v>
      </c>
      <c r="O77" s="17">
        <f t="shared" si="52"/>
        <v>0</v>
      </c>
      <c r="P77" s="17">
        <f t="shared" si="52"/>
        <v>0</v>
      </c>
      <c r="Q77" s="17">
        <f t="shared" si="52"/>
        <v>0</v>
      </c>
      <c r="R77" s="78">
        <f t="shared" si="62"/>
        <v>0</v>
      </c>
      <c r="S77" s="17">
        <f t="shared" si="66"/>
        <v>0</v>
      </c>
      <c r="T77" s="12">
        <f t="shared" si="63"/>
        <v>0</v>
      </c>
      <c r="U77" s="12">
        <f t="shared" si="64"/>
        <v>0</v>
      </c>
      <c r="V77" s="31">
        <v>0</v>
      </c>
      <c r="W77" s="31">
        <v>0</v>
      </c>
      <c r="X77" s="31">
        <v>0</v>
      </c>
      <c r="Y77" s="30">
        <f t="shared" si="40"/>
        <v>0</v>
      </c>
      <c r="Z77" s="17">
        <f t="shared" si="65"/>
        <v>0</v>
      </c>
      <c r="AA77" s="17">
        <f t="shared" si="67"/>
        <v>0</v>
      </c>
      <c r="AB77" s="23">
        <v>0</v>
      </c>
      <c r="AC77" s="17">
        <f t="shared" si="68"/>
        <v>0</v>
      </c>
      <c r="AD77" s="17">
        <f t="shared" si="53"/>
        <v>0</v>
      </c>
      <c r="AE77" s="17">
        <f t="shared" si="53"/>
        <v>0</v>
      </c>
      <c r="AF77" s="17">
        <f t="shared" si="53"/>
        <v>0</v>
      </c>
      <c r="AH77" s="17">
        <f t="shared" si="54"/>
        <v>0</v>
      </c>
      <c r="AI77" s="17">
        <f t="shared" si="54"/>
        <v>0</v>
      </c>
      <c r="AJ77" s="17">
        <f t="shared" si="54"/>
        <v>0</v>
      </c>
      <c r="AK77" s="17">
        <f t="shared" si="54"/>
        <v>0</v>
      </c>
      <c r="AL77" s="17">
        <f t="shared" si="54"/>
        <v>0</v>
      </c>
      <c r="AM77" s="17">
        <f t="shared" si="54"/>
        <v>0</v>
      </c>
      <c r="AN77" s="17">
        <f t="shared" si="54"/>
        <v>0</v>
      </c>
      <c r="AO77" s="17">
        <f t="shared" si="54"/>
        <v>0</v>
      </c>
      <c r="AP77" s="17">
        <f t="shared" si="54"/>
        <v>0</v>
      </c>
      <c r="AQ77" s="17">
        <f t="shared" si="54"/>
        <v>0</v>
      </c>
      <c r="AR77" s="17">
        <f t="shared" si="55"/>
        <v>0</v>
      </c>
      <c r="AS77" s="17">
        <f t="shared" si="55"/>
        <v>0</v>
      </c>
      <c r="AT77" s="17">
        <f t="shared" si="55"/>
        <v>0</v>
      </c>
      <c r="AU77" s="17">
        <f t="shared" si="55"/>
        <v>0</v>
      </c>
      <c r="AV77" s="17">
        <f t="shared" si="55"/>
        <v>0</v>
      </c>
      <c r="AW77" s="17">
        <f t="shared" si="55"/>
        <v>0</v>
      </c>
      <c r="AX77" s="17">
        <f t="shared" si="55"/>
        <v>0</v>
      </c>
      <c r="AY77" s="17">
        <f t="shared" si="55"/>
        <v>0</v>
      </c>
      <c r="BA77" s="17">
        <f t="shared" si="56"/>
        <v>0</v>
      </c>
      <c r="BB77" s="17">
        <f t="shared" si="56"/>
        <v>0</v>
      </c>
      <c r="BC77" s="17">
        <f t="shared" si="56"/>
        <v>0</v>
      </c>
      <c r="BD77" s="17">
        <f t="shared" si="56"/>
        <v>0</v>
      </c>
      <c r="BE77" s="17">
        <f t="shared" si="56"/>
        <v>0</v>
      </c>
      <c r="BF77" s="17">
        <f t="shared" si="56"/>
        <v>0</v>
      </c>
      <c r="BH77" s="36">
        <f t="shared" si="41"/>
        <v>0</v>
      </c>
      <c r="BI77" s="33"/>
    </row>
    <row r="78" spans="1:61" ht="15">
      <c r="A78" s="24" t="s">
        <v>12365</v>
      </c>
      <c r="B78" s="15">
        <f t="shared" si="57"/>
        <v>0</v>
      </c>
      <c r="C78" s="22" t="s">
        <v>12366</v>
      </c>
      <c r="D78" s="78">
        <f t="shared" si="58"/>
        <v>0</v>
      </c>
      <c r="E78" s="17">
        <f t="shared" si="59"/>
        <v>0</v>
      </c>
      <c r="F78" s="3">
        <f t="shared" si="60"/>
        <v>0</v>
      </c>
      <c r="G78" s="84">
        <f t="shared" si="61"/>
        <v>0</v>
      </c>
      <c r="H78" s="79">
        <f t="shared" si="36"/>
        <v>0</v>
      </c>
      <c r="I78" s="79">
        <f t="shared" si="37"/>
        <v>0</v>
      </c>
      <c r="J78" s="79">
        <f t="shared" si="38"/>
        <v>0</v>
      </c>
      <c r="K78" s="23">
        <v>0</v>
      </c>
      <c r="L78" s="17">
        <f t="shared" si="51"/>
        <v>0</v>
      </c>
      <c r="M78" s="17">
        <f t="shared" si="51"/>
        <v>0</v>
      </c>
      <c r="N78" s="79">
        <f t="shared" si="39"/>
        <v>0</v>
      </c>
      <c r="O78" s="17">
        <f t="shared" si="52"/>
        <v>0</v>
      </c>
      <c r="P78" s="17">
        <f t="shared" si="52"/>
        <v>0</v>
      </c>
      <c r="Q78" s="17">
        <f t="shared" si="52"/>
        <v>0</v>
      </c>
      <c r="R78" s="78">
        <f t="shared" si="62"/>
        <v>0</v>
      </c>
      <c r="S78" s="17">
        <f t="shared" si="66"/>
        <v>0</v>
      </c>
      <c r="T78" s="12">
        <f t="shared" si="63"/>
        <v>0</v>
      </c>
      <c r="U78" s="12">
        <f t="shared" si="64"/>
        <v>0</v>
      </c>
      <c r="V78" s="31">
        <v>0</v>
      </c>
      <c r="W78" s="31">
        <v>0</v>
      </c>
      <c r="X78" s="31">
        <v>0</v>
      </c>
      <c r="Y78" s="30">
        <f t="shared" si="40"/>
        <v>0</v>
      </c>
      <c r="Z78" s="17">
        <f t="shared" si="65"/>
        <v>0</v>
      </c>
      <c r="AA78" s="17">
        <f t="shared" si="67"/>
        <v>0</v>
      </c>
      <c r="AB78" s="23">
        <v>0</v>
      </c>
      <c r="AC78" s="17">
        <f t="shared" si="68"/>
        <v>0</v>
      </c>
      <c r="AD78" s="17">
        <f t="shared" si="53"/>
        <v>0</v>
      </c>
      <c r="AE78" s="17">
        <f t="shared" si="53"/>
        <v>0</v>
      </c>
      <c r="AF78" s="17">
        <f t="shared" si="53"/>
        <v>0</v>
      </c>
      <c r="AH78" s="17">
        <f t="shared" ref="AH78:AQ87" si="69">SUMPRODUCT(AH$374:AH$599*(LEFT($A$374:$A$599,LEN($A78))=$A78))</f>
        <v>0</v>
      </c>
      <c r="AI78" s="17">
        <f t="shared" si="69"/>
        <v>0</v>
      </c>
      <c r="AJ78" s="17">
        <f t="shared" si="69"/>
        <v>0</v>
      </c>
      <c r="AK78" s="17">
        <f t="shared" si="69"/>
        <v>0</v>
      </c>
      <c r="AL78" s="17">
        <f t="shared" si="69"/>
        <v>0</v>
      </c>
      <c r="AM78" s="17">
        <f t="shared" si="69"/>
        <v>0</v>
      </c>
      <c r="AN78" s="17">
        <f t="shared" si="69"/>
        <v>0</v>
      </c>
      <c r="AO78" s="17">
        <f t="shared" si="69"/>
        <v>0</v>
      </c>
      <c r="AP78" s="17">
        <f t="shared" si="69"/>
        <v>0</v>
      </c>
      <c r="AQ78" s="17">
        <f t="shared" si="69"/>
        <v>0</v>
      </c>
      <c r="AR78" s="17">
        <f t="shared" ref="AR78:AY87" si="70">SUMPRODUCT(AR$374:AR$599*(LEFT($A$374:$A$599,LEN($A78))=$A78))</f>
        <v>0</v>
      </c>
      <c r="AS78" s="17">
        <f t="shared" si="70"/>
        <v>0</v>
      </c>
      <c r="AT78" s="17">
        <f t="shared" si="70"/>
        <v>0</v>
      </c>
      <c r="AU78" s="17">
        <f t="shared" si="70"/>
        <v>0</v>
      </c>
      <c r="AV78" s="17">
        <f t="shared" si="70"/>
        <v>0</v>
      </c>
      <c r="AW78" s="17">
        <f t="shared" si="70"/>
        <v>0</v>
      </c>
      <c r="AX78" s="17">
        <f t="shared" si="70"/>
        <v>0</v>
      </c>
      <c r="AY78" s="17">
        <f t="shared" si="70"/>
        <v>0</v>
      </c>
      <c r="BA78" s="17">
        <f t="shared" ref="BA78:BF87" si="71">SUMPRODUCT(BA$374:BA$599*(LEFT($A$374:$A$599,LEN($A78))=$A78))</f>
        <v>0</v>
      </c>
      <c r="BB78" s="17">
        <f t="shared" si="71"/>
        <v>0</v>
      </c>
      <c r="BC78" s="17">
        <f t="shared" si="71"/>
        <v>0</v>
      </c>
      <c r="BD78" s="17">
        <f t="shared" si="71"/>
        <v>0</v>
      </c>
      <c r="BE78" s="17">
        <f t="shared" si="71"/>
        <v>0</v>
      </c>
      <c r="BF78" s="17">
        <f t="shared" si="71"/>
        <v>0</v>
      </c>
      <c r="BH78" s="36">
        <f t="shared" si="41"/>
        <v>0</v>
      </c>
      <c r="BI78" s="5"/>
    </row>
    <row r="79" spans="1:61" ht="15">
      <c r="A79" s="24" t="s">
        <v>12367</v>
      </c>
      <c r="B79" s="15">
        <f t="shared" si="57"/>
        <v>0</v>
      </c>
      <c r="C79" s="22" t="s">
        <v>12368</v>
      </c>
      <c r="D79" s="78">
        <f t="shared" si="58"/>
        <v>0</v>
      </c>
      <c r="E79" s="17">
        <f t="shared" si="59"/>
        <v>0</v>
      </c>
      <c r="F79" s="3">
        <f t="shared" si="60"/>
        <v>0</v>
      </c>
      <c r="G79" s="84">
        <f t="shared" si="61"/>
        <v>0</v>
      </c>
      <c r="H79" s="79">
        <f t="shared" si="36"/>
        <v>0</v>
      </c>
      <c r="I79" s="79">
        <f t="shared" si="37"/>
        <v>0</v>
      </c>
      <c r="J79" s="79">
        <f t="shared" si="38"/>
        <v>0</v>
      </c>
      <c r="K79" s="23">
        <v>0</v>
      </c>
      <c r="L79" s="17">
        <f t="shared" si="51"/>
        <v>0</v>
      </c>
      <c r="M79" s="17">
        <f t="shared" si="51"/>
        <v>0</v>
      </c>
      <c r="N79" s="79">
        <f t="shared" si="39"/>
        <v>0</v>
      </c>
      <c r="O79" s="17">
        <f t="shared" si="52"/>
        <v>0</v>
      </c>
      <c r="P79" s="17">
        <f t="shared" si="52"/>
        <v>0</v>
      </c>
      <c r="Q79" s="17">
        <f t="shared" si="52"/>
        <v>0</v>
      </c>
      <c r="R79" s="78">
        <f t="shared" si="62"/>
        <v>0</v>
      </c>
      <c r="S79" s="17">
        <f t="shared" si="66"/>
        <v>0</v>
      </c>
      <c r="T79" s="12">
        <f t="shared" si="63"/>
        <v>0</v>
      </c>
      <c r="U79" s="12">
        <f t="shared" si="64"/>
        <v>0</v>
      </c>
      <c r="V79" s="31">
        <v>0</v>
      </c>
      <c r="W79" s="31">
        <v>0</v>
      </c>
      <c r="X79" s="31">
        <v>0</v>
      </c>
      <c r="Y79" s="30">
        <f t="shared" si="40"/>
        <v>0</v>
      </c>
      <c r="Z79" s="17">
        <f t="shared" si="65"/>
        <v>0</v>
      </c>
      <c r="AA79" s="17">
        <f t="shared" si="67"/>
        <v>0</v>
      </c>
      <c r="AB79" s="23">
        <v>0</v>
      </c>
      <c r="AC79" s="17">
        <f t="shared" si="68"/>
        <v>0</v>
      </c>
      <c r="AD79" s="17">
        <f t="shared" si="53"/>
        <v>0</v>
      </c>
      <c r="AE79" s="17">
        <f t="shared" si="53"/>
        <v>0</v>
      </c>
      <c r="AF79" s="17">
        <f t="shared" si="53"/>
        <v>0</v>
      </c>
      <c r="AH79" s="17">
        <f t="shared" si="69"/>
        <v>0</v>
      </c>
      <c r="AI79" s="17">
        <f t="shared" si="69"/>
        <v>0</v>
      </c>
      <c r="AJ79" s="17">
        <f t="shared" si="69"/>
        <v>0</v>
      </c>
      <c r="AK79" s="17">
        <f t="shared" si="69"/>
        <v>0</v>
      </c>
      <c r="AL79" s="17">
        <f t="shared" si="69"/>
        <v>0</v>
      </c>
      <c r="AM79" s="17">
        <f t="shared" si="69"/>
        <v>0</v>
      </c>
      <c r="AN79" s="17">
        <f t="shared" si="69"/>
        <v>0</v>
      </c>
      <c r="AO79" s="17">
        <f t="shared" si="69"/>
        <v>0</v>
      </c>
      <c r="AP79" s="17">
        <f t="shared" si="69"/>
        <v>0</v>
      </c>
      <c r="AQ79" s="17">
        <f t="shared" si="69"/>
        <v>0</v>
      </c>
      <c r="AR79" s="17">
        <f t="shared" si="70"/>
        <v>0</v>
      </c>
      <c r="AS79" s="17">
        <f t="shared" si="70"/>
        <v>0</v>
      </c>
      <c r="AT79" s="17">
        <f t="shared" si="70"/>
        <v>0</v>
      </c>
      <c r="AU79" s="17">
        <f t="shared" si="70"/>
        <v>0</v>
      </c>
      <c r="AV79" s="17">
        <f t="shared" si="70"/>
        <v>0</v>
      </c>
      <c r="AW79" s="17">
        <f t="shared" si="70"/>
        <v>0</v>
      </c>
      <c r="AX79" s="17">
        <f t="shared" si="70"/>
        <v>0</v>
      </c>
      <c r="AY79" s="17">
        <f t="shared" si="70"/>
        <v>0</v>
      </c>
      <c r="BA79" s="17">
        <f t="shared" si="71"/>
        <v>0</v>
      </c>
      <c r="BB79" s="17">
        <f t="shared" si="71"/>
        <v>0</v>
      </c>
      <c r="BC79" s="17">
        <f t="shared" si="71"/>
        <v>0</v>
      </c>
      <c r="BD79" s="17">
        <f t="shared" si="71"/>
        <v>0</v>
      </c>
      <c r="BE79" s="17">
        <f t="shared" si="71"/>
        <v>0</v>
      </c>
      <c r="BF79" s="17">
        <f t="shared" si="71"/>
        <v>0</v>
      </c>
      <c r="BH79" s="36">
        <f t="shared" si="41"/>
        <v>0</v>
      </c>
      <c r="BI79" s="5"/>
    </row>
    <row r="80" spans="1:61" ht="15">
      <c r="A80" s="24" t="s">
        <v>12369</v>
      </c>
      <c r="B80" s="15">
        <f t="shared" si="57"/>
        <v>0</v>
      </c>
      <c r="C80" s="22" t="s">
        <v>12370</v>
      </c>
      <c r="D80" s="78">
        <f t="shared" si="58"/>
        <v>0</v>
      </c>
      <c r="E80" s="17">
        <f t="shared" si="59"/>
        <v>0</v>
      </c>
      <c r="F80" s="3">
        <f t="shared" si="60"/>
        <v>0</v>
      </c>
      <c r="G80" s="84">
        <f t="shared" si="61"/>
        <v>0</v>
      </c>
      <c r="H80" s="79">
        <f t="shared" si="36"/>
        <v>0</v>
      </c>
      <c r="I80" s="79">
        <f t="shared" si="37"/>
        <v>0</v>
      </c>
      <c r="J80" s="79">
        <f t="shared" si="38"/>
        <v>0</v>
      </c>
      <c r="K80" s="23">
        <v>0</v>
      </c>
      <c r="L80" s="17">
        <f t="shared" si="51"/>
        <v>0</v>
      </c>
      <c r="M80" s="17">
        <f t="shared" si="51"/>
        <v>0</v>
      </c>
      <c r="N80" s="79">
        <f t="shared" si="39"/>
        <v>0</v>
      </c>
      <c r="O80" s="17">
        <f t="shared" si="52"/>
        <v>0</v>
      </c>
      <c r="P80" s="17">
        <f t="shared" si="52"/>
        <v>0</v>
      </c>
      <c r="Q80" s="17">
        <f t="shared" si="52"/>
        <v>0</v>
      </c>
      <c r="R80" s="78">
        <f t="shared" si="62"/>
        <v>0</v>
      </c>
      <c r="S80" s="17">
        <f t="shared" si="66"/>
        <v>0</v>
      </c>
      <c r="T80" s="12">
        <f t="shared" si="63"/>
        <v>0</v>
      </c>
      <c r="U80" s="12">
        <f t="shared" si="64"/>
        <v>0</v>
      </c>
      <c r="V80" s="31">
        <v>0</v>
      </c>
      <c r="W80" s="31">
        <v>0</v>
      </c>
      <c r="X80" s="31">
        <v>0</v>
      </c>
      <c r="Y80" s="30">
        <f t="shared" si="40"/>
        <v>0</v>
      </c>
      <c r="Z80" s="17">
        <f t="shared" si="65"/>
        <v>0</v>
      </c>
      <c r="AA80" s="17">
        <f t="shared" si="67"/>
        <v>0</v>
      </c>
      <c r="AB80" s="23">
        <v>0</v>
      </c>
      <c r="AC80" s="17">
        <f t="shared" si="68"/>
        <v>0</v>
      </c>
      <c r="AD80" s="17">
        <f t="shared" si="53"/>
        <v>0</v>
      </c>
      <c r="AE80" s="17">
        <f t="shared" si="53"/>
        <v>0</v>
      </c>
      <c r="AF80" s="17">
        <f t="shared" si="53"/>
        <v>0</v>
      </c>
      <c r="AH80" s="17">
        <f t="shared" si="69"/>
        <v>0</v>
      </c>
      <c r="AI80" s="17">
        <f t="shared" si="69"/>
        <v>0</v>
      </c>
      <c r="AJ80" s="17">
        <f t="shared" si="69"/>
        <v>0</v>
      </c>
      <c r="AK80" s="17">
        <f t="shared" si="69"/>
        <v>0</v>
      </c>
      <c r="AL80" s="17">
        <f t="shared" si="69"/>
        <v>0</v>
      </c>
      <c r="AM80" s="17">
        <f t="shared" si="69"/>
        <v>0</v>
      </c>
      <c r="AN80" s="17">
        <f t="shared" si="69"/>
        <v>0</v>
      </c>
      <c r="AO80" s="17">
        <f t="shared" si="69"/>
        <v>0</v>
      </c>
      <c r="AP80" s="17">
        <f t="shared" si="69"/>
        <v>0</v>
      </c>
      <c r="AQ80" s="17">
        <f t="shared" si="69"/>
        <v>0</v>
      </c>
      <c r="AR80" s="17">
        <f t="shared" si="70"/>
        <v>0</v>
      </c>
      <c r="AS80" s="17">
        <f t="shared" si="70"/>
        <v>0</v>
      </c>
      <c r="AT80" s="17">
        <f t="shared" si="70"/>
        <v>0</v>
      </c>
      <c r="AU80" s="17">
        <f t="shared" si="70"/>
        <v>0</v>
      </c>
      <c r="AV80" s="17">
        <f t="shared" si="70"/>
        <v>0</v>
      </c>
      <c r="AW80" s="17">
        <f t="shared" si="70"/>
        <v>0</v>
      </c>
      <c r="AX80" s="17">
        <f t="shared" si="70"/>
        <v>0</v>
      </c>
      <c r="AY80" s="17">
        <f t="shared" si="70"/>
        <v>0</v>
      </c>
      <c r="BA80" s="17">
        <f t="shared" si="71"/>
        <v>0</v>
      </c>
      <c r="BB80" s="17">
        <f t="shared" si="71"/>
        <v>0</v>
      </c>
      <c r="BC80" s="17">
        <f t="shared" si="71"/>
        <v>0</v>
      </c>
      <c r="BD80" s="17">
        <f t="shared" si="71"/>
        <v>0</v>
      </c>
      <c r="BE80" s="17">
        <f t="shared" si="71"/>
        <v>0</v>
      </c>
      <c r="BF80" s="17">
        <f t="shared" si="71"/>
        <v>0</v>
      </c>
      <c r="BH80" s="36">
        <f t="shared" si="41"/>
        <v>0</v>
      </c>
      <c r="BI80" s="33"/>
    </row>
    <row r="81" spans="1:61" ht="15">
      <c r="A81" s="24" t="s">
        <v>12371</v>
      </c>
      <c r="B81" s="15">
        <f t="shared" si="57"/>
        <v>0</v>
      </c>
      <c r="C81" s="22" t="s">
        <v>12372</v>
      </c>
      <c r="D81" s="78">
        <f t="shared" si="58"/>
        <v>0</v>
      </c>
      <c r="E81" s="17">
        <f t="shared" si="59"/>
        <v>0</v>
      </c>
      <c r="F81" s="3">
        <f t="shared" si="60"/>
        <v>0</v>
      </c>
      <c r="G81" s="84">
        <f t="shared" si="61"/>
        <v>0</v>
      </c>
      <c r="H81" s="79">
        <f t="shared" si="36"/>
        <v>0</v>
      </c>
      <c r="I81" s="79">
        <f t="shared" si="37"/>
        <v>0</v>
      </c>
      <c r="J81" s="79">
        <f t="shared" si="38"/>
        <v>0</v>
      </c>
      <c r="K81" s="23">
        <v>0</v>
      </c>
      <c r="L81" s="17">
        <f t="shared" si="51"/>
        <v>0</v>
      </c>
      <c r="M81" s="17">
        <f t="shared" si="51"/>
        <v>0</v>
      </c>
      <c r="N81" s="79">
        <f t="shared" si="39"/>
        <v>0</v>
      </c>
      <c r="O81" s="17">
        <f t="shared" si="52"/>
        <v>0</v>
      </c>
      <c r="P81" s="17">
        <f t="shared" si="52"/>
        <v>0</v>
      </c>
      <c r="Q81" s="17">
        <f t="shared" si="52"/>
        <v>0</v>
      </c>
      <c r="R81" s="78">
        <f t="shared" si="62"/>
        <v>0</v>
      </c>
      <c r="S81" s="17">
        <f t="shared" si="66"/>
        <v>0</v>
      </c>
      <c r="T81" s="12">
        <f t="shared" si="63"/>
        <v>0</v>
      </c>
      <c r="U81" s="12">
        <f t="shared" si="64"/>
        <v>0</v>
      </c>
      <c r="V81" s="31">
        <v>0</v>
      </c>
      <c r="W81" s="31">
        <v>0</v>
      </c>
      <c r="X81" s="31">
        <v>0</v>
      </c>
      <c r="Y81" s="30">
        <f t="shared" si="40"/>
        <v>0</v>
      </c>
      <c r="Z81" s="17">
        <f t="shared" si="65"/>
        <v>0</v>
      </c>
      <c r="AA81" s="17">
        <f t="shared" si="67"/>
        <v>0</v>
      </c>
      <c r="AB81" s="23">
        <v>0</v>
      </c>
      <c r="AC81" s="17">
        <f t="shared" si="68"/>
        <v>0</v>
      </c>
      <c r="AD81" s="17">
        <f t="shared" si="53"/>
        <v>0</v>
      </c>
      <c r="AE81" s="17">
        <f t="shared" si="53"/>
        <v>0</v>
      </c>
      <c r="AF81" s="17">
        <f t="shared" si="53"/>
        <v>0</v>
      </c>
      <c r="AH81" s="17">
        <f t="shared" si="69"/>
        <v>0</v>
      </c>
      <c r="AI81" s="17">
        <f t="shared" si="69"/>
        <v>0</v>
      </c>
      <c r="AJ81" s="17">
        <f t="shared" si="69"/>
        <v>0</v>
      </c>
      <c r="AK81" s="17">
        <f t="shared" si="69"/>
        <v>0</v>
      </c>
      <c r="AL81" s="17">
        <f t="shared" si="69"/>
        <v>0</v>
      </c>
      <c r="AM81" s="17">
        <f t="shared" si="69"/>
        <v>0</v>
      </c>
      <c r="AN81" s="17">
        <f t="shared" si="69"/>
        <v>0</v>
      </c>
      <c r="AO81" s="17">
        <f t="shared" si="69"/>
        <v>0</v>
      </c>
      <c r="AP81" s="17">
        <f t="shared" si="69"/>
        <v>0</v>
      </c>
      <c r="AQ81" s="17">
        <f t="shared" si="69"/>
        <v>0</v>
      </c>
      <c r="AR81" s="17">
        <f t="shared" si="70"/>
        <v>0</v>
      </c>
      <c r="AS81" s="17">
        <f t="shared" si="70"/>
        <v>0</v>
      </c>
      <c r="AT81" s="17">
        <f t="shared" si="70"/>
        <v>0</v>
      </c>
      <c r="AU81" s="17">
        <f t="shared" si="70"/>
        <v>0</v>
      </c>
      <c r="AV81" s="17">
        <f t="shared" si="70"/>
        <v>0</v>
      </c>
      <c r="AW81" s="17">
        <f t="shared" si="70"/>
        <v>0</v>
      </c>
      <c r="AX81" s="17">
        <f t="shared" si="70"/>
        <v>0</v>
      </c>
      <c r="AY81" s="17">
        <f t="shared" si="70"/>
        <v>0</v>
      </c>
      <c r="BA81" s="17">
        <f t="shared" si="71"/>
        <v>0</v>
      </c>
      <c r="BB81" s="17">
        <f t="shared" si="71"/>
        <v>0</v>
      </c>
      <c r="BC81" s="17">
        <f t="shared" si="71"/>
        <v>0</v>
      </c>
      <c r="BD81" s="17">
        <f t="shared" si="71"/>
        <v>0</v>
      </c>
      <c r="BE81" s="17">
        <f t="shared" si="71"/>
        <v>0</v>
      </c>
      <c r="BF81" s="17">
        <f t="shared" si="71"/>
        <v>0</v>
      </c>
      <c r="BH81" s="36">
        <f t="shared" si="41"/>
        <v>0</v>
      </c>
      <c r="BI81" s="33"/>
    </row>
    <row r="82" spans="1:61" ht="15">
      <c r="A82" s="24" t="s">
        <v>12373</v>
      </c>
      <c r="B82" s="15">
        <f t="shared" si="57"/>
        <v>0</v>
      </c>
      <c r="C82" s="22" t="s">
        <v>12374</v>
      </c>
      <c r="D82" s="78">
        <f t="shared" si="58"/>
        <v>0</v>
      </c>
      <c r="E82" s="17">
        <f t="shared" si="59"/>
        <v>0</v>
      </c>
      <c r="F82" s="3">
        <f t="shared" si="60"/>
        <v>0</v>
      </c>
      <c r="G82" s="84">
        <f t="shared" si="61"/>
        <v>0</v>
      </c>
      <c r="H82" s="79">
        <f t="shared" si="36"/>
        <v>0</v>
      </c>
      <c r="I82" s="79">
        <f t="shared" si="37"/>
        <v>0</v>
      </c>
      <c r="J82" s="79">
        <f t="shared" si="38"/>
        <v>0</v>
      </c>
      <c r="K82" s="23">
        <v>0</v>
      </c>
      <c r="L82" s="17">
        <f t="shared" si="51"/>
        <v>0</v>
      </c>
      <c r="M82" s="17">
        <f t="shared" si="51"/>
        <v>0</v>
      </c>
      <c r="N82" s="79">
        <f t="shared" si="39"/>
        <v>0</v>
      </c>
      <c r="O82" s="17">
        <f t="shared" si="52"/>
        <v>0</v>
      </c>
      <c r="P82" s="17">
        <f t="shared" si="52"/>
        <v>0</v>
      </c>
      <c r="Q82" s="17">
        <f t="shared" si="52"/>
        <v>0</v>
      </c>
      <c r="R82" s="78">
        <f t="shared" si="62"/>
        <v>0</v>
      </c>
      <c r="S82" s="17">
        <f t="shared" si="66"/>
        <v>0</v>
      </c>
      <c r="T82" s="12">
        <f t="shared" si="63"/>
        <v>0</v>
      </c>
      <c r="U82" s="12">
        <f t="shared" si="64"/>
        <v>0</v>
      </c>
      <c r="V82" s="31">
        <v>0</v>
      </c>
      <c r="W82" s="31">
        <v>0</v>
      </c>
      <c r="X82" s="31">
        <v>0</v>
      </c>
      <c r="Y82" s="30">
        <f t="shared" si="40"/>
        <v>0</v>
      </c>
      <c r="Z82" s="17">
        <f t="shared" si="65"/>
        <v>0</v>
      </c>
      <c r="AA82" s="17">
        <f t="shared" si="67"/>
        <v>0</v>
      </c>
      <c r="AB82" s="23">
        <v>0</v>
      </c>
      <c r="AC82" s="17">
        <f t="shared" si="68"/>
        <v>0</v>
      </c>
      <c r="AD82" s="17">
        <f t="shared" si="53"/>
        <v>0</v>
      </c>
      <c r="AE82" s="17">
        <f t="shared" si="53"/>
        <v>0</v>
      </c>
      <c r="AF82" s="17">
        <f t="shared" si="53"/>
        <v>0</v>
      </c>
      <c r="AH82" s="17">
        <f t="shared" si="69"/>
        <v>0</v>
      </c>
      <c r="AI82" s="17">
        <f t="shared" si="69"/>
        <v>0</v>
      </c>
      <c r="AJ82" s="17">
        <f t="shared" si="69"/>
        <v>0</v>
      </c>
      <c r="AK82" s="17">
        <f t="shared" si="69"/>
        <v>0</v>
      </c>
      <c r="AL82" s="17">
        <f t="shared" si="69"/>
        <v>0</v>
      </c>
      <c r="AM82" s="17">
        <f t="shared" si="69"/>
        <v>0</v>
      </c>
      <c r="AN82" s="17">
        <f t="shared" si="69"/>
        <v>0</v>
      </c>
      <c r="AO82" s="17">
        <f t="shared" si="69"/>
        <v>0</v>
      </c>
      <c r="AP82" s="17">
        <f t="shared" si="69"/>
        <v>0</v>
      </c>
      <c r="AQ82" s="17">
        <f t="shared" si="69"/>
        <v>0</v>
      </c>
      <c r="AR82" s="17">
        <f t="shared" si="70"/>
        <v>0</v>
      </c>
      <c r="AS82" s="17">
        <f t="shared" si="70"/>
        <v>0</v>
      </c>
      <c r="AT82" s="17">
        <f t="shared" si="70"/>
        <v>0</v>
      </c>
      <c r="AU82" s="17">
        <f t="shared" si="70"/>
        <v>0</v>
      </c>
      <c r="AV82" s="17">
        <f t="shared" si="70"/>
        <v>0</v>
      </c>
      <c r="AW82" s="17">
        <f t="shared" si="70"/>
        <v>0</v>
      </c>
      <c r="AX82" s="17">
        <f t="shared" si="70"/>
        <v>0</v>
      </c>
      <c r="AY82" s="17">
        <f t="shared" si="70"/>
        <v>0</v>
      </c>
      <c r="BA82" s="17">
        <f t="shared" si="71"/>
        <v>0</v>
      </c>
      <c r="BB82" s="17">
        <f t="shared" si="71"/>
        <v>0</v>
      </c>
      <c r="BC82" s="17">
        <f t="shared" si="71"/>
        <v>0</v>
      </c>
      <c r="BD82" s="17">
        <f t="shared" si="71"/>
        <v>0</v>
      </c>
      <c r="BE82" s="17">
        <f t="shared" si="71"/>
        <v>0</v>
      </c>
      <c r="BF82" s="17">
        <f t="shared" si="71"/>
        <v>0</v>
      </c>
      <c r="BH82" s="36">
        <f t="shared" si="41"/>
        <v>0</v>
      </c>
      <c r="BI82" s="5"/>
    </row>
    <row r="83" spans="1:61" ht="15">
      <c r="A83" s="24" t="s">
        <v>12375</v>
      </c>
      <c r="B83" s="15">
        <f t="shared" si="57"/>
        <v>0</v>
      </c>
      <c r="C83" s="22" t="s">
        <v>12376</v>
      </c>
      <c r="D83" s="78">
        <f t="shared" si="58"/>
        <v>0</v>
      </c>
      <c r="E83" s="17">
        <f t="shared" si="59"/>
        <v>0</v>
      </c>
      <c r="F83" s="3">
        <f t="shared" si="60"/>
        <v>0</v>
      </c>
      <c r="G83" s="84">
        <f t="shared" si="61"/>
        <v>0</v>
      </c>
      <c r="H83" s="79">
        <f t="shared" si="36"/>
        <v>0</v>
      </c>
      <c r="I83" s="79">
        <f t="shared" si="37"/>
        <v>0</v>
      </c>
      <c r="J83" s="79">
        <f t="shared" si="38"/>
        <v>0</v>
      </c>
      <c r="K83" s="23">
        <v>0</v>
      </c>
      <c r="L83" s="17">
        <f t="shared" si="51"/>
        <v>0</v>
      </c>
      <c r="M83" s="17">
        <f t="shared" si="51"/>
        <v>0</v>
      </c>
      <c r="N83" s="79">
        <f t="shared" si="39"/>
        <v>0</v>
      </c>
      <c r="O83" s="17">
        <f t="shared" si="52"/>
        <v>0</v>
      </c>
      <c r="P83" s="17">
        <f t="shared" si="52"/>
        <v>0</v>
      </c>
      <c r="Q83" s="17">
        <f t="shared" si="52"/>
        <v>0</v>
      </c>
      <c r="R83" s="78">
        <f t="shared" si="62"/>
        <v>0</v>
      </c>
      <c r="S83" s="17">
        <f t="shared" si="66"/>
        <v>0</v>
      </c>
      <c r="T83" s="12">
        <f t="shared" si="63"/>
        <v>0</v>
      </c>
      <c r="U83" s="12">
        <f t="shared" si="64"/>
        <v>0</v>
      </c>
      <c r="V83" s="31">
        <v>0</v>
      </c>
      <c r="W83" s="31">
        <v>0</v>
      </c>
      <c r="X83" s="31">
        <v>0</v>
      </c>
      <c r="Y83" s="30">
        <f t="shared" si="40"/>
        <v>0</v>
      </c>
      <c r="Z83" s="17">
        <f t="shared" si="65"/>
        <v>0</v>
      </c>
      <c r="AA83" s="17">
        <f t="shared" si="67"/>
        <v>0</v>
      </c>
      <c r="AB83" s="23">
        <v>0</v>
      </c>
      <c r="AC83" s="17">
        <f t="shared" si="68"/>
        <v>0</v>
      </c>
      <c r="AD83" s="17">
        <f t="shared" si="53"/>
        <v>0</v>
      </c>
      <c r="AE83" s="17">
        <f t="shared" si="53"/>
        <v>0</v>
      </c>
      <c r="AF83" s="17">
        <f t="shared" si="53"/>
        <v>0</v>
      </c>
      <c r="AH83" s="17">
        <f t="shared" si="69"/>
        <v>0</v>
      </c>
      <c r="AI83" s="17">
        <f t="shared" si="69"/>
        <v>0</v>
      </c>
      <c r="AJ83" s="17">
        <f t="shared" si="69"/>
        <v>0</v>
      </c>
      <c r="AK83" s="17">
        <f t="shared" si="69"/>
        <v>0</v>
      </c>
      <c r="AL83" s="17">
        <f t="shared" si="69"/>
        <v>0</v>
      </c>
      <c r="AM83" s="17">
        <f t="shared" si="69"/>
        <v>0</v>
      </c>
      <c r="AN83" s="17">
        <f t="shared" si="69"/>
        <v>0</v>
      </c>
      <c r="AO83" s="17">
        <f t="shared" si="69"/>
        <v>0</v>
      </c>
      <c r="AP83" s="17">
        <f t="shared" si="69"/>
        <v>0</v>
      </c>
      <c r="AQ83" s="17">
        <f t="shared" si="69"/>
        <v>0</v>
      </c>
      <c r="AR83" s="17">
        <f t="shared" si="70"/>
        <v>0</v>
      </c>
      <c r="AS83" s="17">
        <f t="shared" si="70"/>
        <v>0</v>
      </c>
      <c r="AT83" s="17">
        <f t="shared" si="70"/>
        <v>0</v>
      </c>
      <c r="AU83" s="17">
        <f t="shared" si="70"/>
        <v>0</v>
      </c>
      <c r="AV83" s="17">
        <f t="shared" si="70"/>
        <v>0</v>
      </c>
      <c r="AW83" s="17">
        <f t="shared" si="70"/>
        <v>0</v>
      </c>
      <c r="AX83" s="17">
        <f t="shared" si="70"/>
        <v>0</v>
      </c>
      <c r="AY83" s="17">
        <f t="shared" si="70"/>
        <v>0</v>
      </c>
      <c r="BA83" s="17">
        <f t="shared" si="71"/>
        <v>0</v>
      </c>
      <c r="BB83" s="17">
        <f t="shared" si="71"/>
        <v>0</v>
      </c>
      <c r="BC83" s="17">
        <f t="shared" si="71"/>
        <v>0</v>
      </c>
      <c r="BD83" s="17">
        <f t="shared" si="71"/>
        <v>0</v>
      </c>
      <c r="BE83" s="17">
        <f t="shared" si="71"/>
        <v>0</v>
      </c>
      <c r="BF83" s="17">
        <f t="shared" si="71"/>
        <v>0</v>
      </c>
      <c r="BH83" s="36">
        <f t="shared" si="41"/>
        <v>0</v>
      </c>
      <c r="BI83" s="5"/>
    </row>
    <row r="84" spans="1:61" ht="15">
      <c r="A84" s="24" t="s">
        <v>12377</v>
      </c>
      <c r="B84" s="15">
        <f t="shared" si="57"/>
        <v>0</v>
      </c>
      <c r="C84" s="22" t="s">
        <v>12378</v>
      </c>
      <c r="D84" s="78">
        <f t="shared" si="58"/>
        <v>0</v>
      </c>
      <c r="E84" s="17">
        <f t="shared" si="59"/>
        <v>0</v>
      </c>
      <c r="F84" s="3">
        <f t="shared" si="60"/>
        <v>0</v>
      </c>
      <c r="G84" s="84">
        <f t="shared" si="61"/>
        <v>0</v>
      </c>
      <c r="H84" s="79">
        <f t="shared" si="36"/>
        <v>0</v>
      </c>
      <c r="I84" s="79">
        <f t="shared" si="37"/>
        <v>0</v>
      </c>
      <c r="J84" s="79">
        <f t="shared" si="38"/>
        <v>0</v>
      </c>
      <c r="K84" s="23">
        <v>0</v>
      </c>
      <c r="L84" s="17">
        <f t="shared" si="51"/>
        <v>0</v>
      </c>
      <c r="M84" s="17">
        <f t="shared" si="51"/>
        <v>0</v>
      </c>
      <c r="N84" s="79">
        <f t="shared" si="39"/>
        <v>0</v>
      </c>
      <c r="O84" s="17">
        <f t="shared" si="52"/>
        <v>0</v>
      </c>
      <c r="P84" s="17">
        <f t="shared" si="52"/>
        <v>0</v>
      </c>
      <c r="Q84" s="17">
        <f t="shared" si="52"/>
        <v>0</v>
      </c>
      <c r="R84" s="78">
        <f t="shared" si="62"/>
        <v>0</v>
      </c>
      <c r="S84" s="17">
        <f t="shared" si="66"/>
        <v>0</v>
      </c>
      <c r="T84" s="12">
        <f t="shared" si="63"/>
        <v>0</v>
      </c>
      <c r="U84" s="12">
        <f t="shared" si="64"/>
        <v>0</v>
      </c>
      <c r="V84" s="31">
        <v>0</v>
      </c>
      <c r="W84" s="31">
        <v>0</v>
      </c>
      <c r="X84" s="31">
        <v>0</v>
      </c>
      <c r="Y84" s="30">
        <f t="shared" si="40"/>
        <v>0</v>
      </c>
      <c r="Z84" s="17">
        <f t="shared" si="65"/>
        <v>0</v>
      </c>
      <c r="AA84" s="17">
        <f t="shared" si="67"/>
        <v>0</v>
      </c>
      <c r="AB84" s="23">
        <v>0</v>
      </c>
      <c r="AC84" s="17">
        <f t="shared" si="68"/>
        <v>0</v>
      </c>
      <c r="AD84" s="17">
        <f t="shared" si="53"/>
        <v>0</v>
      </c>
      <c r="AE84" s="17">
        <f t="shared" si="53"/>
        <v>0</v>
      </c>
      <c r="AF84" s="17">
        <f t="shared" si="53"/>
        <v>0</v>
      </c>
      <c r="AH84" s="17">
        <f t="shared" si="69"/>
        <v>0</v>
      </c>
      <c r="AI84" s="17">
        <f t="shared" si="69"/>
        <v>0</v>
      </c>
      <c r="AJ84" s="17">
        <f t="shared" si="69"/>
        <v>0</v>
      </c>
      <c r="AK84" s="17">
        <f t="shared" si="69"/>
        <v>0</v>
      </c>
      <c r="AL84" s="17">
        <f t="shared" si="69"/>
        <v>0</v>
      </c>
      <c r="AM84" s="17">
        <f t="shared" si="69"/>
        <v>0</v>
      </c>
      <c r="AN84" s="17">
        <f t="shared" si="69"/>
        <v>0</v>
      </c>
      <c r="AO84" s="17">
        <f t="shared" si="69"/>
        <v>0</v>
      </c>
      <c r="AP84" s="17">
        <f t="shared" si="69"/>
        <v>0</v>
      </c>
      <c r="AQ84" s="17">
        <f t="shared" si="69"/>
        <v>0</v>
      </c>
      <c r="AR84" s="17">
        <f t="shared" si="70"/>
        <v>0</v>
      </c>
      <c r="AS84" s="17">
        <f t="shared" si="70"/>
        <v>0</v>
      </c>
      <c r="AT84" s="17">
        <f t="shared" si="70"/>
        <v>0</v>
      </c>
      <c r="AU84" s="17">
        <f t="shared" si="70"/>
        <v>0</v>
      </c>
      <c r="AV84" s="17">
        <f t="shared" si="70"/>
        <v>0</v>
      </c>
      <c r="AW84" s="17">
        <f t="shared" si="70"/>
        <v>0</v>
      </c>
      <c r="AX84" s="17">
        <f t="shared" si="70"/>
        <v>0</v>
      </c>
      <c r="AY84" s="17">
        <f t="shared" si="70"/>
        <v>0</v>
      </c>
      <c r="BA84" s="17">
        <f t="shared" si="71"/>
        <v>0</v>
      </c>
      <c r="BB84" s="17">
        <f t="shared" si="71"/>
        <v>0</v>
      </c>
      <c r="BC84" s="17">
        <f t="shared" si="71"/>
        <v>0</v>
      </c>
      <c r="BD84" s="17">
        <f t="shared" si="71"/>
        <v>0</v>
      </c>
      <c r="BE84" s="17">
        <f t="shared" si="71"/>
        <v>0</v>
      </c>
      <c r="BF84" s="17">
        <f t="shared" si="71"/>
        <v>0</v>
      </c>
      <c r="BH84" s="36">
        <f t="shared" si="41"/>
        <v>0</v>
      </c>
      <c r="BI84" s="33"/>
    </row>
    <row r="85" spans="1:61" ht="15">
      <c r="A85" s="24" t="s">
        <v>12379</v>
      </c>
      <c r="B85" s="15">
        <f t="shared" si="57"/>
        <v>0</v>
      </c>
      <c r="C85" s="22" t="s">
        <v>12380</v>
      </c>
      <c r="D85" s="78">
        <f t="shared" si="58"/>
        <v>0</v>
      </c>
      <c r="E85" s="17">
        <f t="shared" si="59"/>
        <v>0</v>
      </c>
      <c r="F85" s="3">
        <f t="shared" si="60"/>
        <v>0</v>
      </c>
      <c r="G85" s="84">
        <f t="shared" si="61"/>
        <v>0</v>
      </c>
      <c r="H85" s="79">
        <f t="shared" si="36"/>
        <v>0</v>
      </c>
      <c r="I85" s="79">
        <f t="shared" si="37"/>
        <v>0</v>
      </c>
      <c r="J85" s="79">
        <f t="shared" si="38"/>
        <v>0</v>
      </c>
      <c r="K85" s="23">
        <v>0</v>
      </c>
      <c r="L85" s="17">
        <f t="shared" si="51"/>
        <v>0</v>
      </c>
      <c r="M85" s="17">
        <f t="shared" si="51"/>
        <v>0</v>
      </c>
      <c r="N85" s="79">
        <f t="shared" si="39"/>
        <v>0</v>
      </c>
      <c r="O85" s="17">
        <f t="shared" si="52"/>
        <v>0</v>
      </c>
      <c r="P85" s="17">
        <f t="shared" si="52"/>
        <v>0</v>
      </c>
      <c r="Q85" s="17">
        <f t="shared" si="52"/>
        <v>0</v>
      </c>
      <c r="R85" s="78">
        <f t="shared" si="62"/>
        <v>0</v>
      </c>
      <c r="S85" s="17">
        <f t="shared" si="66"/>
        <v>0</v>
      </c>
      <c r="T85" s="12">
        <f t="shared" si="63"/>
        <v>0</v>
      </c>
      <c r="U85" s="12">
        <f t="shared" si="64"/>
        <v>0</v>
      </c>
      <c r="V85" s="31">
        <v>0</v>
      </c>
      <c r="W85" s="31">
        <v>0</v>
      </c>
      <c r="X85" s="31">
        <v>0</v>
      </c>
      <c r="Y85" s="30">
        <f t="shared" si="40"/>
        <v>0</v>
      </c>
      <c r="Z85" s="17">
        <f t="shared" si="65"/>
        <v>0</v>
      </c>
      <c r="AA85" s="17">
        <f t="shared" si="67"/>
        <v>0</v>
      </c>
      <c r="AB85" s="23">
        <v>0</v>
      </c>
      <c r="AC85" s="17">
        <f t="shared" si="68"/>
        <v>0</v>
      </c>
      <c r="AD85" s="17">
        <f t="shared" si="53"/>
        <v>0</v>
      </c>
      <c r="AE85" s="17">
        <f t="shared" si="53"/>
        <v>0</v>
      </c>
      <c r="AF85" s="17">
        <f t="shared" si="53"/>
        <v>0</v>
      </c>
      <c r="AH85" s="17">
        <f t="shared" si="69"/>
        <v>0</v>
      </c>
      <c r="AI85" s="17">
        <f t="shared" si="69"/>
        <v>0</v>
      </c>
      <c r="AJ85" s="17">
        <f t="shared" si="69"/>
        <v>0</v>
      </c>
      <c r="AK85" s="17">
        <f t="shared" si="69"/>
        <v>0</v>
      </c>
      <c r="AL85" s="17">
        <f t="shared" si="69"/>
        <v>0</v>
      </c>
      <c r="AM85" s="17">
        <f t="shared" si="69"/>
        <v>0</v>
      </c>
      <c r="AN85" s="17">
        <f t="shared" si="69"/>
        <v>0</v>
      </c>
      <c r="AO85" s="17">
        <f t="shared" si="69"/>
        <v>0</v>
      </c>
      <c r="AP85" s="17">
        <f t="shared" si="69"/>
        <v>0</v>
      </c>
      <c r="AQ85" s="17">
        <f t="shared" si="69"/>
        <v>0</v>
      </c>
      <c r="AR85" s="17">
        <f t="shared" si="70"/>
        <v>0</v>
      </c>
      <c r="AS85" s="17">
        <f t="shared" si="70"/>
        <v>0</v>
      </c>
      <c r="AT85" s="17">
        <f t="shared" si="70"/>
        <v>0</v>
      </c>
      <c r="AU85" s="17">
        <f t="shared" si="70"/>
        <v>0</v>
      </c>
      <c r="AV85" s="17">
        <f t="shared" si="70"/>
        <v>0</v>
      </c>
      <c r="AW85" s="17">
        <f t="shared" si="70"/>
        <v>0</v>
      </c>
      <c r="AX85" s="17">
        <f t="shared" si="70"/>
        <v>0</v>
      </c>
      <c r="AY85" s="17">
        <f t="shared" si="70"/>
        <v>0</v>
      </c>
      <c r="BA85" s="17">
        <f t="shared" si="71"/>
        <v>0</v>
      </c>
      <c r="BB85" s="17">
        <f t="shared" si="71"/>
        <v>0</v>
      </c>
      <c r="BC85" s="17">
        <f t="shared" si="71"/>
        <v>0</v>
      </c>
      <c r="BD85" s="17">
        <f t="shared" si="71"/>
        <v>0</v>
      </c>
      <c r="BE85" s="17">
        <f t="shared" si="71"/>
        <v>0</v>
      </c>
      <c r="BF85" s="17">
        <f t="shared" si="71"/>
        <v>0</v>
      </c>
      <c r="BH85" s="36">
        <f t="shared" si="41"/>
        <v>0</v>
      </c>
      <c r="BI85" s="33"/>
    </row>
    <row r="86" spans="1:61" ht="15">
      <c r="A86" s="24" t="s">
        <v>12381</v>
      </c>
      <c r="B86" s="15">
        <f t="shared" si="57"/>
        <v>0</v>
      </c>
      <c r="C86" s="22" t="s">
        <v>12382</v>
      </c>
      <c r="D86" s="78">
        <f t="shared" si="58"/>
        <v>0</v>
      </c>
      <c r="E86" s="17">
        <f t="shared" si="59"/>
        <v>0</v>
      </c>
      <c r="F86" s="3">
        <f t="shared" si="60"/>
        <v>0</v>
      </c>
      <c r="G86" s="84">
        <f t="shared" si="61"/>
        <v>0</v>
      </c>
      <c r="H86" s="79">
        <f t="shared" si="36"/>
        <v>0</v>
      </c>
      <c r="I86" s="79">
        <f t="shared" si="37"/>
        <v>0</v>
      </c>
      <c r="J86" s="79">
        <f t="shared" si="38"/>
        <v>0</v>
      </c>
      <c r="K86" s="20">
        <v>0</v>
      </c>
      <c r="L86" s="17">
        <f t="shared" si="51"/>
        <v>0</v>
      </c>
      <c r="M86" s="17">
        <f t="shared" si="51"/>
        <v>0</v>
      </c>
      <c r="N86" s="79">
        <f t="shared" si="39"/>
        <v>0</v>
      </c>
      <c r="O86" s="17">
        <f t="shared" si="52"/>
        <v>0</v>
      </c>
      <c r="P86" s="17">
        <f t="shared" si="52"/>
        <v>0</v>
      </c>
      <c r="Q86" s="17">
        <f t="shared" si="52"/>
        <v>0</v>
      </c>
      <c r="R86" s="78">
        <f t="shared" si="62"/>
        <v>0</v>
      </c>
      <c r="S86" s="17">
        <f t="shared" si="66"/>
        <v>0</v>
      </c>
      <c r="T86" s="12">
        <f t="shared" si="63"/>
        <v>0</v>
      </c>
      <c r="U86" s="12">
        <f t="shared" si="64"/>
        <v>0</v>
      </c>
      <c r="V86" s="31">
        <v>0</v>
      </c>
      <c r="W86" s="31">
        <v>0</v>
      </c>
      <c r="X86" s="31">
        <v>0</v>
      </c>
      <c r="Y86" s="30">
        <f t="shared" si="40"/>
        <v>0</v>
      </c>
      <c r="Z86" s="17">
        <f t="shared" si="65"/>
        <v>0</v>
      </c>
      <c r="AA86" s="17">
        <f t="shared" si="67"/>
        <v>0</v>
      </c>
      <c r="AB86" s="23">
        <v>0</v>
      </c>
      <c r="AC86" s="17">
        <f t="shared" si="68"/>
        <v>0</v>
      </c>
      <c r="AD86" s="17">
        <f t="shared" si="53"/>
        <v>0</v>
      </c>
      <c r="AE86" s="17">
        <f t="shared" si="53"/>
        <v>0</v>
      </c>
      <c r="AF86" s="17">
        <f t="shared" si="53"/>
        <v>0</v>
      </c>
      <c r="AH86" s="17">
        <f t="shared" si="69"/>
        <v>0</v>
      </c>
      <c r="AI86" s="17">
        <f t="shared" si="69"/>
        <v>0</v>
      </c>
      <c r="AJ86" s="17">
        <f t="shared" si="69"/>
        <v>0</v>
      </c>
      <c r="AK86" s="17">
        <f t="shared" si="69"/>
        <v>0</v>
      </c>
      <c r="AL86" s="17">
        <f t="shared" si="69"/>
        <v>0</v>
      </c>
      <c r="AM86" s="17">
        <f t="shared" si="69"/>
        <v>0</v>
      </c>
      <c r="AN86" s="17">
        <f t="shared" si="69"/>
        <v>0</v>
      </c>
      <c r="AO86" s="17">
        <f t="shared" si="69"/>
        <v>0</v>
      </c>
      <c r="AP86" s="17">
        <f t="shared" si="69"/>
        <v>0</v>
      </c>
      <c r="AQ86" s="17">
        <f t="shared" si="69"/>
        <v>0</v>
      </c>
      <c r="AR86" s="17">
        <f t="shared" si="70"/>
        <v>0</v>
      </c>
      <c r="AS86" s="17">
        <f t="shared" si="70"/>
        <v>0</v>
      </c>
      <c r="AT86" s="17">
        <f t="shared" si="70"/>
        <v>0</v>
      </c>
      <c r="AU86" s="17">
        <f t="shared" si="70"/>
        <v>0</v>
      </c>
      <c r="AV86" s="17">
        <f t="shared" si="70"/>
        <v>0</v>
      </c>
      <c r="AW86" s="17">
        <f t="shared" si="70"/>
        <v>0</v>
      </c>
      <c r="AX86" s="17">
        <f t="shared" si="70"/>
        <v>0</v>
      </c>
      <c r="AY86" s="17">
        <f t="shared" si="70"/>
        <v>0</v>
      </c>
      <c r="BA86" s="17">
        <f t="shared" si="71"/>
        <v>0</v>
      </c>
      <c r="BB86" s="17">
        <f t="shared" si="71"/>
        <v>0</v>
      </c>
      <c r="BC86" s="17">
        <f t="shared" si="71"/>
        <v>0</v>
      </c>
      <c r="BD86" s="17">
        <f t="shared" si="71"/>
        <v>0</v>
      </c>
      <c r="BE86" s="17">
        <f t="shared" si="71"/>
        <v>0</v>
      </c>
      <c r="BF86" s="17">
        <f t="shared" si="71"/>
        <v>0</v>
      </c>
      <c r="BH86" s="36">
        <f t="shared" si="41"/>
        <v>0</v>
      </c>
      <c r="BI86" s="5"/>
    </row>
    <row r="87" spans="1:61" ht="15">
      <c r="A87" s="24" t="s">
        <v>12383</v>
      </c>
      <c r="B87" s="15">
        <f t="shared" si="57"/>
        <v>0</v>
      </c>
      <c r="C87" s="22" t="s">
        <v>12384</v>
      </c>
      <c r="D87" s="78">
        <f t="shared" si="58"/>
        <v>0</v>
      </c>
      <c r="E87" s="17">
        <f t="shared" si="59"/>
        <v>0</v>
      </c>
      <c r="F87" s="3">
        <f t="shared" si="60"/>
        <v>0</v>
      </c>
      <c r="G87" s="84">
        <f t="shared" si="61"/>
        <v>0</v>
      </c>
      <c r="H87" s="79">
        <f t="shared" si="36"/>
        <v>0</v>
      </c>
      <c r="I87" s="79">
        <f t="shared" si="37"/>
        <v>0</v>
      </c>
      <c r="J87" s="79">
        <f t="shared" si="38"/>
        <v>0</v>
      </c>
      <c r="K87" s="23">
        <v>0</v>
      </c>
      <c r="L87" s="17">
        <f t="shared" si="51"/>
        <v>0</v>
      </c>
      <c r="M87" s="17">
        <f t="shared" si="51"/>
        <v>0</v>
      </c>
      <c r="N87" s="79">
        <f t="shared" si="39"/>
        <v>0</v>
      </c>
      <c r="O87" s="17">
        <f t="shared" si="52"/>
        <v>0</v>
      </c>
      <c r="P87" s="17">
        <f t="shared" si="52"/>
        <v>0</v>
      </c>
      <c r="Q87" s="17">
        <f t="shared" si="52"/>
        <v>0</v>
      </c>
      <c r="R87" s="78">
        <f t="shared" si="62"/>
        <v>0</v>
      </c>
      <c r="S87" s="17">
        <f t="shared" si="66"/>
        <v>0</v>
      </c>
      <c r="T87" s="12">
        <f t="shared" si="63"/>
        <v>0</v>
      </c>
      <c r="U87" s="12">
        <f t="shared" si="64"/>
        <v>0</v>
      </c>
      <c r="V87" s="31">
        <v>0</v>
      </c>
      <c r="W87" s="31">
        <v>0</v>
      </c>
      <c r="X87" s="31">
        <v>0</v>
      </c>
      <c r="Y87" s="30">
        <f t="shared" si="40"/>
        <v>0</v>
      </c>
      <c r="Z87" s="17">
        <f t="shared" si="65"/>
        <v>0</v>
      </c>
      <c r="AA87" s="17">
        <f t="shared" si="67"/>
        <v>0</v>
      </c>
      <c r="AB87" s="23">
        <v>0</v>
      </c>
      <c r="AC87" s="17">
        <f t="shared" si="68"/>
        <v>0</v>
      </c>
      <c r="AD87" s="17">
        <f t="shared" si="53"/>
        <v>0</v>
      </c>
      <c r="AE87" s="17">
        <f t="shared" si="53"/>
        <v>0</v>
      </c>
      <c r="AF87" s="17">
        <f t="shared" si="53"/>
        <v>0</v>
      </c>
      <c r="AH87" s="17">
        <f t="shared" si="69"/>
        <v>0</v>
      </c>
      <c r="AI87" s="17">
        <f t="shared" si="69"/>
        <v>0</v>
      </c>
      <c r="AJ87" s="17">
        <f t="shared" si="69"/>
        <v>0</v>
      </c>
      <c r="AK87" s="17">
        <f t="shared" si="69"/>
        <v>0</v>
      </c>
      <c r="AL87" s="17">
        <f t="shared" si="69"/>
        <v>0</v>
      </c>
      <c r="AM87" s="17">
        <f t="shared" si="69"/>
        <v>0</v>
      </c>
      <c r="AN87" s="17">
        <f t="shared" si="69"/>
        <v>0</v>
      </c>
      <c r="AO87" s="17">
        <f t="shared" si="69"/>
        <v>0</v>
      </c>
      <c r="AP87" s="17">
        <f t="shared" si="69"/>
        <v>0</v>
      </c>
      <c r="AQ87" s="17">
        <f t="shared" si="69"/>
        <v>0</v>
      </c>
      <c r="AR87" s="17">
        <f t="shared" si="70"/>
        <v>0</v>
      </c>
      <c r="AS87" s="17">
        <f t="shared" si="70"/>
        <v>0</v>
      </c>
      <c r="AT87" s="17">
        <f t="shared" si="70"/>
        <v>0</v>
      </c>
      <c r="AU87" s="17">
        <f t="shared" si="70"/>
        <v>0</v>
      </c>
      <c r="AV87" s="17">
        <f t="shared" si="70"/>
        <v>0</v>
      </c>
      <c r="AW87" s="17">
        <f t="shared" si="70"/>
        <v>0</v>
      </c>
      <c r="AX87" s="17">
        <f t="shared" si="70"/>
        <v>0</v>
      </c>
      <c r="AY87" s="17">
        <f t="shared" si="70"/>
        <v>0</v>
      </c>
      <c r="BA87" s="17">
        <f t="shared" si="71"/>
        <v>0</v>
      </c>
      <c r="BB87" s="17">
        <f t="shared" si="71"/>
        <v>0</v>
      </c>
      <c r="BC87" s="17">
        <f t="shared" si="71"/>
        <v>0</v>
      </c>
      <c r="BD87" s="17">
        <f t="shared" si="71"/>
        <v>0</v>
      </c>
      <c r="BE87" s="17">
        <f t="shared" si="71"/>
        <v>0</v>
      </c>
      <c r="BF87" s="17">
        <f t="shared" si="71"/>
        <v>0</v>
      </c>
      <c r="BH87" s="36">
        <f t="shared" si="41"/>
        <v>0</v>
      </c>
      <c r="BI87" s="5"/>
    </row>
    <row r="88" spans="1:61" ht="15">
      <c r="A88" s="24" t="s">
        <v>12385</v>
      </c>
      <c r="B88" s="15">
        <f t="shared" si="57"/>
        <v>0</v>
      </c>
      <c r="C88" s="22" t="s">
        <v>12386</v>
      </c>
      <c r="D88" s="78">
        <f t="shared" si="58"/>
        <v>0</v>
      </c>
      <c r="E88" s="17">
        <f t="shared" si="59"/>
        <v>0</v>
      </c>
      <c r="F88" s="3">
        <f t="shared" si="60"/>
        <v>0</v>
      </c>
      <c r="G88" s="84">
        <f t="shared" si="61"/>
        <v>0</v>
      </c>
      <c r="H88" s="79">
        <f t="shared" si="36"/>
        <v>0</v>
      </c>
      <c r="I88" s="79">
        <f t="shared" si="37"/>
        <v>0</v>
      </c>
      <c r="J88" s="79">
        <f t="shared" si="38"/>
        <v>0</v>
      </c>
      <c r="K88" s="23">
        <v>0</v>
      </c>
      <c r="L88" s="17">
        <f t="shared" ref="L88:M107" si="72">SUMPRODUCT(L$374:L$599*(LEFT($A$374:$A$599,LEN($A88))=$A88))</f>
        <v>0</v>
      </c>
      <c r="M88" s="17">
        <f t="shared" si="72"/>
        <v>0</v>
      </c>
      <c r="N88" s="79">
        <f t="shared" si="39"/>
        <v>0</v>
      </c>
      <c r="O88" s="17">
        <f t="shared" ref="O88:Q107" si="73">SUMPRODUCT(O$374:O$599*(LEFT($A$374:$A$599,LEN($A88))=$A88))</f>
        <v>0</v>
      </c>
      <c r="P88" s="17">
        <f t="shared" si="73"/>
        <v>0</v>
      </c>
      <c r="Q88" s="17">
        <f t="shared" si="73"/>
        <v>0</v>
      </c>
      <c r="R88" s="78">
        <f t="shared" si="62"/>
        <v>0</v>
      </c>
      <c r="S88" s="17">
        <f t="shared" si="66"/>
        <v>0</v>
      </c>
      <c r="T88" s="12">
        <f t="shared" si="63"/>
        <v>0</v>
      </c>
      <c r="U88" s="12">
        <f t="shared" si="64"/>
        <v>0</v>
      </c>
      <c r="V88" s="31">
        <v>0</v>
      </c>
      <c r="W88" s="31">
        <v>0</v>
      </c>
      <c r="X88" s="31">
        <v>0</v>
      </c>
      <c r="Y88" s="30">
        <f t="shared" si="40"/>
        <v>0</v>
      </c>
      <c r="Z88" s="17">
        <f t="shared" si="65"/>
        <v>0</v>
      </c>
      <c r="AA88" s="17">
        <f t="shared" si="67"/>
        <v>0</v>
      </c>
      <c r="AB88" s="23">
        <v>0</v>
      </c>
      <c r="AC88" s="17">
        <f t="shared" si="68"/>
        <v>0</v>
      </c>
      <c r="AD88" s="17">
        <f t="shared" ref="AD88:AF107" si="74">SUMPRODUCT(AD$374:AD$599*(LEFT($A$374:$A$599,LEN($A88))=$A88))</f>
        <v>0</v>
      </c>
      <c r="AE88" s="17">
        <f t="shared" si="74"/>
        <v>0</v>
      </c>
      <c r="AF88" s="17">
        <f t="shared" si="74"/>
        <v>0</v>
      </c>
      <c r="AH88" s="17">
        <f t="shared" ref="AH88:AQ97" si="75">SUMPRODUCT(AH$374:AH$599*(LEFT($A$374:$A$599,LEN($A88))=$A88))</f>
        <v>0</v>
      </c>
      <c r="AI88" s="17">
        <f t="shared" si="75"/>
        <v>0</v>
      </c>
      <c r="AJ88" s="17">
        <f t="shared" si="75"/>
        <v>0</v>
      </c>
      <c r="AK88" s="17">
        <f t="shared" si="75"/>
        <v>0</v>
      </c>
      <c r="AL88" s="17">
        <f t="shared" si="75"/>
        <v>0</v>
      </c>
      <c r="AM88" s="17">
        <f t="shared" si="75"/>
        <v>0</v>
      </c>
      <c r="AN88" s="17">
        <f t="shared" si="75"/>
        <v>0</v>
      </c>
      <c r="AO88" s="17">
        <f t="shared" si="75"/>
        <v>0</v>
      </c>
      <c r="AP88" s="17">
        <f t="shared" si="75"/>
        <v>0</v>
      </c>
      <c r="AQ88" s="17">
        <f t="shared" si="75"/>
        <v>0</v>
      </c>
      <c r="AR88" s="17">
        <f t="shared" ref="AR88:AY97" si="76">SUMPRODUCT(AR$374:AR$599*(LEFT($A$374:$A$599,LEN($A88))=$A88))</f>
        <v>0</v>
      </c>
      <c r="AS88" s="17">
        <f t="shared" si="76"/>
        <v>0</v>
      </c>
      <c r="AT88" s="17">
        <f t="shared" si="76"/>
        <v>0</v>
      </c>
      <c r="AU88" s="17">
        <f t="shared" si="76"/>
        <v>0</v>
      </c>
      <c r="AV88" s="17">
        <f t="shared" si="76"/>
        <v>0</v>
      </c>
      <c r="AW88" s="17">
        <f t="shared" si="76"/>
        <v>0</v>
      </c>
      <c r="AX88" s="17">
        <f t="shared" si="76"/>
        <v>0</v>
      </c>
      <c r="AY88" s="17">
        <f t="shared" si="76"/>
        <v>0</v>
      </c>
      <c r="BA88" s="17">
        <f t="shared" ref="BA88:BF97" si="77">SUMPRODUCT(BA$374:BA$599*(LEFT($A$374:$A$599,LEN($A88))=$A88))</f>
        <v>0</v>
      </c>
      <c r="BB88" s="17">
        <f t="shared" si="77"/>
        <v>0</v>
      </c>
      <c r="BC88" s="17">
        <f t="shared" si="77"/>
        <v>0</v>
      </c>
      <c r="BD88" s="17">
        <f t="shared" si="77"/>
        <v>0</v>
      </c>
      <c r="BE88" s="17">
        <f t="shared" si="77"/>
        <v>0</v>
      </c>
      <c r="BF88" s="17">
        <f t="shared" si="77"/>
        <v>0</v>
      </c>
      <c r="BH88" s="36">
        <f t="shared" si="41"/>
        <v>0</v>
      </c>
      <c r="BI88" s="33"/>
    </row>
    <row r="89" spans="1:61" ht="15">
      <c r="A89" s="24" t="s">
        <v>12387</v>
      </c>
      <c r="B89" s="15">
        <f t="shared" si="57"/>
        <v>0</v>
      </c>
      <c r="C89" s="22" t="s">
        <v>12388</v>
      </c>
      <c r="D89" s="78">
        <f t="shared" si="58"/>
        <v>0</v>
      </c>
      <c r="E89" s="17">
        <f t="shared" si="59"/>
        <v>0</v>
      </c>
      <c r="F89" s="3">
        <f t="shared" si="60"/>
        <v>0</v>
      </c>
      <c r="G89" s="84">
        <f t="shared" si="61"/>
        <v>0</v>
      </c>
      <c r="H89" s="79">
        <f t="shared" si="36"/>
        <v>0</v>
      </c>
      <c r="I89" s="79">
        <f t="shared" si="37"/>
        <v>0</v>
      </c>
      <c r="J89" s="79">
        <f t="shared" si="38"/>
        <v>0</v>
      </c>
      <c r="K89" s="23">
        <v>0</v>
      </c>
      <c r="L89" s="17">
        <f t="shared" si="72"/>
        <v>0</v>
      </c>
      <c r="M89" s="17">
        <f t="shared" si="72"/>
        <v>0</v>
      </c>
      <c r="N89" s="79">
        <f t="shared" si="39"/>
        <v>0</v>
      </c>
      <c r="O89" s="17">
        <f t="shared" si="73"/>
        <v>0</v>
      </c>
      <c r="P89" s="17">
        <f t="shared" si="73"/>
        <v>0</v>
      </c>
      <c r="Q89" s="17">
        <f t="shared" si="73"/>
        <v>0</v>
      </c>
      <c r="R89" s="78">
        <f t="shared" si="62"/>
        <v>0</v>
      </c>
      <c r="S89" s="17">
        <f t="shared" si="66"/>
        <v>0</v>
      </c>
      <c r="T89" s="12">
        <f t="shared" si="63"/>
        <v>0</v>
      </c>
      <c r="U89" s="12">
        <f t="shared" si="64"/>
        <v>0</v>
      </c>
      <c r="V89" s="31">
        <v>0</v>
      </c>
      <c r="W89" s="31">
        <v>0</v>
      </c>
      <c r="X89" s="31">
        <v>0</v>
      </c>
      <c r="Y89" s="30">
        <f t="shared" si="40"/>
        <v>0</v>
      </c>
      <c r="Z89" s="17">
        <f t="shared" si="65"/>
        <v>0</v>
      </c>
      <c r="AA89" s="17">
        <f t="shared" si="67"/>
        <v>0</v>
      </c>
      <c r="AB89" s="23">
        <v>0</v>
      </c>
      <c r="AC89" s="17">
        <f t="shared" si="68"/>
        <v>0</v>
      </c>
      <c r="AD89" s="17">
        <f t="shared" si="74"/>
        <v>0</v>
      </c>
      <c r="AE89" s="17">
        <f t="shared" si="74"/>
        <v>0</v>
      </c>
      <c r="AF89" s="17">
        <f t="shared" si="74"/>
        <v>0</v>
      </c>
      <c r="AH89" s="17">
        <f t="shared" si="75"/>
        <v>0</v>
      </c>
      <c r="AI89" s="17">
        <f t="shared" si="75"/>
        <v>0</v>
      </c>
      <c r="AJ89" s="17">
        <f t="shared" si="75"/>
        <v>0</v>
      </c>
      <c r="AK89" s="17">
        <f t="shared" si="75"/>
        <v>0</v>
      </c>
      <c r="AL89" s="17">
        <f t="shared" si="75"/>
        <v>0</v>
      </c>
      <c r="AM89" s="17">
        <f t="shared" si="75"/>
        <v>0</v>
      </c>
      <c r="AN89" s="17">
        <f t="shared" si="75"/>
        <v>0</v>
      </c>
      <c r="AO89" s="17">
        <f t="shared" si="75"/>
        <v>0</v>
      </c>
      <c r="AP89" s="17">
        <f t="shared" si="75"/>
        <v>0</v>
      </c>
      <c r="AQ89" s="17">
        <f t="shared" si="75"/>
        <v>0</v>
      </c>
      <c r="AR89" s="17">
        <f t="shared" si="76"/>
        <v>0</v>
      </c>
      <c r="AS89" s="17">
        <f t="shared" si="76"/>
        <v>0</v>
      </c>
      <c r="AT89" s="17">
        <f t="shared" si="76"/>
        <v>0</v>
      </c>
      <c r="AU89" s="17">
        <f t="shared" si="76"/>
        <v>0</v>
      </c>
      <c r="AV89" s="17">
        <f t="shared" si="76"/>
        <v>0</v>
      </c>
      <c r="AW89" s="17">
        <f t="shared" si="76"/>
        <v>0</v>
      </c>
      <c r="AX89" s="17">
        <f t="shared" si="76"/>
        <v>0</v>
      </c>
      <c r="AY89" s="17">
        <f t="shared" si="76"/>
        <v>0</v>
      </c>
      <c r="BA89" s="17">
        <f t="shared" si="77"/>
        <v>0</v>
      </c>
      <c r="BB89" s="17">
        <f t="shared" si="77"/>
        <v>0</v>
      </c>
      <c r="BC89" s="17">
        <f t="shared" si="77"/>
        <v>0</v>
      </c>
      <c r="BD89" s="17">
        <f t="shared" si="77"/>
        <v>0</v>
      </c>
      <c r="BE89" s="17">
        <f t="shared" si="77"/>
        <v>0</v>
      </c>
      <c r="BF89" s="17">
        <f t="shared" si="77"/>
        <v>0</v>
      </c>
      <c r="BH89" s="36">
        <f t="shared" si="41"/>
        <v>0</v>
      </c>
      <c r="BI89" s="33"/>
    </row>
    <row r="90" spans="1:61" ht="15">
      <c r="A90" s="24" t="s">
        <v>12389</v>
      </c>
      <c r="B90" s="15">
        <f t="shared" si="57"/>
        <v>0</v>
      </c>
      <c r="C90" s="22" t="s">
        <v>12390</v>
      </c>
      <c r="D90" s="78">
        <f t="shared" si="58"/>
        <v>0</v>
      </c>
      <c r="E90" s="17">
        <f t="shared" si="59"/>
        <v>0</v>
      </c>
      <c r="F90" s="3">
        <f t="shared" si="60"/>
        <v>0</v>
      </c>
      <c r="G90" s="84">
        <f t="shared" si="61"/>
        <v>0</v>
      </c>
      <c r="H90" s="79">
        <f t="shared" si="36"/>
        <v>0</v>
      </c>
      <c r="I90" s="79">
        <f t="shared" si="37"/>
        <v>0</v>
      </c>
      <c r="J90" s="79">
        <f t="shared" si="38"/>
        <v>0</v>
      </c>
      <c r="K90" s="23">
        <v>0</v>
      </c>
      <c r="L90" s="17">
        <f t="shared" si="72"/>
        <v>0</v>
      </c>
      <c r="M90" s="17">
        <f t="shared" si="72"/>
        <v>0</v>
      </c>
      <c r="N90" s="79">
        <f t="shared" si="39"/>
        <v>0</v>
      </c>
      <c r="O90" s="17">
        <f t="shared" si="73"/>
        <v>0</v>
      </c>
      <c r="P90" s="17">
        <f t="shared" si="73"/>
        <v>0</v>
      </c>
      <c r="Q90" s="17">
        <f t="shared" si="73"/>
        <v>0</v>
      </c>
      <c r="R90" s="78">
        <f t="shared" si="62"/>
        <v>0</v>
      </c>
      <c r="S90" s="17">
        <f t="shared" si="66"/>
        <v>0</v>
      </c>
      <c r="T90" s="12">
        <f t="shared" si="63"/>
        <v>0</v>
      </c>
      <c r="U90" s="12">
        <f t="shared" si="64"/>
        <v>0</v>
      </c>
      <c r="V90" s="31">
        <v>0</v>
      </c>
      <c r="W90" s="31">
        <v>0</v>
      </c>
      <c r="X90" s="31">
        <v>0</v>
      </c>
      <c r="Y90" s="30">
        <f t="shared" si="40"/>
        <v>0</v>
      </c>
      <c r="Z90" s="17">
        <f t="shared" si="65"/>
        <v>0</v>
      </c>
      <c r="AA90" s="17">
        <f t="shared" si="67"/>
        <v>0</v>
      </c>
      <c r="AB90" s="23">
        <v>0</v>
      </c>
      <c r="AC90" s="17">
        <f t="shared" si="68"/>
        <v>0</v>
      </c>
      <c r="AD90" s="17">
        <f t="shared" si="74"/>
        <v>0</v>
      </c>
      <c r="AE90" s="17">
        <f t="shared" si="74"/>
        <v>0</v>
      </c>
      <c r="AF90" s="17">
        <f t="shared" si="74"/>
        <v>0</v>
      </c>
      <c r="AH90" s="17">
        <f t="shared" si="75"/>
        <v>0</v>
      </c>
      <c r="AI90" s="17">
        <f t="shared" si="75"/>
        <v>0</v>
      </c>
      <c r="AJ90" s="17">
        <f t="shared" si="75"/>
        <v>0</v>
      </c>
      <c r="AK90" s="17">
        <f t="shared" si="75"/>
        <v>0</v>
      </c>
      <c r="AL90" s="17">
        <f t="shared" si="75"/>
        <v>0</v>
      </c>
      <c r="AM90" s="17">
        <f t="shared" si="75"/>
        <v>0</v>
      </c>
      <c r="AN90" s="17">
        <f t="shared" si="75"/>
        <v>0</v>
      </c>
      <c r="AO90" s="17">
        <f t="shared" si="75"/>
        <v>0</v>
      </c>
      <c r="AP90" s="17">
        <f t="shared" si="75"/>
        <v>0</v>
      </c>
      <c r="AQ90" s="17">
        <f t="shared" si="75"/>
        <v>0</v>
      </c>
      <c r="AR90" s="17">
        <f t="shared" si="76"/>
        <v>0</v>
      </c>
      <c r="AS90" s="17">
        <f t="shared" si="76"/>
        <v>0</v>
      </c>
      <c r="AT90" s="17">
        <f t="shared" si="76"/>
        <v>0</v>
      </c>
      <c r="AU90" s="17">
        <f t="shared" si="76"/>
        <v>0</v>
      </c>
      <c r="AV90" s="17">
        <f t="shared" si="76"/>
        <v>0</v>
      </c>
      <c r="AW90" s="17">
        <f t="shared" si="76"/>
        <v>0</v>
      </c>
      <c r="AX90" s="17">
        <f t="shared" si="76"/>
        <v>0</v>
      </c>
      <c r="AY90" s="17">
        <f t="shared" si="76"/>
        <v>0</v>
      </c>
      <c r="BA90" s="17">
        <f t="shared" si="77"/>
        <v>0</v>
      </c>
      <c r="BB90" s="17">
        <f t="shared" si="77"/>
        <v>0</v>
      </c>
      <c r="BC90" s="17">
        <f t="shared" si="77"/>
        <v>0</v>
      </c>
      <c r="BD90" s="17">
        <f t="shared" si="77"/>
        <v>0</v>
      </c>
      <c r="BE90" s="17">
        <f t="shared" si="77"/>
        <v>0</v>
      </c>
      <c r="BF90" s="17">
        <f t="shared" si="77"/>
        <v>0</v>
      </c>
      <c r="BH90" s="36">
        <f t="shared" si="41"/>
        <v>0</v>
      </c>
      <c r="BI90" s="5"/>
    </row>
    <row r="91" spans="1:61" ht="15">
      <c r="A91" s="24" t="s">
        <v>12391</v>
      </c>
      <c r="B91" s="15">
        <f t="shared" si="57"/>
        <v>0</v>
      </c>
      <c r="C91" s="22" t="s">
        <v>12392</v>
      </c>
      <c r="D91" s="78">
        <f t="shared" si="58"/>
        <v>0</v>
      </c>
      <c r="E91" s="17">
        <f t="shared" si="59"/>
        <v>0</v>
      </c>
      <c r="F91" s="3">
        <f t="shared" si="60"/>
        <v>0</v>
      </c>
      <c r="G91" s="84">
        <f t="shared" si="61"/>
        <v>0</v>
      </c>
      <c r="H91" s="79">
        <f t="shared" si="36"/>
        <v>0</v>
      </c>
      <c r="I91" s="79">
        <f t="shared" si="37"/>
        <v>0</v>
      </c>
      <c r="J91" s="79">
        <f t="shared" si="38"/>
        <v>0</v>
      </c>
      <c r="K91" s="23">
        <v>0</v>
      </c>
      <c r="L91" s="17">
        <f t="shared" si="72"/>
        <v>0</v>
      </c>
      <c r="M91" s="17">
        <f t="shared" si="72"/>
        <v>0</v>
      </c>
      <c r="N91" s="79">
        <f t="shared" si="39"/>
        <v>0</v>
      </c>
      <c r="O91" s="17">
        <f t="shared" si="73"/>
        <v>0</v>
      </c>
      <c r="P91" s="17">
        <f t="shared" si="73"/>
        <v>0</v>
      </c>
      <c r="Q91" s="17">
        <f t="shared" si="73"/>
        <v>0</v>
      </c>
      <c r="R91" s="78">
        <f t="shared" si="62"/>
        <v>0</v>
      </c>
      <c r="S91" s="17">
        <f t="shared" si="66"/>
        <v>0</v>
      </c>
      <c r="T91" s="12">
        <f t="shared" si="63"/>
        <v>0</v>
      </c>
      <c r="U91" s="12">
        <f t="shared" si="64"/>
        <v>0</v>
      </c>
      <c r="V91" s="31">
        <v>0</v>
      </c>
      <c r="W91" s="31">
        <v>0</v>
      </c>
      <c r="X91" s="31">
        <v>0</v>
      </c>
      <c r="Y91" s="30">
        <f t="shared" si="40"/>
        <v>0</v>
      </c>
      <c r="Z91" s="17">
        <f t="shared" si="65"/>
        <v>0</v>
      </c>
      <c r="AA91" s="17">
        <f t="shared" si="67"/>
        <v>0</v>
      </c>
      <c r="AB91" s="23">
        <v>0</v>
      </c>
      <c r="AC91" s="17">
        <f t="shared" si="68"/>
        <v>0</v>
      </c>
      <c r="AD91" s="17">
        <f t="shared" si="74"/>
        <v>0</v>
      </c>
      <c r="AE91" s="17">
        <f t="shared" si="74"/>
        <v>0</v>
      </c>
      <c r="AF91" s="17">
        <f t="shared" si="74"/>
        <v>0</v>
      </c>
      <c r="AH91" s="17">
        <f t="shared" si="75"/>
        <v>0</v>
      </c>
      <c r="AI91" s="17">
        <f t="shared" si="75"/>
        <v>0</v>
      </c>
      <c r="AJ91" s="17">
        <f t="shared" si="75"/>
        <v>0</v>
      </c>
      <c r="AK91" s="17">
        <f t="shared" si="75"/>
        <v>0</v>
      </c>
      <c r="AL91" s="17">
        <f t="shared" si="75"/>
        <v>0</v>
      </c>
      <c r="AM91" s="17">
        <f t="shared" si="75"/>
        <v>0</v>
      </c>
      <c r="AN91" s="17">
        <f t="shared" si="75"/>
        <v>0</v>
      </c>
      <c r="AO91" s="17">
        <f t="shared" si="75"/>
        <v>0</v>
      </c>
      <c r="AP91" s="17">
        <f t="shared" si="75"/>
        <v>0</v>
      </c>
      <c r="AQ91" s="17">
        <f t="shared" si="75"/>
        <v>0</v>
      </c>
      <c r="AR91" s="17">
        <f t="shared" si="76"/>
        <v>0</v>
      </c>
      <c r="AS91" s="17">
        <f t="shared" si="76"/>
        <v>0</v>
      </c>
      <c r="AT91" s="17">
        <f t="shared" si="76"/>
        <v>0</v>
      </c>
      <c r="AU91" s="17">
        <f t="shared" si="76"/>
        <v>0</v>
      </c>
      <c r="AV91" s="17">
        <f t="shared" si="76"/>
        <v>0</v>
      </c>
      <c r="AW91" s="17">
        <f t="shared" si="76"/>
        <v>0</v>
      </c>
      <c r="AX91" s="17">
        <f t="shared" si="76"/>
        <v>0</v>
      </c>
      <c r="AY91" s="17">
        <f t="shared" si="76"/>
        <v>0</v>
      </c>
      <c r="BA91" s="17">
        <f t="shared" si="77"/>
        <v>0</v>
      </c>
      <c r="BB91" s="17">
        <f t="shared" si="77"/>
        <v>0</v>
      </c>
      <c r="BC91" s="17">
        <f t="shared" si="77"/>
        <v>0</v>
      </c>
      <c r="BD91" s="17">
        <f t="shared" si="77"/>
        <v>0</v>
      </c>
      <c r="BE91" s="17">
        <f t="shared" si="77"/>
        <v>0</v>
      </c>
      <c r="BF91" s="17">
        <f t="shared" si="77"/>
        <v>0</v>
      </c>
      <c r="BH91" s="36">
        <f t="shared" si="41"/>
        <v>0</v>
      </c>
      <c r="BI91" s="5"/>
    </row>
    <row r="92" spans="1:61" ht="15">
      <c r="A92" s="24" t="s">
        <v>12393</v>
      </c>
      <c r="B92" s="15">
        <f t="shared" si="57"/>
        <v>0</v>
      </c>
      <c r="C92" s="22" t="s">
        <v>12394</v>
      </c>
      <c r="D92" s="78">
        <f t="shared" si="58"/>
        <v>0</v>
      </c>
      <c r="E92" s="17">
        <f t="shared" si="59"/>
        <v>0</v>
      </c>
      <c r="F92" s="3">
        <f t="shared" si="60"/>
        <v>0</v>
      </c>
      <c r="G92" s="84">
        <f t="shared" si="61"/>
        <v>0</v>
      </c>
      <c r="H92" s="79">
        <f t="shared" si="36"/>
        <v>0</v>
      </c>
      <c r="I92" s="79">
        <f t="shared" si="37"/>
        <v>0</v>
      </c>
      <c r="J92" s="79">
        <f t="shared" si="38"/>
        <v>0</v>
      </c>
      <c r="K92" s="23">
        <v>0</v>
      </c>
      <c r="L92" s="17">
        <f t="shared" si="72"/>
        <v>0</v>
      </c>
      <c r="M92" s="17">
        <f t="shared" si="72"/>
        <v>0</v>
      </c>
      <c r="N92" s="79">
        <f t="shared" si="39"/>
        <v>0</v>
      </c>
      <c r="O92" s="17">
        <f t="shared" si="73"/>
        <v>0</v>
      </c>
      <c r="P92" s="17">
        <f t="shared" si="73"/>
        <v>0</v>
      </c>
      <c r="Q92" s="17">
        <f t="shared" si="73"/>
        <v>0</v>
      </c>
      <c r="R92" s="78">
        <f t="shared" si="62"/>
        <v>0</v>
      </c>
      <c r="S92" s="17">
        <f t="shared" si="66"/>
        <v>0</v>
      </c>
      <c r="T92" s="12">
        <f t="shared" si="63"/>
        <v>0</v>
      </c>
      <c r="U92" s="12">
        <f t="shared" si="64"/>
        <v>0</v>
      </c>
      <c r="V92" s="31">
        <v>0</v>
      </c>
      <c r="W92" s="31">
        <v>0</v>
      </c>
      <c r="X92" s="31">
        <v>0</v>
      </c>
      <c r="Y92" s="30">
        <f t="shared" si="40"/>
        <v>0</v>
      </c>
      <c r="Z92" s="17">
        <f t="shared" si="65"/>
        <v>0</v>
      </c>
      <c r="AA92" s="17">
        <f t="shared" si="67"/>
        <v>0</v>
      </c>
      <c r="AB92" s="23">
        <v>0</v>
      </c>
      <c r="AC92" s="17">
        <f t="shared" si="68"/>
        <v>0</v>
      </c>
      <c r="AD92" s="17">
        <f t="shared" si="74"/>
        <v>0</v>
      </c>
      <c r="AE92" s="17">
        <f t="shared" si="74"/>
        <v>0</v>
      </c>
      <c r="AF92" s="17">
        <f t="shared" si="74"/>
        <v>0</v>
      </c>
      <c r="AH92" s="17">
        <f t="shared" si="75"/>
        <v>0</v>
      </c>
      <c r="AI92" s="17">
        <f t="shared" si="75"/>
        <v>0</v>
      </c>
      <c r="AJ92" s="17">
        <f t="shared" si="75"/>
        <v>0</v>
      </c>
      <c r="AK92" s="17">
        <f t="shared" si="75"/>
        <v>0</v>
      </c>
      <c r="AL92" s="17">
        <f t="shared" si="75"/>
        <v>0</v>
      </c>
      <c r="AM92" s="17">
        <f t="shared" si="75"/>
        <v>0</v>
      </c>
      <c r="AN92" s="17">
        <f t="shared" si="75"/>
        <v>0</v>
      </c>
      <c r="AO92" s="17">
        <f t="shared" si="75"/>
        <v>0</v>
      </c>
      <c r="AP92" s="17">
        <f t="shared" si="75"/>
        <v>0</v>
      </c>
      <c r="AQ92" s="17">
        <f t="shared" si="75"/>
        <v>0</v>
      </c>
      <c r="AR92" s="17">
        <f t="shared" si="76"/>
        <v>0</v>
      </c>
      <c r="AS92" s="17">
        <f t="shared" si="76"/>
        <v>0</v>
      </c>
      <c r="AT92" s="17">
        <f t="shared" si="76"/>
        <v>0</v>
      </c>
      <c r="AU92" s="17">
        <f t="shared" si="76"/>
        <v>0</v>
      </c>
      <c r="AV92" s="17">
        <f t="shared" si="76"/>
        <v>0</v>
      </c>
      <c r="AW92" s="17">
        <f t="shared" si="76"/>
        <v>0</v>
      </c>
      <c r="AX92" s="17">
        <f t="shared" si="76"/>
        <v>0</v>
      </c>
      <c r="AY92" s="17">
        <f t="shared" si="76"/>
        <v>0</v>
      </c>
      <c r="BA92" s="17">
        <f t="shared" si="77"/>
        <v>0</v>
      </c>
      <c r="BB92" s="17">
        <f t="shared" si="77"/>
        <v>0</v>
      </c>
      <c r="BC92" s="17">
        <f t="shared" si="77"/>
        <v>0</v>
      </c>
      <c r="BD92" s="17">
        <f t="shared" si="77"/>
        <v>0</v>
      </c>
      <c r="BE92" s="17">
        <f t="shared" si="77"/>
        <v>0</v>
      </c>
      <c r="BF92" s="17">
        <f t="shared" si="77"/>
        <v>0</v>
      </c>
      <c r="BH92" s="36">
        <f t="shared" si="41"/>
        <v>0</v>
      </c>
      <c r="BI92" s="33"/>
    </row>
    <row r="93" spans="1:61" ht="15">
      <c r="A93" s="24" t="s">
        <v>12395</v>
      </c>
      <c r="B93" s="15">
        <f t="shared" si="57"/>
        <v>0</v>
      </c>
      <c r="C93" s="22" t="s">
        <v>12396</v>
      </c>
      <c r="D93" s="78">
        <f t="shared" si="58"/>
        <v>0</v>
      </c>
      <c r="E93" s="17">
        <f t="shared" si="59"/>
        <v>0</v>
      </c>
      <c r="F93" s="3">
        <f t="shared" si="60"/>
        <v>0</v>
      </c>
      <c r="G93" s="84">
        <f t="shared" si="61"/>
        <v>0</v>
      </c>
      <c r="H93" s="79">
        <f t="shared" si="36"/>
        <v>0</v>
      </c>
      <c r="I93" s="79">
        <f t="shared" si="37"/>
        <v>0</v>
      </c>
      <c r="J93" s="79">
        <f t="shared" si="38"/>
        <v>0</v>
      </c>
      <c r="K93" s="23">
        <v>0</v>
      </c>
      <c r="L93" s="17">
        <f t="shared" si="72"/>
        <v>0</v>
      </c>
      <c r="M93" s="17">
        <f t="shared" si="72"/>
        <v>0</v>
      </c>
      <c r="N93" s="79">
        <f t="shared" si="39"/>
        <v>0</v>
      </c>
      <c r="O93" s="17">
        <f t="shared" si="73"/>
        <v>0</v>
      </c>
      <c r="P93" s="17">
        <f t="shared" si="73"/>
        <v>0</v>
      </c>
      <c r="Q93" s="17">
        <f t="shared" si="73"/>
        <v>0</v>
      </c>
      <c r="R93" s="78">
        <f t="shared" si="62"/>
        <v>0</v>
      </c>
      <c r="S93" s="17">
        <f t="shared" si="66"/>
        <v>0</v>
      </c>
      <c r="T93" s="12">
        <f t="shared" si="63"/>
        <v>0</v>
      </c>
      <c r="U93" s="12">
        <f t="shared" si="64"/>
        <v>0</v>
      </c>
      <c r="V93" s="31">
        <v>0</v>
      </c>
      <c r="W93" s="31">
        <v>0</v>
      </c>
      <c r="X93" s="31">
        <v>0</v>
      </c>
      <c r="Y93" s="30">
        <f t="shared" si="40"/>
        <v>0</v>
      </c>
      <c r="Z93" s="17">
        <f t="shared" si="65"/>
        <v>0</v>
      </c>
      <c r="AA93" s="17">
        <f t="shared" si="67"/>
        <v>0</v>
      </c>
      <c r="AB93" s="23">
        <v>0</v>
      </c>
      <c r="AC93" s="17">
        <f t="shared" si="68"/>
        <v>0</v>
      </c>
      <c r="AD93" s="17">
        <f t="shared" si="74"/>
        <v>0</v>
      </c>
      <c r="AE93" s="17">
        <f t="shared" si="74"/>
        <v>0</v>
      </c>
      <c r="AF93" s="17">
        <f t="shared" si="74"/>
        <v>0</v>
      </c>
      <c r="AH93" s="17">
        <f t="shared" si="75"/>
        <v>0</v>
      </c>
      <c r="AI93" s="17">
        <f t="shared" si="75"/>
        <v>0</v>
      </c>
      <c r="AJ93" s="17">
        <f t="shared" si="75"/>
        <v>0</v>
      </c>
      <c r="AK93" s="17">
        <f t="shared" si="75"/>
        <v>0</v>
      </c>
      <c r="AL93" s="17">
        <f t="shared" si="75"/>
        <v>0</v>
      </c>
      <c r="AM93" s="17">
        <f t="shared" si="75"/>
        <v>0</v>
      </c>
      <c r="AN93" s="17">
        <f t="shared" si="75"/>
        <v>0</v>
      </c>
      <c r="AO93" s="17">
        <f t="shared" si="75"/>
        <v>0</v>
      </c>
      <c r="AP93" s="17">
        <f t="shared" si="75"/>
        <v>0</v>
      </c>
      <c r="AQ93" s="17">
        <f t="shared" si="75"/>
        <v>0</v>
      </c>
      <c r="AR93" s="17">
        <f t="shared" si="76"/>
        <v>0</v>
      </c>
      <c r="AS93" s="17">
        <f t="shared" si="76"/>
        <v>0</v>
      </c>
      <c r="AT93" s="17">
        <f t="shared" si="76"/>
        <v>0</v>
      </c>
      <c r="AU93" s="17">
        <f t="shared" si="76"/>
        <v>0</v>
      </c>
      <c r="AV93" s="17">
        <f t="shared" si="76"/>
        <v>0</v>
      </c>
      <c r="AW93" s="17">
        <f t="shared" si="76"/>
        <v>0</v>
      </c>
      <c r="AX93" s="17">
        <f t="shared" si="76"/>
        <v>0</v>
      </c>
      <c r="AY93" s="17">
        <f t="shared" si="76"/>
        <v>0</v>
      </c>
      <c r="BA93" s="17">
        <f t="shared" si="77"/>
        <v>0</v>
      </c>
      <c r="BB93" s="17">
        <f t="shared" si="77"/>
        <v>0</v>
      </c>
      <c r="BC93" s="17">
        <f t="shared" si="77"/>
        <v>0</v>
      </c>
      <c r="BD93" s="17">
        <f t="shared" si="77"/>
        <v>0</v>
      </c>
      <c r="BE93" s="17">
        <f t="shared" si="77"/>
        <v>0</v>
      </c>
      <c r="BF93" s="17">
        <f t="shared" si="77"/>
        <v>0</v>
      </c>
      <c r="BH93" s="36">
        <f t="shared" si="41"/>
        <v>0</v>
      </c>
      <c r="BI93" s="33"/>
    </row>
    <row r="94" spans="1:61" ht="15">
      <c r="A94" s="24" t="s">
        <v>12397</v>
      </c>
      <c r="B94" s="15">
        <f t="shared" si="57"/>
        <v>0</v>
      </c>
      <c r="C94" s="22" t="s">
        <v>12398</v>
      </c>
      <c r="D94" s="78">
        <f t="shared" si="58"/>
        <v>0</v>
      </c>
      <c r="E94" s="17">
        <f t="shared" si="59"/>
        <v>0</v>
      </c>
      <c r="F94" s="3">
        <f t="shared" si="60"/>
        <v>0</v>
      </c>
      <c r="G94" s="84">
        <f t="shared" si="61"/>
        <v>0</v>
      </c>
      <c r="H94" s="79">
        <f t="shared" si="36"/>
        <v>0</v>
      </c>
      <c r="I94" s="79">
        <f t="shared" si="37"/>
        <v>0</v>
      </c>
      <c r="J94" s="79">
        <f t="shared" si="38"/>
        <v>0</v>
      </c>
      <c r="K94" s="23">
        <v>0</v>
      </c>
      <c r="L94" s="17">
        <f t="shared" si="72"/>
        <v>0</v>
      </c>
      <c r="M94" s="17">
        <f t="shared" si="72"/>
        <v>0</v>
      </c>
      <c r="N94" s="79">
        <f t="shared" si="39"/>
        <v>0</v>
      </c>
      <c r="O94" s="17">
        <f t="shared" si="73"/>
        <v>0</v>
      </c>
      <c r="P94" s="17">
        <f t="shared" si="73"/>
        <v>0</v>
      </c>
      <c r="Q94" s="17">
        <f t="shared" si="73"/>
        <v>0</v>
      </c>
      <c r="R94" s="78">
        <f t="shared" si="62"/>
        <v>0</v>
      </c>
      <c r="S94" s="17">
        <f t="shared" si="66"/>
        <v>0</v>
      </c>
      <c r="T94" s="12">
        <f t="shared" si="63"/>
        <v>0</v>
      </c>
      <c r="U94" s="12">
        <f t="shared" si="64"/>
        <v>0</v>
      </c>
      <c r="V94" s="31">
        <v>0</v>
      </c>
      <c r="W94" s="31">
        <v>0</v>
      </c>
      <c r="X94" s="31">
        <v>0</v>
      </c>
      <c r="Y94" s="30">
        <f t="shared" si="40"/>
        <v>0</v>
      </c>
      <c r="Z94" s="17">
        <f t="shared" si="65"/>
        <v>0</v>
      </c>
      <c r="AA94" s="17">
        <f t="shared" si="67"/>
        <v>0</v>
      </c>
      <c r="AB94" s="23">
        <v>0</v>
      </c>
      <c r="AC94" s="17">
        <f t="shared" si="68"/>
        <v>0</v>
      </c>
      <c r="AD94" s="17">
        <f t="shared" si="74"/>
        <v>0</v>
      </c>
      <c r="AE94" s="17">
        <f t="shared" si="74"/>
        <v>0</v>
      </c>
      <c r="AF94" s="17">
        <f t="shared" si="74"/>
        <v>0</v>
      </c>
      <c r="AH94" s="17">
        <f t="shared" si="75"/>
        <v>0</v>
      </c>
      <c r="AI94" s="17">
        <f t="shared" si="75"/>
        <v>0</v>
      </c>
      <c r="AJ94" s="17">
        <f t="shared" si="75"/>
        <v>0</v>
      </c>
      <c r="AK94" s="17">
        <f t="shared" si="75"/>
        <v>0</v>
      </c>
      <c r="AL94" s="17">
        <f t="shared" si="75"/>
        <v>0</v>
      </c>
      <c r="AM94" s="17">
        <f t="shared" si="75"/>
        <v>0</v>
      </c>
      <c r="AN94" s="17">
        <f t="shared" si="75"/>
        <v>0</v>
      </c>
      <c r="AO94" s="17">
        <f t="shared" si="75"/>
        <v>0</v>
      </c>
      <c r="AP94" s="17">
        <f t="shared" si="75"/>
        <v>0</v>
      </c>
      <c r="AQ94" s="17">
        <f t="shared" si="75"/>
        <v>0</v>
      </c>
      <c r="AR94" s="17">
        <f t="shared" si="76"/>
        <v>0</v>
      </c>
      <c r="AS94" s="17">
        <f t="shared" si="76"/>
        <v>0</v>
      </c>
      <c r="AT94" s="17">
        <f t="shared" si="76"/>
        <v>0</v>
      </c>
      <c r="AU94" s="17">
        <f t="shared" si="76"/>
        <v>0</v>
      </c>
      <c r="AV94" s="17">
        <f t="shared" si="76"/>
        <v>0</v>
      </c>
      <c r="AW94" s="17">
        <f t="shared" si="76"/>
        <v>0</v>
      </c>
      <c r="AX94" s="17">
        <f t="shared" si="76"/>
        <v>0</v>
      </c>
      <c r="AY94" s="17">
        <f t="shared" si="76"/>
        <v>0</v>
      </c>
      <c r="BA94" s="17">
        <f t="shared" si="77"/>
        <v>0</v>
      </c>
      <c r="BB94" s="17">
        <f t="shared" si="77"/>
        <v>0</v>
      </c>
      <c r="BC94" s="17">
        <f t="shared" si="77"/>
        <v>0</v>
      </c>
      <c r="BD94" s="17">
        <f t="shared" si="77"/>
        <v>0</v>
      </c>
      <c r="BE94" s="17">
        <f t="shared" si="77"/>
        <v>0</v>
      </c>
      <c r="BF94" s="17">
        <f t="shared" si="77"/>
        <v>0</v>
      </c>
      <c r="BH94" s="36">
        <f t="shared" si="41"/>
        <v>0</v>
      </c>
      <c r="BI94" s="5"/>
    </row>
    <row r="95" spans="1:61" ht="15">
      <c r="A95" s="24" t="s">
        <v>12399</v>
      </c>
      <c r="B95" s="15">
        <f t="shared" si="57"/>
        <v>0</v>
      </c>
      <c r="C95" s="22" t="s">
        <v>12400</v>
      </c>
      <c r="D95" s="78">
        <f t="shared" si="58"/>
        <v>0</v>
      </c>
      <c r="E95" s="17">
        <f t="shared" si="59"/>
        <v>0</v>
      </c>
      <c r="F95" s="3">
        <f t="shared" si="60"/>
        <v>0</v>
      </c>
      <c r="G95" s="84">
        <f t="shared" si="61"/>
        <v>0</v>
      </c>
      <c r="H95" s="79">
        <f t="shared" si="36"/>
        <v>0</v>
      </c>
      <c r="I95" s="79">
        <f t="shared" si="37"/>
        <v>0</v>
      </c>
      <c r="J95" s="79">
        <f t="shared" si="38"/>
        <v>0</v>
      </c>
      <c r="K95" s="20">
        <v>0</v>
      </c>
      <c r="L95" s="17">
        <f t="shared" si="72"/>
        <v>0</v>
      </c>
      <c r="M95" s="17">
        <f t="shared" si="72"/>
        <v>0</v>
      </c>
      <c r="N95" s="79">
        <f t="shared" si="39"/>
        <v>0</v>
      </c>
      <c r="O95" s="17">
        <f t="shared" si="73"/>
        <v>0</v>
      </c>
      <c r="P95" s="17">
        <f t="shared" si="73"/>
        <v>0</v>
      </c>
      <c r="Q95" s="17">
        <f t="shared" si="73"/>
        <v>0</v>
      </c>
      <c r="R95" s="78">
        <f t="shared" si="62"/>
        <v>0</v>
      </c>
      <c r="S95" s="17">
        <f t="shared" si="66"/>
        <v>0</v>
      </c>
      <c r="T95" s="12">
        <f t="shared" si="63"/>
        <v>0</v>
      </c>
      <c r="U95" s="12">
        <f t="shared" si="64"/>
        <v>0</v>
      </c>
      <c r="V95" s="31">
        <v>0</v>
      </c>
      <c r="W95" s="31">
        <v>0</v>
      </c>
      <c r="X95" s="31">
        <v>0</v>
      </c>
      <c r="Y95" s="30">
        <f t="shared" si="40"/>
        <v>0</v>
      </c>
      <c r="Z95" s="17">
        <f t="shared" si="65"/>
        <v>0</v>
      </c>
      <c r="AA95" s="17">
        <f t="shared" si="67"/>
        <v>0</v>
      </c>
      <c r="AB95" s="23">
        <v>0</v>
      </c>
      <c r="AC95" s="17">
        <f t="shared" si="68"/>
        <v>0</v>
      </c>
      <c r="AD95" s="17">
        <f t="shared" si="74"/>
        <v>0</v>
      </c>
      <c r="AE95" s="17">
        <f t="shared" si="74"/>
        <v>0</v>
      </c>
      <c r="AF95" s="17">
        <f t="shared" si="74"/>
        <v>0</v>
      </c>
      <c r="AH95" s="17">
        <f t="shared" si="75"/>
        <v>0</v>
      </c>
      <c r="AI95" s="17">
        <f t="shared" si="75"/>
        <v>0</v>
      </c>
      <c r="AJ95" s="17">
        <f t="shared" si="75"/>
        <v>0</v>
      </c>
      <c r="AK95" s="17">
        <f t="shared" si="75"/>
        <v>0</v>
      </c>
      <c r="AL95" s="17">
        <f t="shared" si="75"/>
        <v>0</v>
      </c>
      <c r="AM95" s="17">
        <f t="shared" si="75"/>
        <v>0</v>
      </c>
      <c r="AN95" s="17">
        <f t="shared" si="75"/>
        <v>0</v>
      </c>
      <c r="AO95" s="17">
        <f t="shared" si="75"/>
        <v>0</v>
      </c>
      <c r="AP95" s="17">
        <f t="shared" si="75"/>
        <v>0</v>
      </c>
      <c r="AQ95" s="17">
        <f t="shared" si="75"/>
        <v>0</v>
      </c>
      <c r="AR95" s="17">
        <f t="shared" si="76"/>
        <v>0</v>
      </c>
      <c r="AS95" s="17">
        <f t="shared" si="76"/>
        <v>0</v>
      </c>
      <c r="AT95" s="17">
        <f t="shared" si="76"/>
        <v>0</v>
      </c>
      <c r="AU95" s="17">
        <f t="shared" si="76"/>
        <v>0</v>
      </c>
      <c r="AV95" s="17">
        <f t="shared" si="76"/>
        <v>0</v>
      </c>
      <c r="AW95" s="17">
        <f t="shared" si="76"/>
        <v>0</v>
      </c>
      <c r="AX95" s="17">
        <f t="shared" si="76"/>
        <v>0</v>
      </c>
      <c r="AY95" s="17">
        <f t="shared" si="76"/>
        <v>0</v>
      </c>
      <c r="BA95" s="17">
        <f t="shared" si="77"/>
        <v>0</v>
      </c>
      <c r="BB95" s="17">
        <f t="shared" si="77"/>
        <v>0</v>
      </c>
      <c r="BC95" s="17">
        <f t="shared" si="77"/>
        <v>0</v>
      </c>
      <c r="BD95" s="17">
        <f t="shared" si="77"/>
        <v>0</v>
      </c>
      <c r="BE95" s="17">
        <f t="shared" si="77"/>
        <v>0</v>
      </c>
      <c r="BF95" s="17">
        <f t="shared" si="77"/>
        <v>0</v>
      </c>
      <c r="BH95" s="36">
        <f t="shared" si="41"/>
        <v>0</v>
      </c>
      <c r="BI95" s="5"/>
    </row>
    <row r="96" spans="1:61" ht="15">
      <c r="A96" s="24" t="s">
        <v>12401</v>
      </c>
      <c r="B96" s="15">
        <f t="shared" si="57"/>
        <v>0</v>
      </c>
      <c r="C96" s="22" t="s">
        <v>12402</v>
      </c>
      <c r="D96" s="78">
        <f t="shared" si="58"/>
        <v>0</v>
      </c>
      <c r="E96" s="17">
        <f t="shared" si="59"/>
        <v>0</v>
      </c>
      <c r="F96" s="3">
        <f t="shared" si="60"/>
        <v>0</v>
      </c>
      <c r="G96" s="84">
        <f t="shared" si="61"/>
        <v>0</v>
      </c>
      <c r="H96" s="79">
        <f t="shared" si="36"/>
        <v>0</v>
      </c>
      <c r="I96" s="79">
        <f t="shared" si="37"/>
        <v>0</v>
      </c>
      <c r="J96" s="79">
        <f t="shared" si="38"/>
        <v>0</v>
      </c>
      <c r="K96" s="23">
        <v>0</v>
      </c>
      <c r="L96" s="17">
        <f t="shared" si="72"/>
        <v>0</v>
      </c>
      <c r="M96" s="17">
        <f t="shared" si="72"/>
        <v>0</v>
      </c>
      <c r="N96" s="79">
        <f t="shared" si="39"/>
        <v>0</v>
      </c>
      <c r="O96" s="17">
        <f t="shared" si="73"/>
        <v>0</v>
      </c>
      <c r="P96" s="17">
        <f t="shared" si="73"/>
        <v>0</v>
      </c>
      <c r="Q96" s="17">
        <f t="shared" si="73"/>
        <v>0</v>
      </c>
      <c r="R96" s="78">
        <f t="shared" si="62"/>
        <v>0</v>
      </c>
      <c r="S96" s="17">
        <f t="shared" si="66"/>
        <v>0</v>
      </c>
      <c r="T96" s="12">
        <f t="shared" si="63"/>
        <v>0</v>
      </c>
      <c r="U96" s="12">
        <f t="shared" si="64"/>
        <v>0</v>
      </c>
      <c r="V96" s="31">
        <v>0</v>
      </c>
      <c r="W96" s="31">
        <v>0</v>
      </c>
      <c r="X96" s="31">
        <v>0</v>
      </c>
      <c r="Y96" s="30">
        <f t="shared" si="40"/>
        <v>0</v>
      </c>
      <c r="Z96" s="17">
        <f t="shared" si="65"/>
        <v>0</v>
      </c>
      <c r="AA96" s="17">
        <f t="shared" si="67"/>
        <v>0</v>
      </c>
      <c r="AB96" s="23">
        <v>0</v>
      </c>
      <c r="AC96" s="17">
        <f t="shared" si="68"/>
        <v>0</v>
      </c>
      <c r="AD96" s="17">
        <f t="shared" si="74"/>
        <v>0</v>
      </c>
      <c r="AE96" s="17">
        <f t="shared" si="74"/>
        <v>0</v>
      </c>
      <c r="AF96" s="17">
        <f t="shared" si="74"/>
        <v>0</v>
      </c>
      <c r="AH96" s="17">
        <f t="shared" si="75"/>
        <v>0</v>
      </c>
      <c r="AI96" s="17">
        <f t="shared" si="75"/>
        <v>0</v>
      </c>
      <c r="AJ96" s="17">
        <f t="shared" si="75"/>
        <v>0</v>
      </c>
      <c r="AK96" s="17">
        <f t="shared" si="75"/>
        <v>0</v>
      </c>
      <c r="AL96" s="17">
        <f t="shared" si="75"/>
        <v>0</v>
      </c>
      <c r="AM96" s="17">
        <f t="shared" si="75"/>
        <v>0</v>
      </c>
      <c r="AN96" s="17">
        <f t="shared" si="75"/>
        <v>0</v>
      </c>
      <c r="AO96" s="17">
        <f t="shared" si="75"/>
        <v>0</v>
      </c>
      <c r="AP96" s="17">
        <f t="shared" si="75"/>
        <v>0</v>
      </c>
      <c r="AQ96" s="17">
        <f t="shared" si="75"/>
        <v>0</v>
      </c>
      <c r="AR96" s="17">
        <f t="shared" si="76"/>
        <v>0</v>
      </c>
      <c r="AS96" s="17">
        <f t="shared" si="76"/>
        <v>0</v>
      </c>
      <c r="AT96" s="17">
        <f t="shared" si="76"/>
        <v>0</v>
      </c>
      <c r="AU96" s="17">
        <f t="shared" si="76"/>
        <v>0</v>
      </c>
      <c r="AV96" s="17">
        <f t="shared" si="76"/>
        <v>0</v>
      </c>
      <c r="AW96" s="17">
        <f t="shared" si="76"/>
        <v>0</v>
      </c>
      <c r="AX96" s="17">
        <f t="shared" si="76"/>
        <v>0</v>
      </c>
      <c r="AY96" s="17">
        <f t="shared" si="76"/>
        <v>0</v>
      </c>
      <c r="BA96" s="17">
        <f t="shared" si="77"/>
        <v>0</v>
      </c>
      <c r="BB96" s="17">
        <f t="shared" si="77"/>
        <v>0</v>
      </c>
      <c r="BC96" s="17">
        <f t="shared" si="77"/>
        <v>0</v>
      </c>
      <c r="BD96" s="17">
        <f t="shared" si="77"/>
        <v>0</v>
      </c>
      <c r="BE96" s="17">
        <f t="shared" si="77"/>
        <v>0</v>
      </c>
      <c r="BF96" s="17">
        <f t="shared" si="77"/>
        <v>0</v>
      </c>
      <c r="BH96" s="36">
        <f t="shared" si="41"/>
        <v>0</v>
      </c>
      <c r="BI96" s="33"/>
    </row>
    <row r="97" spans="1:61" ht="15">
      <c r="A97" s="24" t="s">
        <v>12403</v>
      </c>
      <c r="B97" s="15">
        <f t="shared" si="57"/>
        <v>0</v>
      </c>
      <c r="C97" s="22" t="s">
        <v>12404</v>
      </c>
      <c r="D97" s="78">
        <f t="shared" si="58"/>
        <v>0</v>
      </c>
      <c r="E97" s="17">
        <f t="shared" si="59"/>
        <v>0</v>
      </c>
      <c r="F97" s="3">
        <f t="shared" si="60"/>
        <v>0</v>
      </c>
      <c r="G97" s="84">
        <f t="shared" si="61"/>
        <v>0</v>
      </c>
      <c r="H97" s="79">
        <f t="shared" si="36"/>
        <v>0</v>
      </c>
      <c r="I97" s="79">
        <f t="shared" si="37"/>
        <v>0</v>
      </c>
      <c r="J97" s="79">
        <f t="shared" si="38"/>
        <v>0</v>
      </c>
      <c r="K97" s="23">
        <v>0</v>
      </c>
      <c r="L97" s="17">
        <f t="shared" si="72"/>
        <v>0</v>
      </c>
      <c r="M97" s="17">
        <f t="shared" si="72"/>
        <v>0</v>
      </c>
      <c r="N97" s="79">
        <f t="shared" si="39"/>
        <v>0</v>
      </c>
      <c r="O97" s="17">
        <f t="shared" si="73"/>
        <v>0</v>
      </c>
      <c r="P97" s="17">
        <f t="shared" si="73"/>
        <v>0</v>
      </c>
      <c r="Q97" s="17">
        <f t="shared" si="73"/>
        <v>0</v>
      </c>
      <c r="R97" s="78">
        <f t="shared" si="62"/>
        <v>0</v>
      </c>
      <c r="S97" s="17">
        <f t="shared" si="66"/>
        <v>0</v>
      </c>
      <c r="T97" s="12">
        <f t="shared" si="63"/>
        <v>0</v>
      </c>
      <c r="U97" s="12">
        <f t="shared" si="64"/>
        <v>0</v>
      </c>
      <c r="V97" s="31">
        <v>0</v>
      </c>
      <c r="W97" s="31">
        <v>0</v>
      </c>
      <c r="X97" s="31">
        <v>0</v>
      </c>
      <c r="Y97" s="30">
        <f t="shared" si="40"/>
        <v>0</v>
      </c>
      <c r="Z97" s="17">
        <f t="shared" si="65"/>
        <v>0</v>
      </c>
      <c r="AA97" s="17">
        <f t="shared" si="67"/>
        <v>0</v>
      </c>
      <c r="AB97" s="23">
        <v>0</v>
      </c>
      <c r="AC97" s="17">
        <f t="shared" si="68"/>
        <v>0</v>
      </c>
      <c r="AD97" s="17">
        <f t="shared" si="74"/>
        <v>0</v>
      </c>
      <c r="AE97" s="17">
        <f t="shared" si="74"/>
        <v>0</v>
      </c>
      <c r="AF97" s="17">
        <f t="shared" si="74"/>
        <v>0</v>
      </c>
      <c r="AH97" s="17">
        <f t="shared" si="75"/>
        <v>0</v>
      </c>
      <c r="AI97" s="17">
        <f t="shared" si="75"/>
        <v>0</v>
      </c>
      <c r="AJ97" s="17">
        <f t="shared" si="75"/>
        <v>0</v>
      </c>
      <c r="AK97" s="17">
        <f t="shared" si="75"/>
        <v>0</v>
      </c>
      <c r="AL97" s="17">
        <f t="shared" si="75"/>
        <v>0</v>
      </c>
      <c r="AM97" s="17">
        <f t="shared" si="75"/>
        <v>0</v>
      </c>
      <c r="AN97" s="17">
        <f t="shared" si="75"/>
        <v>0</v>
      </c>
      <c r="AO97" s="17">
        <f t="shared" si="75"/>
        <v>0</v>
      </c>
      <c r="AP97" s="17">
        <f t="shared" si="75"/>
        <v>0</v>
      </c>
      <c r="AQ97" s="17">
        <f t="shared" si="75"/>
        <v>0</v>
      </c>
      <c r="AR97" s="17">
        <f t="shared" si="76"/>
        <v>0</v>
      </c>
      <c r="AS97" s="17">
        <f t="shared" si="76"/>
        <v>0</v>
      </c>
      <c r="AT97" s="17">
        <f t="shared" si="76"/>
        <v>0</v>
      </c>
      <c r="AU97" s="17">
        <f t="shared" si="76"/>
        <v>0</v>
      </c>
      <c r="AV97" s="17">
        <f t="shared" si="76"/>
        <v>0</v>
      </c>
      <c r="AW97" s="17">
        <f t="shared" si="76"/>
        <v>0</v>
      </c>
      <c r="AX97" s="17">
        <f t="shared" si="76"/>
        <v>0</v>
      </c>
      <c r="AY97" s="17">
        <f t="shared" si="76"/>
        <v>0</v>
      </c>
      <c r="BA97" s="17">
        <f t="shared" si="77"/>
        <v>0</v>
      </c>
      <c r="BB97" s="17">
        <f t="shared" si="77"/>
        <v>0</v>
      </c>
      <c r="BC97" s="17">
        <f t="shared" si="77"/>
        <v>0</v>
      </c>
      <c r="BD97" s="17">
        <f t="shared" si="77"/>
        <v>0</v>
      </c>
      <c r="BE97" s="17">
        <f t="shared" si="77"/>
        <v>0</v>
      </c>
      <c r="BF97" s="17">
        <f t="shared" si="77"/>
        <v>0</v>
      </c>
      <c r="BH97" s="36">
        <f t="shared" si="41"/>
        <v>0</v>
      </c>
      <c r="BI97" s="33"/>
    </row>
    <row r="98" spans="1:61" ht="15">
      <c r="A98" s="24" t="s">
        <v>12405</v>
      </c>
      <c r="B98" s="15">
        <f t="shared" si="57"/>
        <v>0</v>
      </c>
      <c r="C98" s="22" t="s">
        <v>12406</v>
      </c>
      <c r="D98" s="78">
        <f t="shared" si="58"/>
        <v>0</v>
      </c>
      <c r="E98" s="17">
        <f t="shared" si="59"/>
        <v>0</v>
      </c>
      <c r="F98" s="3">
        <f t="shared" si="60"/>
        <v>0</v>
      </c>
      <c r="G98" s="84">
        <f t="shared" si="61"/>
        <v>0</v>
      </c>
      <c r="H98" s="79">
        <f t="shared" si="36"/>
        <v>0</v>
      </c>
      <c r="I98" s="79">
        <f t="shared" si="37"/>
        <v>0</v>
      </c>
      <c r="J98" s="79">
        <f t="shared" si="38"/>
        <v>0</v>
      </c>
      <c r="K98" s="23">
        <v>0</v>
      </c>
      <c r="L98" s="17">
        <f t="shared" si="72"/>
        <v>0</v>
      </c>
      <c r="M98" s="17">
        <f t="shared" si="72"/>
        <v>0</v>
      </c>
      <c r="N98" s="79">
        <f t="shared" si="39"/>
        <v>0</v>
      </c>
      <c r="O98" s="17">
        <f t="shared" si="73"/>
        <v>0</v>
      </c>
      <c r="P98" s="17">
        <f t="shared" si="73"/>
        <v>0</v>
      </c>
      <c r="Q98" s="17">
        <f t="shared" si="73"/>
        <v>0</v>
      </c>
      <c r="R98" s="78">
        <f t="shared" si="62"/>
        <v>0</v>
      </c>
      <c r="S98" s="17">
        <f t="shared" si="66"/>
        <v>0</v>
      </c>
      <c r="T98" s="12">
        <f t="shared" si="63"/>
        <v>0</v>
      </c>
      <c r="U98" s="12">
        <f t="shared" si="64"/>
        <v>0</v>
      </c>
      <c r="V98" s="31">
        <v>0</v>
      </c>
      <c r="W98" s="31">
        <v>0</v>
      </c>
      <c r="X98" s="31">
        <v>0</v>
      </c>
      <c r="Y98" s="30">
        <f t="shared" si="40"/>
        <v>0</v>
      </c>
      <c r="Z98" s="17">
        <f t="shared" si="65"/>
        <v>0</v>
      </c>
      <c r="AA98" s="17">
        <f t="shared" si="67"/>
        <v>0</v>
      </c>
      <c r="AB98" s="23">
        <v>0</v>
      </c>
      <c r="AC98" s="17">
        <f t="shared" si="68"/>
        <v>0</v>
      </c>
      <c r="AD98" s="17">
        <f t="shared" si="74"/>
        <v>0</v>
      </c>
      <c r="AE98" s="17">
        <f t="shared" si="74"/>
        <v>0</v>
      </c>
      <c r="AF98" s="17">
        <f t="shared" si="74"/>
        <v>0</v>
      </c>
      <c r="AH98" s="17">
        <f t="shared" ref="AH98:AQ107" si="78">SUMPRODUCT(AH$374:AH$599*(LEFT($A$374:$A$599,LEN($A98))=$A98))</f>
        <v>0</v>
      </c>
      <c r="AI98" s="17">
        <f t="shared" si="78"/>
        <v>0</v>
      </c>
      <c r="AJ98" s="17">
        <f t="shared" si="78"/>
        <v>0</v>
      </c>
      <c r="AK98" s="17">
        <f t="shared" si="78"/>
        <v>0</v>
      </c>
      <c r="AL98" s="17">
        <f t="shared" si="78"/>
        <v>0</v>
      </c>
      <c r="AM98" s="17">
        <f t="shared" si="78"/>
        <v>0</v>
      </c>
      <c r="AN98" s="17">
        <f t="shared" si="78"/>
        <v>0</v>
      </c>
      <c r="AO98" s="17">
        <f t="shared" si="78"/>
        <v>0</v>
      </c>
      <c r="AP98" s="17">
        <f t="shared" si="78"/>
        <v>0</v>
      </c>
      <c r="AQ98" s="17">
        <f t="shared" si="78"/>
        <v>0</v>
      </c>
      <c r="AR98" s="17">
        <f t="shared" ref="AR98:AY107" si="79">SUMPRODUCT(AR$374:AR$599*(LEFT($A$374:$A$599,LEN($A98))=$A98))</f>
        <v>0</v>
      </c>
      <c r="AS98" s="17">
        <f t="shared" si="79"/>
        <v>0</v>
      </c>
      <c r="AT98" s="17">
        <f t="shared" si="79"/>
        <v>0</v>
      </c>
      <c r="AU98" s="17">
        <f t="shared" si="79"/>
        <v>0</v>
      </c>
      <c r="AV98" s="17">
        <f t="shared" si="79"/>
        <v>0</v>
      </c>
      <c r="AW98" s="17">
        <f t="shared" si="79"/>
        <v>0</v>
      </c>
      <c r="AX98" s="17">
        <f t="shared" si="79"/>
        <v>0</v>
      </c>
      <c r="AY98" s="17">
        <f t="shared" si="79"/>
        <v>0</v>
      </c>
      <c r="BA98" s="17">
        <f t="shared" ref="BA98:BF107" si="80">SUMPRODUCT(BA$374:BA$599*(LEFT($A$374:$A$599,LEN($A98))=$A98))</f>
        <v>0</v>
      </c>
      <c r="BB98" s="17">
        <f t="shared" si="80"/>
        <v>0</v>
      </c>
      <c r="BC98" s="17">
        <f t="shared" si="80"/>
        <v>0</v>
      </c>
      <c r="BD98" s="17">
        <f t="shared" si="80"/>
        <v>0</v>
      </c>
      <c r="BE98" s="17">
        <f t="shared" si="80"/>
        <v>0</v>
      </c>
      <c r="BF98" s="17">
        <f t="shared" si="80"/>
        <v>0</v>
      </c>
      <c r="BH98" s="36">
        <f t="shared" si="41"/>
        <v>0</v>
      </c>
      <c r="BI98" s="5"/>
    </row>
    <row r="99" spans="1:61" ht="15">
      <c r="A99" s="24" t="s">
        <v>12407</v>
      </c>
      <c r="B99" s="15">
        <f t="shared" si="57"/>
        <v>0</v>
      </c>
      <c r="C99" s="22" t="s">
        <v>12408</v>
      </c>
      <c r="D99" s="78">
        <f t="shared" si="58"/>
        <v>0</v>
      </c>
      <c r="E99" s="17">
        <f t="shared" si="59"/>
        <v>0</v>
      </c>
      <c r="F99" s="3">
        <f t="shared" si="60"/>
        <v>0</v>
      </c>
      <c r="G99" s="84">
        <f t="shared" si="61"/>
        <v>0</v>
      </c>
      <c r="H99" s="79">
        <f t="shared" si="36"/>
        <v>0</v>
      </c>
      <c r="I99" s="79">
        <f t="shared" si="37"/>
        <v>0</v>
      </c>
      <c r="J99" s="79">
        <f t="shared" si="38"/>
        <v>0</v>
      </c>
      <c r="K99" s="23">
        <v>0</v>
      </c>
      <c r="L99" s="17">
        <f t="shared" si="72"/>
        <v>0</v>
      </c>
      <c r="M99" s="17">
        <f t="shared" si="72"/>
        <v>0</v>
      </c>
      <c r="N99" s="79">
        <f t="shared" si="39"/>
        <v>0</v>
      </c>
      <c r="O99" s="17">
        <f t="shared" si="73"/>
        <v>0</v>
      </c>
      <c r="P99" s="17">
        <f t="shared" si="73"/>
        <v>0</v>
      </c>
      <c r="Q99" s="17">
        <f t="shared" si="73"/>
        <v>0</v>
      </c>
      <c r="R99" s="78">
        <f t="shared" si="62"/>
        <v>0</v>
      </c>
      <c r="S99" s="17">
        <f t="shared" si="66"/>
        <v>0</v>
      </c>
      <c r="T99" s="12">
        <f t="shared" si="63"/>
        <v>0</v>
      </c>
      <c r="U99" s="12">
        <f t="shared" si="64"/>
        <v>0</v>
      </c>
      <c r="V99" s="31">
        <v>0</v>
      </c>
      <c r="W99" s="31">
        <v>0</v>
      </c>
      <c r="X99" s="31">
        <v>0</v>
      </c>
      <c r="Y99" s="30">
        <f t="shared" si="40"/>
        <v>0</v>
      </c>
      <c r="Z99" s="17">
        <f t="shared" si="65"/>
        <v>0</v>
      </c>
      <c r="AA99" s="17">
        <f t="shared" si="67"/>
        <v>0</v>
      </c>
      <c r="AB99" s="23">
        <v>0</v>
      </c>
      <c r="AC99" s="17">
        <f t="shared" si="68"/>
        <v>0</v>
      </c>
      <c r="AD99" s="17">
        <f t="shared" si="74"/>
        <v>0</v>
      </c>
      <c r="AE99" s="17">
        <f t="shared" si="74"/>
        <v>0</v>
      </c>
      <c r="AF99" s="17">
        <f t="shared" si="74"/>
        <v>0</v>
      </c>
      <c r="AH99" s="17">
        <f t="shared" si="78"/>
        <v>0</v>
      </c>
      <c r="AI99" s="17">
        <f t="shared" si="78"/>
        <v>0</v>
      </c>
      <c r="AJ99" s="17">
        <f t="shared" si="78"/>
        <v>0</v>
      </c>
      <c r="AK99" s="17">
        <f t="shared" si="78"/>
        <v>0</v>
      </c>
      <c r="AL99" s="17">
        <f t="shared" si="78"/>
        <v>0</v>
      </c>
      <c r="AM99" s="17">
        <f t="shared" si="78"/>
        <v>0</v>
      </c>
      <c r="AN99" s="17">
        <f t="shared" si="78"/>
        <v>0</v>
      </c>
      <c r="AO99" s="17">
        <f t="shared" si="78"/>
        <v>0</v>
      </c>
      <c r="AP99" s="17">
        <f t="shared" si="78"/>
        <v>0</v>
      </c>
      <c r="AQ99" s="17">
        <f t="shared" si="78"/>
        <v>0</v>
      </c>
      <c r="AR99" s="17">
        <f t="shared" si="79"/>
        <v>0</v>
      </c>
      <c r="AS99" s="17">
        <f t="shared" si="79"/>
        <v>0</v>
      </c>
      <c r="AT99" s="17">
        <f t="shared" si="79"/>
        <v>0</v>
      </c>
      <c r="AU99" s="17">
        <f t="shared" si="79"/>
        <v>0</v>
      </c>
      <c r="AV99" s="17">
        <f t="shared" si="79"/>
        <v>0</v>
      </c>
      <c r="AW99" s="17">
        <f t="shared" si="79"/>
        <v>0</v>
      </c>
      <c r="AX99" s="17">
        <f t="shared" si="79"/>
        <v>0</v>
      </c>
      <c r="AY99" s="17">
        <f t="shared" si="79"/>
        <v>0</v>
      </c>
      <c r="BA99" s="17">
        <f t="shared" si="80"/>
        <v>0</v>
      </c>
      <c r="BB99" s="17">
        <f t="shared" si="80"/>
        <v>0</v>
      </c>
      <c r="BC99" s="17">
        <f t="shared" si="80"/>
        <v>0</v>
      </c>
      <c r="BD99" s="17">
        <f t="shared" si="80"/>
        <v>0</v>
      </c>
      <c r="BE99" s="17">
        <f t="shared" si="80"/>
        <v>0</v>
      </c>
      <c r="BF99" s="17">
        <f t="shared" si="80"/>
        <v>0</v>
      </c>
      <c r="BH99" s="36">
        <f t="shared" si="41"/>
        <v>0</v>
      </c>
      <c r="BI99" s="5"/>
    </row>
    <row r="100" spans="1:61" ht="15">
      <c r="A100" s="24" t="s">
        <v>12409</v>
      </c>
      <c r="B100" s="15">
        <f t="shared" si="57"/>
        <v>0</v>
      </c>
      <c r="C100" s="22" t="s">
        <v>12410</v>
      </c>
      <c r="D100" s="78">
        <f t="shared" si="58"/>
        <v>0</v>
      </c>
      <c r="E100" s="17">
        <f t="shared" si="59"/>
        <v>0</v>
      </c>
      <c r="F100" s="3">
        <f t="shared" si="60"/>
        <v>0</v>
      </c>
      <c r="G100" s="84">
        <f t="shared" si="61"/>
        <v>0</v>
      </c>
      <c r="H100" s="79">
        <f t="shared" si="36"/>
        <v>0</v>
      </c>
      <c r="I100" s="79">
        <f t="shared" si="37"/>
        <v>0</v>
      </c>
      <c r="J100" s="79">
        <f t="shared" si="38"/>
        <v>0</v>
      </c>
      <c r="K100" s="23">
        <v>0</v>
      </c>
      <c r="L100" s="17">
        <f t="shared" si="72"/>
        <v>0</v>
      </c>
      <c r="M100" s="17">
        <f t="shared" si="72"/>
        <v>0</v>
      </c>
      <c r="N100" s="79">
        <f t="shared" si="39"/>
        <v>0</v>
      </c>
      <c r="O100" s="17">
        <f t="shared" si="73"/>
        <v>0</v>
      </c>
      <c r="P100" s="17">
        <f t="shared" si="73"/>
        <v>0</v>
      </c>
      <c r="Q100" s="17">
        <f t="shared" si="73"/>
        <v>0</v>
      </c>
      <c r="R100" s="78">
        <f t="shared" si="62"/>
        <v>0</v>
      </c>
      <c r="S100" s="17">
        <f t="shared" si="66"/>
        <v>0</v>
      </c>
      <c r="T100" s="12">
        <f t="shared" si="63"/>
        <v>0</v>
      </c>
      <c r="U100" s="12">
        <f t="shared" si="64"/>
        <v>0</v>
      </c>
      <c r="V100" s="31">
        <v>0</v>
      </c>
      <c r="W100" s="31">
        <v>0</v>
      </c>
      <c r="X100" s="31">
        <v>0</v>
      </c>
      <c r="Y100" s="30">
        <f t="shared" si="40"/>
        <v>0</v>
      </c>
      <c r="Z100" s="17">
        <f t="shared" si="65"/>
        <v>0</v>
      </c>
      <c r="AA100" s="17">
        <f t="shared" si="67"/>
        <v>0</v>
      </c>
      <c r="AB100" s="23">
        <v>0</v>
      </c>
      <c r="AC100" s="17">
        <f t="shared" si="68"/>
        <v>0</v>
      </c>
      <c r="AD100" s="17">
        <f t="shared" si="74"/>
        <v>0</v>
      </c>
      <c r="AE100" s="17">
        <f t="shared" si="74"/>
        <v>0</v>
      </c>
      <c r="AF100" s="17">
        <f t="shared" si="74"/>
        <v>0</v>
      </c>
      <c r="AH100" s="17">
        <f t="shared" si="78"/>
        <v>0</v>
      </c>
      <c r="AI100" s="17">
        <f t="shared" si="78"/>
        <v>0</v>
      </c>
      <c r="AJ100" s="17">
        <f t="shared" si="78"/>
        <v>0</v>
      </c>
      <c r="AK100" s="17">
        <f t="shared" si="78"/>
        <v>0</v>
      </c>
      <c r="AL100" s="17">
        <f t="shared" si="78"/>
        <v>0</v>
      </c>
      <c r="AM100" s="17">
        <f t="shared" si="78"/>
        <v>0</v>
      </c>
      <c r="AN100" s="17">
        <f t="shared" si="78"/>
        <v>0</v>
      </c>
      <c r="AO100" s="17">
        <f t="shared" si="78"/>
        <v>0</v>
      </c>
      <c r="AP100" s="17">
        <f t="shared" si="78"/>
        <v>0</v>
      </c>
      <c r="AQ100" s="17">
        <f t="shared" si="78"/>
        <v>0</v>
      </c>
      <c r="AR100" s="17">
        <f t="shared" si="79"/>
        <v>0</v>
      </c>
      <c r="AS100" s="17">
        <f t="shared" si="79"/>
        <v>0</v>
      </c>
      <c r="AT100" s="17">
        <f t="shared" si="79"/>
        <v>0</v>
      </c>
      <c r="AU100" s="17">
        <f t="shared" si="79"/>
        <v>0</v>
      </c>
      <c r="AV100" s="17">
        <f t="shared" si="79"/>
        <v>0</v>
      </c>
      <c r="AW100" s="17">
        <f t="shared" si="79"/>
        <v>0</v>
      </c>
      <c r="AX100" s="17">
        <f t="shared" si="79"/>
        <v>0</v>
      </c>
      <c r="AY100" s="17">
        <f t="shared" si="79"/>
        <v>0</v>
      </c>
      <c r="BA100" s="17">
        <f t="shared" si="80"/>
        <v>0</v>
      </c>
      <c r="BB100" s="17">
        <f t="shared" si="80"/>
        <v>0</v>
      </c>
      <c r="BC100" s="17">
        <f t="shared" si="80"/>
        <v>0</v>
      </c>
      <c r="BD100" s="17">
        <f t="shared" si="80"/>
        <v>0</v>
      </c>
      <c r="BE100" s="17">
        <f t="shared" si="80"/>
        <v>0</v>
      </c>
      <c r="BF100" s="17">
        <f t="shared" si="80"/>
        <v>0</v>
      </c>
      <c r="BH100" s="36">
        <f t="shared" si="41"/>
        <v>0</v>
      </c>
      <c r="BI100" s="33"/>
    </row>
    <row r="101" spans="1:61" ht="15">
      <c r="A101" s="24" t="s">
        <v>12411</v>
      </c>
      <c r="B101" s="15">
        <f t="shared" si="57"/>
        <v>0</v>
      </c>
      <c r="C101" s="22" t="s">
        <v>12412</v>
      </c>
      <c r="D101" s="78">
        <f t="shared" si="58"/>
        <v>0</v>
      </c>
      <c r="E101" s="17">
        <f t="shared" si="59"/>
        <v>0</v>
      </c>
      <c r="F101" s="3">
        <f t="shared" si="60"/>
        <v>0</v>
      </c>
      <c r="G101" s="84">
        <f t="shared" si="61"/>
        <v>0</v>
      </c>
      <c r="H101" s="79">
        <f t="shared" si="36"/>
        <v>0</v>
      </c>
      <c r="I101" s="79">
        <f t="shared" si="37"/>
        <v>0</v>
      </c>
      <c r="J101" s="79">
        <f t="shared" si="38"/>
        <v>0</v>
      </c>
      <c r="K101" s="23">
        <v>0</v>
      </c>
      <c r="L101" s="17">
        <f t="shared" si="72"/>
        <v>0</v>
      </c>
      <c r="M101" s="17">
        <f t="shared" si="72"/>
        <v>0</v>
      </c>
      <c r="N101" s="79">
        <f t="shared" si="39"/>
        <v>0</v>
      </c>
      <c r="O101" s="17">
        <f t="shared" si="73"/>
        <v>0</v>
      </c>
      <c r="P101" s="17">
        <f t="shared" si="73"/>
        <v>0</v>
      </c>
      <c r="Q101" s="17">
        <f t="shared" si="73"/>
        <v>0</v>
      </c>
      <c r="R101" s="78">
        <f t="shared" si="62"/>
        <v>0</v>
      </c>
      <c r="S101" s="17">
        <f t="shared" si="66"/>
        <v>0</v>
      </c>
      <c r="T101" s="12">
        <f t="shared" si="63"/>
        <v>0</v>
      </c>
      <c r="U101" s="12">
        <f t="shared" si="64"/>
        <v>0</v>
      </c>
      <c r="V101" s="31">
        <v>0</v>
      </c>
      <c r="W101" s="31">
        <v>0</v>
      </c>
      <c r="X101" s="31">
        <v>0</v>
      </c>
      <c r="Y101" s="30">
        <f t="shared" si="40"/>
        <v>0</v>
      </c>
      <c r="Z101" s="17">
        <f t="shared" si="65"/>
        <v>0</v>
      </c>
      <c r="AA101" s="17">
        <f t="shared" si="67"/>
        <v>0</v>
      </c>
      <c r="AB101" s="23">
        <v>0</v>
      </c>
      <c r="AC101" s="17">
        <f t="shared" si="68"/>
        <v>0</v>
      </c>
      <c r="AD101" s="17">
        <f t="shared" si="74"/>
        <v>0</v>
      </c>
      <c r="AE101" s="17">
        <f t="shared" si="74"/>
        <v>0</v>
      </c>
      <c r="AF101" s="17">
        <f t="shared" si="74"/>
        <v>0</v>
      </c>
      <c r="AH101" s="17">
        <f t="shared" si="78"/>
        <v>0</v>
      </c>
      <c r="AI101" s="17">
        <f t="shared" si="78"/>
        <v>0</v>
      </c>
      <c r="AJ101" s="17">
        <f t="shared" si="78"/>
        <v>0</v>
      </c>
      <c r="AK101" s="17">
        <f t="shared" si="78"/>
        <v>0</v>
      </c>
      <c r="AL101" s="17">
        <f t="shared" si="78"/>
        <v>0</v>
      </c>
      <c r="AM101" s="17">
        <f t="shared" si="78"/>
        <v>0</v>
      </c>
      <c r="AN101" s="17">
        <f t="shared" si="78"/>
        <v>0</v>
      </c>
      <c r="AO101" s="17">
        <f t="shared" si="78"/>
        <v>0</v>
      </c>
      <c r="AP101" s="17">
        <f t="shared" si="78"/>
        <v>0</v>
      </c>
      <c r="AQ101" s="17">
        <f t="shared" si="78"/>
        <v>0</v>
      </c>
      <c r="AR101" s="17">
        <f t="shared" si="79"/>
        <v>0</v>
      </c>
      <c r="AS101" s="17">
        <f t="shared" si="79"/>
        <v>0</v>
      </c>
      <c r="AT101" s="17">
        <f t="shared" si="79"/>
        <v>0</v>
      </c>
      <c r="AU101" s="17">
        <f t="shared" si="79"/>
        <v>0</v>
      </c>
      <c r="AV101" s="17">
        <f t="shared" si="79"/>
        <v>0</v>
      </c>
      <c r="AW101" s="17">
        <f t="shared" si="79"/>
        <v>0</v>
      </c>
      <c r="AX101" s="17">
        <f t="shared" si="79"/>
        <v>0</v>
      </c>
      <c r="AY101" s="17">
        <f t="shared" si="79"/>
        <v>0</v>
      </c>
      <c r="BA101" s="17">
        <f t="shared" si="80"/>
        <v>0</v>
      </c>
      <c r="BB101" s="17">
        <f t="shared" si="80"/>
        <v>0</v>
      </c>
      <c r="BC101" s="17">
        <f t="shared" si="80"/>
        <v>0</v>
      </c>
      <c r="BD101" s="17">
        <f t="shared" si="80"/>
        <v>0</v>
      </c>
      <c r="BE101" s="17">
        <f t="shared" si="80"/>
        <v>0</v>
      </c>
      <c r="BF101" s="17">
        <f t="shared" si="80"/>
        <v>0</v>
      </c>
      <c r="BH101" s="36">
        <f t="shared" si="41"/>
        <v>0</v>
      </c>
      <c r="BI101" s="33"/>
    </row>
    <row r="102" spans="1:61" ht="15">
      <c r="A102" s="24" t="s">
        <v>12413</v>
      </c>
      <c r="B102" s="15">
        <f t="shared" si="57"/>
        <v>0</v>
      </c>
      <c r="C102" s="22" t="s">
        <v>12414</v>
      </c>
      <c r="D102" s="78">
        <f t="shared" si="58"/>
        <v>0</v>
      </c>
      <c r="E102" s="17">
        <f t="shared" si="59"/>
        <v>0</v>
      </c>
      <c r="F102" s="3">
        <f t="shared" si="60"/>
        <v>0</v>
      </c>
      <c r="G102" s="84">
        <f t="shared" si="61"/>
        <v>0</v>
      </c>
      <c r="H102" s="79">
        <f t="shared" si="36"/>
        <v>0</v>
      </c>
      <c r="I102" s="79">
        <f t="shared" si="37"/>
        <v>0</v>
      </c>
      <c r="J102" s="79">
        <f t="shared" si="38"/>
        <v>0</v>
      </c>
      <c r="K102" s="23">
        <v>0</v>
      </c>
      <c r="L102" s="17">
        <f t="shared" si="72"/>
        <v>0</v>
      </c>
      <c r="M102" s="17">
        <f t="shared" si="72"/>
        <v>0</v>
      </c>
      <c r="N102" s="79">
        <f t="shared" si="39"/>
        <v>0</v>
      </c>
      <c r="O102" s="17">
        <f t="shared" si="73"/>
        <v>0</v>
      </c>
      <c r="P102" s="17">
        <f t="shared" si="73"/>
        <v>0</v>
      </c>
      <c r="Q102" s="17">
        <f t="shared" si="73"/>
        <v>0</v>
      </c>
      <c r="R102" s="78">
        <f t="shared" si="62"/>
        <v>0</v>
      </c>
      <c r="S102" s="17">
        <f t="shared" si="66"/>
        <v>0</v>
      </c>
      <c r="T102" s="12">
        <f t="shared" si="63"/>
        <v>0</v>
      </c>
      <c r="U102" s="12">
        <f t="shared" si="64"/>
        <v>0</v>
      </c>
      <c r="V102" s="31">
        <v>0</v>
      </c>
      <c r="W102" s="31">
        <v>0</v>
      </c>
      <c r="X102" s="31">
        <v>0</v>
      </c>
      <c r="Y102" s="30">
        <f t="shared" si="40"/>
        <v>0</v>
      </c>
      <c r="Z102" s="17">
        <f t="shared" si="65"/>
        <v>0</v>
      </c>
      <c r="AA102" s="17">
        <f t="shared" si="67"/>
        <v>0</v>
      </c>
      <c r="AB102" s="23">
        <v>0</v>
      </c>
      <c r="AC102" s="17">
        <f t="shared" si="68"/>
        <v>0</v>
      </c>
      <c r="AD102" s="17">
        <f t="shared" si="74"/>
        <v>0</v>
      </c>
      <c r="AE102" s="17">
        <f t="shared" si="74"/>
        <v>0</v>
      </c>
      <c r="AF102" s="17">
        <f t="shared" si="74"/>
        <v>0</v>
      </c>
      <c r="AH102" s="17">
        <f t="shared" si="78"/>
        <v>0</v>
      </c>
      <c r="AI102" s="17">
        <f t="shared" si="78"/>
        <v>0</v>
      </c>
      <c r="AJ102" s="17">
        <f t="shared" si="78"/>
        <v>0</v>
      </c>
      <c r="AK102" s="17">
        <f t="shared" si="78"/>
        <v>0</v>
      </c>
      <c r="AL102" s="17">
        <f t="shared" si="78"/>
        <v>0</v>
      </c>
      <c r="AM102" s="17">
        <f t="shared" si="78"/>
        <v>0</v>
      </c>
      <c r="AN102" s="17">
        <f t="shared" si="78"/>
        <v>0</v>
      </c>
      <c r="AO102" s="17">
        <f t="shared" si="78"/>
        <v>0</v>
      </c>
      <c r="AP102" s="17">
        <f t="shared" si="78"/>
        <v>0</v>
      </c>
      <c r="AQ102" s="17">
        <f t="shared" si="78"/>
        <v>0</v>
      </c>
      <c r="AR102" s="17">
        <f t="shared" si="79"/>
        <v>0</v>
      </c>
      <c r="AS102" s="17">
        <f t="shared" si="79"/>
        <v>0</v>
      </c>
      <c r="AT102" s="17">
        <f t="shared" si="79"/>
        <v>0</v>
      </c>
      <c r="AU102" s="17">
        <f t="shared" si="79"/>
        <v>0</v>
      </c>
      <c r="AV102" s="17">
        <f t="shared" si="79"/>
        <v>0</v>
      </c>
      <c r="AW102" s="17">
        <f t="shared" si="79"/>
        <v>0</v>
      </c>
      <c r="AX102" s="17">
        <f t="shared" si="79"/>
        <v>0</v>
      </c>
      <c r="AY102" s="17">
        <f t="shared" si="79"/>
        <v>0</v>
      </c>
      <c r="BA102" s="17">
        <f t="shared" si="80"/>
        <v>0</v>
      </c>
      <c r="BB102" s="17">
        <f t="shared" si="80"/>
        <v>0</v>
      </c>
      <c r="BC102" s="17">
        <f t="shared" si="80"/>
        <v>0</v>
      </c>
      <c r="BD102" s="17">
        <f t="shared" si="80"/>
        <v>0</v>
      </c>
      <c r="BE102" s="17">
        <f t="shared" si="80"/>
        <v>0</v>
      </c>
      <c r="BF102" s="17">
        <f t="shared" si="80"/>
        <v>0</v>
      </c>
      <c r="BH102" s="36">
        <f t="shared" si="41"/>
        <v>0</v>
      </c>
      <c r="BI102" s="5"/>
    </row>
    <row r="103" spans="1:61" ht="15">
      <c r="A103" s="24" t="s">
        <v>12415</v>
      </c>
      <c r="B103" s="15">
        <f t="shared" si="57"/>
        <v>0</v>
      </c>
      <c r="C103" s="22" t="s">
        <v>12416</v>
      </c>
      <c r="D103" s="78">
        <f t="shared" si="58"/>
        <v>0</v>
      </c>
      <c r="E103" s="17">
        <f t="shared" si="59"/>
        <v>0</v>
      </c>
      <c r="F103" s="3">
        <f t="shared" si="60"/>
        <v>0</v>
      </c>
      <c r="G103" s="84">
        <f t="shared" si="61"/>
        <v>0</v>
      </c>
      <c r="H103" s="79">
        <f t="shared" si="36"/>
        <v>0</v>
      </c>
      <c r="I103" s="79">
        <f t="shared" si="37"/>
        <v>0</v>
      </c>
      <c r="J103" s="79">
        <f t="shared" si="38"/>
        <v>0</v>
      </c>
      <c r="K103" s="23">
        <v>0</v>
      </c>
      <c r="L103" s="17">
        <f t="shared" si="72"/>
        <v>0</v>
      </c>
      <c r="M103" s="17">
        <f t="shared" si="72"/>
        <v>0</v>
      </c>
      <c r="N103" s="79">
        <f t="shared" si="39"/>
        <v>0</v>
      </c>
      <c r="O103" s="17">
        <f t="shared" si="73"/>
        <v>0</v>
      </c>
      <c r="P103" s="17">
        <f t="shared" si="73"/>
        <v>0</v>
      </c>
      <c r="Q103" s="17">
        <f t="shared" si="73"/>
        <v>0</v>
      </c>
      <c r="R103" s="78">
        <f t="shared" si="62"/>
        <v>0</v>
      </c>
      <c r="S103" s="17">
        <f t="shared" si="66"/>
        <v>0</v>
      </c>
      <c r="T103" s="12">
        <f t="shared" si="63"/>
        <v>0</v>
      </c>
      <c r="U103" s="12">
        <f t="shared" si="64"/>
        <v>0</v>
      </c>
      <c r="V103" s="31">
        <v>0</v>
      </c>
      <c r="W103" s="31">
        <v>0</v>
      </c>
      <c r="X103" s="31">
        <v>0</v>
      </c>
      <c r="Y103" s="30">
        <f t="shared" si="40"/>
        <v>0</v>
      </c>
      <c r="Z103" s="17">
        <f t="shared" si="65"/>
        <v>0</v>
      </c>
      <c r="AA103" s="17">
        <f t="shared" si="67"/>
        <v>0</v>
      </c>
      <c r="AB103" s="23">
        <v>0</v>
      </c>
      <c r="AC103" s="17">
        <f t="shared" si="68"/>
        <v>0</v>
      </c>
      <c r="AD103" s="17">
        <f t="shared" si="74"/>
        <v>0</v>
      </c>
      <c r="AE103" s="17">
        <f t="shared" si="74"/>
        <v>0</v>
      </c>
      <c r="AF103" s="17">
        <f t="shared" si="74"/>
        <v>0</v>
      </c>
      <c r="AH103" s="17">
        <f t="shared" si="78"/>
        <v>0</v>
      </c>
      <c r="AI103" s="17">
        <f t="shared" si="78"/>
        <v>0</v>
      </c>
      <c r="AJ103" s="17">
        <f t="shared" si="78"/>
        <v>0</v>
      </c>
      <c r="AK103" s="17">
        <f t="shared" si="78"/>
        <v>0</v>
      </c>
      <c r="AL103" s="17">
        <f t="shared" si="78"/>
        <v>0</v>
      </c>
      <c r="AM103" s="17">
        <f t="shared" si="78"/>
        <v>0</v>
      </c>
      <c r="AN103" s="17">
        <f t="shared" si="78"/>
        <v>0</v>
      </c>
      <c r="AO103" s="17">
        <f t="shared" si="78"/>
        <v>0</v>
      </c>
      <c r="AP103" s="17">
        <f t="shared" si="78"/>
        <v>0</v>
      </c>
      <c r="AQ103" s="17">
        <f t="shared" si="78"/>
        <v>0</v>
      </c>
      <c r="AR103" s="17">
        <f t="shared" si="79"/>
        <v>0</v>
      </c>
      <c r="AS103" s="17">
        <f t="shared" si="79"/>
        <v>0</v>
      </c>
      <c r="AT103" s="17">
        <f t="shared" si="79"/>
        <v>0</v>
      </c>
      <c r="AU103" s="17">
        <f t="shared" si="79"/>
        <v>0</v>
      </c>
      <c r="AV103" s="17">
        <f t="shared" si="79"/>
        <v>0</v>
      </c>
      <c r="AW103" s="17">
        <f t="shared" si="79"/>
        <v>0</v>
      </c>
      <c r="AX103" s="17">
        <f t="shared" si="79"/>
        <v>0</v>
      </c>
      <c r="AY103" s="17">
        <f t="shared" si="79"/>
        <v>0</v>
      </c>
      <c r="BA103" s="17">
        <f t="shared" si="80"/>
        <v>0</v>
      </c>
      <c r="BB103" s="17">
        <f t="shared" si="80"/>
        <v>0</v>
      </c>
      <c r="BC103" s="17">
        <f t="shared" si="80"/>
        <v>0</v>
      </c>
      <c r="BD103" s="17">
        <f t="shared" si="80"/>
        <v>0</v>
      </c>
      <c r="BE103" s="17">
        <f t="shared" si="80"/>
        <v>0</v>
      </c>
      <c r="BF103" s="17">
        <f t="shared" si="80"/>
        <v>0</v>
      </c>
      <c r="BH103" s="36">
        <f t="shared" si="41"/>
        <v>0</v>
      </c>
      <c r="BI103" s="5"/>
    </row>
    <row r="104" spans="1:61" ht="15">
      <c r="A104" s="24" t="s">
        <v>12417</v>
      </c>
      <c r="B104" s="15">
        <f t="shared" si="57"/>
        <v>0</v>
      </c>
      <c r="C104" s="22" t="s">
        <v>12418</v>
      </c>
      <c r="D104" s="78">
        <f t="shared" si="58"/>
        <v>0</v>
      </c>
      <c r="E104" s="17">
        <f t="shared" si="59"/>
        <v>0</v>
      </c>
      <c r="F104" s="3">
        <f t="shared" si="60"/>
        <v>0</v>
      </c>
      <c r="G104" s="84">
        <f t="shared" si="61"/>
        <v>0</v>
      </c>
      <c r="H104" s="79">
        <f t="shared" ref="H104:H167" si="81">AL104+AN104</f>
        <v>0</v>
      </c>
      <c r="I104" s="79">
        <f t="shared" ref="I104:I167" si="82">AO104+AQ104</f>
        <v>0</v>
      </c>
      <c r="J104" s="79">
        <f t="shared" ref="J104:J167" si="83">AR104+AT104</f>
        <v>0</v>
      </c>
      <c r="K104" s="23">
        <v>0</v>
      </c>
      <c r="L104" s="17">
        <f t="shared" si="72"/>
        <v>0</v>
      </c>
      <c r="M104" s="17">
        <f t="shared" si="72"/>
        <v>0</v>
      </c>
      <c r="N104" s="79">
        <f t="shared" ref="N104:N167" si="84">AU104</f>
        <v>0</v>
      </c>
      <c r="O104" s="17">
        <f t="shared" si="73"/>
        <v>0</v>
      </c>
      <c r="P104" s="17">
        <f t="shared" si="73"/>
        <v>0</v>
      </c>
      <c r="Q104" s="17">
        <f t="shared" si="73"/>
        <v>0</v>
      </c>
      <c r="R104" s="78">
        <f t="shared" si="62"/>
        <v>0</v>
      </c>
      <c r="S104" s="17">
        <f t="shared" si="66"/>
        <v>0</v>
      </c>
      <c r="T104" s="12">
        <f t="shared" si="63"/>
        <v>0</v>
      </c>
      <c r="U104" s="12">
        <f t="shared" si="64"/>
        <v>0</v>
      </c>
      <c r="V104" s="31">
        <v>0</v>
      </c>
      <c r="W104" s="31">
        <v>0</v>
      </c>
      <c r="X104" s="31">
        <v>0</v>
      </c>
      <c r="Y104" s="30">
        <f t="shared" si="40"/>
        <v>0</v>
      </c>
      <c r="Z104" s="17">
        <f t="shared" si="65"/>
        <v>0</v>
      </c>
      <c r="AA104" s="17">
        <f t="shared" si="67"/>
        <v>0</v>
      </c>
      <c r="AB104" s="23">
        <v>0</v>
      </c>
      <c r="AC104" s="17">
        <f t="shared" si="68"/>
        <v>0</v>
      </c>
      <c r="AD104" s="17">
        <f t="shared" si="74"/>
        <v>0</v>
      </c>
      <c r="AE104" s="17">
        <f t="shared" si="74"/>
        <v>0</v>
      </c>
      <c r="AF104" s="17">
        <f t="shared" si="74"/>
        <v>0</v>
      </c>
      <c r="AH104" s="17">
        <f t="shared" si="78"/>
        <v>0</v>
      </c>
      <c r="AI104" s="17">
        <f t="shared" si="78"/>
        <v>0</v>
      </c>
      <c r="AJ104" s="17">
        <f t="shared" si="78"/>
        <v>0</v>
      </c>
      <c r="AK104" s="17">
        <f t="shared" si="78"/>
        <v>0</v>
      </c>
      <c r="AL104" s="17">
        <f t="shared" si="78"/>
        <v>0</v>
      </c>
      <c r="AM104" s="17">
        <f t="shared" si="78"/>
        <v>0</v>
      </c>
      <c r="AN104" s="17">
        <f t="shared" si="78"/>
        <v>0</v>
      </c>
      <c r="AO104" s="17">
        <f t="shared" si="78"/>
        <v>0</v>
      </c>
      <c r="AP104" s="17">
        <f t="shared" si="78"/>
        <v>0</v>
      </c>
      <c r="AQ104" s="17">
        <f t="shared" si="78"/>
        <v>0</v>
      </c>
      <c r="AR104" s="17">
        <f t="shared" si="79"/>
        <v>0</v>
      </c>
      <c r="AS104" s="17">
        <f t="shared" si="79"/>
        <v>0</v>
      </c>
      <c r="AT104" s="17">
        <f t="shared" si="79"/>
        <v>0</v>
      </c>
      <c r="AU104" s="17">
        <f t="shared" si="79"/>
        <v>0</v>
      </c>
      <c r="AV104" s="17">
        <f t="shared" si="79"/>
        <v>0</v>
      </c>
      <c r="AW104" s="17">
        <f t="shared" si="79"/>
        <v>0</v>
      </c>
      <c r="AX104" s="17">
        <f t="shared" si="79"/>
        <v>0</v>
      </c>
      <c r="AY104" s="17">
        <f t="shared" si="79"/>
        <v>0</v>
      </c>
      <c r="BA104" s="17">
        <f t="shared" si="80"/>
        <v>0</v>
      </c>
      <c r="BB104" s="17">
        <f t="shared" si="80"/>
        <v>0</v>
      </c>
      <c r="BC104" s="17">
        <f t="shared" si="80"/>
        <v>0</v>
      </c>
      <c r="BD104" s="17">
        <f t="shared" si="80"/>
        <v>0</v>
      </c>
      <c r="BE104" s="17">
        <f t="shared" si="80"/>
        <v>0</v>
      </c>
      <c r="BF104" s="17">
        <f t="shared" si="80"/>
        <v>0</v>
      </c>
      <c r="BH104" s="36">
        <f t="shared" si="41"/>
        <v>0</v>
      </c>
      <c r="BI104" s="33"/>
    </row>
    <row r="105" spans="1:61" ht="15">
      <c r="A105" s="24" t="s">
        <v>12419</v>
      </c>
      <c r="B105" s="15">
        <f t="shared" si="57"/>
        <v>0</v>
      </c>
      <c r="C105" s="22" t="s">
        <v>12420</v>
      </c>
      <c r="D105" s="78">
        <f t="shared" si="58"/>
        <v>0</v>
      </c>
      <c r="E105" s="17">
        <f t="shared" si="59"/>
        <v>0</v>
      </c>
      <c r="F105" s="3">
        <f t="shared" si="60"/>
        <v>0</v>
      </c>
      <c r="G105" s="84">
        <f t="shared" si="61"/>
        <v>0</v>
      </c>
      <c r="H105" s="79">
        <f t="shared" si="81"/>
        <v>0</v>
      </c>
      <c r="I105" s="79">
        <f t="shared" si="82"/>
        <v>0</v>
      </c>
      <c r="J105" s="79">
        <f t="shared" si="83"/>
        <v>0</v>
      </c>
      <c r="K105" s="23">
        <v>0</v>
      </c>
      <c r="L105" s="17">
        <f t="shared" si="72"/>
        <v>0</v>
      </c>
      <c r="M105" s="17">
        <f t="shared" si="72"/>
        <v>0</v>
      </c>
      <c r="N105" s="79">
        <f t="shared" si="84"/>
        <v>0</v>
      </c>
      <c r="O105" s="17">
        <f t="shared" si="73"/>
        <v>0</v>
      </c>
      <c r="P105" s="17">
        <f t="shared" si="73"/>
        <v>0</v>
      </c>
      <c r="Q105" s="17">
        <f t="shared" si="73"/>
        <v>0</v>
      </c>
      <c r="R105" s="78">
        <f t="shared" si="62"/>
        <v>0</v>
      </c>
      <c r="S105" s="17">
        <f t="shared" si="66"/>
        <v>0</v>
      </c>
      <c r="T105" s="12">
        <f t="shared" si="63"/>
        <v>0</v>
      </c>
      <c r="U105" s="12">
        <f t="shared" si="64"/>
        <v>0</v>
      </c>
      <c r="V105" s="31">
        <v>0</v>
      </c>
      <c r="W105" s="31">
        <v>0</v>
      </c>
      <c r="X105" s="31">
        <v>0</v>
      </c>
      <c r="Y105" s="30">
        <f t="shared" ref="Y105:Y168" si="85">AW105+AY105</f>
        <v>0</v>
      </c>
      <c r="Z105" s="17">
        <f t="shared" si="65"/>
        <v>0</v>
      </c>
      <c r="AA105" s="17">
        <f t="shared" si="67"/>
        <v>0</v>
      </c>
      <c r="AB105" s="23">
        <v>0</v>
      </c>
      <c r="AC105" s="17">
        <f t="shared" si="68"/>
        <v>0</v>
      </c>
      <c r="AD105" s="17">
        <f t="shared" si="74"/>
        <v>0</v>
      </c>
      <c r="AE105" s="17">
        <f t="shared" si="74"/>
        <v>0</v>
      </c>
      <c r="AF105" s="17">
        <f t="shared" si="74"/>
        <v>0</v>
      </c>
      <c r="AH105" s="17">
        <f t="shared" si="78"/>
        <v>0</v>
      </c>
      <c r="AI105" s="17">
        <f t="shared" si="78"/>
        <v>0</v>
      </c>
      <c r="AJ105" s="17">
        <f t="shared" si="78"/>
        <v>0</v>
      </c>
      <c r="AK105" s="17">
        <f t="shared" si="78"/>
        <v>0</v>
      </c>
      <c r="AL105" s="17">
        <f t="shared" si="78"/>
        <v>0</v>
      </c>
      <c r="AM105" s="17">
        <f t="shared" si="78"/>
        <v>0</v>
      </c>
      <c r="AN105" s="17">
        <f t="shared" si="78"/>
        <v>0</v>
      </c>
      <c r="AO105" s="17">
        <f t="shared" si="78"/>
        <v>0</v>
      </c>
      <c r="AP105" s="17">
        <f t="shared" si="78"/>
        <v>0</v>
      </c>
      <c r="AQ105" s="17">
        <f t="shared" si="78"/>
        <v>0</v>
      </c>
      <c r="AR105" s="17">
        <f t="shared" si="79"/>
        <v>0</v>
      </c>
      <c r="AS105" s="17">
        <f t="shared" si="79"/>
        <v>0</v>
      </c>
      <c r="AT105" s="17">
        <f t="shared" si="79"/>
        <v>0</v>
      </c>
      <c r="AU105" s="17">
        <f t="shared" si="79"/>
        <v>0</v>
      </c>
      <c r="AV105" s="17">
        <f t="shared" si="79"/>
        <v>0</v>
      </c>
      <c r="AW105" s="17">
        <f t="shared" si="79"/>
        <v>0</v>
      </c>
      <c r="AX105" s="17">
        <f t="shared" si="79"/>
        <v>0</v>
      </c>
      <c r="AY105" s="17">
        <f t="shared" si="79"/>
        <v>0</v>
      </c>
      <c r="BA105" s="17">
        <f t="shared" si="80"/>
        <v>0</v>
      </c>
      <c r="BB105" s="17">
        <f t="shared" si="80"/>
        <v>0</v>
      </c>
      <c r="BC105" s="17">
        <f t="shared" si="80"/>
        <v>0</v>
      </c>
      <c r="BD105" s="17">
        <f t="shared" si="80"/>
        <v>0</v>
      </c>
      <c r="BE105" s="17">
        <f t="shared" si="80"/>
        <v>0</v>
      </c>
      <c r="BF105" s="17">
        <f t="shared" si="80"/>
        <v>0</v>
      </c>
      <c r="BH105" s="36">
        <f t="shared" ref="BH105:BH168" si="86">+(BD105-AJ105)+(BF105-AV105)+(AX105-BB105)</f>
        <v>0</v>
      </c>
      <c r="BI105" s="33"/>
    </row>
    <row r="106" spans="1:61" ht="15">
      <c r="A106" s="24" t="s">
        <v>12421</v>
      </c>
      <c r="B106" s="15">
        <f t="shared" si="57"/>
        <v>0</v>
      </c>
      <c r="C106" s="22" t="s">
        <v>12422</v>
      </c>
      <c r="D106" s="78">
        <f t="shared" si="58"/>
        <v>0</v>
      </c>
      <c r="E106" s="17">
        <f t="shared" si="59"/>
        <v>0</v>
      </c>
      <c r="F106" s="3">
        <f t="shared" si="60"/>
        <v>0</v>
      </c>
      <c r="G106" s="84">
        <f t="shared" si="61"/>
        <v>0</v>
      </c>
      <c r="H106" s="79">
        <f t="shared" si="81"/>
        <v>0</v>
      </c>
      <c r="I106" s="79">
        <f t="shared" si="82"/>
        <v>0</v>
      </c>
      <c r="J106" s="79">
        <f t="shared" si="83"/>
        <v>0</v>
      </c>
      <c r="K106" s="23">
        <v>0</v>
      </c>
      <c r="L106" s="17">
        <f t="shared" si="72"/>
        <v>0</v>
      </c>
      <c r="M106" s="17">
        <f t="shared" si="72"/>
        <v>0</v>
      </c>
      <c r="N106" s="79">
        <f t="shared" si="84"/>
        <v>0</v>
      </c>
      <c r="O106" s="17">
        <f t="shared" si="73"/>
        <v>0</v>
      </c>
      <c r="P106" s="17">
        <f t="shared" si="73"/>
        <v>0</v>
      </c>
      <c r="Q106" s="17">
        <f t="shared" si="73"/>
        <v>0</v>
      </c>
      <c r="R106" s="78">
        <f t="shared" si="62"/>
        <v>0</v>
      </c>
      <c r="S106" s="17">
        <f t="shared" si="66"/>
        <v>0</v>
      </c>
      <c r="T106" s="12">
        <f t="shared" si="63"/>
        <v>0</v>
      </c>
      <c r="U106" s="12">
        <f t="shared" si="64"/>
        <v>0</v>
      </c>
      <c r="V106" s="31">
        <v>0</v>
      </c>
      <c r="W106" s="31">
        <v>0</v>
      </c>
      <c r="X106" s="31">
        <v>0</v>
      </c>
      <c r="Y106" s="30">
        <f t="shared" si="85"/>
        <v>0</v>
      </c>
      <c r="Z106" s="17">
        <f t="shared" si="65"/>
        <v>0</v>
      </c>
      <c r="AA106" s="17">
        <f t="shared" si="67"/>
        <v>0</v>
      </c>
      <c r="AB106" s="23">
        <v>0</v>
      </c>
      <c r="AC106" s="17">
        <f t="shared" si="68"/>
        <v>0</v>
      </c>
      <c r="AD106" s="17">
        <f t="shared" si="74"/>
        <v>0</v>
      </c>
      <c r="AE106" s="17">
        <f t="shared" si="74"/>
        <v>0</v>
      </c>
      <c r="AF106" s="17">
        <f t="shared" si="74"/>
        <v>0</v>
      </c>
      <c r="AH106" s="17">
        <f t="shared" si="78"/>
        <v>0</v>
      </c>
      <c r="AI106" s="17">
        <f t="shared" si="78"/>
        <v>0</v>
      </c>
      <c r="AJ106" s="17">
        <f t="shared" si="78"/>
        <v>0</v>
      </c>
      <c r="AK106" s="17">
        <f t="shared" si="78"/>
        <v>0</v>
      </c>
      <c r="AL106" s="17">
        <f t="shared" si="78"/>
        <v>0</v>
      </c>
      <c r="AM106" s="17">
        <f t="shared" si="78"/>
        <v>0</v>
      </c>
      <c r="AN106" s="17">
        <f t="shared" si="78"/>
        <v>0</v>
      </c>
      <c r="AO106" s="17">
        <f t="shared" si="78"/>
        <v>0</v>
      </c>
      <c r="AP106" s="17">
        <f t="shared" si="78"/>
        <v>0</v>
      </c>
      <c r="AQ106" s="17">
        <f t="shared" si="78"/>
        <v>0</v>
      </c>
      <c r="AR106" s="17">
        <f t="shared" si="79"/>
        <v>0</v>
      </c>
      <c r="AS106" s="17">
        <f t="shared" si="79"/>
        <v>0</v>
      </c>
      <c r="AT106" s="17">
        <f t="shared" si="79"/>
        <v>0</v>
      </c>
      <c r="AU106" s="17">
        <f t="shared" si="79"/>
        <v>0</v>
      </c>
      <c r="AV106" s="17">
        <f t="shared" si="79"/>
        <v>0</v>
      </c>
      <c r="AW106" s="17">
        <f t="shared" si="79"/>
        <v>0</v>
      </c>
      <c r="AX106" s="17">
        <f t="shared" si="79"/>
        <v>0</v>
      </c>
      <c r="AY106" s="17">
        <f t="shared" si="79"/>
        <v>0</v>
      </c>
      <c r="BA106" s="17">
        <f t="shared" si="80"/>
        <v>0</v>
      </c>
      <c r="BB106" s="17">
        <f t="shared" si="80"/>
        <v>0</v>
      </c>
      <c r="BC106" s="17">
        <f t="shared" si="80"/>
        <v>0</v>
      </c>
      <c r="BD106" s="17">
        <f t="shared" si="80"/>
        <v>0</v>
      </c>
      <c r="BE106" s="17">
        <f t="shared" si="80"/>
        <v>0</v>
      </c>
      <c r="BF106" s="17">
        <f t="shared" si="80"/>
        <v>0</v>
      </c>
      <c r="BH106" s="36">
        <f t="shared" si="86"/>
        <v>0</v>
      </c>
      <c r="BI106" s="5"/>
    </row>
    <row r="107" spans="1:61" ht="15">
      <c r="A107" s="24" t="s">
        <v>12423</v>
      </c>
      <c r="B107" s="15">
        <f t="shared" si="57"/>
        <v>0</v>
      </c>
      <c r="C107" s="22" t="s">
        <v>12424</v>
      </c>
      <c r="D107" s="78">
        <f t="shared" si="58"/>
        <v>0</v>
      </c>
      <c r="E107" s="17">
        <f t="shared" si="59"/>
        <v>0</v>
      </c>
      <c r="F107" s="3">
        <f t="shared" si="60"/>
        <v>0</v>
      </c>
      <c r="G107" s="84">
        <f t="shared" si="61"/>
        <v>0</v>
      </c>
      <c r="H107" s="79">
        <f t="shared" si="81"/>
        <v>0</v>
      </c>
      <c r="I107" s="79">
        <f t="shared" si="82"/>
        <v>0</v>
      </c>
      <c r="J107" s="79">
        <f t="shared" si="83"/>
        <v>0</v>
      </c>
      <c r="K107" s="23">
        <v>0</v>
      </c>
      <c r="L107" s="17">
        <f t="shared" si="72"/>
        <v>0</v>
      </c>
      <c r="M107" s="17">
        <f t="shared" si="72"/>
        <v>0</v>
      </c>
      <c r="N107" s="79">
        <f t="shared" si="84"/>
        <v>0</v>
      </c>
      <c r="O107" s="17">
        <f t="shared" si="73"/>
        <v>0</v>
      </c>
      <c r="P107" s="17">
        <f t="shared" si="73"/>
        <v>0</v>
      </c>
      <c r="Q107" s="17">
        <f t="shared" si="73"/>
        <v>0</v>
      </c>
      <c r="R107" s="78">
        <f t="shared" si="62"/>
        <v>0</v>
      </c>
      <c r="S107" s="17">
        <f t="shared" si="66"/>
        <v>0</v>
      </c>
      <c r="T107" s="12">
        <f t="shared" si="63"/>
        <v>0</v>
      </c>
      <c r="U107" s="12">
        <f t="shared" si="64"/>
        <v>0</v>
      </c>
      <c r="V107" s="31">
        <v>0</v>
      </c>
      <c r="W107" s="31">
        <v>0</v>
      </c>
      <c r="X107" s="31">
        <v>0</v>
      </c>
      <c r="Y107" s="30">
        <f t="shared" si="85"/>
        <v>0</v>
      </c>
      <c r="Z107" s="17">
        <f t="shared" si="65"/>
        <v>0</v>
      </c>
      <c r="AA107" s="17">
        <f t="shared" si="67"/>
        <v>0</v>
      </c>
      <c r="AB107" s="23">
        <v>0</v>
      </c>
      <c r="AC107" s="17">
        <f t="shared" si="68"/>
        <v>0</v>
      </c>
      <c r="AD107" s="17">
        <f t="shared" si="74"/>
        <v>0</v>
      </c>
      <c r="AE107" s="17">
        <f t="shared" si="74"/>
        <v>0</v>
      </c>
      <c r="AF107" s="17">
        <f t="shared" si="74"/>
        <v>0</v>
      </c>
      <c r="AH107" s="17">
        <f t="shared" si="78"/>
        <v>0</v>
      </c>
      <c r="AI107" s="17">
        <f t="shared" si="78"/>
        <v>0</v>
      </c>
      <c r="AJ107" s="17">
        <f t="shared" si="78"/>
        <v>0</v>
      </c>
      <c r="AK107" s="17">
        <f t="shared" si="78"/>
        <v>0</v>
      </c>
      <c r="AL107" s="17">
        <f t="shared" si="78"/>
        <v>0</v>
      </c>
      <c r="AM107" s="17">
        <f t="shared" si="78"/>
        <v>0</v>
      </c>
      <c r="AN107" s="17">
        <f t="shared" si="78"/>
        <v>0</v>
      </c>
      <c r="AO107" s="17">
        <f t="shared" si="78"/>
        <v>0</v>
      </c>
      <c r="AP107" s="17">
        <f t="shared" si="78"/>
        <v>0</v>
      </c>
      <c r="AQ107" s="17">
        <f t="shared" si="78"/>
        <v>0</v>
      </c>
      <c r="AR107" s="17">
        <f t="shared" si="79"/>
        <v>0</v>
      </c>
      <c r="AS107" s="17">
        <f t="shared" si="79"/>
        <v>0</v>
      </c>
      <c r="AT107" s="17">
        <f t="shared" si="79"/>
        <v>0</v>
      </c>
      <c r="AU107" s="17">
        <f t="shared" si="79"/>
        <v>0</v>
      </c>
      <c r="AV107" s="17">
        <f t="shared" si="79"/>
        <v>0</v>
      </c>
      <c r="AW107" s="17">
        <f t="shared" si="79"/>
        <v>0</v>
      </c>
      <c r="AX107" s="17">
        <f t="shared" si="79"/>
        <v>0</v>
      </c>
      <c r="AY107" s="17">
        <f t="shared" si="79"/>
        <v>0</v>
      </c>
      <c r="BA107" s="17">
        <f t="shared" si="80"/>
        <v>0</v>
      </c>
      <c r="BB107" s="17">
        <f t="shared" si="80"/>
        <v>0</v>
      </c>
      <c r="BC107" s="17">
        <f t="shared" si="80"/>
        <v>0</v>
      </c>
      <c r="BD107" s="17">
        <f t="shared" si="80"/>
        <v>0</v>
      </c>
      <c r="BE107" s="17">
        <f t="shared" si="80"/>
        <v>0</v>
      </c>
      <c r="BF107" s="17">
        <f t="shared" si="80"/>
        <v>0</v>
      </c>
      <c r="BH107" s="36">
        <f t="shared" si="86"/>
        <v>0</v>
      </c>
      <c r="BI107" s="5"/>
    </row>
    <row r="108" spans="1:61" ht="15">
      <c r="A108" s="24" t="s">
        <v>12425</v>
      </c>
      <c r="B108" s="15">
        <f t="shared" si="57"/>
        <v>0</v>
      </c>
      <c r="C108" s="22" t="s">
        <v>12426</v>
      </c>
      <c r="D108" s="78">
        <f t="shared" si="58"/>
        <v>0</v>
      </c>
      <c r="E108" s="17">
        <f t="shared" si="59"/>
        <v>0</v>
      </c>
      <c r="F108" s="3">
        <f t="shared" si="60"/>
        <v>0</v>
      </c>
      <c r="G108" s="84">
        <f t="shared" si="61"/>
        <v>0</v>
      </c>
      <c r="H108" s="79">
        <f t="shared" si="81"/>
        <v>0</v>
      </c>
      <c r="I108" s="79">
        <f t="shared" si="82"/>
        <v>0</v>
      </c>
      <c r="J108" s="79">
        <f t="shared" si="83"/>
        <v>0</v>
      </c>
      <c r="K108" s="23">
        <v>0</v>
      </c>
      <c r="L108" s="17">
        <f t="shared" ref="L108:M127" si="87">SUMPRODUCT(L$374:L$599*(LEFT($A$374:$A$599,LEN($A108))=$A108))</f>
        <v>0</v>
      </c>
      <c r="M108" s="17">
        <f t="shared" si="87"/>
        <v>0</v>
      </c>
      <c r="N108" s="79">
        <f t="shared" si="84"/>
        <v>0</v>
      </c>
      <c r="O108" s="17">
        <f t="shared" ref="O108:Q127" si="88">SUMPRODUCT(O$374:O$599*(LEFT($A$374:$A$599,LEN($A108))=$A108))</f>
        <v>0</v>
      </c>
      <c r="P108" s="17">
        <f t="shared" si="88"/>
        <v>0</v>
      </c>
      <c r="Q108" s="17">
        <f t="shared" si="88"/>
        <v>0</v>
      </c>
      <c r="R108" s="78">
        <f t="shared" si="62"/>
        <v>0</v>
      </c>
      <c r="S108" s="17">
        <f t="shared" si="66"/>
        <v>0</v>
      </c>
      <c r="T108" s="12">
        <f t="shared" si="63"/>
        <v>0</v>
      </c>
      <c r="U108" s="12">
        <f t="shared" si="64"/>
        <v>0</v>
      </c>
      <c r="V108" s="31">
        <v>0</v>
      </c>
      <c r="W108" s="31">
        <v>0</v>
      </c>
      <c r="X108" s="31">
        <v>0</v>
      </c>
      <c r="Y108" s="30">
        <f t="shared" si="85"/>
        <v>0</v>
      </c>
      <c r="Z108" s="17">
        <f t="shared" si="65"/>
        <v>0</v>
      </c>
      <c r="AA108" s="17">
        <f t="shared" si="67"/>
        <v>0</v>
      </c>
      <c r="AB108" s="23">
        <v>0</v>
      </c>
      <c r="AC108" s="17">
        <f t="shared" si="68"/>
        <v>0</v>
      </c>
      <c r="AD108" s="17">
        <f t="shared" ref="AD108:AF127" si="89">SUMPRODUCT(AD$374:AD$599*(LEFT($A$374:$A$599,LEN($A108))=$A108))</f>
        <v>0</v>
      </c>
      <c r="AE108" s="17">
        <f t="shared" si="89"/>
        <v>0</v>
      </c>
      <c r="AF108" s="17">
        <f t="shared" si="89"/>
        <v>0</v>
      </c>
      <c r="AH108" s="17">
        <f t="shared" ref="AH108:AQ117" si="90">SUMPRODUCT(AH$374:AH$599*(LEFT($A$374:$A$599,LEN($A108))=$A108))</f>
        <v>0</v>
      </c>
      <c r="AI108" s="17">
        <f t="shared" si="90"/>
        <v>0</v>
      </c>
      <c r="AJ108" s="17">
        <f t="shared" si="90"/>
        <v>0</v>
      </c>
      <c r="AK108" s="17">
        <f t="shared" si="90"/>
        <v>0</v>
      </c>
      <c r="AL108" s="17">
        <f t="shared" si="90"/>
        <v>0</v>
      </c>
      <c r="AM108" s="17">
        <f t="shared" si="90"/>
        <v>0</v>
      </c>
      <c r="AN108" s="17">
        <f t="shared" si="90"/>
        <v>0</v>
      </c>
      <c r="AO108" s="17">
        <f t="shared" si="90"/>
        <v>0</v>
      </c>
      <c r="AP108" s="17">
        <f t="shared" si="90"/>
        <v>0</v>
      </c>
      <c r="AQ108" s="17">
        <f t="shared" si="90"/>
        <v>0</v>
      </c>
      <c r="AR108" s="17">
        <f t="shared" ref="AR108:AY117" si="91">SUMPRODUCT(AR$374:AR$599*(LEFT($A$374:$A$599,LEN($A108))=$A108))</f>
        <v>0</v>
      </c>
      <c r="AS108" s="17">
        <f t="shared" si="91"/>
        <v>0</v>
      </c>
      <c r="AT108" s="17">
        <f t="shared" si="91"/>
        <v>0</v>
      </c>
      <c r="AU108" s="17">
        <f t="shared" si="91"/>
        <v>0</v>
      </c>
      <c r="AV108" s="17">
        <f t="shared" si="91"/>
        <v>0</v>
      </c>
      <c r="AW108" s="17">
        <f t="shared" si="91"/>
        <v>0</v>
      </c>
      <c r="AX108" s="17">
        <f t="shared" si="91"/>
        <v>0</v>
      </c>
      <c r="AY108" s="17">
        <f t="shared" si="91"/>
        <v>0</v>
      </c>
      <c r="BA108" s="17">
        <f t="shared" ref="BA108:BF117" si="92">SUMPRODUCT(BA$374:BA$599*(LEFT($A$374:$A$599,LEN($A108))=$A108))</f>
        <v>0</v>
      </c>
      <c r="BB108" s="17">
        <f t="shared" si="92"/>
        <v>0</v>
      </c>
      <c r="BC108" s="17">
        <f t="shared" si="92"/>
        <v>0</v>
      </c>
      <c r="BD108" s="17">
        <f t="shared" si="92"/>
        <v>0</v>
      </c>
      <c r="BE108" s="17">
        <f t="shared" si="92"/>
        <v>0</v>
      </c>
      <c r="BF108" s="17">
        <f t="shared" si="92"/>
        <v>0</v>
      </c>
      <c r="BH108" s="36">
        <f t="shared" si="86"/>
        <v>0</v>
      </c>
      <c r="BI108" s="33"/>
    </row>
    <row r="109" spans="1:61" ht="15">
      <c r="A109" s="24" t="s">
        <v>12427</v>
      </c>
      <c r="B109" s="15">
        <f t="shared" si="57"/>
        <v>0</v>
      </c>
      <c r="C109" s="22" t="s">
        <v>12428</v>
      </c>
      <c r="D109" s="78">
        <f t="shared" si="58"/>
        <v>0</v>
      </c>
      <c r="E109" s="17">
        <f t="shared" si="59"/>
        <v>0</v>
      </c>
      <c r="F109" s="3">
        <f t="shared" si="60"/>
        <v>0</v>
      </c>
      <c r="G109" s="84">
        <f t="shared" si="61"/>
        <v>0</v>
      </c>
      <c r="H109" s="79">
        <f t="shared" si="81"/>
        <v>0</v>
      </c>
      <c r="I109" s="79">
        <f t="shared" si="82"/>
        <v>0</v>
      </c>
      <c r="J109" s="79">
        <f t="shared" si="83"/>
        <v>0</v>
      </c>
      <c r="K109" s="23">
        <v>0</v>
      </c>
      <c r="L109" s="17">
        <f t="shared" si="87"/>
        <v>0</v>
      </c>
      <c r="M109" s="17">
        <f t="shared" si="87"/>
        <v>0</v>
      </c>
      <c r="N109" s="79">
        <f t="shared" si="84"/>
        <v>0</v>
      </c>
      <c r="O109" s="17">
        <f t="shared" si="88"/>
        <v>0</v>
      </c>
      <c r="P109" s="17">
        <f t="shared" si="88"/>
        <v>0</v>
      </c>
      <c r="Q109" s="17">
        <f t="shared" si="88"/>
        <v>0</v>
      </c>
      <c r="R109" s="78">
        <f t="shared" si="62"/>
        <v>0</v>
      </c>
      <c r="S109" s="17">
        <f t="shared" si="66"/>
        <v>0</v>
      </c>
      <c r="T109" s="12">
        <f t="shared" si="63"/>
        <v>0</v>
      </c>
      <c r="U109" s="12">
        <f t="shared" si="64"/>
        <v>0</v>
      </c>
      <c r="V109" s="31">
        <v>0</v>
      </c>
      <c r="W109" s="31">
        <v>0</v>
      </c>
      <c r="X109" s="31">
        <v>0</v>
      </c>
      <c r="Y109" s="30">
        <f t="shared" si="85"/>
        <v>0</v>
      </c>
      <c r="Z109" s="17">
        <f t="shared" si="65"/>
        <v>0</v>
      </c>
      <c r="AA109" s="17">
        <f t="shared" si="67"/>
        <v>0</v>
      </c>
      <c r="AB109" s="23">
        <v>0</v>
      </c>
      <c r="AC109" s="17">
        <f t="shared" si="68"/>
        <v>0</v>
      </c>
      <c r="AD109" s="17">
        <f t="shared" si="89"/>
        <v>0</v>
      </c>
      <c r="AE109" s="17">
        <f t="shared" si="89"/>
        <v>0</v>
      </c>
      <c r="AF109" s="17">
        <f t="shared" si="89"/>
        <v>0</v>
      </c>
      <c r="AH109" s="17">
        <f t="shared" si="90"/>
        <v>0</v>
      </c>
      <c r="AI109" s="17">
        <f t="shared" si="90"/>
        <v>0</v>
      </c>
      <c r="AJ109" s="17">
        <f t="shared" si="90"/>
        <v>0</v>
      </c>
      <c r="AK109" s="17">
        <f t="shared" si="90"/>
        <v>0</v>
      </c>
      <c r="AL109" s="17">
        <f t="shared" si="90"/>
        <v>0</v>
      </c>
      <c r="AM109" s="17">
        <f t="shared" si="90"/>
        <v>0</v>
      </c>
      <c r="AN109" s="17">
        <f t="shared" si="90"/>
        <v>0</v>
      </c>
      <c r="AO109" s="17">
        <f t="shared" si="90"/>
        <v>0</v>
      </c>
      <c r="AP109" s="17">
        <f t="shared" si="90"/>
        <v>0</v>
      </c>
      <c r="AQ109" s="17">
        <f t="shared" si="90"/>
        <v>0</v>
      </c>
      <c r="AR109" s="17">
        <f t="shared" si="91"/>
        <v>0</v>
      </c>
      <c r="AS109" s="17">
        <f t="shared" si="91"/>
        <v>0</v>
      </c>
      <c r="AT109" s="17">
        <f t="shared" si="91"/>
        <v>0</v>
      </c>
      <c r="AU109" s="17">
        <f t="shared" si="91"/>
        <v>0</v>
      </c>
      <c r="AV109" s="17">
        <f t="shared" si="91"/>
        <v>0</v>
      </c>
      <c r="AW109" s="17">
        <f t="shared" si="91"/>
        <v>0</v>
      </c>
      <c r="AX109" s="17">
        <f t="shared" si="91"/>
        <v>0</v>
      </c>
      <c r="AY109" s="17">
        <f t="shared" si="91"/>
        <v>0</v>
      </c>
      <c r="BA109" s="17">
        <f t="shared" si="92"/>
        <v>0</v>
      </c>
      <c r="BB109" s="17">
        <f t="shared" si="92"/>
        <v>0</v>
      </c>
      <c r="BC109" s="17">
        <f t="shared" si="92"/>
        <v>0</v>
      </c>
      <c r="BD109" s="17">
        <f t="shared" si="92"/>
        <v>0</v>
      </c>
      <c r="BE109" s="17">
        <f t="shared" si="92"/>
        <v>0</v>
      </c>
      <c r="BF109" s="17">
        <f t="shared" si="92"/>
        <v>0</v>
      </c>
      <c r="BH109" s="36">
        <f t="shared" si="86"/>
        <v>0</v>
      </c>
      <c r="BI109" s="33"/>
    </row>
    <row r="110" spans="1:61" ht="15">
      <c r="A110" s="24" t="s">
        <v>12429</v>
      </c>
      <c r="B110" s="15">
        <f t="shared" si="57"/>
        <v>0</v>
      </c>
      <c r="C110" s="22" t="s">
        <v>12430</v>
      </c>
      <c r="D110" s="78">
        <f t="shared" si="58"/>
        <v>0</v>
      </c>
      <c r="E110" s="17">
        <f t="shared" si="59"/>
        <v>0</v>
      </c>
      <c r="F110" s="3">
        <f t="shared" si="60"/>
        <v>0</v>
      </c>
      <c r="G110" s="84">
        <f t="shared" si="61"/>
        <v>0</v>
      </c>
      <c r="H110" s="79">
        <f t="shared" si="81"/>
        <v>0</v>
      </c>
      <c r="I110" s="79">
        <f t="shared" si="82"/>
        <v>0</v>
      </c>
      <c r="J110" s="79">
        <f t="shared" si="83"/>
        <v>0</v>
      </c>
      <c r="K110" s="23">
        <v>0</v>
      </c>
      <c r="L110" s="17">
        <f t="shared" si="87"/>
        <v>0</v>
      </c>
      <c r="M110" s="17">
        <f t="shared" si="87"/>
        <v>0</v>
      </c>
      <c r="N110" s="79">
        <f t="shared" si="84"/>
        <v>0</v>
      </c>
      <c r="O110" s="17">
        <f t="shared" si="88"/>
        <v>0</v>
      </c>
      <c r="P110" s="17">
        <f t="shared" si="88"/>
        <v>0</v>
      </c>
      <c r="Q110" s="17">
        <f t="shared" si="88"/>
        <v>0</v>
      </c>
      <c r="R110" s="78">
        <f t="shared" si="62"/>
        <v>0</v>
      </c>
      <c r="S110" s="17">
        <f t="shared" si="66"/>
        <v>0</v>
      </c>
      <c r="T110" s="12">
        <f t="shared" si="63"/>
        <v>0</v>
      </c>
      <c r="U110" s="12">
        <f t="shared" si="64"/>
        <v>0</v>
      </c>
      <c r="V110" s="31">
        <v>0</v>
      </c>
      <c r="W110" s="31">
        <v>0</v>
      </c>
      <c r="X110" s="31">
        <v>0</v>
      </c>
      <c r="Y110" s="30">
        <f t="shared" si="85"/>
        <v>0</v>
      </c>
      <c r="Z110" s="17">
        <f t="shared" si="65"/>
        <v>0</v>
      </c>
      <c r="AA110" s="17">
        <f t="shared" si="67"/>
        <v>0</v>
      </c>
      <c r="AB110" s="23">
        <v>0</v>
      </c>
      <c r="AC110" s="17">
        <f t="shared" si="68"/>
        <v>0</v>
      </c>
      <c r="AD110" s="17">
        <f t="shared" si="89"/>
        <v>0</v>
      </c>
      <c r="AE110" s="17">
        <f t="shared" si="89"/>
        <v>0</v>
      </c>
      <c r="AF110" s="17">
        <f t="shared" si="89"/>
        <v>0</v>
      </c>
      <c r="AH110" s="17">
        <f t="shared" si="90"/>
        <v>0</v>
      </c>
      <c r="AI110" s="17">
        <f t="shared" si="90"/>
        <v>0</v>
      </c>
      <c r="AJ110" s="17">
        <f t="shared" si="90"/>
        <v>0</v>
      </c>
      <c r="AK110" s="17">
        <f t="shared" si="90"/>
        <v>0</v>
      </c>
      <c r="AL110" s="17">
        <f t="shared" si="90"/>
        <v>0</v>
      </c>
      <c r="AM110" s="17">
        <f t="shared" si="90"/>
        <v>0</v>
      </c>
      <c r="AN110" s="17">
        <f t="shared" si="90"/>
        <v>0</v>
      </c>
      <c r="AO110" s="17">
        <f t="shared" si="90"/>
        <v>0</v>
      </c>
      <c r="AP110" s="17">
        <f t="shared" si="90"/>
        <v>0</v>
      </c>
      <c r="AQ110" s="17">
        <f t="shared" si="90"/>
        <v>0</v>
      </c>
      <c r="AR110" s="17">
        <f t="shared" si="91"/>
        <v>0</v>
      </c>
      <c r="AS110" s="17">
        <f t="shared" si="91"/>
        <v>0</v>
      </c>
      <c r="AT110" s="17">
        <f t="shared" si="91"/>
        <v>0</v>
      </c>
      <c r="AU110" s="17">
        <f t="shared" si="91"/>
        <v>0</v>
      </c>
      <c r="AV110" s="17">
        <f t="shared" si="91"/>
        <v>0</v>
      </c>
      <c r="AW110" s="17">
        <f t="shared" si="91"/>
        <v>0</v>
      </c>
      <c r="AX110" s="17">
        <f t="shared" si="91"/>
        <v>0</v>
      </c>
      <c r="AY110" s="17">
        <f t="shared" si="91"/>
        <v>0</v>
      </c>
      <c r="BA110" s="17">
        <f t="shared" si="92"/>
        <v>0</v>
      </c>
      <c r="BB110" s="17">
        <f t="shared" si="92"/>
        <v>0</v>
      </c>
      <c r="BC110" s="17">
        <f t="shared" si="92"/>
        <v>0</v>
      </c>
      <c r="BD110" s="17">
        <f t="shared" si="92"/>
        <v>0</v>
      </c>
      <c r="BE110" s="17">
        <f t="shared" si="92"/>
        <v>0</v>
      </c>
      <c r="BF110" s="17">
        <f t="shared" si="92"/>
        <v>0</v>
      </c>
      <c r="BH110" s="36">
        <f t="shared" si="86"/>
        <v>0</v>
      </c>
      <c r="BI110" s="5"/>
    </row>
    <row r="111" spans="1:61" ht="15">
      <c r="A111" s="24" t="s">
        <v>12431</v>
      </c>
      <c r="B111" s="15">
        <f t="shared" si="57"/>
        <v>0</v>
      </c>
      <c r="C111" s="22" t="s">
        <v>12432</v>
      </c>
      <c r="D111" s="78">
        <f t="shared" si="58"/>
        <v>0</v>
      </c>
      <c r="E111" s="17">
        <f t="shared" si="59"/>
        <v>0</v>
      </c>
      <c r="F111" s="3">
        <f t="shared" si="60"/>
        <v>0</v>
      </c>
      <c r="G111" s="84">
        <f t="shared" si="61"/>
        <v>0</v>
      </c>
      <c r="H111" s="79">
        <f t="shared" si="81"/>
        <v>0</v>
      </c>
      <c r="I111" s="79">
        <f t="shared" si="82"/>
        <v>0</v>
      </c>
      <c r="J111" s="79">
        <f t="shared" si="83"/>
        <v>0</v>
      </c>
      <c r="K111" s="23">
        <v>0</v>
      </c>
      <c r="L111" s="17">
        <f t="shared" si="87"/>
        <v>0</v>
      </c>
      <c r="M111" s="17">
        <f t="shared" si="87"/>
        <v>0</v>
      </c>
      <c r="N111" s="79">
        <f t="shared" si="84"/>
        <v>0</v>
      </c>
      <c r="O111" s="17">
        <f t="shared" si="88"/>
        <v>0</v>
      </c>
      <c r="P111" s="17">
        <f t="shared" si="88"/>
        <v>0</v>
      </c>
      <c r="Q111" s="17">
        <f t="shared" si="88"/>
        <v>0</v>
      </c>
      <c r="R111" s="78">
        <f t="shared" si="62"/>
        <v>0</v>
      </c>
      <c r="S111" s="17">
        <f t="shared" si="66"/>
        <v>0</v>
      </c>
      <c r="T111" s="12">
        <f t="shared" si="63"/>
        <v>0</v>
      </c>
      <c r="U111" s="12">
        <f t="shared" si="64"/>
        <v>0</v>
      </c>
      <c r="V111" s="31">
        <v>0</v>
      </c>
      <c r="W111" s="31">
        <v>0</v>
      </c>
      <c r="X111" s="31">
        <v>0</v>
      </c>
      <c r="Y111" s="30">
        <f t="shared" si="85"/>
        <v>0</v>
      </c>
      <c r="Z111" s="17">
        <f t="shared" si="65"/>
        <v>0</v>
      </c>
      <c r="AA111" s="17">
        <f t="shared" si="67"/>
        <v>0</v>
      </c>
      <c r="AB111" s="23">
        <v>0</v>
      </c>
      <c r="AC111" s="17">
        <f t="shared" si="68"/>
        <v>0</v>
      </c>
      <c r="AD111" s="17">
        <f t="shared" si="89"/>
        <v>0</v>
      </c>
      <c r="AE111" s="17">
        <f t="shared" si="89"/>
        <v>0</v>
      </c>
      <c r="AF111" s="17">
        <f t="shared" si="89"/>
        <v>0</v>
      </c>
      <c r="AH111" s="17">
        <f t="shared" si="90"/>
        <v>0</v>
      </c>
      <c r="AI111" s="17">
        <f t="shared" si="90"/>
        <v>0</v>
      </c>
      <c r="AJ111" s="17">
        <f t="shared" si="90"/>
        <v>0</v>
      </c>
      <c r="AK111" s="17">
        <f t="shared" si="90"/>
        <v>0</v>
      </c>
      <c r="AL111" s="17">
        <f t="shared" si="90"/>
        <v>0</v>
      </c>
      <c r="AM111" s="17">
        <f t="shared" si="90"/>
        <v>0</v>
      </c>
      <c r="AN111" s="17">
        <f t="shared" si="90"/>
        <v>0</v>
      </c>
      <c r="AO111" s="17">
        <f t="shared" si="90"/>
        <v>0</v>
      </c>
      <c r="AP111" s="17">
        <f t="shared" si="90"/>
        <v>0</v>
      </c>
      <c r="AQ111" s="17">
        <f t="shared" si="90"/>
        <v>0</v>
      </c>
      <c r="AR111" s="17">
        <f t="shared" si="91"/>
        <v>0</v>
      </c>
      <c r="AS111" s="17">
        <f t="shared" si="91"/>
        <v>0</v>
      </c>
      <c r="AT111" s="17">
        <f t="shared" si="91"/>
        <v>0</v>
      </c>
      <c r="AU111" s="17">
        <f t="shared" si="91"/>
        <v>0</v>
      </c>
      <c r="AV111" s="17">
        <f t="shared" si="91"/>
        <v>0</v>
      </c>
      <c r="AW111" s="17">
        <f t="shared" si="91"/>
        <v>0</v>
      </c>
      <c r="AX111" s="17">
        <f t="shared" si="91"/>
        <v>0</v>
      </c>
      <c r="AY111" s="17">
        <f t="shared" si="91"/>
        <v>0</v>
      </c>
      <c r="BA111" s="17">
        <f t="shared" si="92"/>
        <v>0</v>
      </c>
      <c r="BB111" s="17">
        <f t="shared" si="92"/>
        <v>0</v>
      </c>
      <c r="BC111" s="17">
        <f t="shared" si="92"/>
        <v>0</v>
      </c>
      <c r="BD111" s="17">
        <f t="shared" si="92"/>
        <v>0</v>
      </c>
      <c r="BE111" s="17">
        <f t="shared" si="92"/>
        <v>0</v>
      </c>
      <c r="BF111" s="17">
        <f t="shared" si="92"/>
        <v>0</v>
      </c>
      <c r="BH111" s="36">
        <f t="shared" si="86"/>
        <v>0</v>
      </c>
      <c r="BI111" s="5"/>
    </row>
    <row r="112" spans="1:61" ht="15">
      <c r="A112" s="24" t="s">
        <v>12433</v>
      </c>
      <c r="B112" s="15">
        <f t="shared" si="57"/>
        <v>0</v>
      </c>
      <c r="C112" s="22" t="s">
        <v>12434</v>
      </c>
      <c r="D112" s="78">
        <f t="shared" si="58"/>
        <v>0</v>
      </c>
      <c r="E112" s="17">
        <f t="shared" si="59"/>
        <v>0</v>
      </c>
      <c r="F112" s="3">
        <f t="shared" si="60"/>
        <v>0</v>
      </c>
      <c r="G112" s="84">
        <f t="shared" si="61"/>
        <v>0</v>
      </c>
      <c r="H112" s="79">
        <f t="shared" si="81"/>
        <v>0</v>
      </c>
      <c r="I112" s="79">
        <f t="shared" si="82"/>
        <v>0</v>
      </c>
      <c r="J112" s="79">
        <f t="shared" si="83"/>
        <v>0</v>
      </c>
      <c r="K112" s="23">
        <v>0</v>
      </c>
      <c r="L112" s="17">
        <f t="shared" si="87"/>
        <v>0</v>
      </c>
      <c r="M112" s="17">
        <f t="shared" si="87"/>
        <v>0</v>
      </c>
      <c r="N112" s="79">
        <f t="shared" si="84"/>
        <v>0</v>
      </c>
      <c r="O112" s="17">
        <f t="shared" si="88"/>
        <v>0</v>
      </c>
      <c r="P112" s="17">
        <f t="shared" si="88"/>
        <v>0</v>
      </c>
      <c r="Q112" s="17">
        <f t="shared" si="88"/>
        <v>0</v>
      </c>
      <c r="R112" s="78">
        <f t="shared" si="62"/>
        <v>0</v>
      </c>
      <c r="S112" s="17">
        <f t="shared" si="66"/>
        <v>0</v>
      </c>
      <c r="T112" s="12">
        <f t="shared" si="63"/>
        <v>0</v>
      </c>
      <c r="U112" s="12">
        <f t="shared" si="64"/>
        <v>0</v>
      </c>
      <c r="V112" s="31">
        <v>0</v>
      </c>
      <c r="W112" s="31">
        <v>0</v>
      </c>
      <c r="X112" s="31">
        <v>0</v>
      </c>
      <c r="Y112" s="30">
        <f t="shared" si="85"/>
        <v>0</v>
      </c>
      <c r="Z112" s="17">
        <f t="shared" si="65"/>
        <v>0</v>
      </c>
      <c r="AA112" s="17">
        <f t="shared" si="67"/>
        <v>0</v>
      </c>
      <c r="AB112" s="23">
        <v>0</v>
      </c>
      <c r="AC112" s="17">
        <f t="shared" si="68"/>
        <v>0</v>
      </c>
      <c r="AD112" s="17">
        <f t="shared" si="89"/>
        <v>0</v>
      </c>
      <c r="AE112" s="17">
        <f t="shared" si="89"/>
        <v>0</v>
      </c>
      <c r="AF112" s="17">
        <f t="shared" si="89"/>
        <v>0</v>
      </c>
      <c r="AH112" s="17">
        <f t="shared" si="90"/>
        <v>0</v>
      </c>
      <c r="AI112" s="17">
        <f t="shared" si="90"/>
        <v>0</v>
      </c>
      <c r="AJ112" s="17">
        <f t="shared" si="90"/>
        <v>0</v>
      </c>
      <c r="AK112" s="17">
        <f t="shared" si="90"/>
        <v>0</v>
      </c>
      <c r="AL112" s="17">
        <f t="shared" si="90"/>
        <v>0</v>
      </c>
      <c r="AM112" s="17">
        <f t="shared" si="90"/>
        <v>0</v>
      </c>
      <c r="AN112" s="17">
        <f t="shared" si="90"/>
        <v>0</v>
      </c>
      <c r="AO112" s="17">
        <f t="shared" si="90"/>
        <v>0</v>
      </c>
      <c r="AP112" s="17">
        <f t="shared" si="90"/>
        <v>0</v>
      </c>
      <c r="AQ112" s="17">
        <f t="shared" si="90"/>
        <v>0</v>
      </c>
      <c r="AR112" s="17">
        <f t="shared" si="91"/>
        <v>0</v>
      </c>
      <c r="AS112" s="17">
        <f t="shared" si="91"/>
        <v>0</v>
      </c>
      <c r="AT112" s="17">
        <f t="shared" si="91"/>
        <v>0</v>
      </c>
      <c r="AU112" s="17">
        <f t="shared" si="91"/>
        <v>0</v>
      </c>
      <c r="AV112" s="17">
        <f t="shared" si="91"/>
        <v>0</v>
      </c>
      <c r="AW112" s="17">
        <f t="shared" si="91"/>
        <v>0</v>
      </c>
      <c r="AX112" s="17">
        <f t="shared" si="91"/>
        <v>0</v>
      </c>
      <c r="AY112" s="17">
        <f t="shared" si="91"/>
        <v>0</v>
      </c>
      <c r="BA112" s="17">
        <f t="shared" si="92"/>
        <v>0</v>
      </c>
      <c r="BB112" s="17">
        <f t="shared" si="92"/>
        <v>0</v>
      </c>
      <c r="BC112" s="17">
        <f t="shared" si="92"/>
        <v>0</v>
      </c>
      <c r="BD112" s="17">
        <f t="shared" si="92"/>
        <v>0</v>
      </c>
      <c r="BE112" s="17">
        <f t="shared" si="92"/>
        <v>0</v>
      </c>
      <c r="BF112" s="17">
        <f t="shared" si="92"/>
        <v>0</v>
      </c>
      <c r="BH112" s="36">
        <f t="shared" si="86"/>
        <v>0</v>
      </c>
      <c r="BI112" s="33"/>
    </row>
    <row r="113" spans="1:61" ht="15">
      <c r="A113" s="24" t="s">
        <v>12435</v>
      </c>
      <c r="B113" s="15">
        <f t="shared" si="57"/>
        <v>0</v>
      </c>
      <c r="C113" s="22" t="s">
        <v>12436</v>
      </c>
      <c r="D113" s="78">
        <f t="shared" si="58"/>
        <v>0</v>
      </c>
      <c r="E113" s="17">
        <f t="shared" si="59"/>
        <v>0</v>
      </c>
      <c r="F113" s="3">
        <f t="shared" si="60"/>
        <v>0</v>
      </c>
      <c r="G113" s="84">
        <f t="shared" si="61"/>
        <v>0</v>
      </c>
      <c r="H113" s="79">
        <f t="shared" si="81"/>
        <v>0</v>
      </c>
      <c r="I113" s="79">
        <f t="shared" si="82"/>
        <v>0</v>
      </c>
      <c r="J113" s="79">
        <f t="shared" si="83"/>
        <v>0</v>
      </c>
      <c r="K113" s="23">
        <v>0</v>
      </c>
      <c r="L113" s="17">
        <f t="shared" si="87"/>
        <v>0</v>
      </c>
      <c r="M113" s="17">
        <f t="shared" si="87"/>
        <v>0</v>
      </c>
      <c r="N113" s="79">
        <f t="shared" si="84"/>
        <v>0</v>
      </c>
      <c r="O113" s="17">
        <f t="shared" si="88"/>
        <v>0</v>
      </c>
      <c r="P113" s="17">
        <f t="shared" si="88"/>
        <v>0</v>
      </c>
      <c r="Q113" s="17">
        <f t="shared" si="88"/>
        <v>0</v>
      </c>
      <c r="R113" s="78">
        <f t="shared" si="62"/>
        <v>0</v>
      </c>
      <c r="S113" s="17">
        <f t="shared" si="66"/>
        <v>0</v>
      </c>
      <c r="T113" s="12">
        <f t="shared" si="63"/>
        <v>0</v>
      </c>
      <c r="U113" s="12">
        <f t="shared" si="64"/>
        <v>0</v>
      </c>
      <c r="V113" s="31">
        <v>0</v>
      </c>
      <c r="W113" s="31">
        <v>0</v>
      </c>
      <c r="X113" s="31">
        <v>0</v>
      </c>
      <c r="Y113" s="30">
        <f t="shared" si="85"/>
        <v>0</v>
      </c>
      <c r="Z113" s="17">
        <f t="shared" si="65"/>
        <v>0</v>
      </c>
      <c r="AA113" s="17">
        <f t="shared" si="67"/>
        <v>0</v>
      </c>
      <c r="AB113" s="23">
        <v>0</v>
      </c>
      <c r="AC113" s="17">
        <f t="shared" si="68"/>
        <v>0</v>
      </c>
      <c r="AD113" s="17">
        <f t="shared" si="89"/>
        <v>0</v>
      </c>
      <c r="AE113" s="17">
        <f t="shared" si="89"/>
        <v>0</v>
      </c>
      <c r="AF113" s="17">
        <f t="shared" si="89"/>
        <v>0</v>
      </c>
      <c r="AH113" s="17">
        <f t="shared" si="90"/>
        <v>0</v>
      </c>
      <c r="AI113" s="17">
        <f t="shared" si="90"/>
        <v>0</v>
      </c>
      <c r="AJ113" s="17">
        <f t="shared" si="90"/>
        <v>0</v>
      </c>
      <c r="AK113" s="17">
        <f t="shared" si="90"/>
        <v>0</v>
      </c>
      <c r="AL113" s="17">
        <f t="shared" si="90"/>
        <v>0</v>
      </c>
      <c r="AM113" s="17">
        <f t="shared" si="90"/>
        <v>0</v>
      </c>
      <c r="AN113" s="17">
        <f t="shared" si="90"/>
        <v>0</v>
      </c>
      <c r="AO113" s="17">
        <f t="shared" si="90"/>
        <v>0</v>
      </c>
      <c r="AP113" s="17">
        <f t="shared" si="90"/>
        <v>0</v>
      </c>
      <c r="AQ113" s="17">
        <f t="shared" si="90"/>
        <v>0</v>
      </c>
      <c r="AR113" s="17">
        <f t="shared" si="91"/>
        <v>0</v>
      </c>
      <c r="AS113" s="17">
        <f t="shared" si="91"/>
        <v>0</v>
      </c>
      <c r="AT113" s="17">
        <f t="shared" si="91"/>
        <v>0</v>
      </c>
      <c r="AU113" s="17">
        <f t="shared" si="91"/>
        <v>0</v>
      </c>
      <c r="AV113" s="17">
        <f t="shared" si="91"/>
        <v>0</v>
      </c>
      <c r="AW113" s="17">
        <f t="shared" si="91"/>
        <v>0</v>
      </c>
      <c r="AX113" s="17">
        <f t="shared" si="91"/>
        <v>0</v>
      </c>
      <c r="AY113" s="17">
        <f t="shared" si="91"/>
        <v>0</v>
      </c>
      <c r="BA113" s="17">
        <f t="shared" si="92"/>
        <v>0</v>
      </c>
      <c r="BB113" s="17">
        <f t="shared" si="92"/>
        <v>0</v>
      </c>
      <c r="BC113" s="17">
        <f t="shared" si="92"/>
        <v>0</v>
      </c>
      <c r="BD113" s="17">
        <f t="shared" si="92"/>
        <v>0</v>
      </c>
      <c r="BE113" s="17">
        <f t="shared" si="92"/>
        <v>0</v>
      </c>
      <c r="BF113" s="17">
        <f t="shared" si="92"/>
        <v>0</v>
      </c>
      <c r="BH113" s="36">
        <f t="shared" si="86"/>
        <v>0</v>
      </c>
      <c r="BI113" s="33"/>
    </row>
    <row r="114" spans="1:61" ht="15">
      <c r="A114" s="24" t="s">
        <v>12437</v>
      </c>
      <c r="B114" s="15">
        <f t="shared" si="57"/>
        <v>0</v>
      </c>
      <c r="C114" s="22" t="s">
        <v>12438</v>
      </c>
      <c r="D114" s="78">
        <f t="shared" si="58"/>
        <v>0</v>
      </c>
      <c r="E114" s="17">
        <f t="shared" si="59"/>
        <v>0</v>
      </c>
      <c r="F114" s="3">
        <f t="shared" si="60"/>
        <v>0</v>
      </c>
      <c r="G114" s="84">
        <f t="shared" si="61"/>
        <v>0</v>
      </c>
      <c r="H114" s="79">
        <f t="shared" si="81"/>
        <v>0</v>
      </c>
      <c r="I114" s="79">
        <f t="shared" si="82"/>
        <v>0</v>
      </c>
      <c r="J114" s="79">
        <f t="shared" si="83"/>
        <v>0</v>
      </c>
      <c r="K114" s="23">
        <v>0</v>
      </c>
      <c r="L114" s="17">
        <f t="shared" si="87"/>
        <v>0</v>
      </c>
      <c r="M114" s="17">
        <f t="shared" si="87"/>
        <v>0</v>
      </c>
      <c r="N114" s="79">
        <f t="shared" si="84"/>
        <v>0</v>
      </c>
      <c r="O114" s="17">
        <f t="shared" si="88"/>
        <v>0</v>
      </c>
      <c r="P114" s="17">
        <f t="shared" si="88"/>
        <v>0</v>
      </c>
      <c r="Q114" s="17">
        <f t="shared" si="88"/>
        <v>0</v>
      </c>
      <c r="R114" s="78">
        <f t="shared" si="62"/>
        <v>0</v>
      </c>
      <c r="S114" s="17">
        <f t="shared" si="66"/>
        <v>0</v>
      </c>
      <c r="T114" s="12">
        <f t="shared" si="63"/>
        <v>0</v>
      </c>
      <c r="U114" s="12">
        <f t="shared" si="64"/>
        <v>0</v>
      </c>
      <c r="V114" s="31">
        <v>0</v>
      </c>
      <c r="W114" s="31">
        <v>0</v>
      </c>
      <c r="X114" s="31">
        <v>0</v>
      </c>
      <c r="Y114" s="30">
        <f t="shared" si="85"/>
        <v>0</v>
      </c>
      <c r="Z114" s="17">
        <f t="shared" si="65"/>
        <v>0</v>
      </c>
      <c r="AA114" s="17">
        <f t="shared" si="67"/>
        <v>0</v>
      </c>
      <c r="AB114" s="23">
        <v>0</v>
      </c>
      <c r="AC114" s="17">
        <f t="shared" si="68"/>
        <v>0</v>
      </c>
      <c r="AD114" s="17">
        <f t="shared" si="89"/>
        <v>0</v>
      </c>
      <c r="AE114" s="17">
        <f t="shared" si="89"/>
        <v>0</v>
      </c>
      <c r="AF114" s="17">
        <f t="shared" si="89"/>
        <v>0</v>
      </c>
      <c r="AH114" s="17">
        <f t="shared" si="90"/>
        <v>0</v>
      </c>
      <c r="AI114" s="17">
        <f t="shared" si="90"/>
        <v>0</v>
      </c>
      <c r="AJ114" s="17">
        <f t="shared" si="90"/>
        <v>0</v>
      </c>
      <c r="AK114" s="17">
        <f t="shared" si="90"/>
        <v>0</v>
      </c>
      <c r="AL114" s="17">
        <f t="shared" si="90"/>
        <v>0</v>
      </c>
      <c r="AM114" s="17">
        <f t="shared" si="90"/>
        <v>0</v>
      </c>
      <c r="AN114" s="17">
        <f t="shared" si="90"/>
        <v>0</v>
      </c>
      <c r="AO114" s="17">
        <f t="shared" si="90"/>
        <v>0</v>
      </c>
      <c r="AP114" s="17">
        <f t="shared" si="90"/>
        <v>0</v>
      </c>
      <c r="AQ114" s="17">
        <f t="shared" si="90"/>
        <v>0</v>
      </c>
      <c r="AR114" s="17">
        <f t="shared" si="91"/>
        <v>0</v>
      </c>
      <c r="AS114" s="17">
        <f t="shared" si="91"/>
        <v>0</v>
      </c>
      <c r="AT114" s="17">
        <f t="shared" si="91"/>
        <v>0</v>
      </c>
      <c r="AU114" s="17">
        <f t="shared" si="91"/>
        <v>0</v>
      </c>
      <c r="AV114" s="17">
        <f t="shared" si="91"/>
        <v>0</v>
      </c>
      <c r="AW114" s="17">
        <f t="shared" si="91"/>
        <v>0</v>
      </c>
      <c r="AX114" s="17">
        <f t="shared" si="91"/>
        <v>0</v>
      </c>
      <c r="AY114" s="17">
        <f t="shared" si="91"/>
        <v>0</v>
      </c>
      <c r="BA114" s="17">
        <f t="shared" si="92"/>
        <v>0</v>
      </c>
      <c r="BB114" s="17">
        <f t="shared" si="92"/>
        <v>0</v>
      </c>
      <c r="BC114" s="17">
        <f t="shared" si="92"/>
        <v>0</v>
      </c>
      <c r="BD114" s="17">
        <f t="shared" si="92"/>
        <v>0</v>
      </c>
      <c r="BE114" s="17">
        <f t="shared" si="92"/>
        <v>0</v>
      </c>
      <c r="BF114" s="17">
        <f t="shared" si="92"/>
        <v>0</v>
      </c>
      <c r="BH114" s="36">
        <f t="shared" si="86"/>
        <v>0</v>
      </c>
      <c r="BI114" s="5"/>
    </row>
    <row r="115" spans="1:61" ht="15">
      <c r="A115" s="24" t="s">
        <v>12439</v>
      </c>
      <c r="B115" s="15">
        <f t="shared" si="57"/>
        <v>0</v>
      </c>
      <c r="C115" s="22" t="s">
        <v>12440</v>
      </c>
      <c r="D115" s="78">
        <f t="shared" si="58"/>
        <v>0</v>
      </c>
      <c r="E115" s="17">
        <f t="shared" si="59"/>
        <v>0</v>
      </c>
      <c r="F115" s="3">
        <f t="shared" si="60"/>
        <v>0</v>
      </c>
      <c r="G115" s="84">
        <f t="shared" si="61"/>
        <v>0</v>
      </c>
      <c r="H115" s="79">
        <f t="shared" si="81"/>
        <v>0</v>
      </c>
      <c r="I115" s="79">
        <f t="shared" si="82"/>
        <v>0</v>
      </c>
      <c r="J115" s="79">
        <f t="shared" si="83"/>
        <v>0</v>
      </c>
      <c r="K115" s="20">
        <v>0</v>
      </c>
      <c r="L115" s="17">
        <f t="shared" si="87"/>
        <v>0</v>
      </c>
      <c r="M115" s="17">
        <f t="shared" si="87"/>
        <v>0</v>
      </c>
      <c r="N115" s="79">
        <f t="shared" si="84"/>
        <v>0</v>
      </c>
      <c r="O115" s="17">
        <f t="shared" si="88"/>
        <v>0</v>
      </c>
      <c r="P115" s="17">
        <f t="shared" si="88"/>
        <v>0</v>
      </c>
      <c r="Q115" s="17">
        <f t="shared" si="88"/>
        <v>0</v>
      </c>
      <c r="R115" s="78">
        <f t="shared" si="62"/>
        <v>0</v>
      </c>
      <c r="S115" s="17">
        <f t="shared" si="66"/>
        <v>0</v>
      </c>
      <c r="T115" s="12">
        <f t="shared" si="63"/>
        <v>0</v>
      </c>
      <c r="U115" s="12">
        <f t="shared" si="64"/>
        <v>0</v>
      </c>
      <c r="V115" s="31">
        <v>0</v>
      </c>
      <c r="W115" s="31">
        <v>0</v>
      </c>
      <c r="X115" s="31">
        <v>0</v>
      </c>
      <c r="Y115" s="30">
        <f t="shared" si="85"/>
        <v>0</v>
      </c>
      <c r="Z115" s="17">
        <f t="shared" si="65"/>
        <v>0</v>
      </c>
      <c r="AA115" s="17">
        <f t="shared" si="67"/>
        <v>0</v>
      </c>
      <c r="AB115" s="23">
        <v>0</v>
      </c>
      <c r="AC115" s="17">
        <f t="shared" si="68"/>
        <v>0</v>
      </c>
      <c r="AD115" s="17">
        <f t="shared" si="89"/>
        <v>0</v>
      </c>
      <c r="AE115" s="17">
        <f t="shared" si="89"/>
        <v>0</v>
      </c>
      <c r="AF115" s="17">
        <f t="shared" si="89"/>
        <v>0</v>
      </c>
      <c r="AH115" s="17">
        <f t="shared" si="90"/>
        <v>0</v>
      </c>
      <c r="AI115" s="17">
        <f t="shared" si="90"/>
        <v>0</v>
      </c>
      <c r="AJ115" s="17">
        <f t="shared" si="90"/>
        <v>0</v>
      </c>
      <c r="AK115" s="17">
        <f t="shared" si="90"/>
        <v>0</v>
      </c>
      <c r="AL115" s="17">
        <f t="shared" si="90"/>
        <v>0</v>
      </c>
      <c r="AM115" s="17">
        <f t="shared" si="90"/>
        <v>0</v>
      </c>
      <c r="AN115" s="17">
        <f t="shared" si="90"/>
        <v>0</v>
      </c>
      <c r="AO115" s="17">
        <f t="shared" si="90"/>
        <v>0</v>
      </c>
      <c r="AP115" s="17">
        <f t="shared" si="90"/>
        <v>0</v>
      </c>
      <c r="AQ115" s="17">
        <f t="shared" si="90"/>
        <v>0</v>
      </c>
      <c r="AR115" s="17">
        <f t="shared" si="91"/>
        <v>0</v>
      </c>
      <c r="AS115" s="17">
        <f t="shared" si="91"/>
        <v>0</v>
      </c>
      <c r="AT115" s="17">
        <f t="shared" si="91"/>
        <v>0</v>
      </c>
      <c r="AU115" s="17">
        <f t="shared" si="91"/>
        <v>0</v>
      </c>
      <c r="AV115" s="17">
        <f t="shared" si="91"/>
        <v>0</v>
      </c>
      <c r="AW115" s="17">
        <f t="shared" si="91"/>
        <v>0</v>
      </c>
      <c r="AX115" s="17">
        <f t="shared" si="91"/>
        <v>0</v>
      </c>
      <c r="AY115" s="17">
        <f t="shared" si="91"/>
        <v>0</v>
      </c>
      <c r="BA115" s="17">
        <f t="shared" si="92"/>
        <v>0</v>
      </c>
      <c r="BB115" s="17">
        <f t="shared" si="92"/>
        <v>0</v>
      </c>
      <c r="BC115" s="17">
        <f t="shared" si="92"/>
        <v>0</v>
      </c>
      <c r="BD115" s="17">
        <f t="shared" si="92"/>
        <v>0</v>
      </c>
      <c r="BE115" s="17">
        <f t="shared" si="92"/>
        <v>0</v>
      </c>
      <c r="BF115" s="17">
        <f t="shared" si="92"/>
        <v>0</v>
      </c>
      <c r="BH115" s="36">
        <f t="shared" si="86"/>
        <v>0</v>
      </c>
      <c r="BI115" s="5"/>
    </row>
    <row r="116" spans="1:61" ht="15">
      <c r="A116" s="24" t="s">
        <v>12441</v>
      </c>
      <c r="B116" s="15">
        <f t="shared" si="57"/>
        <v>0</v>
      </c>
      <c r="C116" s="22" t="s">
        <v>12442</v>
      </c>
      <c r="D116" s="78">
        <f t="shared" si="58"/>
        <v>0</v>
      </c>
      <c r="E116" s="17">
        <f t="shared" si="59"/>
        <v>0</v>
      </c>
      <c r="F116" s="3">
        <f t="shared" si="60"/>
        <v>0</v>
      </c>
      <c r="G116" s="84">
        <f t="shared" si="61"/>
        <v>0</v>
      </c>
      <c r="H116" s="79">
        <f t="shared" si="81"/>
        <v>0</v>
      </c>
      <c r="I116" s="79">
        <f t="shared" si="82"/>
        <v>0</v>
      </c>
      <c r="J116" s="79">
        <f t="shared" si="83"/>
        <v>0</v>
      </c>
      <c r="K116" s="23">
        <v>0</v>
      </c>
      <c r="L116" s="17">
        <f t="shared" si="87"/>
        <v>0</v>
      </c>
      <c r="M116" s="17">
        <f t="shared" si="87"/>
        <v>0</v>
      </c>
      <c r="N116" s="79">
        <f t="shared" si="84"/>
        <v>0</v>
      </c>
      <c r="O116" s="17">
        <f t="shared" si="88"/>
        <v>0</v>
      </c>
      <c r="P116" s="17">
        <f t="shared" si="88"/>
        <v>0</v>
      </c>
      <c r="Q116" s="17">
        <f t="shared" si="88"/>
        <v>0</v>
      </c>
      <c r="R116" s="78">
        <f t="shared" si="62"/>
        <v>0</v>
      </c>
      <c r="S116" s="17">
        <f t="shared" si="66"/>
        <v>0</v>
      </c>
      <c r="T116" s="12">
        <f t="shared" si="63"/>
        <v>0</v>
      </c>
      <c r="U116" s="12">
        <f t="shared" si="64"/>
        <v>0</v>
      </c>
      <c r="V116" s="31">
        <v>0</v>
      </c>
      <c r="W116" s="31">
        <v>0</v>
      </c>
      <c r="X116" s="31">
        <v>0</v>
      </c>
      <c r="Y116" s="30">
        <f t="shared" si="85"/>
        <v>0</v>
      </c>
      <c r="Z116" s="17">
        <f t="shared" si="65"/>
        <v>0</v>
      </c>
      <c r="AA116" s="17">
        <f t="shared" si="67"/>
        <v>0</v>
      </c>
      <c r="AB116" s="23">
        <v>0</v>
      </c>
      <c r="AC116" s="17">
        <f t="shared" si="68"/>
        <v>0</v>
      </c>
      <c r="AD116" s="17">
        <f t="shared" si="89"/>
        <v>0</v>
      </c>
      <c r="AE116" s="17">
        <f t="shared" si="89"/>
        <v>0</v>
      </c>
      <c r="AF116" s="17">
        <f t="shared" si="89"/>
        <v>0</v>
      </c>
      <c r="AH116" s="17">
        <f t="shared" si="90"/>
        <v>0</v>
      </c>
      <c r="AI116" s="17">
        <f t="shared" si="90"/>
        <v>0</v>
      </c>
      <c r="AJ116" s="17">
        <f t="shared" si="90"/>
        <v>0</v>
      </c>
      <c r="AK116" s="17">
        <f t="shared" si="90"/>
        <v>0</v>
      </c>
      <c r="AL116" s="17">
        <f t="shared" si="90"/>
        <v>0</v>
      </c>
      <c r="AM116" s="17">
        <f t="shared" si="90"/>
        <v>0</v>
      </c>
      <c r="AN116" s="17">
        <f t="shared" si="90"/>
        <v>0</v>
      </c>
      <c r="AO116" s="17">
        <f t="shared" si="90"/>
        <v>0</v>
      </c>
      <c r="AP116" s="17">
        <f t="shared" si="90"/>
        <v>0</v>
      </c>
      <c r="AQ116" s="17">
        <f t="shared" si="90"/>
        <v>0</v>
      </c>
      <c r="AR116" s="17">
        <f t="shared" si="91"/>
        <v>0</v>
      </c>
      <c r="AS116" s="17">
        <f t="shared" si="91"/>
        <v>0</v>
      </c>
      <c r="AT116" s="17">
        <f t="shared" si="91"/>
        <v>0</v>
      </c>
      <c r="AU116" s="17">
        <f t="shared" si="91"/>
        <v>0</v>
      </c>
      <c r="AV116" s="17">
        <f t="shared" si="91"/>
        <v>0</v>
      </c>
      <c r="AW116" s="17">
        <f t="shared" si="91"/>
        <v>0</v>
      </c>
      <c r="AX116" s="17">
        <f t="shared" si="91"/>
        <v>0</v>
      </c>
      <c r="AY116" s="17">
        <f t="shared" si="91"/>
        <v>0</v>
      </c>
      <c r="BA116" s="17">
        <f t="shared" si="92"/>
        <v>0</v>
      </c>
      <c r="BB116" s="17">
        <f t="shared" si="92"/>
        <v>0</v>
      </c>
      <c r="BC116" s="17">
        <f t="shared" si="92"/>
        <v>0</v>
      </c>
      <c r="BD116" s="17">
        <f t="shared" si="92"/>
        <v>0</v>
      </c>
      <c r="BE116" s="17">
        <f t="shared" si="92"/>
        <v>0</v>
      </c>
      <c r="BF116" s="17">
        <f t="shared" si="92"/>
        <v>0</v>
      </c>
      <c r="BH116" s="36">
        <f t="shared" si="86"/>
        <v>0</v>
      </c>
      <c r="BI116" s="33"/>
    </row>
    <row r="117" spans="1:61" ht="15">
      <c r="A117" s="24" t="s">
        <v>12443</v>
      </c>
      <c r="B117" s="15">
        <f t="shared" si="57"/>
        <v>0</v>
      </c>
      <c r="C117" s="22" t="s">
        <v>12444</v>
      </c>
      <c r="D117" s="78">
        <f t="shared" si="58"/>
        <v>0</v>
      </c>
      <c r="E117" s="17">
        <f t="shared" si="59"/>
        <v>0</v>
      </c>
      <c r="F117" s="3">
        <f t="shared" si="60"/>
        <v>0</v>
      </c>
      <c r="G117" s="84">
        <f t="shared" si="61"/>
        <v>0</v>
      </c>
      <c r="H117" s="79">
        <f t="shared" si="81"/>
        <v>0</v>
      </c>
      <c r="I117" s="79">
        <f t="shared" si="82"/>
        <v>0</v>
      </c>
      <c r="J117" s="79">
        <f t="shared" si="83"/>
        <v>0</v>
      </c>
      <c r="K117" s="23">
        <v>0</v>
      </c>
      <c r="L117" s="17">
        <f t="shared" si="87"/>
        <v>0</v>
      </c>
      <c r="M117" s="17">
        <f t="shared" si="87"/>
        <v>0</v>
      </c>
      <c r="N117" s="79">
        <f t="shared" si="84"/>
        <v>0</v>
      </c>
      <c r="O117" s="17">
        <f t="shared" si="88"/>
        <v>0</v>
      </c>
      <c r="P117" s="17">
        <f t="shared" si="88"/>
        <v>0</v>
      </c>
      <c r="Q117" s="17">
        <f t="shared" si="88"/>
        <v>0</v>
      </c>
      <c r="R117" s="78">
        <f t="shared" si="62"/>
        <v>0</v>
      </c>
      <c r="S117" s="17">
        <f t="shared" si="66"/>
        <v>0</v>
      </c>
      <c r="T117" s="12">
        <f t="shared" si="63"/>
        <v>0</v>
      </c>
      <c r="U117" s="12">
        <f t="shared" si="64"/>
        <v>0</v>
      </c>
      <c r="V117" s="31">
        <v>0</v>
      </c>
      <c r="W117" s="31">
        <v>0</v>
      </c>
      <c r="X117" s="31">
        <v>0</v>
      </c>
      <c r="Y117" s="30">
        <f t="shared" si="85"/>
        <v>0</v>
      </c>
      <c r="Z117" s="17">
        <f t="shared" si="65"/>
        <v>0</v>
      </c>
      <c r="AA117" s="17">
        <f t="shared" si="67"/>
        <v>0</v>
      </c>
      <c r="AB117" s="23">
        <v>0</v>
      </c>
      <c r="AC117" s="17">
        <f t="shared" si="68"/>
        <v>0</v>
      </c>
      <c r="AD117" s="17">
        <f t="shared" si="89"/>
        <v>0</v>
      </c>
      <c r="AE117" s="17">
        <f t="shared" si="89"/>
        <v>0</v>
      </c>
      <c r="AF117" s="17">
        <f t="shared" si="89"/>
        <v>0</v>
      </c>
      <c r="AH117" s="17">
        <f t="shared" si="90"/>
        <v>0</v>
      </c>
      <c r="AI117" s="17">
        <f t="shared" si="90"/>
        <v>0</v>
      </c>
      <c r="AJ117" s="17">
        <f t="shared" si="90"/>
        <v>0</v>
      </c>
      <c r="AK117" s="17">
        <f t="shared" si="90"/>
        <v>0</v>
      </c>
      <c r="AL117" s="17">
        <f t="shared" si="90"/>
        <v>0</v>
      </c>
      <c r="AM117" s="17">
        <f t="shared" si="90"/>
        <v>0</v>
      </c>
      <c r="AN117" s="17">
        <f t="shared" si="90"/>
        <v>0</v>
      </c>
      <c r="AO117" s="17">
        <f t="shared" si="90"/>
        <v>0</v>
      </c>
      <c r="AP117" s="17">
        <f t="shared" si="90"/>
        <v>0</v>
      </c>
      <c r="AQ117" s="17">
        <f t="shared" si="90"/>
        <v>0</v>
      </c>
      <c r="AR117" s="17">
        <f t="shared" si="91"/>
        <v>0</v>
      </c>
      <c r="AS117" s="17">
        <f t="shared" si="91"/>
        <v>0</v>
      </c>
      <c r="AT117" s="17">
        <f t="shared" si="91"/>
        <v>0</v>
      </c>
      <c r="AU117" s="17">
        <f t="shared" si="91"/>
        <v>0</v>
      </c>
      <c r="AV117" s="17">
        <f t="shared" si="91"/>
        <v>0</v>
      </c>
      <c r="AW117" s="17">
        <f t="shared" si="91"/>
        <v>0</v>
      </c>
      <c r="AX117" s="17">
        <f t="shared" si="91"/>
        <v>0</v>
      </c>
      <c r="AY117" s="17">
        <f t="shared" si="91"/>
        <v>0</v>
      </c>
      <c r="BA117" s="17">
        <f t="shared" si="92"/>
        <v>0</v>
      </c>
      <c r="BB117" s="17">
        <f t="shared" si="92"/>
        <v>0</v>
      </c>
      <c r="BC117" s="17">
        <f t="shared" si="92"/>
        <v>0</v>
      </c>
      <c r="BD117" s="17">
        <f t="shared" si="92"/>
        <v>0</v>
      </c>
      <c r="BE117" s="17">
        <f t="shared" si="92"/>
        <v>0</v>
      </c>
      <c r="BF117" s="17">
        <f t="shared" si="92"/>
        <v>0</v>
      </c>
      <c r="BH117" s="36">
        <f t="shared" si="86"/>
        <v>0</v>
      </c>
      <c r="BI117" s="33"/>
    </row>
    <row r="118" spans="1:61" ht="15">
      <c r="A118" s="24" t="s">
        <v>12445</v>
      </c>
      <c r="B118" s="15">
        <f t="shared" si="57"/>
        <v>0</v>
      </c>
      <c r="C118" s="22" t="s">
        <v>12446</v>
      </c>
      <c r="D118" s="78">
        <f t="shared" si="58"/>
        <v>0</v>
      </c>
      <c r="E118" s="17">
        <f t="shared" si="59"/>
        <v>0</v>
      </c>
      <c r="F118" s="3">
        <f t="shared" si="60"/>
        <v>0</v>
      </c>
      <c r="G118" s="84">
        <f t="shared" si="61"/>
        <v>0</v>
      </c>
      <c r="H118" s="79">
        <f t="shared" si="81"/>
        <v>0</v>
      </c>
      <c r="I118" s="79">
        <f t="shared" si="82"/>
        <v>0</v>
      </c>
      <c r="J118" s="79">
        <f t="shared" si="83"/>
        <v>0</v>
      </c>
      <c r="K118" s="23">
        <v>0</v>
      </c>
      <c r="L118" s="17">
        <f t="shared" si="87"/>
        <v>0</v>
      </c>
      <c r="M118" s="17">
        <f t="shared" si="87"/>
        <v>0</v>
      </c>
      <c r="N118" s="79">
        <f t="shared" si="84"/>
        <v>0</v>
      </c>
      <c r="O118" s="17">
        <f t="shared" si="88"/>
        <v>0</v>
      </c>
      <c r="P118" s="17">
        <f t="shared" si="88"/>
        <v>0</v>
      </c>
      <c r="Q118" s="17">
        <f t="shared" si="88"/>
        <v>0</v>
      </c>
      <c r="R118" s="78">
        <f t="shared" si="62"/>
        <v>0</v>
      </c>
      <c r="S118" s="17">
        <f t="shared" si="66"/>
        <v>0</v>
      </c>
      <c r="T118" s="12">
        <f t="shared" si="63"/>
        <v>0</v>
      </c>
      <c r="U118" s="12">
        <f t="shared" si="64"/>
        <v>0</v>
      </c>
      <c r="V118" s="31">
        <v>0</v>
      </c>
      <c r="W118" s="31">
        <v>0</v>
      </c>
      <c r="X118" s="31">
        <v>0</v>
      </c>
      <c r="Y118" s="30">
        <f t="shared" si="85"/>
        <v>0</v>
      </c>
      <c r="Z118" s="17">
        <f t="shared" si="65"/>
        <v>0</v>
      </c>
      <c r="AA118" s="17">
        <f t="shared" si="67"/>
        <v>0</v>
      </c>
      <c r="AB118" s="23">
        <v>0</v>
      </c>
      <c r="AC118" s="17">
        <f t="shared" si="68"/>
        <v>0</v>
      </c>
      <c r="AD118" s="17">
        <f t="shared" si="89"/>
        <v>0</v>
      </c>
      <c r="AE118" s="17">
        <f t="shared" si="89"/>
        <v>0</v>
      </c>
      <c r="AF118" s="17">
        <f t="shared" si="89"/>
        <v>0</v>
      </c>
      <c r="AH118" s="17">
        <f t="shared" ref="AH118:AQ127" si="93">SUMPRODUCT(AH$374:AH$599*(LEFT($A$374:$A$599,LEN($A118))=$A118))</f>
        <v>0</v>
      </c>
      <c r="AI118" s="17">
        <f t="shared" si="93"/>
        <v>0</v>
      </c>
      <c r="AJ118" s="17">
        <f t="shared" si="93"/>
        <v>0</v>
      </c>
      <c r="AK118" s="17">
        <f t="shared" si="93"/>
        <v>0</v>
      </c>
      <c r="AL118" s="17">
        <f t="shared" si="93"/>
        <v>0</v>
      </c>
      <c r="AM118" s="17">
        <f t="shared" si="93"/>
        <v>0</v>
      </c>
      <c r="AN118" s="17">
        <f t="shared" si="93"/>
        <v>0</v>
      </c>
      <c r="AO118" s="17">
        <f t="shared" si="93"/>
        <v>0</v>
      </c>
      <c r="AP118" s="17">
        <f t="shared" si="93"/>
        <v>0</v>
      </c>
      <c r="AQ118" s="17">
        <f t="shared" si="93"/>
        <v>0</v>
      </c>
      <c r="AR118" s="17">
        <f t="shared" ref="AR118:AY127" si="94">SUMPRODUCT(AR$374:AR$599*(LEFT($A$374:$A$599,LEN($A118))=$A118))</f>
        <v>0</v>
      </c>
      <c r="AS118" s="17">
        <f t="shared" si="94"/>
        <v>0</v>
      </c>
      <c r="AT118" s="17">
        <f t="shared" si="94"/>
        <v>0</v>
      </c>
      <c r="AU118" s="17">
        <f t="shared" si="94"/>
        <v>0</v>
      </c>
      <c r="AV118" s="17">
        <f t="shared" si="94"/>
        <v>0</v>
      </c>
      <c r="AW118" s="17">
        <f t="shared" si="94"/>
        <v>0</v>
      </c>
      <c r="AX118" s="17">
        <f t="shared" si="94"/>
        <v>0</v>
      </c>
      <c r="AY118" s="17">
        <f t="shared" si="94"/>
        <v>0</v>
      </c>
      <c r="BA118" s="17">
        <f t="shared" ref="BA118:BF127" si="95">SUMPRODUCT(BA$374:BA$599*(LEFT($A$374:$A$599,LEN($A118))=$A118))</f>
        <v>0</v>
      </c>
      <c r="BB118" s="17">
        <f t="shared" si="95"/>
        <v>0</v>
      </c>
      <c r="BC118" s="17">
        <f t="shared" si="95"/>
        <v>0</v>
      </c>
      <c r="BD118" s="17">
        <f t="shared" si="95"/>
        <v>0</v>
      </c>
      <c r="BE118" s="17">
        <f t="shared" si="95"/>
        <v>0</v>
      </c>
      <c r="BF118" s="17">
        <f t="shared" si="95"/>
        <v>0</v>
      </c>
      <c r="BH118" s="36">
        <f t="shared" si="86"/>
        <v>0</v>
      </c>
      <c r="BI118" s="5"/>
    </row>
    <row r="119" spans="1:61" ht="15">
      <c r="A119" s="24" t="s">
        <v>12447</v>
      </c>
      <c r="B119" s="15">
        <f t="shared" si="57"/>
        <v>0</v>
      </c>
      <c r="C119" s="22" t="s">
        <v>12448</v>
      </c>
      <c r="D119" s="78">
        <f t="shared" si="58"/>
        <v>0</v>
      </c>
      <c r="E119" s="17">
        <f t="shared" si="59"/>
        <v>0</v>
      </c>
      <c r="F119" s="3">
        <f t="shared" si="60"/>
        <v>0</v>
      </c>
      <c r="G119" s="84">
        <f t="shared" si="61"/>
        <v>0</v>
      </c>
      <c r="H119" s="79">
        <f t="shared" si="81"/>
        <v>0</v>
      </c>
      <c r="I119" s="79">
        <f t="shared" si="82"/>
        <v>0</v>
      </c>
      <c r="J119" s="79">
        <f t="shared" si="83"/>
        <v>0</v>
      </c>
      <c r="K119" s="23">
        <v>0</v>
      </c>
      <c r="L119" s="17">
        <f t="shared" si="87"/>
        <v>0</v>
      </c>
      <c r="M119" s="17">
        <f t="shared" si="87"/>
        <v>0</v>
      </c>
      <c r="N119" s="79">
        <f t="shared" si="84"/>
        <v>0</v>
      </c>
      <c r="O119" s="17">
        <f t="shared" si="88"/>
        <v>0</v>
      </c>
      <c r="P119" s="17">
        <f t="shared" si="88"/>
        <v>0</v>
      </c>
      <c r="Q119" s="17">
        <f t="shared" si="88"/>
        <v>0</v>
      </c>
      <c r="R119" s="78">
        <f t="shared" si="62"/>
        <v>0</v>
      </c>
      <c r="S119" s="17">
        <f t="shared" si="66"/>
        <v>0</v>
      </c>
      <c r="T119" s="12">
        <f t="shared" si="63"/>
        <v>0</v>
      </c>
      <c r="U119" s="12">
        <f t="shared" si="64"/>
        <v>0</v>
      </c>
      <c r="V119" s="31">
        <v>0</v>
      </c>
      <c r="W119" s="31">
        <v>0</v>
      </c>
      <c r="X119" s="31">
        <v>0</v>
      </c>
      <c r="Y119" s="30">
        <f t="shared" si="85"/>
        <v>0</v>
      </c>
      <c r="Z119" s="17">
        <f t="shared" si="65"/>
        <v>0</v>
      </c>
      <c r="AA119" s="17">
        <f t="shared" si="67"/>
        <v>0</v>
      </c>
      <c r="AB119" s="23">
        <v>0</v>
      </c>
      <c r="AC119" s="17">
        <f t="shared" si="68"/>
        <v>0</v>
      </c>
      <c r="AD119" s="17">
        <f t="shared" si="89"/>
        <v>0</v>
      </c>
      <c r="AE119" s="17">
        <f t="shared" si="89"/>
        <v>0</v>
      </c>
      <c r="AF119" s="17">
        <f t="shared" si="89"/>
        <v>0</v>
      </c>
      <c r="AH119" s="17">
        <f t="shared" si="93"/>
        <v>0</v>
      </c>
      <c r="AI119" s="17">
        <f t="shared" si="93"/>
        <v>0</v>
      </c>
      <c r="AJ119" s="17">
        <f t="shared" si="93"/>
        <v>0</v>
      </c>
      <c r="AK119" s="17">
        <f t="shared" si="93"/>
        <v>0</v>
      </c>
      <c r="AL119" s="17">
        <f t="shared" si="93"/>
        <v>0</v>
      </c>
      <c r="AM119" s="17">
        <f t="shared" si="93"/>
        <v>0</v>
      </c>
      <c r="AN119" s="17">
        <f t="shared" si="93"/>
        <v>0</v>
      </c>
      <c r="AO119" s="17">
        <f t="shared" si="93"/>
        <v>0</v>
      </c>
      <c r="AP119" s="17">
        <f t="shared" si="93"/>
        <v>0</v>
      </c>
      <c r="AQ119" s="17">
        <f t="shared" si="93"/>
        <v>0</v>
      </c>
      <c r="AR119" s="17">
        <f t="shared" si="94"/>
        <v>0</v>
      </c>
      <c r="AS119" s="17">
        <f t="shared" si="94"/>
        <v>0</v>
      </c>
      <c r="AT119" s="17">
        <f t="shared" si="94"/>
        <v>0</v>
      </c>
      <c r="AU119" s="17">
        <f t="shared" si="94"/>
        <v>0</v>
      </c>
      <c r="AV119" s="17">
        <f t="shared" si="94"/>
        <v>0</v>
      </c>
      <c r="AW119" s="17">
        <f t="shared" si="94"/>
        <v>0</v>
      </c>
      <c r="AX119" s="17">
        <f t="shared" si="94"/>
        <v>0</v>
      </c>
      <c r="AY119" s="17">
        <f t="shared" si="94"/>
        <v>0</v>
      </c>
      <c r="BA119" s="17">
        <f t="shared" si="95"/>
        <v>0</v>
      </c>
      <c r="BB119" s="17">
        <f t="shared" si="95"/>
        <v>0</v>
      </c>
      <c r="BC119" s="17">
        <f t="shared" si="95"/>
        <v>0</v>
      </c>
      <c r="BD119" s="17">
        <f t="shared" si="95"/>
        <v>0</v>
      </c>
      <c r="BE119" s="17">
        <f t="shared" si="95"/>
        <v>0</v>
      </c>
      <c r="BF119" s="17">
        <f t="shared" si="95"/>
        <v>0</v>
      </c>
      <c r="BH119" s="36">
        <f t="shared" si="86"/>
        <v>0</v>
      </c>
      <c r="BI119" s="5"/>
    </row>
    <row r="120" spans="1:61" ht="15">
      <c r="A120" s="24" t="s">
        <v>12449</v>
      </c>
      <c r="B120" s="15">
        <f t="shared" si="57"/>
        <v>0</v>
      </c>
      <c r="C120" s="22" t="s">
        <v>12450</v>
      </c>
      <c r="D120" s="78">
        <f t="shared" si="58"/>
        <v>0</v>
      </c>
      <c r="E120" s="17">
        <f t="shared" si="59"/>
        <v>0</v>
      </c>
      <c r="F120" s="3">
        <f t="shared" si="60"/>
        <v>0</v>
      </c>
      <c r="G120" s="84">
        <f t="shared" si="61"/>
        <v>0</v>
      </c>
      <c r="H120" s="79">
        <f t="shared" si="81"/>
        <v>0</v>
      </c>
      <c r="I120" s="79">
        <f t="shared" si="82"/>
        <v>0</v>
      </c>
      <c r="J120" s="79">
        <f t="shared" si="83"/>
        <v>0</v>
      </c>
      <c r="K120" s="23">
        <v>0</v>
      </c>
      <c r="L120" s="17">
        <f t="shared" si="87"/>
        <v>0</v>
      </c>
      <c r="M120" s="17">
        <f t="shared" si="87"/>
        <v>0</v>
      </c>
      <c r="N120" s="79">
        <f t="shared" si="84"/>
        <v>0</v>
      </c>
      <c r="O120" s="17">
        <f t="shared" si="88"/>
        <v>0</v>
      </c>
      <c r="P120" s="17">
        <f t="shared" si="88"/>
        <v>0</v>
      </c>
      <c r="Q120" s="17">
        <f t="shared" si="88"/>
        <v>0</v>
      </c>
      <c r="R120" s="78">
        <f t="shared" si="62"/>
        <v>0</v>
      </c>
      <c r="S120" s="17">
        <f t="shared" si="66"/>
        <v>0</v>
      </c>
      <c r="T120" s="12">
        <f t="shared" si="63"/>
        <v>0</v>
      </c>
      <c r="U120" s="12">
        <f t="shared" si="64"/>
        <v>0</v>
      </c>
      <c r="V120" s="31">
        <v>0</v>
      </c>
      <c r="W120" s="31">
        <v>0</v>
      </c>
      <c r="X120" s="31">
        <v>0</v>
      </c>
      <c r="Y120" s="30">
        <f t="shared" si="85"/>
        <v>0</v>
      </c>
      <c r="Z120" s="17">
        <f t="shared" si="65"/>
        <v>0</v>
      </c>
      <c r="AA120" s="17">
        <f t="shared" si="67"/>
        <v>0</v>
      </c>
      <c r="AB120" s="23">
        <v>0</v>
      </c>
      <c r="AC120" s="17">
        <f t="shared" si="68"/>
        <v>0</v>
      </c>
      <c r="AD120" s="17">
        <f t="shared" si="89"/>
        <v>0</v>
      </c>
      <c r="AE120" s="17">
        <f t="shared" si="89"/>
        <v>0</v>
      </c>
      <c r="AF120" s="17">
        <f t="shared" si="89"/>
        <v>0</v>
      </c>
      <c r="AH120" s="17">
        <f t="shared" si="93"/>
        <v>0</v>
      </c>
      <c r="AI120" s="17">
        <f t="shared" si="93"/>
        <v>0</v>
      </c>
      <c r="AJ120" s="17">
        <f t="shared" si="93"/>
        <v>0</v>
      </c>
      <c r="AK120" s="17">
        <f t="shared" si="93"/>
        <v>0</v>
      </c>
      <c r="AL120" s="17">
        <f t="shared" si="93"/>
        <v>0</v>
      </c>
      <c r="AM120" s="17">
        <f t="shared" si="93"/>
        <v>0</v>
      </c>
      <c r="AN120" s="17">
        <f t="shared" si="93"/>
        <v>0</v>
      </c>
      <c r="AO120" s="17">
        <f t="shared" si="93"/>
        <v>0</v>
      </c>
      <c r="AP120" s="17">
        <f t="shared" si="93"/>
        <v>0</v>
      </c>
      <c r="AQ120" s="17">
        <f t="shared" si="93"/>
        <v>0</v>
      </c>
      <c r="AR120" s="17">
        <f t="shared" si="94"/>
        <v>0</v>
      </c>
      <c r="AS120" s="17">
        <f t="shared" si="94"/>
        <v>0</v>
      </c>
      <c r="AT120" s="17">
        <f t="shared" si="94"/>
        <v>0</v>
      </c>
      <c r="AU120" s="17">
        <f t="shared" si="94"/>
        <v>0</v>
      </c>
      <c r="AV120" s="17">
        <f t="shared" si="94"/>
        <v>0</v>
      </c>
      <c r="AW120" s="17">
        <f t="shared" si="94"/>
        <v>0</v>
      </c>
      <c r="AX120" s="17">
        <f t="shared" si="94"/>
        <v>0</v>
      </c>
      <c r="AY120" s="17">
        <f t="shared" si="94"/>
        <v>0</v>
      </c>
      <c r="BA120" s="17">
        <f t="shared" si="95"/>
        <v>0</v>
      </c>
      <c r="BB120" s="17">
        <f t="shared" si="95"/>
        <v>0</v>
      </c>
      <c r="BC120" s="17">
        <f t="shared" si="95"/>
        <v>0</v>
      </c>
      <c r="BD120" s="17">
        <f t="shared" si="95"/>
        <v>0</v>
      </c>
      <c r="BE120" s="17">
        <f t="shared" si="95"/>
        <v>0</v>
      </c>
      <c r="BF120" s="17">
        <f t="shared" si="95"/>
        <v>0</v>
      </c>
      <c r="BH120" s="36">
        <f t="shared" si="86"/>
        <v>0</v>
      </c>
      <c r="BI120" s="33"/>
    </row>
    <row r="121" spans="1:61" ht="15">
      <c r="A121" s="24" t="s">
        <v>12451</v>
      </c>
      <c r="B121" s="15">
        <f t="shared" si="57"/>
        <v>0</v>
      </c>
      <c r="C121" s="22" t="s">
        <v>12452</v>
      </c>
      <c r="D121" s="78">
        <f t="shared" si="58"/>
        <v>0</v>
      </c>
      <c r="E121" s="17">
        <f t="shared" si="59"/>
        <v>0</v>
      </c>
      <c r="F121" s="3">
        <f t="shared" si="60"/>
        <v>0</v>
      </c>
      <c r="G121" s="84">
        <f t="shared" si="61"/>
        <v>0</v>
      </c>
      <c r="H121" s="79">
        <f t="shared" si="81"/>
        <v>0</v>
      </c>
      <c r="I121" s="79">
        <f t="shared" si="82"/>
        <v>0</v>
      </c>
      <c r="J121" s="79">
        <f t="shared" si="83"/>
        <v>0</v>
      </c>
      <c r="K121" s="23">
        <v>0</v>
      </c>
      <c r="L121" s="17">
        <f t="shared" si="87"/>
        <v>0</v>
      </c>
      <c r="M121" s="17">
        <f t="shared" si="87"/>
        <v>0</v>
      </c>
      <c r="N121" s="79">
        <f t="shared" si="84"/>
        <v>0</v>
      </c>
      <c r="O121" s="17">
        <f t="shared" si="88"/>
        <v>0</v>
      </c>
      <c r="P121" s="17">
        <f t="shared" si="88"/>
        <v>0</v>
      </c>
      <c r="Q121" s="17">
        <f t="shared" si="88"/>
        <v>0</v>
      </c>
      <c r="R121" s="78">
        <f t="shared" si="62"/>
        <v>0</v>
      </c>
      <c r="S121" s="17">
        <f t="shared" si="66"/>
        <v>0</v>
      </c>
      <c r="T121" s="12">
        <f t="shared" si="63"/>
        <v>0</v>
      </c>
      <c r="U121" s="12">
        <f t="shared" si="64"/>
        <v>0</v>
      </c>
      <c r="V121" s="31">
        <v>0</v>
      </c>
      <c r="W121" s="31">
        <v>0</v>
      </c>
      <c r="X121" s="31">
        <v>0</v>
      </c>
      <c r="Y121" s="30">
        <f t="shared" si="85"/>
        <v>0</v>
      </c>
      <c r="Z121" s="17">
        <f t="shared" si="65"/>
        <v>0</v>
      </c>
      <c r="AA121" s="17">
        <f t="shared" si="67"/>
        <v>0</v>
      </c>
      <c r="AB121" s="23">
        <v>0</v>
      </c>
      <c r="AC121" s="17">
        <f t="shared" si="68"/>
        <v>0</v>
      </c>
      <c r="AD121" s="17">
        <f t="shared" si="89"/>
        <v>0</v>
      </c>
      <c r="AE121" s="17">
        <f t="shared" si="89"/>
        <v>0</v>
      </c>
      <c r="AF121" s="17">
        <f t="shared" si="89"/>
        <v>0</v>
      </c>
      <c r="AH121" s="17">
        <f t="shared" si="93"/>
        <v>0</v>
      </c>
      <c r="AI121" s="17">
        <f t="shared" si="93"/>
        <v>0</v>
      </c>
      <c r="AJ121" s="17">
        <f t="shared" si="93"/>
        <v>0</v>
      </c>
      <c r="AK121" s="17">
        <f t="shared" si="93"/>
        <v>0</v>
      </c>
      <c r="AL121" s="17">
        <f t="shared" si="93"/>
        <v>0</v>
      </c>
      <c r="AM121" s="17">
        <f t="shared" si="93"/>
        <v>0</v>
      </c>
      <c r="AN121" s="17">
        <f t="shared" si="93"/>
        <v>0</v>
      </c>
      <c r="AO121" s="17">
        <f t="shared" si="93"/>
        <v>0</v>
      </c>
      <c r="AP121" s="17">
        <f t="shared" si="93"/>
        <v>0</v>
      </c>
      <c r="AQ121" s="17">
        <f t="shared" si="93"/>
        <v>0</v>
      </c>
      <c r="AR121" s="17">
        <f t="shared" si="94"/>
        <v>0</v>
      </c>
      <c r="AS121" s="17">
        <f t="shared" si="94"/>
        <v>0</v>
      </c>
      <c r="AT121" s="17">
        <f t="shared" si="94"/>
        <v>0</v>
      </c>
      <c r="AU121" s="17">
        <f t="shared" si="94"/>
        <v>0</v>
      </c>
      <c r="AV121" s="17">
        <f t="shared" si="94"/>
        <v>0</v>
      </c>
      <c r="AW121" s="17">
        <f t="shared" si="94"/>
        <v>0</v>
      </c>
      <c r="AX121" s="17">
        <f t="shared" si="94"/>
        <v>0</v>
      </c>
      <c r="AY121" s="17">
        <f t="shared" si="94"/>
        <v>0</v>
      </c>
      <c r="BA121" s="17">
        <f t="shared" si="95"/>
        <v>0</v>
      </c>
      <c r="BB121" s="17">
        <f t="shared" si="95"/>
        <v>0</v>
      </c>
      <c r="BC121" s="17">
        <f t="shared" si="95"/>
        <v>0</v>
      </c>
      <c r="BD121" s="17">
        <f t="shared" si="95"/>
        <v>0</v>
      </c>
      <c r="BE121" s="17">
        <f t="shared" si="95"/>
        <v>0</v>
      </c>
      <c r="BF121" s="17">
        <f t="shared" si="95"/>
        <v>0</v>
      </c>
      <c r="BH121" s="36">
        <f t="shared" si="86"/>
        <v>0</v>
      </c>
      <c r="BI121" s="33"/>
    </row>
    <row r="122" spans="1:61" ht="15">
      <c r="A122" s="24" t="s">
        <v>12453</v>
      </c>
      <c r="B122" s="15">
        <f t="shared" si="57"/>
        <v>0</v>
      </c>
      <c r="C122" s="22" t="s">
        <v>12454</v>
      </c>
      <c r="D122" s="78">
        <f t="shared" si="58"/>
        <v>0</v>
      </c>
      <c r="E122" s="17">
        <f t="shared" si="59"/>
        <v>0</v>
      </c>
      <c r="F122" s="3">
        <f t="shared" si="60"/>
        <v>0</v>
      </c>
      <c r="G122" s="84">
        <f t="shared" si="61"/>
        <v>0</v>
      </c>
      <c r="H122" s="79">
        <f t="shared" si="81"/>
        <v>0</v>
      </c>
      <c r="I122" s="79">
        <f t="shared" si="82"/>
        <v>0</v>
      </c>
      <c r="J122" s="79">
        <f t="shared" si="83"/>
        <v>0</v>
      </c>
      <c r="K122" s="23">
        <v>0</v>
      </c>
      <c r="L122" s="17">
        <f t="shared" si="87"/>
        <v>0</v>
      </c>
      <c r="M122" s="17">
        <f t="shared" si="87"/>
        <v>0</v>
      </c>
      <c r="N122" s="79">
        <f t="shared" si="84"/>
        <v>0</v>
      </c>
      <c r="O122" s="17">
        <f t="shared" si="88"/>
        <v>0</v>
      </c>
      <c r="P122" s="17">
        <f t="shared" si="88"/>
        <v>0</v>
      </c>
      <c r="Q122" s="17">
        <f t="shared" si="88"/>
        <v>0</v>
      </c>
      <c r="R122" s="78">
        <f t="shared" si="62"/>
        <v>0</v>
      </c>
      <c r="S122" s="17">
        <f t="shared" si="66"/>
        <v>0</v>
      </c>
      <c r="T122" s="12">
        <f t="shared" si="63"/>
        <v>0</v>
      </c>
      <c r="U122" s="12">
        <f t="shared" si="64"/>
        <v>0</v>
      </c>
      <c r="V122" s="31">
        <v>0</v>
      </c>
      <c r="W122" s="31">
        <v>0</v>
      </c>
      <c r="X122" s="31">
        <v>0</v>
      </c>
      <c r="Y122" s="30">
        <f t="shared" si="85"/>
        <v>0</v>
      </c>
      <c r="Z122" s="17">
        <f t="shared" si="65"/>
        <v>0</v>
      </c>
      <c r="AA122" s="17">
        <f t="shared" si="67"/>
        <v>0</v>
      </c>
      <c r="AB122" s="23">
        <v>0</v>
      </c>
      <c r="AC122" s="17">
        <f t="shared" si="68"/>
        <v>0</v>
      </c>
      <c r="AD122" s="17">
        <f t="shared" si="89"/>
        <v>0</v>
      </c>
      <c r="AE122" s="17">
        <f t="shared" si="89"/>
        <v>0</v>
      </c>
      <c r="AF122" s="17">
        <f t="shared" si="89"/>
        <v>0</v>
      </c>
      <c r="AH122" s="17">
        <f t="shared" si="93"/>
        <v>0</v>
      </c>
      <c r="AI122" s="17">
        <f t="shared" si="93"/>
        <v>0</v>
      </c>
      <c r="AJ122" s="17">
        <f t="shared" si="93"/>
        <v>0</v>
      </c>
      <c r="AK122" s="17">
        <f t="shared" si="93"/>
        <v>0</v>
      </c>
      <c r="AL122" s="17">
        <f t="shared" si="93"/>
        <v>0</v>
      </c>
      <c r="AM122" s="17">
        <f t="shared" si="93"/>
        <v>0</v>
      </c>
      <c r="AN122" s="17">
        <f t="shared" si="93"/>
        <v>0</v>
      </c>
      <c r="AO122" s="17">
        <f t="shared" si="93"/>
        <v>0</v>
      </c>
      <c r="AP122" s="17">
        <f t="shared" si="93"/>
        <v>0</v>
      </c>
      <c r="AQ122" s="17">
        <f t="shared" si="93"/>
        <v>0</v>
      </c>
      <c r="AR122" s="17">
        <f t="shared" si="94"/>
        <v>0</v>
      </c>
      <c r="AS122" s="17">
        <f t="shared" si="94"/>
        <v>0</v>
      </c>
      <c r="AT122" s="17">
        <f t="shared" si="94"/>
        <v>0</v>
      </c>
      <c r="AU122" s="17">
        <f t="shared" si="94"/>
        <v>0</v>
      </c>
      <c r="AV122" s="17">
        <f t="shared" si="94"/>
        <v>0</v>
      </c>
      <c r="AW122" s="17">
        <f t="shared" si="94"/>
        <v>0</v>
      </c>
      <c r="AX122" s="17">
        <f t="shared" si="94"/>
        <v>0</v>
      </c>
      <c r="AY122" s="17">
        <f t="shared" si="94"/>
        <v>0</v>
      </c>
      <c r="BA122" s="17">
        <f t="shared" si="95"/>
        <v>0</v>
      </c>
      <c r="BB122" s="17">
        <f t="shared" si="95"/>
        <v>0</v>
      </c>
      <c r="BC122" s="17">
        <f t="shared" si="95"/>
        <v>0</v>
      </c>
      <c r="BD122" s="17">
        <f t="shared" si="95"/>
        <v>0</v>
      </c>
      <c r="BE122" s="17">
        <f t="shared" si="95"/>
        <v>0</v>
      </c>
      <c r="BF122" s="17">
        <f t="shared" si="95"/>
        <v>0</v>
      </c>
      <c r="BH122" s="36">
        <f t="shared" si="86"/>
        <v>0</v>
      </c>
      <c r="BI122" s="5"/>
    </row>
    <row r="123" spans="1:61" ht="15">
      <c r="A123" s="24" t="s">
        <v>12455</v>
      </c>
      <c r="B123" s="15">
        <f t="shared" si="57"/>
        <v>0</v>
      </c>
      <c r="C123" s="22" t="s">
        <v>12456</v>
      </c>
      <c r="D123" s="78">
        <f t="shared" si="58"/>
        <v>0</v>
      </c>
      <c r="E123" s="17">
        <f t="shared" si="59"/>
        <v>0</v>
      </c>
      <c r="F123" s="3">
        <f t="shared" si="60"/>
        <v>0</v>
      </c>
      <c r="G123" s="84">
        <f t="shared" si="61"/>
        <v>0</v>
      </c>
      <c r="H123" s="79">
        <f t="shared" si="81"/>
        <v>0</v>
      </c>
      <c r="I123" s="79">
        <f t="shared" si="82"/>
        <v>0</v>
      </c>
      <c r="J123" s="79">
        <f t="shared" si="83"/>
        <v>0</v>
      </c>
      <c r="K123" s="23">
        <v>0</v>
      </c>
      <c r="L123" s="17">
        <f t="shared" si="87"/>
        <v>0</v>
      </c>
      <c r="M123" s="17">
        <f t="shared" si="87"/>
        <v>0</v>
      </c>
      <c r="N123" s="79">
        <f t="shared" si="84"/>
        <v>0</v>
      </c>
      <c r="O123" s="17">
        <f t="shared" si="88"/>
        <v>0</v>
      </c>
      <c r="P123" s="17">
        <f t="shared" si="88"/>
        <v>0</v>
      </c>
      <c r="Q123" s="17">
        <f t="shared" si="88"/>
        <v>0</v>
      </c>
      <c r="R123" s="78">
        <f t="shared" si="62"/>
        <v>0</v>
      </c>
      <c r="S123" s="17">
        <f t="shared" si="66"/>
        <v>0</v>
      </c>
      <c r="T123" s="12">
        <f t="shared" si="63"/>
        <v>0</v>
      </c>
      <c r="U123" s="12">
        <f t="shared" si="64"/>
        <v>0</v>
      </c>
      <c r="V123" s="31">
        <v>0</v>
      </c>
      <c r="W123" s="31">
        <v>0</v>
      </c>
      <c r="X123" s="31">
        <v>0</v>
      </c>
      <c r="Y123" s="30">
        <f t="shared" si="85"/>
        <v>0</v>
      </c>
      <c r="Z123" s="17">
        <f t="shared" si="65"/>
        <v>0</v>
      </c>
      <c r="AA123" s="17">
        <f t="shared" si="67"/>
        <v>0</v>
      </c>
      <c r="AB123" s="23">
        <v>0</v>
      </c>
      <c r="AC123" s="17">
        <f t="shared" si="68"/>
        <v>0</v>
      </c>
      <c r="AD123" s="17">
        <f t="shared" si="89"/>
        <v>0</v>
      </c>
      <c r="AE123" s="17">
        <f t="shared" si="89"/>
        <v>0</v>
      </c>
      <c r="AF123" s="17">
        <f t="shared" si="89"/>
        <v>0</v>
      </c>
      <c r="AH123" s="17">
        <f t="shared" si="93"/>
        <v>0</v>
      </c>
      <c r="AI123" s="17">
        <f t="shared" si="93"/>
        <v>0</v>
      </c>
      <c r="AJ123" s="17">
        <f t="shared" si="93"/>
        <v>0</v>
      </c>
      <c r="AK123" s="17">
        <f t="shared" si="93"/>
        <v>0</v>
      </c>
      <c r="AL123" s="17">
        <f t="shared" si="93"/>
        <v>0</v>
      </c>
      <c r="AM123" s="17">
        <f t="shared" si="93"/>
        <v>0</v>
      </c>
      <c r="AN123" s="17">
        <f t="shared" si="93"/>
        <v>0</v>
      </c>
      <c r="AO123" s="17">
        <f t="shared" si="93"/>
        <v>0</v>
      </c>
      <c r="AP123" s="17">
        <f t="shared" si="93"/>
        <v>0</v>
      </c>
      <c r="AQ123" s="17">
        <f t="shared" si="93"/>
        <v>0</v>
      </c>
      <c r="AR123" s="17">
        <f t="shared" si="94"/>
        <v>0</v>
      </c>
      <c r="AS123" s="17">
        <f t="shared" si="94"/>
        <v>0</v>
      </c>
      <c r="AT123" s="17">
        <f t="shared" si="94"/>
        <v>0</v>
      </c>
      <c r="AU123" s="17">
        <f t="shared" si="94"/>
        <v>0</v>
      </c>
      <c r="AV123" s="17">
        <f t="shared" si="94"/>
        <v>0</v>
      </c>
      <c r="AW123" s="17">
        <f t="shared" si="94"/>
        <v>0</v>
      </c>
      <c r="AX123" s="17">
        <f t="shared" si="94"/>
        <v>0</v>
      </c>
      <c r="AY123" s="17">
        <f t="shared" si="94"/>
        <v>0</v>
      </c>
      <c r="BA123" s="17">
        <f t="shared" si="95"/>
        <v>0</v>
      </c>
      <c r="BB123" s="17">
        <f t="shared" si="95"/>
        <v>0</v>
      </c>
      <c r="BC123" s="17">
        <f t="shared" si="95"/>
        <v>0</v>
      </c>
      <c r="BD123" s="17">
        <f t="shared" si="95"/>
        <v>0</v>
      </c>
      <c r="BE123" s="17">
        <f t="shared" si="95"/>
        <v>0</v>
      </c>
      <c r="BF123" s="17">
        <f t="shared" si="95"/>
        <v>0</v>
      </c>
      <c r="BH123" s="36">
        <f t="shared" si="86"/>
        <v>0</v>
      </c>
      <c r="BI123" s="5"/>
    </row>
    <row r="124" spans="1:61" ht="15">
      <c r="A124" s="24" t="s">
        <v>12457</v>
      </c>
      <c r="B124" s="15">
        <f t="shared" si="57"/>
        <v>0</v>
      </c>
      <c r="C124" s="22" t="s">
        <v>12458</v>
      </c>
      <c r="D124" s="78">
        <f t="shared" si="58"/>
        <v>0</v>
      </c>
      <c r="E124" s="17">
        <f t="shared" si="59"/>
        <v>0</v>
      </c>
      <c r="F124" s="3">
        <f t="shared" si="60"/>
        <v>0</v>
      </c>
      <c r="G124" s="84">
        <f t="shared" si="61"/>
        <v>0</v>
      </c>
      <c r="H124" s="79">
        <f t="shared" si="81"/>
        <v>0</v>
      </c>
      <c r="I124" s="79">
        <f t="shared" si="82"/>
        <v>0</v>
      </c>
      <c r="J124" s="79">
        <f t="shared" si="83"/>
        <v>0</v>
      </c>
      <c r="K124" s="23">
        <v>0</v>
      </c>
      <c r="L124" s="17">
        <f t="shared" si="87"/>
        <v>0</v>
      </c>
      <c r="M124" s="17">
        <f t="shared" si="87"/>
        <v>0</v>
      </c>
      <c r="N124" s="79">
        <f t="shared" si="84"/>
        <v>0</v>
      </c>
      <c r="O124" s="17">
        <f t="shared" si="88"/>
        <v>0</v>
      </c>
      <c r="P124" s="17">
        <f t="shared" si="88"/>
        <v>0</v>
      </c>
      <c r="Q124" s="17">
        <f t="shared" si="88"/>
        <v>0</v>
      </c>
      <c r="R124" s="78">
        <f t="shared" si="62"/>
        <v>0</v>
      </c>
      <c r="S124" s="17">
        <f t="shared" si="66"/>
        <v>0</v>
      </c>
      <c r="T124" s="12">
        <f t="shared" si="63"/>
        <v>0</v>
      </c>
      <c r="U124" s="12">
        <f t="shared" si="64"/>
        <v>0</v>
      </c>
      <c r="V124" s="31">
        <v>0</v>
      </c>
      <c r="W124" s="31">
        <v>0</v>
      </c>
      <c r="X124" s="31">
        <v>0</v>
      </c>
      <c r="Y124" s="30">
        <f t="shared" si="85"/>
        <v>0</v>
      </c>
      <c r="Z124" s="17">
        <f t="shared" si="65"/>
        <v>0</v>
      </c>
      <c r="AA124" s="17">
        <f t="shared" si="67"/>
        <v>0</v>
      </c>
      <c r="AB124" s="23">
        <v>0</v>
      </c>
      <c r="AC124" s="17">
        <f t="shared" si="68"/>
        <v>0</v>
      </c>
      <c r="AD124" s="17">
        <f t="shared" si="89"/>
        <v>0</v>
      </c>
      <c r="AE124" s="17">
        <f t="shared" si="89"/>
        <v>0</v>
      </c>
      <c r="AF124" s="17">
        <f t="shared" si="89"/>
        <v>0</v>
      </c>
      <c r="AH124" s="17">
        <f t="shared" si="93"/>
        <v>0</v>
      </c>
      <c r="AI124" s="17">
        <f t="shared" si="93"/>
        <v>0</v>
      </c>
      <c r="AJ124" s="17">
        <f t="shared" si="93"/>
        <v>0</v>
      </c>
      <c r="AK124" s="17">
        <f t="shared" si="93"/>
        <v>0</v>
      </c>
      <c r="AL124" s="17">
        <f t="shared" si="93"/>
        <v>0</v>
      </c>
      <c r="AM124" s="17">
        <f t="shared" si="93"/>
        <v>0</v>
      </c>
      <c r="AN124" s="17">
        <f t="shared" si="93"/>
        <v>0</v>
      </c>
      <c r="AO124" s="17">
        <f t="shared" si="93"/>
        <v>0</v>
      </c>
      <c r="AP124" s="17">
        <f t="shared" si="93"/>
        <v>0</v>
      </c>
      <c r="AQ124" s="17">
        <f t="shared" si="93"/>
        <v>0</v>
      </c>
      <c r="AR124" s="17">
        <f t="shared" si="94"/>
        <v>0</v>
      </c>
      <c r="AS124" s="17">
        <f t="shared" si="94"/>
        <v>0</v>
      </c>
      <c r="AT124" s="17">
        <f t="shared" si="94"/>
        <v>0</v>
      </c>
      <c r="AU124" s="17">
        <f t="shared" si="94"/>
        <v>0</v>
      </c>
      <c r="AV124" s="17">
        <f t="shared" si="94"/>
        <v>0</v>
      </c>
      <c r="AW124" s="17">
        <f t="shared" si="94"/>
        <v>0</v>
      </c>
      <c r="AX124" s="17">
        <f t="shared" si="94"/>
        <v>0</v>
      </c>
      <c r="AY124" s="17">
        <f t="shared" si="94"/>
        <v>0</v>
      </c>
      <c r="BA124" s="17">
        <f t="shared" si="95"/>
        <v>0</v>
      </c>
      <c r="BB124" s="17">
        <f t="shared" si="95"/>
        <v>0</v>
      </c>
      <c r="BC124" s="17">
        <f t="shared" si="95"/>
        <v>0</v>
      </c>
      <c r="BD124" s="17">
        <f t="shared" si="95"/>
        <v>0</v>
      </c>
      <c r="BE124" s="17">
        <f t="shared" si="95"/>
        <v>0</v>
      </c>
      <c r="BF124" s="17">
        <f t="shared" si="95"/>
        <v>0</v>
      </c>
      <c r="BH124" s="36">
        <f t="shared" si="86"/>
        <v>0</v>
      </c>
      <c r="BI124" s="33"/>
    </row>
    <row r="125" spans="1:61" ht="15">
      <c r="A125" s="24" t="s">
        <v>12459</v>
      </c>
      <c r="B125" s="15">
        <f t="shared" si="57"/>
        <v>0</v>
      </c>
      <c r="C125" s="22" t="s">
        <v>12460</v>
      </c>
      <c r="D125" s="78">
        <f t="shared" si="58"/>
        <v>0</v>
      </c>
      <c r="E125" s="17">
        <f t="shared" si="59"/>
        <v>0</v>
      </c>
      <c r="F125" s="3">
        <f t="shared" si="60"/>
        <v>0</v>
      </c>
      <c r="G125" s="84">
        <f t="shared" si="61"/>
        <v>0</v>
      </c>
      <c r="H125" s="79">
        <f t="shared" si="81"/>
        <v>0</v>
      </c>
      <c r="I125" s="79">
        <f t="shared" si="82"/>
        <v>0</v>
      </c>
      <c r="J125" s="79">
        <f t="shared" si="83"/>
        <v>0</v>
      </c>
      <c r="K125" s="23">
        <v>0</v>
      </c>
      <c r="L125" s="17">
        <f t="shared" si="87"/>
        <v>0</v>
      </c>
      <c r="M125" s="17">
        <f t="shared" si="87"/>
        <v>0</v>
      </c>
      <c r="N125" s="79">
        <f t="shared" si="84"/>
        <v>0</v>
      </c>
      <c r="O125" s="17">
        <f t="shared" si="88"/>
        <v>0</v>
      </c>
      <c r="P125" s="17">
        <f t="shared" si="88"/>
        <v>0</v>
      </c>
      <c r="Q125" s="17">
        <f t="shared" si="88"/>
        <v>0</v>
      </c>
      <c r="R125" s="78">
        <f t="shared" si="62"/>
        <v>0</v>
      </c>
      <c r="S125" s="17">
        <f t="shared" si="66"/>
        <v>0</v>
      </c>
      <c r="T125" s="12">
        <f t="shared" si="63"/>
        <v>0</v>
      </c>
      <c r="U125" s="12">
        <f t="shared" si="64"/>
        <v>0</v>
      </c>
      <c r="V125" s="31">
        <v>0</v>
      </c>
      <c r="W125" s="31">
        <v>0</v>
      </c>
      <c r="X125" s="31">
        <v>0</v>
      </c>
      <c r="Y125" s="30">
        <f t="shared" si="85"/>
        <v>0</v>
      </c>
      <c r="Z125" s="17">
        <f t="shared" si="65"/>
        <v>0</v>
      </c>
      <c r="AA125" s="17">
        <f t="shared" si="67"/>
        <v>0</v>
      </c>
      <c r="AB125" s="23">
        <v>0</v>
      </c>
      <c r="AC125" s="17">
        <f t="shared" si="68"/>
        <v>0</v>
      </c>
      <c r="AD125" s="17">
        <f t="shared" si="89"/>
        <v>0</v>
      </c>
      <c r="AE125" s="17">
        <f t="shared" si="89"/>
        <v>0</v>
      </c>
      <c r="AF125" s="17">
        <f t="shared" si="89"/>
        <v>0</v>
      </c>
      <c r="AH125" s="17">
        <f t="shared" si="93"/>
        <v>0</v>
      </c>
      <c r="AI125" s="17">
        <f t="shared" si="93"/>
        <v>0</v>
      </c>
      <c r="AJ125" s="17">
        <f t="shared" si="93"/>
        <v>0</v>
      </c>
      <c r="AK125" s="17">
        <f t="shared" si="93"/>
        <v>0</v>
      </c>
      <c r="AL125" s="17">
        <f t="shared" si="93"/>
        <v>0</v>
      </c>
      <c r="AM125" s="17">
        <f t="shared" si="93"/>
        <v>0</v>
      </c>
      <c r="AN125" s="17">
        <f t="shared" si="93"/>
        <v>0</v>
      </c>
      <c r="AO125" s="17">
        <f t="shared" si="93"/>
        <v>0</v>
      </c>
      <c r="AP125" s="17">
        <f t="shared" si="93"/>
        <v>0</v>
      </c>
      <c r="AQ125" s="17">
        <f t="shared" si="93"/>
        <v>0</v>
      </c>
      <c r="AR125" s="17">
        <f t="shared" si="94"/>
        <v>0</v>
      </c>
      <c r="AS125" s="17">
        <f t="shared" si="94"/>
        <v>0</v>
      </c>
      <c r="AT125" s="17">
        <f t="shared" si="94"/>
        <v>0</v>
      </c>
      <c r="AU125" s="17">
        <f t="shared" si="94"/>
        <v>0</v>
      </c>
      <c r="AV125" s="17">
        <f t="shared" si="94"/>
        <v>0</v>
      </c>
      <c r="AW125" s="17">
        <f t="shared" si="94"/>
        <v>0</v>
      </c>
      <c r="AX125" s="17">
        <f t="shared" si="94"/>
        <v>0</v>
      </c>
      <c r="AY125" s="17">
        <f t="shared" si="94"/>
        <v>0</v>
      </c>
      <c r="BA125" s="17">
        <f t="shared" si="95"/>
        <v>0</v>
      </c>
      <c r="BB125" s="17">
        <f t="shared" si="95"/>
        <v>0</v>
      </c>
      <c r="BC125" s="17">
        <f t="shared" si="95"/>
        <v>0</v>
      </c>
      <c r="BD125" s="17">
        <f t="shared" si="95"/>
        <v>0</v>
      </c>
      <c r="BE125" s="17">
        <f t="shared" si="95"/>
        <v>0</v>
      </c>
      <c r="BF125" s="17">
        <f t="shared" si="95"/>
        <v>0</v>
      </c>
      <c r="BH125" s="36">
        <f t="shared" si="86"/>
        <v>0</v>
      </c>
      <c r="BI125" s="33"/>
    </row>
    <row r="126" spans="1:61" ht="15">
      <c r="A126" s="24" t="s">
        <v>12461</v>
      </c>
      <c r="B126" s="15">
        <f t="shared" si="57"/>
        <v>0</v>
      </c>
      <c r="C126" s="22" t="s">
        <v>12462</v>
      </c>
      <c r="D126" s="78">
        <f t="shared" si="58"/>
        <v>0</v>
      </c>
      <c r="E126" s="17">
        <f t="shared" si="59"/>
        <v>0</v>
      </c>
      <c r="F126" s="3">
        <f t="shared" si="60"/>
        <v>0</v>
      </c>
      <c r="G126" s="84">
        <f t="shared" si="61"/>
        <v>0</v>
      </c>
      <c r="H126" s="79">
        <f t="shared" si="81"/>
        <v>0</v>
      </c>
      <c r="I126" s="79">
        <f t="shared" si="82"/>
        <v>0</v>
      </c>
      <c r="J126" s="79">
        <f t="shared" si="83"/>
        <v>0</v>
      </c>
      <c r="K126" s="23">
        <v>0</v>
      </c>
      <c r="L126" s="17">
        <f t="shared" si="87"/>
        <v>0</v>
      </c>
      <c r="M126" s="17">
        <f t="shared" si="87"/>
        <v>0</v>
      </c>
      <c r="N126" s="79">
        <f t="shared" si="84"/>
        <v>0</v>
      </c>
      <c r="O126" s="17">
        <f t="shared" si="88"/>
        <v>0</v>
      </c>
      <c r="P126" s="17">
        <f t="shared" si="88"/>
        <v>0</v>
      </c>
      <c r="Q126" s="17">
        <f t="shared" si="88"/>
        <v>0</v>
      </c>
      <c r="R126" s="78">
        <f t="shared" si="62"/>
        <v>0</v>
      </c>
      <c r="S126" s="17">
        <f t="shared" si="66"/>
        <v>0</v>
      </c>
      <c r="T126" s="12">
        <f t="shared" si="63"/>
        <v>0</v>
      </c>
      <c r="U126" s="12">
        <f t="shared" si="64"/>
        <v>0</v>
      </c>
      <c r="V126" s="31">
        <v>0</v>
      </c>
      <c r="W126" s="31">
        <v>0</v>
      </c>
      <c r="X126" s="31">
        <v>0</v>
      </c>
      <c r="Y126" s="30">
        <f t="shared" si="85"/>
        <v>0</v>
      </c>
      <c r="Z126" s="17">
        <f t="shared" si="65"/>
        <v>0</v>
      </c>
      <c r="AA126" s="17">
        <f t="shared" si="67"/>
        <v>0</v>
      </c>
      <c r="AB126" s="23">
        <v>0</v>
      </c>
      <c r="AC126" s="17">
        <f t="shared" si="68"/>
        <v>0</v>
      </c>
      <c r="AD126" s="17">
        <f t="shared" si="89"/>
        <v>0</v>
      </c>
      <c r="AE126" s="17">
        <f t="shared" si="89"/>
        <v>0</v>
      </c>
      <c r="AF126" s="17">
        <f t="shared" si="89"/>
        <v>0</v>
      </c>
      <c r="AH126" s="17">
        <f t="shared" si="93"/>
        <v>0</v>
      </c>
      <c r="AI126" s="17">
        <f t="shared" si="93"/>
        <v>0</v>
      </c>
      <c r="AJ126" s="17">
        <f t="shared" si="93"/>
        <v>0</v>
      </c>
      <c r="AK126" s="17">
        <f t="shared" si="93"/>
        <v>0</v>
      </c>
      <c r="AL126" s="17">
        <f t="shared" si="93"/>
        <v>0</v>
      </c>
      <c r="AM126" s="17">
        <f t="shared" si="93"/>
        <v>0</v>
      </c>
      <c r="AN126" s="17">
        <f t="shared" si="93"/>
        <v>0</v>
      </c>
      <c r="AO126" s="17">
        <f t="shared" si="93"/>
        <v>0</v>
      </c>
      <c r="AP126" s="17">
        <f t="shared" si="93"/>
        <v>0</v>
      </c>
      <c r="AQ126" s="17">
        <f t="shared" si="93"/>
        <v>0</v>
      </c>
      <c r="AR126" s="17">
        <f t="shared" si="94"/>
        <v>0</v>
      </c>
      <c r="AS126" s="17">
        <f t="shared" si="94"/>
        <v>0</v>
      </c>
      <c r="AT126" s="17">
        <f t="shared" si="94"/>
        <v>0</v>
      </c>
      <c r="AU126" s="17">
        <f t="shared" si="94"/>
        <v>0</v>
      </c>
      <c r="AV126" s="17">
        <f t="shared" si="94"/>
        <v>0</v>
      </c>
      <c r="AW126" s="17">
        <f t="shared" si="94"/>
        <v>0</v>
      </c>
      <c r="AX126" s="17">
        <f t="shared" si="94"/>
        <v>0</v>
      </c>
      <c r="AY126" s="17">
        <f t="shared" si="94"/>
        <v>0</v>
      </c>
      <c r="BA126" s="17">
        <f t="shared" si="95"/>
        <v>0</v>
      </c>
      <c r="BB126" s="17">
        <f t="shared" si="95"/>
        <v>0</v>
      </c>
      <c r="BC126" s="17">
        <f t="shared" si="95"/>
        <v>0</v>
      </c>
      <c r="BD126" s="17">
        <f t="shared" si="95"/>
        <v>0</v>
      </c>
      <c r="BE126" s="17">
        <f t="shared" si="95"/>
        <v>0</v>
      </c>
      <c r="BF126" s="17">
        <f t="shared" si="95"/>
        <v>0</v>
      </c>
      <c r="BH126" s="36">
        <f t="shared" si="86"/>
        <v>0</v>
      </c>
      <c r="BI126" s="5"/>
    </row>
    <row r="127" spans="1:61" ht="15">
      <c r="A127" s="24" t="s">
        <v>12463</v>
      </c>
      <c r="B127" s="15">
        <f t="shared" si="57"/>
        <v>0</v>
      </c>
      <c r="C127" s="22" t="s">
        <v>12464</v>
      </c>
      <c r="D127" s="78">
        <f t="shared" si="58"/>
        <v>0</v>
      </c>
      <c r="E127" s="17">
        <f t="shared" si="59"/>
        <v>0</v>
      </c>
      <c r="F127" s="3">
        <f t="shared" si="60"/>
        <v>0</v>
      </c>
      <c r="G127" s="84">
        <f t="shared" si="61"/>
        <v>0</v>
      </c>
      <c r="H127" s="79">
        <f t="shared" si="81"/>
        <v>0</v>
      </c>
      <c r="I127" s="79">
        <f t="shared" si="82"/>
        <v>0</v>
      </c>
      <c r="J127" s="79">
        <f t="shared" si="83"/>
        <v>0</v>
      </c>
      <c r="K127" s="23">
        <v>0</v>
      </c>
      <c r="L127" s="17">
        <f t="shared" si="87"/>
        <v>0</v>
      </c>
      <c r="M127" s="17">
        <f t="shared" si="87"/>
        <v>0</v>
      </c>
      <c r="N127" s="79">
        <f t="shared" si="84"/>
        <v>0</v>
      </c>
      <c r="O127" s="17">
        <f t="shared" si="88"/>
        <v>0</v>
      </c>
      <c r="P127" s="17">
        <f t="shared" si="88"/>
        <v>0</v>
      </c>
      <c r="Q127" s="17">
        <f t="shared" si="88"/>
        <v>0</v>
      </c>
      <c r="R127" s="78">
        <f t="shared" si="62"/>
        <v>0</v>
      </c>
      <c r="S127" s="17">
        <f t="shared" si="66"/>
        <v>0</v>
      </c>
      <c r="T127" s="12">
        <f t="shared" si="63"/>
        <v>0</v>
      </c>
      <c r="U127" s="12">
        <f t="shared" si="64"/>
        <v>0</v>
      </c>
      <c r="V127" s="31">
        <v>0</v>
      </c>
      <c r="W127" s="31">
        <v>0</v>
      </c>
      <c r="X127" s="31">
        <v>0</v>
      </c>
      <c r="Y127" s="30">
        <f t="shared" si="85"/>
        <v>0</v>
      </c>
      <c r="Z127" s="17">
        <f t="shared" si="65"/>
        <v>0</v>
      </c>
      <c r="AA127" s="17">
        <f t="shared" si="67"/>
        <v>0</v>
      </c>
      <c r="AB127" s="23">
        <v>0</v>
      </c>
      <c r="AC127" s="17">
        <f t="shared" si="68"/>
        <v>0</v>
      </c>
      <c r="AD127" s="17">
        <f t="shared" si="89"/>
        <v>0</v>
      </c>
      <c r="AE127" s="17">
        <f t="shared" si="89"/>
        <v>0</v>
      </c>
      <c r="AF127" s="17">
        <f t="shared" si="89"/>
        <v>0</v>
      </c>
      <c r="AH127" s="17">
        <f t="shared" si="93"/>
        <v>0</v>
      </c>
      <c r="AI127" s="17">
        <f t="shared" si="93"/>
        <v>0</v>
      </c>
      <c r="AJ127" s="17">
        <f t="shared" si="93"/>
        <v>0</v>
      </c>
      <c r="AK127" s="17">
        <f t="shared" si="93"/>
        <v>0</v>
      </c>
      <c r="AL127" s="17">
        <f t="shared" si="93"/>
        <v>0</v>
      </c>
      <c r="AM127" s="17">
        <f t="shared" si="93"/>
        <v>0</v>
      </c>
      <c r="AN127" s="17">
        <f t="shared" si="93"/>
        <v>0</v>
      </c>
      <c r="AO127" s="17">
        <f t="shared" si="93"/>
        <v>0</v>
      </c>
      <c r="AP127" s="17">
        <f t="shared" si="93"/>
        <v>0</v>
      </c>
      <c r="AQ127" s="17">
        <f t="shared" si="93"/>
        <v>0</v>
      </c>
      <c r="AR127" s="17">
        <f t="shared" si="94"/>
        <v>0</v>
      </c>
      <c r="AS127" s="17">
        <f t="shared" si="94"/>
        <v>0</v>
      </c>
      <c r="AT127" s="17">
        <f t="shared" si="94"/>
        <v>0</v>
      </c>
      <c r="AU127" s="17">
        <f t="shared" si="94"/>
        <v>0</v>
      </c>
      <c r="AV127" s="17">
        <f t="shared" si="94"/>
        <v>0</v>
      </c>
      <c r="AW127" s="17">
        <f t="shared" si="94"/>
        <v>0</v>
      </c>
      <c r="AX127" s="17">
        <f t="shared" si="94"/>
        <v>0</v>
      </c>
      <c r="AY127" s="17">
        <f t="shared" si="94"/>
        <v>0</v>
      </c>
      <c r="BA127" s="17">
        <f t="shared" si="95"/>
        <v>0</v>
      </c>
      <c r="BB127" s="17">
        <f t="shared" si="95"/>
        <v>0</v>
      </c>
      <c r="BC127" s="17">
        <f t="shared" si="95"/>
        <v>0</v>
      </c>
      <c r="BD127" s="17">
        <f t="shared" si="95"/>
        <v>0</v>
      </c>
      <c r="BE127" s="17">
        <f t="shared" si="95"/>
        <v>0</v>
      </c>
      <c r="BF127" s="17">
        <f t="shared" si="95"/>
        <v>0</v>
      </c>
      <c r="BH127" s="36">
        <f t="shared" si="86"/>
        <v>0</v>
      </c>
      <c r="BI127" s="5"/>
    </row>
    <row r="128" spans="1:61" ht="15">
      <c r="A128" s="24" t="s">
        <v>12465</v>
      </c>
      <c r="B128" s="15">
        <f t="shared" si="57"/>
        <v>0</v>
      </c>
      <c r="C128" s="22" t="s">
        <v>12466</v>
      </c>
      <c r="D128" s="78">
        <f t="shared" si="58"/>
        <v>0</v>
      </c>
      <c r="E128" s="17">
        <f t="shared" si="59"/>
        <v>0</v>
      </c>
      <c r="F128" s="3">
        <f t="shared" si="60"/>
        <v>0</v>
      </c>
      <c r="G128" s="84">
        <f t="shared" si="61"/>
        <v>0</v>
      </c>
      <c r="H128" s="79">
        <f t="shared" si="81"/>
        <v>0</v>
      </c>
      <c r="I128" s="79">
        <f t="shared" si="82"/>
        <v>0</v>
      </c>
      <c r="J128" s="79">
        <f t="shared" si="83"/>
        <v>0</v>
      </c>
      <c r="K128" s="23">
        <v>0</v>
      </c>
      <c r="L128" s="17">
        <f t="shared" ref="L128:M147" si="96">SUMPRODUCT(L$374:L$599*(LEFT($A$374:$A$599,LEN($A128))=$A128))</f>
        <v>0</v>
      </c>
      <c r="M128" s="17">
        <f t="shared" si="96"/>
        <v>0</v>
      </c>
      <c r="N128" s="79">
        <f t="shared" si="84"/>
        <v>0</v>
      </c>
      <c r="O128" s="17">
        <f t="shared" ref="O128:Q147" si="97">SUMPRODUCT(O$374:O$599*(LEFT($A$374:$A$599,LEN($A128))=$A128))</f>
        <v>0</v>
      </c>
      <c r="P128" s="17">
        <f t="shared" si="97"/>
        <v>0</v>
      </c>
      <c r="Q128" s="17">
        <f t="shared" si="97"/>
        <v>0</v>
      </c>
      <c r="R128" s="78">
        <f t="shared" si="62"/>
        <v>0</v>
      </c>
      <c r="S128" s="17">
        <f t="shared" si="66"/>
        <v>0</v>
      </c>
      <c r="T128" s="12">
        <f t="shared" si="63"/>
        <v>0</v>
      </c>
      <c r="U128" s="12">
        <f t="shared" si="64"/>
        <v>0</v>
      </c>
      <c r="V128" s="31">
        <v>0</v>
      </c>
      <c r="W128" s="31">
        <v>0</v>
      </c>
      <c r="X128" s="31">
        <v>0</v>
      </c>
      <c r="Y128" s="30">
        <f t="shared" si="85"/>
        <v>0</v>
      </c>
      <c r="Z128" s="17">
        <f t="shared" si="65"/>
        <v>0</v>
      </c>
      <c r="AA128" s="17">
        <f t="shared" si="67"/>
        <v>0</v>
      </c>
      <c r="AB128" s="23">
        <v>0</v>
      </c>
      <c r="AC128" s="17">
        <f t="shared" si="68"/>
        <v>0</v>
      </c>
      <c r="AD128" s="17">
        <f t="shared" ref="AD128:AF147" si="98">SUMPRODUCT(AD$374:AD$599*(LEFT($A$374:$A$599,LEN($A128))=$A128))</f>
        <v>0</v>
      </c>
      <c r="AE128" s="17">
        <f t="shared" si="98"/>
        <v>0</v>
      </c>
      <c r="AF128" s="17">
        <f t="shared" si="98"/>
        <v>0</v>
      </c>
      <c r="AH128" s="17">
        <f t="shared" ref="AH128:AQ137" si="99">SUMPRODUCT(AH$374:AH$599*(LEFT($A$374:$A$599,LEN($A128))=$A128))</f>
        <v>0</v>
      </c>
      <c r="AI128" s="17">
        <f t="shared" si="99"/>
        <v>0</v>
      </c>
      <c r="AJ128" s="17">
        <f t="shared" si="99"/>
        <v>0</v>
      </c>
      <c r="AK128" s="17">
        <f t="shared" si="99"/>
        <v>0</v>
      </c>
      <c r="AL128" s="17">
        <f t="shared" si="99"/>
        <v>0</v>
      </c>
      <c r="AM128" s="17">
        <f t="shared" si="99"/>
        <v>0</v>
      </c>
      <c r="AN128" s="17">
        <f t="shared" si="99"/>
        <v>0</v>
      </c>
      <c r="AO128" s="17">
        <f t="shared" si="99"/>
        <v>0</v>
      </c>
      <c r="AP128" s="17">
        <f t="shared" si="99"/>
        <v>0</v>
      </c>
      <c r="AQ128" s="17">
        <f t="shared" si="99"/>
        <v>0</v>
      </c>
      <c r="AR128" s="17">
        <f t="shared" ref="AR128:AY137" si="100">SUMPRODUCT(AR$374:AR$599*(LEFT($A$374:$A$599,LEN($A128))=$A128))</f>
        <v>0</v>
      </c>
      <c r="AS128" s="17">
        <f t="shared" si="100"/>
        <v>0</v>
      </c>
      <c r="AT128" s="17">
        <f t="shared" si="100"/>
        <v>0</v>
      </c>
      <c r="AU128" s="17">
        <f t="shared" si="100"/>
        <v>0</v>
      </c>
      <c r="AV128" s="17">
        <f t="shared" si="100"/>
        <v>0</v>
      </c>
      <c r="AW128" s="17">
        <f t="shared" si="100"/>
        <v>0</v>
      </c>
      <c r="AX128" s="17">
        <f t="shared" si="100"/>
        <v>0</v>
      </c>
      <c r="AY128" s="17">
        <f t="shared" si="100"/>
        <v>0</v>
      </c>
      <c r="BA128" s="17">
        <f t="shared" ref="BA128:BF137" si="101">SUMPRODUCT(BA$374:BA$599*(LEFT($A$374:$A$599,LEN($A128))=$A128))</f>
        <v>0</v>
      </c>
      <c r="BB128" s="17">
        <f t="shared" si="101"/>
        <v>0</v>
      </c>
      <c r="BC128" s="17">
        <f t="shared" si="101"/>
        <v>0</v>
      </c>
      <c r="BD128" s="17">
        <f t="shared" si="101"/>
        <v>0</v>
      </c>
      <c r="BE128" s="17">
        <f t="shared" si="101"/>
        <v>0</v>
      </c>
      <c r="BF128" s="17">
        <f t="shared" si="101"/>
        <v>0</v>
      </c>
      <c r="BH128" s="36">
        <f t="shared" si="86"/>
        <v>0</v>
      </c>
      <c r="BI128" s="33"/>
    </row>
    <row r="129" spans="1:61" ht="15">
      <c r="A129" s="24" t="s">
        <v>12467</v>
      </c>
      <c r="B129" s="15">
        <f t="shared" si="57"/>
        <v>0</v>
      </c>
      <c r="C129" s="22" t="s">
        <v>12468</v>
      </c>
      <c r="D129" s="78">
        <f t="shared" si="58"/>
        <v>0</v>
      </c>
      <c r="E129" s="17">
        <f t="shared" si="59"/>
        <v>0</v>
      </c>
      <c r="F129" s="3">
        <f t="shared" si="60"/>
        <v>0</v>
      </c>
      <c r="G129" s="84">
        <f t="shared" si="61"/>
        <v>0</v>
      </c>
      <c r="H129" s="79">
        <f t="shared" si="81"/>
        <v>0</v>
      </c>
      <c r="I129" s="79">
        <f t="shared" si="82"/>
        <v>0</v>
      </c>
      <c r="J129" s="79">
        <f t="shared" si="83"/>
        <v>0</v>
      </c>
      <c r="K129" s="23">
        <v>0</v>
      </c>
      <c r="L129" s="17">
        <f t="shared" si="96"/>
        <v>0</v>
      </c>
      <c r="M129" s="17">
        <f t="shared" si="96"/>
        <v>0</v>
      </c>
      <c r="N129" s="79">
        <f t="shared" si="84"/>
        <v>0</v>
      </c>
      <c r="O129" s="17">
        <f t="shared" si="97"/>
        <v>0</v>
      </c>
      <c r="P129" s="17">
        <f t="shared" si="97"/>
        <v>0</v>
      </c>
      <c r="Q129" s="17">
        <f t="shared" si="97"/>
        <v>0</v>
      </c>
      <c r="R129" s="78">
        <f t="shared" si="62"/>
        <v>0</v>
      </c>
      <c r="S129" s="17">
        <f t="shared" si="66"/>
        <v>0</v>
      </c>
      <c r="T129" s="12">
        <f t="shared" si="63"/>
        <v>0</v>
      </c>
      <c r="U129" s="12">
        <f t="shared" si="64"/>
        <v>0</v>
      </c>
      <c r="V129" s="31">
        <v>0</v>
      </c>
      <c r="W129" s="31">
        <v>0</v>
      </c>
      <c r="X129" s="31">
        <v>0</v>
      </c>
      <c r="Y129" s="30">
        <f t="shared" si="85"/>
        <v>0</v>
      </c>
      <c r="Z129" s="17">
        <f t="shared" si="65"/>
        <v>0</v>
      </c>
      <c r="AA129" s="17">
        <f t="shared" si="67"/>
        <v>0</v>
      </c>
      <c r="AB129" s="23">
        <v>0</v>
      </c>
      <c r="AC129" s="17">
        <f t="shared" si="68"/>
        <v>0</v>
      </c>
      <c r="AD129" s="17">
        <f t="shared" si="98"/>
        <v>0</v>
      </c>
      <c r="AE129" s="17">
        <f t="shared" si="98"/>
        <v>0</v>
      </c>
      <c r="AF129" s="17">
        <f t="shared" si="98"/>
        <v>0</v>
      </c>
      <c r="AH129" s="17">
        <f t="shared" si="99"/>
        <v>0</v>
      </c>
      <c r="AI129" s="17">
        <f t="shared" si="99"/>
        <v>0</v>
      </c>
      <c r="AJ129" s="17">
        <f t="shared" si="99"/>
        <v>0</v>
      </c>
      <c r="AK129" s="17">
        <f t="shared" si="99"/>
        <v>0</v>
      </c>
      <c r="AL129" s="17">
        <f t="shared" si="99"/>
        <v>0</v>
      </c>
      <c r="AM129" s="17">
        <f t="shared" si="99"/>
        <v>0</v>
      </c>
      <c r="AN129" s="17">
        <f t="shared" si="99"/>
        <v>0</v>
      </c>
      <c r="AO129" s="17">
        <f t="shared" si="99"/>
        <v>0</v>
      </c>
      <c r="AP129" s="17">
        <f t="shared" si="99"/>
        <v>0</v>
      </c>
      <c r="AQ129" s="17">
        <f t="shared" si="99"/>
        <v>0</v>
      </c>
      <c r="AR129" s="17">
        <f t="shared" si="100"/>
        <v>0</v>
      </c>
      <c r="AS129" s="17">
        <f t="shared" si="100"/>
        <v>0</v>
      </c>
      <c r="AT129" s="17">
        <f t="shared" si="100"/>
        <v>0</v>
      </c>
      <c r="AU129" s="17">
        <f t="shared" si="100"/>
        <v>0</v>
      </c>
      <c r="AV129" s="17">
        <f t="shared" si="100"/>
        <v>0</v>
      </c>
      <c r="AW129" s="17">
        <f t="shared" si="100"/>
        <v>0</v>
      </c>
      <c r="AX129" s="17">
        <f t="shared" si="100"/>
        <v>0</v>
      </c>
      <c r="AY129" s="17">
        <f t="shared" si="100"/>
        <v>0</v>
      </c>
      <c r="BA129" s="17">
        <f t="shared" si="101"/>
        <v>0</v>
      </c>
      <c r="BB129" s="17">
        <f t="shared" si="101"/>
        <v>0</v>
      </c>
      <c r="BC129" s="17">
        <f t="shared" si="101"/>
        <v>0</v>
      </c>
      <c r="BD129" s="17">
        <f t="shared" si="101"/>
        <v>0</v>
      </c>
      <c r="BE129" s="17">
        <f t="shared" si="101"/>
        <v>0</v>
      </c>
      <c r="BF129" s="17">
        <f t="shared" si="101"/>
        <v>0</v>
      </c>
      <c r="BH129" s="36">
        <f t="shared" si="86"/>
        <v>0</v>
      </c>
      <c r="BI129" s="33"/>
    </row>
    <row r="130" spans="1:61" ht="15">
      <c r="A130" s="24" t="s">
        <v>12469</v>
      </c>
      <c r="B130" s="15">
        <f t="shared" si="57"/>
        <v>0</v>
      </c>
      <c r="C130" s="22" t="s">
        <v>12470</v>
      </c>
      <c r="D130" s="78">
        <f t="shared" si="58"/>
        <v>0</v>
      </c>
      <c r="E130" s="17">
        <f t="shared" si="59"/>
        <v>0</v>
      </c>
      <c r="F130" s="3">
        <f t="shared" si="60"/>
        <v>0</v>
      </c>
      <c r="G130" s="84">
        <f t="shared" si="61"/>
        <v>0</v>
      </c>
      <c r="H130" s="79">
        <f t="shared" si="81"/>
        <v>0</v>
      </c>
      <c r="I130" s="79">
        <f t="shared" si="82"/>
        <v>0</v>
      </c>
      <c r="J130" s="79">
        <f t="shared" si="83"/>
        <v>0</v>
      </c>
      <c r="K130" s="23">
        <v>0</v>
      </c>
      <c r="L130" s="17">
        <f t="shared" si="96"/>
        <v>0</v>
      </c>
      <c r="M130" s="17">
        <f t="shared" si="96"/>
        <v>0</v>
      </c>
      <c r="N130" s="79">
        <f t="shared" si="84"/>
        <v>0</v>
      </c>
      <c r="O130" s="17">
        <f t="shared" si="97"/>
        <v>0</v>
      </c>
      <c r="P130" s="17">
        <f t="shared" si="97"/>
        <v>0</v>
      </c>
      <c r="Q130" s="17">
        <f t="shared" si="97"/>
        <v>0</v>
      </c>
      <c r="R130" s="78">
        <f t="shared" si="62"/>
        <v>0</v>
      </c>
      <c r="S130" s="17">
        <f t="shared" si="66"/>
        <v>0</v>
      </c>
      <c r="T130" s="12">
        <f t="shared" si="63"/>
        <v>0</v>
      </c>
      <c r="U130" s="12">
        <f t="shared" si="64"/>
        <v>0</v>
      </c>
      <c r="V130" s="31">
        <v>0</v>
      </c>
      <c r="W130" s="31">
        <v>0</v>
      </c>
      <c r="X130" s="31">
        <v>0</v>
      </c>
      <c r="Y130" s="30">
        <f t="shared" si="85"/>
        <v>0</v>
      </c>
      <c r="Z130" s="17">
        <f t="shared" si="65"/>
        <v>0</v>
      </c>
      <c r="AA130" s="17">
        <f t="shared" si="67"/>
        <v>0</v>
      </c>
      <c r="AB130" s="23">
        <v>0</v>
      </c>
      <c r="AC130" s="17">
        <f t="shared" si="68"/>
        <v>0</v>
      </c>
      <c r="AD130" s="17">
        <f t="shared" si="98"/>
        <v>0</v>
      </c>
      <c r="AE130" s="17">
        <f t="shared" si="98"/>
        <v>0</v>
      </c>
      <c r="AF130" s="17">
        <f t="shared" si="98"/>
        <v>0</v>
      </c>
      <c r="AH130" s="17">
        <f t="shared" si="99"/>
        <v>0</v>
      </c>
      <c r="AI130" s="17">
        <f t="shared" si="99"/>
        <v>0</v>
      </c>
      <c r="AJ130" s="17">
        <f t="shared" si="99"/>
        <v>0</v>
      </c>
      <c r="AK130" s="17">
        <f t="shared" si="99"/>
        <v>0</v>
      </c>
      <c r="AL130" s="17">
        <f t="shared" si="99"/>
        <v>0</v>
      </c>
      <c r="AM130" s="17">
        <f t="shared" si="99"/>
        <v>0</v>
      </c>
      <c r="AN130" s="17">
        <f t="shared" si="99"/>
        <v>0</v>
      </c>
      <c r="AO130" s="17">
        <f t="shared" si="99"/>
        <v>0</v>
      </c>
      <c r="AP130" s="17">
        <f t="shared" si="99"/>
        <v>0</v>
      </c>
      <c r="AQ130" s="17">
        <f t="shared" si="99"/>
        <v>0</v>
      </c>
      <c r="AR130" s="17">
        <f t="shared" si="100"/>
        <v>0</v>
      </c>
      <c r="AS130" s="17">
        <f t="shared" si="100"/>
        <v>0</v>
      </c>
      <c r="AT130" s="17">
        <f t="shared" si="100"/>
        <v>0</v>
      </c>
      <c r="AU130" s="17">
        <f t="shared" si="100"/>
        <v>0</v>
      </c>
      <c r="AV130" s="17">
        <f t="shared" si="100"/>
        <v>0</v>
      </c>
      <c r="AW130" s="17">
        <f t="shared" si="100"/>
        <v>0</v>
      </c>
      <c r="AX130" s="17">
        <f t="shared" si="100"/>
        <v>0</v>
      </c>
      <c r="AY130" s="17">
        <f t="shared" si="100"/>
        <v>0</v>
      </c>
      <c r="BA130" s="17">
        <f t="shared" si="101"/>
        <v>0</v>
      </c>
      <c r="BB130" s="17">
        <f t="shared" si="101"/>
        <v>0</v>
      </c>
      <c r="BC130" s="17">
        <f t="shared" si="101"/>
        <v>0</v>
      </c>
      <c r="BD130" s="17">
        <f t="shared" si="101"/>
        <v>0</v>
      </c>
      <c r="BE130" s="17">
        <f t="shared" si="101"/>
        <v>0</v>
      </c>
      <c r="BF130" s="17">
        <f t="shared" si="101"/>
        <v>0</v>
      </c>
      <c r="BH130" s="36">
        <f t="shared" si="86"/>
        <v>0</v>
      </c>
      <c r="BI130" s="5"/>
    </row>
    <row r="131" spans="1:61" ht="15">
      <c r="A131" s="24" t="s">
        <v>12471</v>
      </c>
      <c r="B131" s="15">
        <f t="shared" si="57"/>
        <v>0</v>
      </c>
      <c r="C131" s="22" t="s">
        <v>12472</v>
      </c>
      <c r="D131" s="78">
        <f t="shared" si="58"/>
        <v>0</v>
      </c>
      <c r="E131" s="17">
        <f t="shared" si="59"/>
        <v>0</v>
      </c>
      <c r="F131" s="3">
        <f t="shared" si="60"/>
        <v>0</v>
      </c>
      <c r="G131" s="84">
        <f t="shared" si="61"/>
        <v>0</v>
      </c>
      <c r="H131" s="79">
        <f t="shared" si="81"/>
        <v>0</v>
      </c>
      <c r="I131" s="79">
        <f t="shared" si="82"/>
        <v>0</v>
      </c>
      <c r="J131" s="79">
        <f t="shared" si="83"/>
        <v>0</v>
      </c>
      <c r="K131" s="23">
        <v>0</v>
      </c>
      <c r="L131" s="17">
        <f t="shared" si="96"/>
        <v>0</v>
      </c>
      <c r="M131" s="17">
        <f t="shared" si="96"/>
        <v>0</v>
      </c>
      <c r="N131" s="79">
        <f t="shared" si="84"/>
        <v>0</v>
      </c>
      <c r="O131" s="17">
        <f t="shared" si="97"/>
        <v>0</v>
      </c>
      <c r="P131" s="17">
        <f t="shared" si="97"/>
        <v>0</v>
      </c>
      <c r="Q131" s="17">
        <f t="shared" si="97"/>
        <v>0</v>
      </c>
      <c r="R131" s="78">
        <f t="shared" si="62"/>
        <v>0</v>
      </c>
      <c r="S131" s="17">
        <f t="shared" si="66"/>
        <v>0</v>
      </c>
      <c r="T131" s="12">
        <f t="shared" si="63"/>
        <v>0</v>
      </c>
      <c r="U131" s="12">
        <f t="shared" si="64"/>
        <v>0</v>
      </c>
      <c r="V131" s="31">
        <v>0</v>
      </c>
      <c r="W131" s="31">
        <v>0</v>
      </c>
      <c r="X131" s="31">
        <v>0</v>
      </c>
      <c r="Y131" s="30">
        <f t="shared" si="85"/>
        <v>0</v>
      </c>
      <c r="Z131" s="17">
        <f t="shared" si="65"/>
        <v>0</v>
      </c>
      <c r="AA131" s="17">
        <f t="shared" si="67"/>
        <v>0</v>
      </c>
      <c r="AB131" s="23">
        <v>0</v>
      </c>
      <c r="AC131" s="17">
        <f t="shared" si="68"/>
        <v>0</v>
      </c>
      <c r="AD131" s="17">
        <f t="shared" si="98"/>
        <v>0</v>
      </c>
      <c r="AE131" s="17">
        <f t="shared" si="98"/>
        <v>0</v>
      </c>
      <c r="AF131" s="17">
        <f t="shared" si="98"/>
        <v>0</v>
      </c>
      <c r="AH131" s="17">
        <f t="shared" si="99"/>
        <v>0</v>
      </c>
      <c r="AI131" s="17">
        <f t="shared" si="99"/>
        <v>0</v>
      </c>
      <c r="AJ131" s="17">
        <f t="shared" si="99"/>
        <v>0</v>
      </c>
      <c r="AK131" s="17">
        <f t="shared" si="99"/>
        <v>0</v>
      </c>
      <c r="AL131" s="17">
        <f t="shared" si="99"/>
        <v>0</v>
      </c>
      <c r="AM131" s="17">
        <f t="shared" si="99"/>
        <v>0</v>
      </c>
      <c r="AN131" s="17">
        <f t="shared" si="99"/>
        <v>0</v>
      </c>
      <c r="AO131" s="17">
        <f t="shared" si="99"/>
        <v>0</v>
      </c>
      <c r="AP131" s="17">
        <f t="shared" si="99"/>
        <v>0</v>
      </c>
      <c r="AQ131" s="17">
        <f t="shared" si="99"/>
        <v>0</v>
      </c>
      <c r="AR131" s="17">
        <f t="shared" si="100"/>
        <v>0</v>
      </c>
      <c r="AS131" s="17">
        <f t="shared" si="100"/>
        <v>0</v>
      </c>
      <c r="AT131" s="17">
        <f t="shared" si="100"/>
        <v>0</v>
      </c>
      <c r="AU131" s="17">
        <f t="shared" si="100"/>
        <v>0</v>
      </c>
      <c r="AV131" s="17">
        <f t="shared" si="100"/>
        <v>0</v>
      </c>
      <c r="AW131" s="17">
        <f t="shared" si="100"/>
        <v>0</v>
      </c>
      <c r="AX131" s="17">
        <f t="shared" si="100"/>
        <v>0</v>
      </c>
      <c r="AY131" s="17">
        <f t="shared" si="100"/>
        <v>0</v>
      </c>
      <c r="BA131" s="17">
        <f t="shared" si="101"/>
        <v>0</v>
      </c>
      <c r="BB131" s="17">
        <f t="shared" si="101"/>
        <v>0</v>
      </c>
      <c r="BC131" s="17">
        <f t="shared" si="101"/>
        <v>0</v>
      </c>
      <c r="BD131" s="17">
        <f t="shared" si="101"/>
        <v>0</v>
      </c>
      <c r="BE131" s="17">
        <f t="shared" si="101"/>
        <v>0</v>
      </c>
      <c r="BF131" s="17">
        <f t="shared" si="101"/>
        <v>0</v>
      </c>
      <c r="BH131" s="36">
        <f t="shared" si="86"/>
        <v>0</v>
      </c>
      <c r="BI131" s="5"/>
    </row>
    <row r="132" spans="1:61" ht="15">
      <c r="A132" s="24" t="s">
        <v>12473</v>
      </c>
      <c r="B132" s="15">
        <f t="shared" si="57"/>
        <v>0</v>
      </c>
      <c r="C132" s="22" t="s">
        <v>12474</v>
      </c>
      <c r="D132" s="78">
        <f t="shared" si="58"/>
        <v>0</v>
      </c>
      <c r="E132" s="17">
        <f t="shared" si="59"/>
        <v>0</v>
      </c>
      <c r="F132" s="3">
        <f t="shared" si="60"/>
        <v>0</v>
      </c>
      <c r="G132" s="84">
        <f t="shared" si="61"/>
        <v>0</v>
      </c>
      <c r="H132" s="79">
        <f t="shared" si="81"/>
        <v>0</v>
      </c>
      <c r="I132" s="79">
        <f t="shared" si="82"/>
        <v>0</v>
      </c>
      <c r="J132" s="79">
        <f t="shared" si="83"/>
        <v>0</v>
      </c>
      <c r="K132" s="23">
        <v>0</v>
      </c>
      <c r="L132" s="17">
        <f t="shared" si="96"/>
        <v>0</v>
      </c>
      <c r="M132" s="17">
        <f t="shared" si="96"/>
        <v>0</v>
      </c>
      <c r="N132" s="79">
        <f t="shared" si="84"/>
        <v>0</v>
      </c>
      <c r="O132" s="17">
        <f t="shared" si="97"/>
        <v>0</v>
      </c>
      <c r="P132" s="17">
        <f t="shared" si="97"/>
        <v>0</v>
      </c>
      <c r="Q132" s="17">
        <f t="shared" si="97"/>
        <v>0</v>
      </c>
      <c r="R132" s="78">
        <f t="shared" si="62"/>
        <v>0</v>
      </c>
      <c r="S132" s="17">
        <f t="shared" si="66"/>
        <v>0</v>
      </c>
      <c r="T132" s="12">
        <f t="shared" si="63"/>
        <v>0</v>
      </c>
      <c r="U132" s="12">
        <f t="shared" si="64"/>
        <v>0</v>
      </c>
      <c r="V132" s="31">
        <v>0</v>
      </c>
      <c r="W132" s="31">
        <v>0</v>
      </c>
      <c r="X132" s="31">
        <v>0</v>
      </c>
      <c r="Y132" s="30">
        <f t="shared" si="85"/>
        <v>0</v>
      </c>
      <c r="Z132" s="17">
        <f t="shared" si="65"/>
        <v>0</v>
      </c>
      <c r="AA132" s="17">
        <f t="shared" si="67"/>
        <v>0</v>
      </c>
      <c r="AB132" s="23">
        <v>0</v>
      </c>
      <c r="AC132" s="17">
        <f t="shared" si="68"/>
        <v>0</v>
      </c>
      <c r="AD132" s="17">
        <f t="shared" si="98"/>
        <v>0</v>
      </c>
      <c r="AE132" s="17">
        <f t="shared" si="98"/>
        <v>0</v>
      </c>
      <c r="AF132" s="17">
        <f t="shared" si="98"/>
        <v>0</v>
      </c>
      <c r="AH132" s="17">
        <f t="shared" si="99"/>
        <v>0</v>
      </c>
      <c r="AI132" s="17">
        <f t="shared" si="99"/>
        <v>0</v>
      </c>
      <c r="AJ132" s="17">
        <f t="shared" si="99"/>
        <v>0</v>
      </c>
      <c r="AK132" s="17">
        <f t="shared" si="99"/>
        <v>0</v>
      </c>
      <c r="AL132" s="17">
        <f t="shared" si="99"/>
        <v>0</v>
      </c>
      <c r="AM132" s="17">
        <f t="shared" si="99"/>
        <v>0</v>
      </c>
      <c r="AN132" s="17">
        <f t="shared" si="99"/>
        <v>0</v>
      </c>
      <c r="AO132" s="17">
        <f t="shared" si="99"/>
        <v>0</v>
      </c>
      <c r="AP132" s="17">
        <f t="shared" si="99"/>
        <v>0</v>
      </c>
      <c r="AQ132" s="17">
        <f t="shared" si="99"/>
        <v>0</v>
      </c>
      <c r="AR132" s="17">
        <f t="shared" si="100"/>
        <v>0</v>
      </c>
      <c r="AS132" s="17">
        <f t="shared" si="100"/>
        <v>0</v>
      </c>
      <c r="AT132" s="17">
        <f t="shared" si="100"/>
        <v>0</v>
      </c>
      <c r="AU132" s="17">
        <f t="shared" si="100"/>
        <v>0</v>
      </c>
      <c r="AV132" s="17">
        <f t="shared" si="100"/>
        <v>0</v>
      </c>
      <c r="AW132" s="17">
        <f t="shared" si="100"/>
        <v>0</v>
      </c>
      <c r="AX132" s="17">
        <f t="shared" si="100"/>
        <v>0</v>
      </c>
      <c r="AY132" s="17">
        <f t="shared" si="100"/>
        <v>0</v>
      </c>
      <c r="BA132" s="17">
        <f t="shared" si="101"/>
        <v>0</v>
      </c>
      <c r="BB132" s="17">
        <f t="shared" si="101"/>
        <v>0</v>
      </c>
      <c r="BC132" s="17">
        <f t="shared" si="101"/>
        <v>0</v>
      </c>
      <c r="BD132" s="17">
        <f t="shared" si="101"/>
        <v>0</v>
      </c>
      <c r="BE132" s="17">
        <f t="shared" si="101"/>
        <v>0</v>
      </c>
      <c r="BF132" s="17">
        <f t="shared" si="101"/>
        <v>0</v>
      </c>
      <c r="BH132" s="36">
        <f t="shared" si="86"/>
        <v>0</v>
      </c>
      <c r="BI132" s="33"/>
    </row>
    <row r="133" spans="1:61" ht="15">
      <c r="A133" s="24" t="s">
        <v>12475</v>
      </c>
      <c r="B133" s="15">
        <f t="shared" si="57"/>
        <v>0</v>
      </c>
      <c r="C133" s="22" t="s">
        <v>12476</v>
      </c>
      <c r="D133" s="78">
        <f t="shared" si="58"/>
        <v>0</v>
      </c>
      <c r="E133" s="17">
        <f t="shared" si="59"/>
        <v>0</v>
      </c>
      <c r="F133" s="3">
        <f t="shared" si="60"/>
        <v>0</v>
      </c>
      <c r="G133" s="84">
        <f t="shared" si="61"/>
        <v>0</v>
      </c>
      <c r="H133" s="79">
        <f t="shared" si="81"/>
        <v>0</v>
      </c>
      <c r="I133" s="79">
        <f t="shared" si="82"/>
        <v>0</v>
      </c>
      <c r="J133" s="79">
        <f t="shared" si="83"/>
        <v>0</v>
      </c>
      <c r="K133" s="23">
        <v>0</v>
      </c>
      <c r="L133" s="17">
        <f t="shared" si="96"/>
        <v>0</v>
      </c>
      <c r="M133" s="17">
        <f t="shared" si="96"/>
        <v>0</v>
      </c>
      <c r="N133" s="79">
        <f t="shared" si="84"/>
        <v>0</v>
      </c>
      <c r="O133" s="17">
        <f t="shared" si="97"/>
        <v>0</v>
      </c>
      <c r="P133" s="17">
        <f t="shared" si="97"/>
        <v>0</v>
      </c>
      <c r="Q133" s="17">
        <f t="shared" si="97"/>
        <v>0</v>
      </c>
      <c r="R133" s="78">
        <f t="shared" si="62"/>
        <v>0</v>
      </c>
      <c r="S133" s="17">
        <f t="shared" si="66"/>
        <v>0</v>
      </c>
      <c r="T133" s="12">
        <f t="shared" si="63"/>
        <v>0</v>
      </c>
      <c r="U133" s="12">
        <f t="shared" si="64"/>
        <v>0</v>
      </c>
      <c r="V133" s="31">
        <v>0</v>
      </c>
      <c r="W133" s="31">
        <v>0</v>
      </c>
      <c r="X133" s="31">
        <v>0</v>
      </c>
      <c r="Y133" s="30">
        <f t="shared" si="85"/>
        <v>0</v>
      </c>
      <c r="Z133" s="17">
        <f t="shared" si="65"/>
        <v>0</v>
      </c>
      <c r="AA133" s="17">
        <f t="shared" si="67"/>
        <v>0</v>
      </c>
      <c r="AB133" s="23">
        <v>0</v>
      </c>
      <c r="AC133" s="17">
        <f t="shared" si="68"/>
        <v>0</v>
      </c>
      <c r="AD133" s="17">
        <f t="shared" si="98"/>
        <v>0</v>
      </c>
      <c r="AE133" s="17">
        <f t="shared" si="98"/>
        <v>0</v>
      </c>
      <c r="AF133" s="17">
        <f t="shared" si="98"/>
        <v>0</v>
      </c>
      <c r="AH133" s="17">
        <f t="shared" si="99"/>
        <v>0</v>
      </c>
      <c r="AI133" s="17">
        <f t="shared" si="99"/>
        <v>0</v>
      </c>
      <c r="AJ133" s="17">
        <f t="shared" si="99"/>
        <v>0</v>
      </c>
      <c r="AK133" s="17">
        <f t="shared" si="99"/>
        <v>0</v>
      </c>
      <c r="AL133" s="17">
        <f t="shared" si="99"/>
        <v>0</v>
      </c>
      <c r="AM133" s="17">
        <f t="shared" si="99"/>
        <v>0</v>
      </c>
      <c r="AN133" s="17">
        <f t="shared" si="99"/>
        <v>0</v>
      </c>
      <c r="AO133" s="17">
        <f t="shared" si="99"/>
        <v>0</v>
      </c>
      <c r="AP133" s="17">
        <f t="shared" si="99"/>
        <v>0</v>
      </c>
      <c r="AQ133" s="17">
        <f t="shared" si="99"/>
        <v>0</v>
      </c>
      <c r="AR133" s="17">
        <f t="shared" si="100"/>
        <v>0</v>
      </c>
      <c r="AS133" s="17">
        <f t="shared" si="100"/>
        <v>0</v>
      </c>
      <c r="AT133" s="17">
        <f t="shared" si="100"/>
        <v>0</v>
      </c>
      <c r="AU133" s="17">
        <f t="shared" si="100"/>
        <v>0</v>
      </c>
      <c r="AV133" s="17">
        <f t="shared" si="100"/>
        <v>0</v>
      </c>
      <c r="AW133" s="17">
        <f t="shared" si="100"/>
        <v>0</v>
      </c>
      <c r="AX133" s="17">
        <f t="shared" si="100"/>
        <v>0</v>
      </c>
      <c r="AY133" s="17">
        <f t="shared" si="100"/>
        <v>0</v>
      </c>
      <c r="BA133" s="17">
        <f t="shared" si="101"/>
        <v>0</v>
      </c>
      <c r="BB133" s="17">
        <f t="shared" si="101"/>
        <v>0</v>
      </c>
      <c r="BC133" s="17">
        <f t="shared" si="101"/>
        <v>0</v>
      </c>
      <c r="BD133" s="17">
        <f t="shared" si="101"/>
        <v>0</v>
      </c>
      <c r="BE133" s="17">
        <f t="shared" si="101"/>
        <v>0</v>
      </c>
      <c r="BF133" s="17">
        <f t="shared" si="101"/>
        <v>0</v>
      </c>
      <c r="BH133" s="36">
        <f t="shared" si="86"/>
        <v>0</v>
      </c>
      <c r="BI133" s="33"/>
    </row>
    <row r="134" spans="1:61" ht="15">
      <c r="A134" s="24" t="s">
        <v>12477</v>
      </c>
      <c r="B134" s="15">
        <f t="shared" si="57"/>
        <v>0</v>
      </c>
      <c r="C134" s="22" t="s">
        <v>12478</v>
      </c>
      <c r="D134" s="78">
        <f t="shared" si="58"/>
        <v>0</v>
      </c>
      <c r="E134" s="17">
        <f t="shared" si="59"/>
        <v>0</v>
      </c>
      <c r="F134" s="3">
        <f t="shared" si="60"/>
        <v>0</v>
      </c>
      <c r="G134" s="84">
        <f t="shared" si="61"/>
        <v>0</v>
      </c>
      <c r="H134" s="79">
        <f t="shared" si="81"/>
        <v>0</v>
      </c>
      <c r="I134" s="79">
        <f t="shared" si="82"/>
        <v>0</v>
      </c>
      <c r="J134" s="79">
        <f t="shared" si="83"/>
        <v>0</v>
      </c>
      <c r="K134" s="23">
        <v>0</v>
      </c>
      <c r="L134" s="17">
        <f t="shared" si="96"/>
        <v>0</v>
      </c>
      <c r="M134" s="17">
        <f t="shared" si="96"/>
        <v>0</v>
      </c>
      <c r="N134" s="79">
        <f t="shared" si="84"/>
        <v>0</v>
      </c>
      <c r="O134" s="17">
        <f t="shared" si="97"/>
        <v>0</v>
      </c>
      <c r="P134" s="17">
        <f t="shared" si="97"/>
        <v>0</v>
      </c>
      <c r="Q134" s="17">
        <f t="shared" si="97"/>
        <v>0</v>
      </c>
      <c r="R134" s="78">
        <f t="shared" si="62"/>
        <v>0</v>
      </c>
      <c r="S134" s="17">
        <f t="shared" si="66"/>
        <v>0</v>
      </c>
      <c r="T134" s="12">
        <f t="shared" si="63"/>
        <v>0</v>
      </c>
      <c r="U134" s="12">
        <f t="shared" si="64"/>
        <v>0</v>
      </c>
      <c r="V134" s="31">
        <v>0</v>
      </c>
      <c r="W134" s="31">
        <v>0</v>
      </c>
      <c r="X134" s="31">
        <v>0</v>
      </c>
      <c r="Y134" s="30">
        <f t="shared" si="85"/>
        <v>0</v>
      </c>
      <c r="Z134" s="17">
        <f t="shared" si="65"/>
        <v>0</v>
      </c>
      <c r="AA134" s="17">
        <f t="shared" si="67"/>
        <v>0</v>
      </c>
      <c r="AB134" s="23">
        <v>0</v>
      </c>
      <c r="AC134" s="17">
        <f t="shared" si="68"/>
        <v>0</v>
      </c>
      <c r="AD134" s="17">
        <f t="shared" si="98"/>
        <v>0</v>
      </c>
      <c r="AE134" s="17">
        <f t="shared" si="98"/>
        <v>0</v>
      </c>
      <c r="AF134" s="17">
        <f t="shared" si="98"/>
        <v>0</v>
      </c>
      <c r="AH134" s="17">
        <f t="shared" si="99"/>
        <v>0</v>
      </c>
      <c r="AI134" s="17">
        <f t="shared" si="99"/>
        <v>0</v>
      </c>
      <c r="AJ134" s="17">
        <f t="shared" si="99"/>
        <v>0</v>
      </c>
      <c r="AK134" s="17">
        <f t="shared" si="99"/>
        <v>0</v>
      </c>
      <c r="AL134" s="17">
        <f t="shared" si="99"/>
        <v>0</v>
      </c>
      <c r="AM134" s="17">
        <f t="shared" si="99"/>
        <v>0</v>
      </c>
      <c r="AN134" s="17">
        <f t="shared" si="99"/>
        <v>0</v>
      </c>
      <c r="AO134" s="17">
        <f t="shared" si="99"/>
        <v>0</v>
      </c>
      <c r="AP134" s="17">
        <f t="shared" si="99"/>
        <v>0</v>
      </c>
      <c r="AQ134" s="17">
        <f t="shared" si="99"/>
        <v>0</v>
      </c>
      <c r="AR134" s="17">
        <f t="shared" si="100"/>
        <v>0</v>
      </c>
      <c r="AS134" s="17">
        <f t="shared" si="100"/>
        <v>0</v>
      </c>
      <c r="AT134" s="17">
        <f t="shared" si="100"/>
        <v>0</v>
      </c>
      <c r="AU134" s="17">
        <f t="shared" si="100"/>
        <v>0</v>
      </c>
      <c r="AV134" s="17">
        <f t="shared" si="100"/>
        <v>0</v>
      </c>
      <c r="AW134" s="17">
        <f t="shared" si="100"/>
        <v>0</v>
      </c>
      <c r="AX134" s="17">
        <f t="shared" si="100"/>
        <v>0</v>
      </c>
      <c r="AY134" s="17">
        <f t="shared" si="100"/>
        <v>0</v>
      </c>
      <c r="BA134" s="17">
        <f t="shared" si="101"/>
        <v>0</v>
      </c>
      <c r="BB134" s="17">
        <f t="shared" si="101"/>
        <v>0</v>
      </c>
      <c r="BC134" s="17">
        <f t="shared" si="101"/>
        <v>0</v>
      </c>
      <c r="BD134" s="17">
        <f t="shared" si="101"/>
        <v>0</v>
      </c>
      <c r="BE134" s="17">
        <f t="shared" si="101"/>
        <v>0</v>
      </c>
      <c r="BF134" s="17">
        <f t="shared" si="101"/>
        <v>0</v>
      </c>
      <c r="BH134" s="36">
        <f t="shared" si="86"/>
        <v>0</v>
      </c>
      <c r="BI134" s="5"/>
    </row>
    <row r="135" spans="1:61" ht="15">
      <c r="A135" s="24" t="s">
        <v>12479</v>
      </c>
      <c r="B135" s="15">
        <f t="shared" si="57"/>
        <v>0</v>
      </c>
      <c r="C135" s="22" t="s">
        <v>12480</v>
      </c>
      <c r="D135" s="78">
        <f t="shared" si="58"/>
        <v>0</v>
      </c>
      <c r="E135" s="17">
        <f t="shared" si="59"/>
        <v>0</v>
      </c>
      <c r="F135" s="3">
        <f t="shared" si="60"/>
        <v>0</v>
      </c>
      <c r="G135" s="84">
        <f t="shared" si="61"/>
        <v>0</v>
      </c>
      <c r="H135" s="79">
        <f t="shared" si="81"/>
        <v>0</v>
      </c>
      <c r="I135" s="79">
        <f t="shared" si="82"/>
        <v>0</v>
      </c>
      <c r="J135" s="79">
        <f t="shared" si="83"/>
        <v>0</v>
      </c>
      <c r="K135" s="20">
        <v>0</v>
      </c>
      <c r="L135" s="17">
        <f t="shared" si="96"/>
        <v>0</v>
      </c>
      <c r="M135" s="17">
        <f t="shared" si="96"/>
        <v>0</v>
      </c>
      <c r="N135" s="79">
        <f t="shared" si="84"/>
        <v>0</v>
      </c>
      <c r="O135" s="17">
        <f t="shared" si="97"/>
        <v>0</v>
      </c>
      <c r="P135" s="17">
        <f t="shared" si="97"/>
        <v>0</v>
      </c>
      <c r="Q135" s="17">
        <f t="shared" si="97"/>
        <v>0</v>
      </c>
      <c r="R135" s="78">
        <f t="shared" si="62"/>
        <v>0</v>
      </c>
      <c r="S135" s="17">
        <f t="shared" si="66"/>
        <v>0</v>
      </c>
      <c r="T135" s="12">
        <f t="shared" si="63"/>
        <v>0</v>
      </c>
      <c r="U135" s="12">
        <f t="shared" si="64"/>
        <v>0</v>
      </c>
      <c r="V135" s="31">
        <v>0</v>
      </c>
      <c r="W135" s="31">
        <v>0</v>
      </c>
      <c r="X135" s="31">
        <v>0</v>
      </c>
      <c r="Y135" s="30">
        <f t="shared" si="85"/>
        <v>0</v>
      </c>
      <c r="Z135" s="17">
        <f t="shared" si="65"/>
        <v>0</v>
      </c>
      <c r="AA135" s="17">
        <f t="shared" si="67"/>
        <v>0</v>
      </c>
      <c r="AB135" s="23">
        <v>0</v>
      </c>
      <c r="AC135" s="17">
        <f t="shared" si="68"/>
        <v>0</v>
      </c>
      <c r="AD135" s="17">
        <f t="shared" si="98"/>
        <v>0</v>
      </c>
      <c r="AE135" s="17">
        <f t="shared" si="98"/>
        <v>0</v>
      </c>
      <c r="AF135" s="17">
        <f t="shared" si="98"/>
        <v>0</v>
      </c>
      <c r="AH135" s="17">
        <f t="shared" si="99"/>
        <v>0</v>
      </c>
      <c r="AI135" s="17">
        <f t="shared" si="99"/>
        <v>0</v>
      </c>
      <c r="AJ135" s="17">
        <f t="shared" si="99"/>
        <v>0</v>
      </c>
      <c r="AK135" s="17">
        <f t="shared" si="99"/>
        <v>0</v>
      </c>
      <c r="AL135" s="17">
        <f t="shared" si="99"/>
        <v>0</v>
      </c>
      <c r="AM135" s="17">
        <f t="shared" si="99"/>
        <v>0</v>
      </c>
      <c r="AN135" s="17">
        <f t="shared" si="99"/>
        <v>0</v>
      </c>
      <c r="AO135" s="17">
        <f t="shared" si="99"/>
        <v>0</v>
      </c>
      <c r="AP135" s="17">
        <f t="shared" si="99"/>
        <v>0</v>
      </c>
      <c r="AQ135" s="17">
        <f t="shared" si="99"/>
        <v>0</v>
      </c>
      <c r="AR135" s="17">
        <f t="shared" si="100"/>
        <v>0</v>
      </c>
      <c r="AS135" s="17">
        <f t="shared" si="100"/>
        <v>0</v>
      </c>
      <c r="AT135" s="17">
        <f t="shared" si="100"/>
        <v>0</v>
      </c>
      <c r="AU135" s="17">
        <f t="shared" si="100"/>
        <v>0</v>
      </c>
      <c r="AV135" s="17">
        <f t="shared" si="100"/>
        <v>0</v>
      </c>
      <c r="AW135" s="17">
        <f t="shared" si="100"/>
        <v>0</v>
      </c>
      <c r="AX135" s="17">
        <f t="shared" si="100"/>
        <v>0</v>
      </c>
      <c r="AY135" s="17">
        <f t="shared" si="100"/>
        <v>0</v>
      </c>
      <c r="BA135" s="17">
        <f t="shared" si="101"/>
        <v>0</v>
      </c>
      <c r="BB135" s="17">
        <f t="shared" si="101"/>
        <v>0</v>
      </c>
      <c r="BC135" s="17">
        <f t="shared" si="101"/>
        <v>0</v>
      </c>
      <c r="BD135" s="17">
        <f t="shared" si="101"/>
        <v>0</v>
      </c>
      <c r="BE135" s="17">
        <f t="shared" si="101"/>
        <v>0</v>
      </c>
      <c r="BF135" s="17">
        <f t="shared" si="101"/>
        <v>0</v>
      </c>
      <c r="BH135" s="36">
        <f t="shared" si="86"/>
        <v>0</v>
      </c>
      <c r="BI135" s="5"/>
    </row>
    <row r="136" spans="1:61" ht="15">
      <c r="A136" s="24" t="s">
        <v>12481</v>
      </c>
      <c r="B136" s="15">
        <f t="shared" ref="B136:B199" si="102">D136-R136</f>
        <v>0</v>
      </c>
      <c r="C136" s="22" t="s">
        <v>12482</v>
      </c>
      <c r="D136" s="78">
        <f t="shared" ref="D136:D199" si="103">SUM(E136:F136,Q136)</f>
        <v>0</v>
      </c>
      <c r="E136" s="17">
        <f t="shared" ref="E136:E199" si="104">SUMPRODUCT(E$374:E$599*(LEFT($A$374:$A$599,LEN($A136))=$A136))</f>
        <v>0</v>
      </c>
      <c r="F136" s="3">
        <f t="shared" ref="F136:F199" si="105">SUM(G136,K136:P136)</f>
        <v>0</v>
      </c>
      <c r="G136" s="84">
        <f t="shared" ref="G136:G199" si="106">SUM(H136:J136)</f>
        <v>0</v>
      </c>
      <c r="H136" s="79">
        <f t="shared" si="81"/>
        <v>0</v>
      </c>
      <c r="I136" s="79">
        <f t="shared" si="82"/>
        <v>0</v>
      </c>
      <c r="J136" s="79">
        <f t="shared" si="83"/>
        <v>0</v>
      </c>
      <c r="K136" s="23">
        <v>0</v>
      </c>
      <c r="L136" s="17">
        <f t="shared" si="96"/>
        <v>0</v>
      </c>
      <c r="M136" s="17">
        <f t="shared" si="96"/>
        <v>0</v>
      </c>
      <c r="N136" s="79">
        <f t="shared" si="84"/>
        <v>0</v>
      </c>
      <c r="O136" s="17">
        <f t="shared" si="97"/>
        <v>0</v>
      </c>
      <c r="P136" s="17">
        <f t="shared" si="97"/>
        <v>0</v>
      </c>
      <c r="Q136" s="17">
        <f t="shared" si="97"/>
        <v>0</v>
      </c>
      <c r="R136" s="78">
        <f t="shared" ref="R136:R199" si="107">SUM(S136:T136,AF136)</f>
        <v>0</v>
      </c>
      <c r="S136" s="17">
        <f t="shared" si="66"/>
        <v>0</v>
      </c>
      <c r="T136" s="12">
        <f t="shared" ref="T136:T199" si="108">SUM(V136:AE136)</f>
        <v>0</v>
      </c>
      <c r="U136" s="12">
        <f t="shared" ref="U136:U199" si="109">SUM(V136:X136)</f>
        <v>0</v>
      </c>
      <c r="V136" s="31">
        <v>0</v>
      </c>
      <c r="W136" s="31">
        <v>0</v>
      </c>
      <c r="X136" s="31">
        <v>0</v>
      </c>
      <c r="Y136" s="30">
        <f t="shared" si="85"/>
        <v>0</v>
      </c>
      <c r="Z136" s="17">
        <f t="shared" ref="Z136:Z199" si="110">SUMPRODUCT(Z$374:Z$599*(LEFT($A$374:$A$599,LEN($A136))=$A136))</f>
        <v>0</v>
      </c>
      <c r="AA136" s="17">
        <f t="shared" si="67"/>
        <v>0</v>
      </c>
      <c r="AB136" s="23">
        <v>0</v>
      </c>
      <c r="AC136" s="17">
        <f t="shared" si="68"/>
        <v>0</v>
      </c>
      <c r="AD136" s="17">
        <f t="shared" si="98"/>
        <v>0</v>
      </c>
      <c r="AE136" s="17">
        <f t="shared" si="98"/>
        <v>0</v>
      </c>
      <c r="AF136" s="17">
        <f t="shared" si="98"/>
        <v>0</v>
      </c>
      <c r="AH136" s="17">
        <f t="shared" si="99"/>
        <v>0</v>
      </c>
      <c r="AI136" s="17">
        <f t="shared" si="99"/>
        <v>0</v>
      </c>
      <c r="AJ136" s="17">
        <f t="shared" si="99"/>
        <v>0</v>
      </c>
      <c r="AK136" s="17">
        <f t="shared" si="99"/>
        <v>0</v>
      </c>
      <c r="AL136" s="17">
        <f t="shared" si="99"/>
        <v>0</v>
      </c>
      <c r="AM136" s="17">
        <f t="shared" si="99"/>
        <v>0</v>
      </c>
      <c r="AN136" s="17">
        <f t="shared" si="99"/>
        <v>0</v>
      </c>
      <c r="AO136" s="17">
        <f t="shared" si="99"/>
        <v>0</v>
      </c>
      <c r="AP136" s="17">
        <f t="shared" si="99"/>
        <v>0</v>
      </c>
      <c r="AQ136" s="17">
        <f t="shared" si="99"/>
        <v>0</v>
      </c>
      <c r="AR136" s="17">
        <f t="shared" si="100"/>
        <v>0</v>
      </c>
      <c r="AS136" s="17">
        <f t="shared" si="100"/>
        <v>0</v>
      </c>
      <c r="AT136" s="17">
        <f t="shared" si="100"/>
        <v>0</v>
      </c>
      <c r="AU136" s="17">
        <f t="shared" si="100"/>
        <v>0</v>
      </c>
      <c r="AV136" s="17">
        <f t="shared" si="100"/>
        <v>0</v>
      </c>
      <c r="AW136" s="17">
        <f t="shared" si="100"/>
        <v>0</v>
      </c>
      <c r="AX136" s="17">
        <f t="shared" si="100"/>
        <v>0</v>
      </c>
      <c r="AY136" s="17">
        <f t="shared" si="100"/>
        <v>0</v>
      </c>
      <c r="BA136" s="17">
        <f t="shared" si="101"/>
        <v>0</v>
      </c>
      <c r="BB136" s="17">
        <f t="shared" si="101"/>
        <v>0</v>
      </c>
      <c r="BC136" s="17">
        <f t="shared" si="101"/>
        <v>0</v>
      </c>
      <c r="BD136" s="17">
        <f t="shared" si="101"/>
        <v>0</v>
      </c>
      <c r="BE136" s="17">
        <f t="shared" si="101"/>
        <v>0</v>
      </c>
      <c r="BF136" s="17">
        <f t="shared" si="101"/>
        <v>0</v>
      </c>
      <c r="BH136" s="36">
        <f t="shared" si="86"/>
        <v>0</v>
      </c>
      <c r="BI136" s="33"/>
    </row>
    <row r="137" spans="1:61" ht="15">
      <c r="A137" s="24" t="s">
        <v>12483</v>
      </c>
      <c r="B137" s="15">
        <f t="shared" si="102"/>
        <v>0</v>
      </c>
      <c r="C137" s="22" t="s">
        <v>12484</v>
      </c>
      <c r="D137" s="78">
        <f t="shared" si="103"/>
        <v>0</v>
      </c>
      <c r="E137" s="17">
        <f t="shared" si="104"/>
        <v>0</v>
      </c>
      <c r="F137" s="3">
        <f t="shared" si="105"/>
        <v>0</v>
      </c>
      <c r="G137" s="84">
        <f t="shared" si="106"/>
        <v>0</v>
      </c>
      <c r="H137" s="79">
        <f t="shared" si="81"/>
        <v>0</v>
      </c>
      <c r="I137" s="79">
        <f t="shared" si="82"/>
        <v>0</v>
      </c>
      <c r="J137" s="79">
        <f t="shared" si="83"/>
        <v>0</v>
      </c>
      <c r="K137" s="23">
        <v>0</v>
      </c>
      <c r="L137" s="17">
        <f t="shared" si="96"/>
        <v>0</v>
      </c>
      <c r="M137" s="17">
        <f t="shared" si="96"/>
        <v>0</v>
      </c>
      <c r="N137" s="79">
        <f t="shared" si="84"/>
        <v>0</v>
      </c>
      <c r="O137" s="17">
        <f t="shared" si="97"/>
        <v>0</v>
      </c>
      <c r="P137" s="17">
        <f t="shared" si="97"/>
        <v>0</v>
      </c>
      <c r="Q137" s="17">
        <f t="shared" si="97"/>
        <v>0</v>
      </c>
      <c r="R137" s="78">
        <f t="shared" si="107"/>
        <v>0</v>
      </c>
      <c r="S137" s="17">
        <f t="shared" ref="S137:S200" si="111">SUMPRODUCT(S$374:S$599*(LEFT($A$374:$A$599,LEN($A137))=$A137))+MIN(0,SUMPRODUCT(($AA$374:$AA$599+$AC$374:$AC$599)*(LEFT($A$374:$A$599,LEN($A137))=$A137))+BH137)</f>
        <v>0</v>
      </c>
      <c r="T137" s="12">
        <f t="shared" si="108"/>
        <v>0</v>
      </c>
      <c r="U137" s="12">
        <f t="shared" si="109"/>
        <v>0</v>
      </c>
      <c r="V137" s="31">
        <v>0</v>
      </c>
      <c r="W137" s="31">
        <v>0</v>
      </c>
      <c r="X137" s="31">
        <v>0</v>
      </c>
      <c r="Y137" s="30">
        <f t="shared" si="85"/>
        <v>0</v>
      </c>
      <c r="Z137" s="17">
        <f t="shared" si="110"/>
        <v>0</v>
      </c>
      <c r="AA137" s="17">
        <f t="shared" ref="AA137:AA200" si="112">MAX(SUMPRODUCT(AA$374:AA$599*(LEFT($A$374:$A$599,LEN($A137))=$A137))+MIN(BH137,0),0)</f>
        <v>0</v>
      </c>
      <c r="AB137" s="23">
        <v>0</v>
      </c>
      <c r="AC137" s="17">
        <f t="shared" ref="AC137:AC200" si="113">MAX(SUMPRODUCT(AC$374:AC$599*(LEFT($A$374:$A$599,LEN($A137))=$A137))+MAX(BH137,0)+MIN(SUMPRODUCT($AA$374:$AA$599*(LEFT($A$374:$A$599,LEN($A137))=$A137))+BH137,0),0)</f>
        <v>0</v>
      </c>
      <c r="AD137" s="17">
        <f t="shared" si="98"/>
        <v>0</v>
      </c>
      <c r="AE137" s="17">
        <f t="shared" si="98"/>
        <v>0</v>
      </c>
      <c r="AF137" s="17">
        <f t="shared" si="98"/>
        <v>0</v>
      </c>
      <c r="AH137" s="17">
        <f t="shared" si="99"/>
        <v>0</v>
      </c>
      <c r="AI137" s="17">
        <f t="shared" si="99"/>
        <v>0</v>
      </c>
      <c r="AJ137" s="17">
        <f t="shared" si="99"/>
        <v>0</v>
      </c>
      <c r="AK137" s="17">
        <f t="shared" si="99"/>
        <v>0</v>
      </c>
      <c r="AL137" s="17">
        <f t="shared" si="99"/>
        <v>0</v>
      </c>
      <c r="AM137" s="17">
        <f t="shared" si="99"/>
        <v>0</v>
      </c>
      <c r="AN137" s="17">
        <f t="shared" si="99"/>
        <v>0</v>
      </c>
      <c r="AO137" s="17">
        <f t="shared" si="99"/>
        <v>0</v>
      </c>
      <c r="AP137" s="17">
        <f t="shared" si="99"/>
        <v>0</v>
      </c>
      <c r="AQ137" s="17">
        <f t="shared" si="99"/>
        <v>0</v>
      </c>
      <c r="AR137" s="17">
        <f t="shared" si="100"/>
        <v>0</v>
      </c>
      <c r="AS137" s="17">
        <f t="shared" si="100"/>
        <v>0</v>
      </c>
      <c r="AT137" s="17">
        <f t="shared" si="100"/>
        <v>0</v>
      </c>
      <c r="AU137" s="17">
        <f t="shared" si="100"/>
        <v>0</v>
      </c>
      <c r="AV137" s="17">
        <f t="shared" si="100"/>
        <v>0</v>
      </c>
      <c r="AW137" s="17">
        <f t="shared" si="100"/>
        <v>0</v>
      </c>
      <c r="AX137" s="17">
        <f t="shared" si="100"/>
        <v>0</v>
      </c>
      <c r="AY137" s="17">
        <f t="shared" si="100"/>
        <v>0</v>
      </c>
      <c r="BA137" s="17">
        <f t="shared" si="101"/>
        <v>0</v>
      </c>
      <c r="BB137" s="17">
        <f t="shared" si="101"/>
        <v>0</v>
      </c>
      <c r="BC137" s="17">
        <f t="shared" si="101"/>
        <v>0</v>
      </c>
      <c r="BD137" s="17">
        <f t="shared" si="101"/>
        <v>0</v>
      </c>
      <c r="BE137" s="17">
        <f t="shared" si="101"/>
        <v>0</v>
      </c>
      <c r="BF137" s="17">
        <f t="shared" si="101"/>
        <v>0</v>
      </c>
      <c r="BH137" s="36">
        <f t="shared" si="86"/>
        <v>0</v>
      </c>
      <c r="BI137" s="33"/>
    </row>
    <row r="138" spans="1:61" ht="15">
      <c r="A138" s="24" t="s">
        <v>12485</v>
      </c>
      <c r="B138" s="15">
        <f t="shared" si="102"/>
        <v>0</v>
      </c>
      <c r="C138" s="22" t="s">
        <v>12486</v>
      </c>
      <c r="D138" s="78">
        <f t="shared" si="103"/>
        <v>0</v>
      </c>
      <c r="E138" s="17">
        <f t="shared" si="104"/>
        <v>0</v>
      </c>
      <c r="F138" s="3">
        <f t="shared" si="105"/>
        <v>0</v>
      </c>
      <c r="G138" s="84">
        <f t="shared" si="106"/>
        <v>0</v>
      </c>
      <c r="H138" s="79">
        <f t="shared" si="81"/>
        <v>0</v>
      </c>
      <c r="I138" s="79">
        <f t="shared" si="82"/>
        <v>0</v>
      </c>
      <c r="J138" s="79">
        <f t="shared" si="83"/>
        <v>0</v>
      </c>
      <c r="K138" s="23">
        <v>0</v>
      </c>
      <c r="L138" s="17">
        <f t="shared" si="96"/>
        <v>0</v>
      </c>
      <c r="M138" s="17">
        <f t="shared" si="96"/>
        <v>0</v>
      </c>
      <c r="N138" s="79">
        <f t="shared" si="84"/>
        <v>0</v>
      </c>
      <c r="O138" s="17">
        <f t="shared" si="97"/>
        <v>0</v>
      </c>
      <c r="P138" s="17">
        <f t="shared" si="97"/>
        <v>0</v>
      </c>
      <c r="Q138" s="17">
        <f t="shared" si="97"/>
        <v>0</v>
      </c>
      <c r="R138" s="78">
        <f t="shared" si="107"/>
        <v>0</v>
      </c>
      <c r="S138" s="17">
        <f t="shared" si="111"/>
        <v>0</v>
      </c>
      <c r="T138" s="12">
        <f t="shared" si="108"/>
        <v>0</v>
      </c>
      <c r="U138" s="12">
        <f t="shared" si="109"/>
        <v>0</v>
      </c>
      <c r="V138" s="31">
        <v>0</v>
      </c>
      <c r="W138" s="31">
        <v>0</v>
      </c>
      <c r="X138" s="31">
        <v>0</v>
      </c>
      <c r="Y138" s="30">
        <f t="shared" si="85"/>
        <v>0</v>
      </c>
      <c r="Z138" s="17">
        <f t="shared" si="110"/>
        <v>0</v>
      </c>
      <c r="AA138" s="17">
        <f t="shared" si="112"/>
        <v>0</v>
      </c>
      <c r="AB138" s="23">
        <v>0</v>
      </c>
      <c r="AC138" s="17">
        <f t="shared" si="113"/>
        <v>0</v>
      </c>
      <c r="AD138" s="17">
        <f t="shared" si="98"/>
        <v>0</v>
      </c>
      <c r="AE138" s="17">
        <f t="shared" si="98"/>
        <v>0</v>
      </c>
      <c r="AF138" s="17">
        <f t="shared" si="98"/>
        <v>0</v>
      </c>
      <c r="AH138" s="17">
        <f t="shared" ref="AH138:AQ147" si="114">SUMPRODUCT(AH$374:AH$599*(LEFT($A$374:$A$599,LEN($A138))=$A138))</f>
        <v>0</v>
      </c>
      <c r="AI138" s="17">
        <f t="shared" si="114"/>
        <v>0</v>
      </c>
      <c r="AJ138" s="17">
        <f t="shared" si="114"/>
        <v>0</v>
      </c>
      <c r="AK138" s="17">
        <f t="shared" si="114"/>
        <v>0</v>
      </c>
      <c r="AL138" s="17">
        <f t="shared" si="114"/>
        <v>0</v>
      </c>
      <c r="AM138" s="17">
        <f t="shared" si="114"/>
        <v>0</v>
      </c>
      <c r="AN138" s="17">
        <f t="shared" si="114"/>
        <v>0</v>
      </c>
      <c r="AO138" s="17">
        <f t="shared" si="114"/>
        <v>0</v>
      </c>
      <c r="AP138" s="17">
        <f t="shared" si="114"/>
        <v>0</v>
      </c>
      <c r="AQ138" s="17">
        <f t="shared" si="114"/>
        <v>0</v>
      </c>
      <c r="AR138" s="17">
        <f t="shared" ref="AR138:AY147" si="115">SUMPRODUCT(AR$374:AR$599*(LEFT($A$374:$A$599,LEN($A138))=$A138))</f>
        <v>0</v>
      </c>
      <c r="AS138" s="17">
        <f t="shared" si="115"/>
        <v>0</v>
      </c>
      <c r="AT138" s="17">
        <f t="shared" si="115"/>
        <v>0</v>
      </c>
      <c r="AU138" s="17">
        <f t="shared" si="115"/>
        <v>0</v>
      </c>
      <c r="AV138" s="17">
        <f t="shared" si="115"/>
        <v>0</v>
      </c>
      <c r="AW138" s="17">
        <f t="shared" si="115"/>
        <v>0</v>
      </c>
      <c r="AX138" s="17">
        <f t="shared" si="115"/>
        <v>0</v>
      </c>
      <c r="AY138" s="17">
        <f t="shared" si="115"/>
        <v>0</v>
      </c>
      <c r="BA138" s="17">
        <f t="shared" ref="BA138:BF147" si="116">SUMPRODUCT(BA$374:BA$599*(LEFT($A$374:$A$599,LEN($A138))=$A138))</f>
        <v>0</v>
      </c>
      <c r="BB138" s="17">
        <f t="shared" si="116"/>
        <v>0</v>
      </c>
      <c r="BC138" s="17">
        <f t="shared" si="116"/>
        <v>0</v>
      </c>
      <c r="BD138" s="17">
        <f t="shared" si="116"/>
        <v>0</v>
      </c>
      <c r="BE138" s="17">
        <f t="shared" si="116"/>
        <v>0</v>
      </c>
      <c r="BF138" s="17">
        <f t="shared" si="116"/>
        <v>0</v>
      </c>
      <c r="BH138" s="36">
        <f t="shared" si="86"/>
        <v>0</v>
      </c>
      <c r="BI138" s="5"/>
    </row>
    <row r="139" spans="1:61" ht="15">
      <c r="A139" s="24" t="s">
        <v>12487</v>
      </c>
      <c r="B139" s="15">
        <f t="shared" si="102"/>
        <v>0</v>
      </c>
      <c r="C139" s="22" t="s">
        <v>12488</v>
      </c>
      <c r="D139" s="78">
        <f t="shared" si="103"/>
        <v>0</v>
      </c>
      <c r="E139" s="17">
        <f t="shared" si="104"/>
        <v>0</v>
      </c>
      <c r="F139" s="3">
        <f t="shared" si="105"/>
        <v>0</v>
      </c>
      <c r="G139" s="84">
        <f t="shared" si="106"/>
        <v>0</v>
      </c>
      <c r="H139" s="79">
        <f t="shared" si="81"/>
        <v>0</v>
      </c>
      <c r="I139" s="79">
        <f t="shared" si="82"/>
        <v>0</v>
      </c>
      <c r="J139" s="79">
        <f t="shared" si="83"/>
        <v>0</v>
      </c>
      <c r="K139" s="23">
        <v>0</v>
      </c>
      <c r="L139" s="17">
        <f t="shared" si="96"/>
        <v>0</v>
      </c>
      <c r="M139" s="17">
        <f t="shared" si="96"/>
        <v>0</v>
      </c>
      <c r="N139" s="79">
        <f t="shared" si="84"/>
        <v>0</v>
      </c>
      <c r="O139" s="17">
        <f t="shared" si="97"/>
        <v>0</v>
      </c>
      <c r="P139" s="17">
        <f t="shared" si="97"/>
        <v>0</v>
      </c>
      <c r="Q139" s="17">
        <f t="shared" si="97"/>
        <v>0</v>
      </c>
      <c r="R139" s="78">
        <f t="shared" si="107"/>
        <v>0</v>
      </c>
      <c r="S139" s="17">
        <f t="shared" si="111"/>
        <v>0</v>
      </c>
      <c r="T139" s="12">
        <f t="shared" si="108"/>
        <v>0</v>
      </c>
      <c r="U139" s="12">
        <f t="shared" si="109"/>
        <v>0</v>
      </c>
      <c r="V139" s="31">
        <v>0</v>
      </c>
      <c r="W139" s="31">
        <v>0</v>
      </c>
      <c r="X139" s="31">
        <v>0</v>
      </c>
      <c r="Y139" s="30">
        <f t="shared" si="85"/>
        <v>0</v>
      </c>
      <c r="Z139" s="17">
        <f t="shared" si="110"/>
        <v>0</v>
      </c>
      <c r="AA139" s="17">
        <f t="shared" si="112"/>
        <v>0</v>
      </c>
      <c r="AB139" s="23">
        <v>0</v>
      </c>
      <c r="AC139" s="17">
        <f t="shared" si="113"/>
        <v>0</v>
      </c>
      <c r="AD139" s="17">
        <f t="shared" si="98"/>
        <v>0</v>
      </c>
      <c r="AE139" s="17">
        <f t="shared" si="98"/>
        <v>0</v>
      </c>
      <c r="AF139" s="17">
        <f t="shared" si="98"/>
        <v>0</v>
      </c>
      <c r="AH139" s="17">
        <f t="shared" si="114"/>
        <v>0</v>
      </c>
      <c r="AI139" s="17">
        <f t="shared" si="114"/>
        <v>0</v>
      </c>
      <c r="AJ139" s="17">
        <f t="shared" si="114"/>
        <v>0</v>
      </c>
      <c r="AK139" s="17">
        <f t="shared" si="114"/>
        <v>0</v>
      </c>
      <c r="AL139" s="17">
        <f t="shared" si="114"/>
        <v>0</v>
      </c>
      <c r="AM139" s="17">
        <f t="shared" si="114"/>
        <v>0</v>
      </c>
      <c r="AN139" s="17">
        <f t="shared" si="114"/>
        <v>0</v>
      </c>
      <c r="AO139" s="17">
        <f t="shared" si="114"/>
        <v>0</v>
      </c>
      <c r="AP139" s="17">
        <f t="shared" si="114"/>
        <v>0</v>
      </c>
      <c r="AQ139" s="17">
        <f t="shared" si="114"/>
        <v>0</v>
      </c>
      <c r="AR139" s="17">
        <f t="shared" si="115"/>
        <v>0</v>
      </c>
      <c r="AS139" s="17">
        <f t="shared" si="115"/>
        <v>0</v>
      </c>
      <c r="AT139" s="17">
        <f t="shared" si="115"/>
        <v>0</v>
      </c>
      <c r="AU139" s="17">
        <f t="shared" si="115"/>
        <v>0</v>
      </c>
      <c r="AV139" s="17">
        <f t="shared" si="115"/>
        <v>0</v>
      </c>
      <c r="AW139" s="17">
        <f t="shared" si="115"/>
        <v>0</v>
      </c>
      <c r="AX139" s="17">
        <f t="shared" si="115"/>
        <v>0</v>
      </c>
      <c r="AY139" s="17">
        <f t="shared" si="115"/>
        <v>0</v>
      </c>
      <c r="BA139" s="17">
        <f t="shared" si="116"/>
        <v>0</v>
      </c>
      <c r="BB139" s="17">
        <f t="shared" si="116"/>
        <v>0</v>
      </c>
      <c r="BC139" s="17">
        <f t="shared" si="116"/>
        <v>0</v>
      </c>
      <c r="BD139" s="17">
        <f t="shared" si="116"/>
        <v>0</v>
      </c>
      <c r="BE139" s="17">
        <f t="shared" si="116"/>
        <v>0</v>
      </c>
      <c r="BF139" s="17">
        <f t="shared" si="116"/>
        <v>0</v>
      </c>
      <c r="BH139" s="36">
        <f t="shared" si="86"/>
        <v>0</v>
      </c>
      <c r="BI139" s="5"/>
    </row>
    <row r="140" spans="1:61" ht="15">
      <c r="A140" s="24" t="s">
        <v>12489</v>
      </c>
      <c r="B140" s="15">
        <f t="shared" si="102"/>
        <v>0</v>
      </c>
      <c r="C140" s="22" t="s">
        <v>12490</v>
      </c>
      <c r="D140" s="78">
        <f t="shared" si="103"/>
        <v>0</v>
      </c>
      <c r="E140" s="17">
        <f t="shared" si="104"/>
        <v>0</v>
      </c>
      <c r="F140" s="3">
        <f t="shared" si="105"/>
        <v>0</v>
      </c>
      <c r="G140" s="84">
        <f t="shared" si="106"/>
        <v>0</v>
      </c>
      <c r="H140" s="79">
        <f t="shared" si="81"/>
        <v>0</v>
      </c>
      <c r="I140" s="79">
        <f t="shared" si="82"/>
        <v>0</v>
      </c>
      <c r="J140" s="79">
        <f t="shared" si="83"/>
        <v>0</v>
      </c>
      <c r="K140" s="23">
        <v>0</v>
      </c>
      <c r="L140" s="17">
        <f t="shared" si="96"/>
        <v>0</v>
      </c>
      <c r="M140" s="17">
        <f t="shared" si="96"/>
        <v>0</v>
      </c>
      <c r="N140" s="79">
        <f t="shared" si="84"/>
        <v>0</v>
      </c>
      <c r="O140" s="17">
        <f t="shared" si="97"/>
        <v>0</v>
      </c>
      <c r="P140" s="17">
        <f t="shared" si="97"/>
        <v>0</v>
      </c>
      <c r="Q140" s="17">
        <f t="shared" si="97"/>
        <v>0</v>
      </c>
      <c r="R140" s="78">
        <f t="shared" si="107"/>
        <v>0</v>
      </c>
      <c r="S140" s="17">
        <f t="shared" si="111"/>
        <v>0</v>
      </c>
      <c r="T140" s="12">
        <f t="shared" si="108"/>
        <v>0</v>
      </c>
      <c r="U140" s="12">
        <f t="shared" si="109"/>
        <v>0</v>
      </c>
      <c r="V140" s="31">
        <v>0</v>
      </c>
      <c r="W140" s="31">
        <v>0</v>
      </c>
      <c r="X140" s="31">
        <v>0</v>
      </c>
      <c r="Y140" s="30">
        <f t="shared" si="85"/>
        <v>0</v>
      </c>
      <c r="Z140" s="17">
        <f t="shared" si="110"/>
        <v>0</v>
      </c>
      <c r="AA140" s="17">
        <f t="shared" si="112"/>
        <v>0</v>
      </c>
      <c r="AB140" s="23">
        <v>0</v>
      </c>
      <c r="AC140" s="17">
        <f t="shared" si="113"/>
        <v>0</v>
      </c>
      <c r="AD140" s="17">
        <f t="shared" si="98"/>
        <v>0</v>
      </c>
      <c r="AE140" s="17">
        <f t="shared" si="98"/>
        <v>0</v>
      </c>
      <c r="AF140" s="17">
        <f t="shared" si="98"/>
        <v>0</v>
      </c>
      <c r="AH140" s="17">
        <f t="shared" si="114"/>
        <v>0</v>
      </c>
      <c r="AI140" s="17">
        <f t="shared" si="114"/>
        <v>0</v>
      </c>
      <c r="AJ140" s="17">
        <f t="shared" si="114"/>
        <v>0</v>
      </c>
      <c r="AK140" s="17">
        <f t="shared" si="114"/>
        <v>0</v>
      </c>
      <c r="AL140" s="17">
        <f t="shared" si="114"/>
        <v>0</v>
      </c>
      <c r="AM140" s="17">
        <f t="shared" si="114"/>
        <v>0</v>
      </c>
      <c r="AN140" s="17">
        <f t="shared" si="114"/>
        <v>0</v>
      </c>
      <c r="AO140" s="17">
        <f t="shared" si="114"/>
        <v>0</v>
      </c>
      <c r="AP140" s="17">
        <f t="shared" si="114"/>
        <v>0</v>
      </c>
      <c r="AQ140" s="17">
        <f t="shared" si="114"/>
        <v>0</v>
      </c>
      <c r="AR140" s="17">
        <f t="shared" si="115"/>
        <v>0</v>
      </c>
      <c r="AS140" s="17">
        <f t="shared" si="115"/>
        <v>0</v>
      </c>
      <c r="AT140" s="17">
        <f t="shared" si="115"/>
        <v>0</v>
      </c>
      <c r="AU140" s="17">
        <f t="shared" si="115"/>
        <v>0</v>
      </c>
      <c r="AV140" s="17">
        <f t="shared" si="115"/>
        <v>0</v>
      </c>
      <c r="AW140" s="17">
        <f t="shared" si="115"/>
        <v>0</v>
      </c>
      <c r="AX140" s="17">
        <f t="shared" si="115"/>
        <v>0</v>
      </c>
      <c r="AY140" s="17">
        <f t="shared" si="115"/>
        <v>0</v>
      </c>
      <c r="BA140" s="17">
        <f t="shared" si="116"/>
        <v>0</v>
      </c>
      <c r="BB140" s="17">
        <f t="shared" si="116"/>
        <v>0</v>
      </c>
      <c r="BC140" s="17">
        <f t="shared" si="116"/>
        <v>0</v>
      </c>
      <c r="BD140" s="17">
        <f t="shared" si="116"/>
        <v>0</v>
      </c>
      <c r="BE140" s="17">
        <f t="shared" si="116"/>
        <v>0</v>
      </c>
      <c r="BF140" s="17">
        <f t="shared" si="116"/>
        <v>0</v>
      </c>
      <c r="BH140" s="36">
        <f t="shared" si="86"/>
        <v>0</v>
      </c>
      <c r="BI140" s="33"/>
    </row>
    <row r="141" spans="1:61" ht="15">
      <c r="A141" s="24" t="s">
        <v>12491</v>
      </c>
      <c r="B141" s="15">
        <f t="shared" si="102"/>
        <v>0</v>
      </c>
      <c r="C141" s="22" t="s">
        <v>12492</v>
      </c>
      <c r="D141" s="78">
        <f t="shared" si="103"/>
        <v>0</v>
      </c>
      <c r="E141" s="17">
        <f t="shared" si="104"/>
        <v>0</v>
      </c>
      <c r="F141" s="3">
        <f t="shared" si="105"/>
        <v>0</v>
      </c>
      <c r="G141" s="84">
        <f t="shared" si="106"/>
        <v>0</v>
      </c>
      <c r="H141" s="79">
        <f t="shared" si="81"/>
        <v>0</v>
      </c>
      <c r="I141" s="79">
        <f t="shared" si="82"/>
        <v>0</v>
      </c>
      <c r="J141" s="79">
        <f t="shared" si="83"/>
        <v>0</v>
      </c>
      <c r="K141" s="23">
        <v>0</v>
      </c>
      <c r="L141" s="17">
        <f t="shared" si="96"/>
        <v>0</v>
      </c>
      <c r="M141" s="17">
        <f t="shared" si="96"/>
        <v>0</v>
      </c>
      <c r="N141" s="79">
        <f t="shared" si="84"/>
        <v>0</v>
      </c>
      <c r="O141" s="17">
        <f t="shared" si="97"/>
        <v>0</v>
      </c>
      <c r="P141" s="17">
        <f t="shared" si="97"/>
        <v>0</v>
      </c>
      <c r="Q141" s="17">
        <f t="shared" si="97"/>
        <v>0</v>
      </c>
      <c r="R141" s="78">
        <f t="shared" si="107"/>
        <v>0</v>
      </c>
      <c r="S141" s="17">
        <f t="shared" si="111"/>
        <v>0</v>
      </c>
      <c r="T141" s="12">
        <f t="shared" si="108"/>
        <v>0</v>
      </c>
      <c r="U141" s="12">
        <f t="shared" si="109"/>
        <v>0</v>
      </c>
      <c r="V141" s="31">
        <v>0</v>
      </c>
      <c r="W141" s="31">
        <v>0</v>
      </c>
      <c r="X141" s="31">
        <v>0</v>
      </c>
      <c r="Y141" s="30">
        <f t="shared" si="85"/>
        <v>0</v>
      </c>
      <c r="Z141" s="17">
        <f t="shared" si="110"/>
        <v>0</v>
      </c>
      <c r="AA141" s="17">
        <f t="shared" si="112"/>
        <v>0</v>
      </c>
      <c r="AB141" s="23">
        <v>0</v>
      </c>
      <c r="AC141" s="17">
        <f t="shared" si="113"/>
        <v>0</v>
      </c>
      <c r="AD141" s="17">
        <f t="shared" si="98"/>
        <v>0</v>
      </c>
      <c r="AE141" s="17">
        <f t="shared" si="98"/>
        <v>0</v>
      </c>
      <c r="AF141" s="17">
        <f t="shared" si="98"/>
        <v>0</v>
      </c>
      <c r="AH141" s="17">
        <f t="shared" si="114"/>
        <v>0</v>
      </c>
      <c r="AI141" s="17">
        <f t="shared" si="114"/>
        <v>0</v>
      </c>
      <c r="AJ141" s="17">
        <f t="shared" si="114"/>
        <v>0</v>
      </c>
      <c r="AK141" s="17">
        <f t="shared" si="114"/>
        <v>0</v>
      </c>
      <c r="AL141" s="17">
        <f t="shared" si="114"/>
        <v>0</v>
      </c>
      <c r="AM141" s="17">
        <f t="shared" si="114"/>
        <v>0</v>
      </c>
      <c r="AN141" s="17">
        <f t="shared" si="114"/>
        <v>0</v>
      </c>
      <c r="AO141" s="17">
        <f t="shared" si="114"/>
        <v>0</v>
      </c>
      <c r="AP141" s="17">
        <f t="shared" si="114"/>
        <v>0</v>
      </c>
      <c r="AQ141" s="17">
        <f t="shared" si="114"/>
        <v>0</v>
      </c>
      <c r="AR141" s="17">
        <f t="shared" si="115"/>
        <v>0</v>
      </c>
      <c r="AS141" s="17">
        <f t="shared" si="115"/>
        <v>0</v>
      </c>
      <c r="AT141" s="17">
        <f t="shared" si="115"/>
        <v>0</v>
      </c>
      <c r="AU141" s="17">
        <f t="shared" si="115"/>
        <v>0</v>
      </c>
      <c r="AV141" s="17">
        <f t="shared" si="115"/>
        <v>0</v>
      </c>
      <c r="AW141" s="17">
        <f t="shared" si="115"/>
        <v>0</v>
      </c>
      <c r="AX141" s="17">
        <f t="shared" si="115"/>
        <v>0</v>
      </c>
      <c r="AY141" s="17">
        <f t="shared" si="115"/>
        <v>0</v>
      </c>
      <c r="BA141" s="17">
        <f t="shared" si="116"/>
        <v>0</v>
      </c>
      <c r="BB141" s="17">
        <f t="shared" si="116"/>
        <v>0</v>
      </c>
      <c r="BC141" s="17">
        <f t="shared" si="116"/>
        <v>0</v>
      </c>
      <c r="BD141" s="17">
        <f t="shared" si="116"/>
        <v>0</v>
      </c>
      <c r="BE141" s="17">
        <f t="shared" si="116"/>
        <v>0</v>
      </c>
      <c r="BF141" s="17">
        <f t="shared" si="116"/>
        <v>0</v>
      </c>
      <c r="BH141" s="36">
        <f t="shared" si="86"/>
        <v>0</v>
      </c>
      <c r="BI141" s="33"/>
    </row>
    <row r="142" spans="1:61" ht="15">
      <c r="A142" s="24" t="s">
        <v>12493</v>
      </c>
      <c r="B142" s="15">
        <f t="shared" si="102"/>
        <v>0</v>
      </c>
      <c r="C142" s="22" t="s">
        <v>12494</v>
      </c>
      <c r="D142" s="78">
        <f t="shared" si="103"/>
        <v>0</v>
      </c>
      <c r="E142" s="17">
        <f t="shared" si="104"/>
        <v>0</v>
      </c>
      <c r="F142" s="3">
        <f t="shared" si="105"/>
        <v>0</v>
      </c>
      <c r="G142" s="84">
        <f t="shared" si="106"/>
        <v>0</v>
      </c>
      <c r="H142" s="79">
        <f t="shared" si="81"/>
        <v>0</v>
      </c>
      <c r="I142" s="79">
        <f t="shared" si="82"/>
        <v>0</v>
      </c>
      <c r="J142" s="79">
        <f t="shared" si="83"/>
        <v>0</v>
      </c>
      <c r="K142" s="23">
        <v>0</v>
      </c>
      <c r="L142" s="17">
        <f t="shared" si="96"/>
        <v>0</v>
      </c>
      <c r="M142" s="17">
        <f t="shared" si="96"/>
        <v>0</v>
      </c>
      <c r="N142" s="79">
        <f t="shared" si="84"/>
        <v>0</v>
      </c>
      <c r="O142" s="17">
        <f t="shared" si="97"/>
        <v>0</v>
      </c>
      <c r="P142" s="17">
        <f t="shared" si="97"/>
        <v>0</v>
      </c>
      <c r="Q142" s="17">
        <f t="shared" si="97"/>
        <v>0</v>
      </c>
      <c r="R142" s="78">
        <f t="shared" si="107"/>
        <v>0</v>
      </c>
      <c r="S142" s="17">
        <f t="shared" si="111"/>
        <v>0</v>
      </c>
      <c r="T142" s="12">
        <f t="shared" si="108"/>
        <v>0</v>
      </c>
      <c r="U142" s="12">
        <f t="shared" si="109"/>
        <v>0</v>
      </c>
      <c r="V142" s="31">
        <v>0</v>
      </c>
      <c r="W142" s="31">
        <v>0</v>
      </c>
      <c r="X142" s="31">
        <v>0</v>
      </c>
      <c r="Y142" s="30">
        <f t="shared" si="85"/>
        <v>0</v>
      </c>
      <c r="Z142" s="17">
        <f t="shared" si="110"/>
        <v>0</v>
      </c>
      <c r="AA142" s="17">
        <f t="shared" si="112"/>
        <v>0</v>
      </c>
      <c r="AB142" s="23">
        <v>0</v>
      </c>
      <c r="AC142" s="17">
        <f t="shared" si="113"/>
        <v>0</v>
      </c>
      <c r="AD142" s="17">
        <f t="shared" si="98"/>
        <v>0</v>
      </c>
      <c r="AE142" s="17">
        <f t="shared" si="98"/>
        <v>0</v>
      </c>
      <c r="AF142" s="17">
        <f t="shared" si="98"/>
        <v>0</v>
      </c>
      <c r="AH142" s="17">
        <f t="shared" si="114"/>
        <v>0</v>
      </c>
      <c r="AI142" s="17">
        <f t="shared" si="114"/>
        <v>0</v>
      </c>
      <c r="AJ142" s="17">
        <f t="shared" si="114"/>
        <v>0</v>
      </c>
      <c r="AK142" s="17">
        <f t="shared" si="114"/>
        <v>0</v>
      </c>
      <c r="AL142" s="17">
        <f t="shared" si="114"/>
        <v>0</v>
      </c>
      <c r="AM142" s="17">
        <f t="shared" si="114"/>
        <v>0</v>
      </c>
      <c r="AN142" s="17">
        <f t="shared" si="114"/>
        <v>0</v>
      </c>
      <c r="AO142" s="17">
        <f t="shared" si="114"/>
        <v>0</v>
      </c>
      <c r="AP142" s="17">
        <f t="shared" si="114"/>
        <v>0</v>
      </c>
      <c r="AQ142" s="17">
        <f t="shared" si="114"/>
        <v>0</v>
      </c>
      <c r="AR142" s="17">
        <f t="shared" si="115"/>
        <v>0</v>
      </c>
      <c r="AS142" s="17">
        <f t="shared" si="115"/>
        <v>0</v>
      </c>
      <c r="AT142" s="17">
        <f t="shared" si="115"/>
        <v>0</v>
      </c>
      <c r="AU142" s="17">
        <f t="shared" si="115"/>
        <v>0</v>
      </c>
      <c r="AV142" s="17">
        <f t="shared" si="115"/>
        <v>0</v>
      </c>
      <c r="AW142" s="17">
        <f t="shared" si="115"/>
        <v>0</v>
      </c>
      <c r="AX142" s="17">
        <f t="shared" si="115"/>
        <v>0</v>
      </c>
      <c r="AY142" s="17">
        <f t="shared" si="115"/>
        <v>0</v>
      </c>
      <c r="BA142" s="17">
        <f t="shared" si="116"/>
        <v>0</v>
      </c>
      <c r="BB142" s="17">
        <f t="shared" si="116"/>
        <v>0</v>
      </c>
      <c r="BC142" s="17">
        <f t="shared" si="116"/>
        <v>0</v>
      </c>
      <c r="BD142" s="17">
        <f t="shared" si="116"/>
        <v>0</v>
      </c>
      <c r="BE142" s="17">
        <f t="shared" si="116"/>
        <v>0</v>
      </c>
      <c r="BF142" s="17">
        <f t="shared" si="116"/>
        <v>0</v>
      </c>
      <c r="BH142" s="36">
        <f t="shared" si="86"/>
        <v>0</v>
      </c>
      <c r="BI142" s="5"/>
    </row>
    <row r="143" spans="1:61" ht="15">
      <c r="A143" s="24" t="s">
        <v>12495</v>
      </c>
      <c r="B143" s="15">
        <f t="shared" si="102"/>
        <v>0</v>
      </c>
      <c r="C143" s="22" t="s">
        <v>12496</v>
      </c>
      <c r="D143" s="78">
        <f t="shared" si="103"/>
        <v>0</v>
      </c>
      <c r="E143" s="17">
        <f t="shared" si="104"/>
        <v>0</v>
      </c>
      <c r="F143" s="3">
        <f t="shared" si="105"/>
        <v>0</v>
      </c>
      <c r="G143" s="84">
        <f t="shared" si="106"/>
        <v>0</v>
      </c>
      <c r="H143" s="79">
        <f t="shared" si="81"/>
        <v>0</v>
      </c>
      <c r="I143" s="79">
        <f t="shared" si="82"/>
        <v>0</v>
      </c>
      <c r="J143" s="79">
        <f t="shared" si="83"/>
        <v>0</v>
      </c>
      <c r="K143" s="23">
        <v>0</v>
      </c>
      <c r="L143" s="17">
        <f t="shared" si="96"/>
        <v>0</v>
      </c>
      <c r="M143" s="17">
        <f t="shared" si="96"/>
        <v>0</v>
      </c>
      <c r="N143" s="79">
        <f t="shared" si="84"/>
        <v>0</v>
      </c>
      <c r="O143" s="17">
        <f t="shared" si="97"/>
        <v>0</v>
      </c>
      <c r="P143" s="17">
        <f t="shared" si="97"/>
        <v>0</v>
      </c>
      <c r="Q143" s="17">
        <f t="shared" si="97"/>
        <v>0</v>
      </c>
      <c r="R143" s="78">
        <f t="shared" si="107"/>
        <v>0</v>
      </c>
      <c r="S143" s="17">
        <f t="shared" si="111"/>
        <v>0</v>
      </c>
      <c r="T143" s="12">
        <f t="shared" si="108"/>
        <v>0</v>
      </c>
      <c r="U143" s="12">
        <f t="shared" si="109"/>
        <v>0</v>
      </c>
      <c r="V143" s="31">
        <v>0</v>
      </c>
      <c r="W143" s="31">
        <v>0</v>
      </c>
      <c r="X143" s="31">
        <v>0</v>
      </c>
      <c r="Y143" s="30">
        <f t="shared" si="85"/>
        <v>0</v>
      </c>
      <c r="Z143" s="17">
        <f t="shared" si="110"/>
        <v>0</v>
      </c>
      <c r="AA143" s="17">
        <f t="shared" si="112"/>
        <v>0</v>
      </c>
      <c r="AB143" s="23">
        <v>0</v>
      </c>
      <c r="AC143" s="17">
        <f t="shared" si="113"/>
        <v>0</v>
      </c>
      <c r="AD143" s="17">
        <f t="shared" si="98"/>
        <v>0</v>
      </c>
      <c r="AE143" s="17">
        <f t="shared" si="98"/>
        <v>0</v>
      </c>
      <c r="AF143" s="17">
        <f t="shared" si="98"/>
        <v>0</v>
      </c>
      <c r="AH143" s="17">
        <f t="shared" si="114"/>
        <v>0</v>
      </c>
      <c r="AI143" s="17">
        <f t="shared" si="114"/>
        <v>0</v>
      </c>
      <c r="AJ143" s="17">
        <f t="shared" si="114"/>
        <v>0</v>
      </c>
      <c r="AK143" s="17">
        <f t="shared" si="114"/>
        <v>0</v>
      </c>
      <c r="AL143" s="17">
        <f t="shared" si="114"/>
        <v>0</v>
      </c>
      <c r="AM143" s="17">
        <f t="shared" si="114"/>
        <v>0</v>
      </c>
      <c r="AN143" s="17">
        <f t="shared" si="114"/>
        <v>0</v>
      </c>
      <c r="AO143" s="17">
        <f t="shared" si="114"/>
        <v>0</v>
      </c>
      <c r="AP143" s="17">
        <f t="shared" si="114"/>
        <v>0</v>
      </c>
      <c r="AQ143" s="17">
        <f t="shared" si="114"/>
        <v>0</v>
      </c>
      <c r="AR143" s="17">
        <f t="shared" si="115"/>
        <v>0</v>
      </c>
      <c r="AS143" s="17">
        <f t="shared" si="115"/>
        <v>0</v>
      </c>
      <c r="AT143" s="17">
        <f t="shared" si="115"/>
        <v>0</v>
      </c>
      <c r="AU143" s="17">
        <f t="shared" si="115"/>
        <v>0</v>
      </c>
      <c r="AV143" s="17">
        <f t="shared" si="115"/>
        <v>0</v>
      </c>
      <c r="AW143" s="17">
        <f t="shared" si="115"/>
        <v>0</v>
      </c>
      <c r="AX143" s="17">
        <f t="shared" si="115"/>
        <v>0</v>
      </c>
      <c r="AY143" s="17">
        <f t="shared" si="115"/>
        <v>0</v>
      </c>
      <c r="BA143" s="17">
        <f t="shared" si="116"/>
        <v>0</v>
      </c>
      <c r="BB143" s="17">
        <f t="shared" si="116"/>
        <v>0</v>
      </c>
      <c r="BC143" s="17">
        <f t="shared" si="116"/>
        <v>0</v>
      </c>
      <c r="BD143" s="17">
        <f t="shared" si="116"/>
        <v>0</v>
      </c>
      <c r="BE143" s="17">
        <f t="shared" si="116"/>
        <v>0</v>
      </c>
      <c r="BF143" s="17">
        <f t="shared" si="116"/>
        <v>0</v>
      </c>
      <c r="BH143" s="36">
        <f t="shared" si="86"/>
        <v>0</v>
      </c>
      <c r="BI143" s="5"/>
    </row>
    <row r="144" spans="1:61" ht="15">
      <c r="A144" s="24" t="s">
        <v>12497</v>
      </c>
      <c r="B144" s="15">
        <f t="shared" si="102"/>
        <v>0</v>
      </c>
      <c r="C144" s="22" t="s">
        <v>12498</v>
      </c>
      <c r="D144" s="78">
        <f t="shared" si="103"/>
        <v>0</v>
      </c>
      <c r="E144" s="17">
        <f t="shared" si="104"/>
        <v>0</v>
      </c>
      <c r="F144" s="3">
        <f t="shared" si="105"/>
        <v>0</v>
      </c>
      <c r="G144" s="84">
        <f t="shared" si="106"/>
        <v>0</v>
      </c>
      <c r="H144" s="79">
        <f t="shared" si="81"/>
        <v>0</v>
      </c>
      <c r="I144" s="79">
        <f t="shared" si="82"/>
        <v>0</v>
      </c>
      <c r="J144" s="79">
        <f t="shared" si="83"/>
        <v>0</v>
      </c>
      <c r="K144" s="23">
        <v>0</v>
      </c>
      <c r="L144" s="17">
        <f t="shared" si="96"/>
        <v>0</v>
      </c>
      <c r="M144" s="17">
        <f t="shared" si="96"/>
        <v>0</v>
      </c>
      <c r="N144" s="79">
        <f t="shared" si="84"/>
        <v>0</v>
      </c>
      <c r="O144" s="17">
        <f t="shared" si="97"/>
        <v>0</v>
      </c>
      <c r="P144" s="17">
        <f t="shared" si="97"/>
        <v>0</v>
      </c>
      <c r="Q144" s="17">
        <f t="shared" si="97"/>
        <v>0</v>
      </c>
      <c r="R144" s="78">
        <f t="shared" si="107"/>
        <v>0</v>
      </c>
      <c r="S144" s="17">
        <f t="shared" si="111"/>
        <v>0</v>
      </c>
      <c r="T144" s="12">
        <f t="shared" si="108"/>
        <v>0</v>
      </c>
      <c r="U144" s="12">
        <f t="shared" si="109"/>
        <v>0</v>
      </c>
      <c r="V144" s="31">
        <v>0</v>
      </c>
      <c r="W144" s="31">
        <v>0</v>
      </c>
      <c r="X144" s="31">
        <v>0</v>
      </c>
      <c r="Y144" s="30">
        <f t="shared" si="85"/>
        <v>0</v>
      </c>
      <c r="Z144" s="17">
        <f t="shared" si="110"/>
        <v>0</v>
      </c>
      <c r="AA144" s="17">
        <f t="shared" si="112"/>
        <v>0</v>
      </c>
      <c r="AB144" s="23">
        <v>0</v>
      </c>
      <c r="AC144" s="17">
        <f t="shared" si="113"/>
        <v>0</v>
      </c>
      <c r="AD144" s="17">
        <f t="shared" si="98"/>
        <v>0</v>
      </c>
      <c r="AE144" s="17">
        <f t="shared" si="98"/>
        <v>0</v>
      </c>
      <c r="AF144" s="17">
        <f t="shared" si="98"/>
        <v>0</v>
      </c>
      <c r="AH144" s="17">
        <f t="shared" si="114"/>
        <v>0</v>
      </c>
      <c r="AI144" s="17">
        <f t="shared" si="114"/>
        <v>0</v>
      </c>
      <c r="AJ144" s="17">
        <f t="shared" si="114"/>
        <v>0</v>
      </c>
      <c r="AK144" s="17">
        <f t="shared" si="114"/>
        <v>0</v>
      </c>
      <c r="AL144" s="17">
        <f t="shared" si="114"/>
        <v>0</v>
      </c>
      <c r="AM144" s="17">
        <f t="shared" si="114"/>
        <v>0</v>
      </c>
      <c r="AN144" s="17">
        <f t="shared" si="114"/>
        <v>0</v>
      </c>
      <c r="AO144" s="17">
        <f t="shared" si="114"/>
        <v>0</v>
      </c>
      <c r="AP144" s="17">
        <f t="shared" si="114"/>
        <v>0</v>
      </c>
      <c r="AQ144" s="17">
        <f t="shared" si="114"/>
        <v>0</v>
      </c>
      <c r="AR144" s="17">
        <f t="shared" si="115"/>
        <v>0</v>
      </c>
      <c r="AS144" s="17">
        <f t="shared" si="115"/>
        <v>0</v>
      </c>
      <c r="AT144" s="17">
        <f t="shared" si="115"/>
        <v>0</v>
      </c>
      <c r="AU144" s="17">
        <f t="shared" si="115"/>
        <v>0</v>
      </c>
      <c r="AV144" s="17">
        <f t="shared" si="115"/>
        <v>0</v>
      </c>
      <c r="AW144" s="17">
        <f t="shared" si="115"/>
        <v>0</v>
      </c>
      <c r="AX144" s="17">
        <f t="shared" si="115"/>
        <v>0</v>
      </c>
      <c r="AY144" s="17">
        <f t="shared" si="115"/>
        <v>0</v>
      </c>
      <c r="BA144" s="17">
        <f t="shared" si="116"/>
        <v>0</v>
      </c>
      <c r="BB144" s="17">
        <f t="shared" si="116"/>
        <v>0</v>
      </c>
      <c r="BC144" s="17">
        <f t="shared" si="116"/>
        <v>0</v>
      </c>
      <c r="BD144" s="17">
        <f t="shared" si="116"/>
        <v>0</v>
      </c>
      <c r="BE144" s="17">
        <f t="shared" si="116"/>
        <v>0</v>
      </c>
      <c r="BF144" s="17">
        <f t="shared" si="116"/>
        <v>0</v>
      </c>
      <c r="BH144" s="36">
        <f t="shared" si="86"/>
        <v>0</v>
      </c>
      <c r="BI144" s="33"/>
    </row>
    <row r="145" spans="1:61" ht="15">
      <c r="A145" s="24" t="s">
        <v>12499</v>
      </c>
      <c r="B145" s="15">
        <f t="shared" si="102"/>
        <v>0</v>
      </c>
      <c r="C145" s="22" t="s">
        <v>12500</v>
      </c>
      <c r="D145" s="78">
        <f t="shared" si="103"/>
        <v>0</v>
      </c>
      <c r="E145" s="17">
        <f t="shared" si="104"/>
        <v>0</v>
      </c>
      <c r="F145" s="3">
        <f t="shared" si="105"/>
        <v>0</v>
      </c>
      <c r="G145" s="84">
        <f t="shared" si="106"/>
        <v>0</v>
      </c>
      <c r="H145" s="79">
        <f t="shared" si="81"/>
        <v>0</v>
      </c>
      <c r="I145" s="79">
        <f t="shared" si="82"/>
        <v>0</v>
      </c>
      <c r="J145" s="79">
        <f t="shared" si="83"/>
        <v>0</v>
      </c>
      <c r="K145" s="23">
        <v>0</v>
      </c>
      <c r="L145" s="17">
        <f t="shared" si="96"/>
        <v>0</v>
      </c>
      <c r="M145" s="17">
        <f t="shared" si="96"/>
        <v>0</v>
      </c>
      <c r="N145" s="79">
        <f t="shared" si="84"/>
        <v>0</v>
      </c>
      <c r="O145" s="17">
        <f t="shared" si="97"/>
        <v>0</v>
      </c>
      <c r="P145" s="17">
        <f t="shared" si="97"/>
        <v>0</v>
      </c>
      <c r="Q145" s="17">
        <f t="shared" si="97"/>
        <v>0</v>
      </c>
      <c r="R145" s="78">
        <f t="shared" si="107"/>
        <v>0</v>
      </c>
      <c r="S145" s="17">
        <f t="shared" si="111"/>
        <v>0</v>
      </c>
      <c r="T145" s="12">
        <f t="shared" si="108"/>
        <v>0</v>
      </c>
      <c r="U145" s="12">
        <f t="shared" si="109"/>
        <v>0</v>
      </c>
      <c r="V145" s="31">
        <v>0</v>
      </c>
      <c r="W145" s="31">
        <v>0</v>
      </c>
      <c r="X145" s="31">
        <v>0</v>
      </c>
      <c r="Y145" s="30">
        <f t="shared" si="85"/>
        <v>0</v>
      </c>
      <c r="Z145" s="17">
        <f t="shared" si="110"/>
        <v>0</v>
      </c>
      <c r="AA145" s="17">
        <f t="shared" si="112"/>
        <v>0</v>
      </c>
      <c r="AB145" s="23">
        <v>0</v>
      </c>
      <c r="AC145" s="17">
        <f t="shared" si="113"/>
        <v>0</v>
      </c>
      <c r="AD145" s="17">
        <f t="shared" si="98"/>
        <v>0</v>
      </c>
      <c r="AE145" s="17">
        <f t="shared" si="98"/>
        <v>0</v>
      </c>
      <c r="AF145" s="17">
        <f t="shared" si="98"/>
        <v>0</v>
      </c>
      <c r="AH145" s="17">
        <f t="shared" si="114"/>
        <v>0</v>
      </c>
      <c r="AI145" s="17">
        <f t="shared" si="114"/>
        <v>0</v>
      </c>
      <c r="AJ145" s="17">
        <f t="shared" si="114"/>
        <v>0</v>
      </c>
      <c r="AK145" s="17">
        <f t="shared" si="114"/>
        <v>0</v>
      </c>
      <c r="AL145" s="17">
        <f t="shared" si="114"/>
        <v>0</v>
      </c>
      <c r="AM145" s="17">
        <f t="shared" si="114"/>
        <v>0</v>
      </c>
      <c r="AN145" s="17">
        <f t="shared" si="114"/>
        <v>0</v>
      </c>
      <c r="AO145" s="17">
        <f t="shared" si="114"/>
        <v>0</v>
      </c>
      <c r="AP145" s="17">
        <f t="shared" si="114"/>
        <v>0</v>
      </c>
      <c r="AQ145" s="17">
        <f t="shared" si="114"/>
        <v>0</v>
      </c>
      <c r="AR145" s="17">
        <f t="shared" si="115"/>
        <v>0</v>
      </c>
      <c r="AS145" s="17">
        <f t="shared" si="115"/>
        <v>0</v>
      </c>
      <c r="AT145" s="17">
        <f t="shared" si="115"/>
        <v>0</v>
      </c>
      <c r="AU145" s="17">
        <f t="shared" si="115"/>
        <v>0</v>
      </c>
      <c r="AV145" s="17">
        <f t="shared" si="115"/>
        <v>0</v>
      </c>
      <c r="AW145" s="17">
        <f t="shared" si="115"/>
        <v>0</v>
      </c>
      <c r="AX145" s="17">
        <f t="shared" si="115"/>
        <v>0</v>
      </c>
      <c r="AY145" s="17">
        <f t="shared" si="115"/>
        <v>0</v>
      </c>
      <c r="BA145" s="17">
        <f t="shared" si="116"/>
        <v>0</v>
      </c>
      <c r="BB145" s="17">
        <f t="shared" si="116"/>
        <v>0</v>
      </c>
      <c r="BC145" s="17">
        <f t="shared" si="116"/>
        <v>0</v>
      </c>
      <c r="BD145" s="17">
        <f t="shared" si="116"/>
        <v>0</v>
      </c>
      <c r="BE145" s="17">
        <f t="shared" si="116"/>
        <v>0</v>
      </c>
      <c r="BF145" s="17">
        <f t="shared" si="116"/>
        <v>0</v>
      </c>
      <c r="BH145" s="36">
        <f t="shared" si="86"/>
        <v>0</v>
      </c>
      <c r="BI145" s="33"/>
    </row>
    <row r="146" spans="1:61" ht="15">
      <c r="A146" s="24" t="s">
        <v>12501</v>
      </c>
      <c r="B146" s="15">
        <f t="shared" si="102"/>
        <v>0</v>
      </c>
      <c r="C146" s="22" t="s">
        <v>12502</v>
      </c>
      <c r="D146" s="78">
        <f t="shared" si="103"/>
        <v>0</v>
      </c>
      <c r="E146" s="17">
        <f t="shared" si="104"/>
        <v>0</v>
      </c>
      <c r="F146" s="3">
        <f t="shared" si="105"/>
        <v>0</v>
      </c>
      <c r="G146" s="84">
        <f t="shared" si="106"/>
        <v>0</v>
      </c>
      <c r="H146" s="79">
        <f t="shared" si="81"/>
        <v>0</v>
      </c>
      <c r="I146" s="79">
        <f t="shared" si="82"/>
        <v>0</v>
      </c>
      <c r="J146" s="79">
        <f t="shared" si="83"/>
        <v>0</v>
      </c>
      <c r="K146" s="23">
        <v>0</v>
      </c>
      <c r="L146" s="17">
        <f t="shared" si="96"/>
        <v>0</v>
      </c>
      <c r="M146" s="17">
        <f t="shared" si="96"/>
        <v>0</v>
      </c>
      <c r="N146" s="79">
        <f t="shared" si="84"/>
        <v>0</v>
      </c>
      <c r="O146" s="17">
        <f t="shared" si="97"/>
        <v>0</v>
      </c>
      <c r="P146" s="17">
        <f t="shared" si="97"/>
        <v>0</v>
      </c>
      <c r="Q146" s="17">
        <f t="shared" si="97"/>
        <v>0</v>
      </c>
      <c r="R146" s="78">
        <f t="shared" si="107"/>
        <v>0</v>
      </c>
      <c r="S146" s="17">
        <f t="shared" si="111"/>
        <v>0</v>
      </c>
      <c r="T146" s="12">
        <f t="shared" si="108"/>
        <v>0</v>
      </c>
      <c r="U146" s="12">
        <f t="shared" si="109"/>
        <v>0</v>
      </c>
      <c r="V146" s="31">
        <v>0</v>
      </c>
      <c r="W146" s="31">
        <v>0</v>
      </c>
      <c r="X146" s="31">
        <v>0</v>
      </c>
      <c r="Y146" s="30">
        <f t="shared" si="85"/>
        <v>0</v>
      </c>
      <c r="Z146" s="17">
        <f t="shared" si="110"/>
        <v>0</v>
      </c>
      <c r="AA146" s="17">
        <f t="shared" si="112"/>
        <v>0</v>
      </c>
      <c r="AB146" s="23">
        <v>0</v>
      </c>
      <c r="AC146" s="17">
        <f t="shared" si="113"/>
        <v>0</v>
      </c>
      <c r="AD146" s="17">
        <f t="shared" si="98"/>
        <v>0</v>
      </c>
      <c r="AE146" s="17">
        <f t="shared" si="98"/>
        <v>0</v>
      </c>
      <c r="AF146" s="17">
        <f t="shared" si="98"/>
        <v>0</v>
      </c>
      <c r="AH146" s="17">
        <f t="shared" si="114"/>
        <v>0</v>
      </c>
      <c r="AI146" s="17">
        <f t="shared" si="114"/>
        <v>0</v>
      </c>
      <c r="AJ146" s="17">
        <f t="shared" si="114"/>
        <v>0</v>
      </c>
      <c r="AK146" s="17">
        <f t="shared" si="114"/>
        <v>0</v>
      </c>
      <c r="AL146" s="17">
        <f t="shared" si="114"/>
        <v>0</v>
      </c>
      <c r="AM146" s="17">
        <f t="shared" si="114"/>
        <v>0</v>
      </c>
      <c r="AN146" s="17">
        <f t="shared" si="114"/>
        <v>0</v>
      </c>
      <c r="AO146" s="17">
        <f t="shared" si="114"/>
        <v>0</v>
      </c>
      <c r="AP146" s="17">
        <f t="shared" si="114"/>
        <v>0</v>
      </c>
      <c r="AQ146" s="17">
        <f t="shared" si="114"/>
        <v>0</v>
      </c>
      <c r="AR146" s="17">
        <f t="shared" si="115"/>
        <v>0</v>
      </c>
      <c r="AS146" s="17">
        <f t="shared" si="115"/>
        <v>0</v>
      </c>
      <c r="AT146" s="17">
        <f t="shared" si="115"/>
        <v>0</v>
      </c>
      <c r="AU146" s="17">
        <f t="shared" si="115"/>
        <v>0</v>
      </c>
      <c r="AV146" s="17">
        <f t="shared" si="115"/>
        <v>0</v>
      </c>
      <c r="AW146" s="17">
        <f t="shared" si="115"/>
        <v>0</v>
      </c>
      <c r="AX146" s="17">
        <f t="shared" si="115"/>
        <v>0</v>
      </c>
      <c r="AY146" s="17">
        <f t="shared" si="115"/>
        <v>0</v>
      </c>
      <c r="BA146" s="17">
        <f t="shared" si="116"/>
        <v>0</v>
      </c>
      <c r="BB146" s="17">
        <f t="shared" si="116"/>
        <v>0</v>
      </c>
      <c r="BC146" s="17">
        <f t="shared" si="116"/>
        <v>0</v>
      </c>
      <c r="BD146" s="17">
        <f t="shared" si="116"/>
        <v>0</v>
      </c>
      <c r="BE146" s="17">
        <f t="shared" si="116"/>
        <v>0</v>
      </c>
      <c r="BF146" s="17">
        <f t="shared" si="116"/>
        <v>0</v>
      </c>
      <c r="BH146" s="36">
        <f t="shared" si="86"/>
        <v>0</v>
      </c>
      <c r="BI146" s="5"/>
    </row>
    <row r="147" spans="1:61" ht="15">
      <c r="A147" s="24" t="s">
        <v>12503</v>
      </c>
      <c r="B147" s="15">
        <f t="shared" si="102"/>
        <v>0</v>
      </c>
      <c r="C147" s="22" t="s">
        <v>12504</v>
      </c>
      <c r="D147" s="78">
        <f t="shared" si="103"/>
        <v>0</v>
      </c>
      <c r="E147" s="17">
        <f t="shared" si="104"/>
        <v>0</v>
      </c>
      <c r="F147" s="3">
        <f t="shared" si="105"/>
        <v>0</v>
      </c>
      <c r="G147" s="84">
        <f t="shared" si="106"/>
        <v>0</v>
      </c>
      <c r="H147" s="79">
        <f t="shared" si="81"/>
        <v>0</v>
      </c>
      <c r="I147" s="79">
        <f t="shared" si="82"/>
        <v>0</v>
      </c>
      <c r="J147" s="79">
        <f t="shared" si="83"/>
        <v>0</v>
      </c>
      <c r="K147" s="23">
        <v>0</v>
      </c>
      <c r="L147" s="17">
        <f t="shared" si="96"/>
        <v>0</v>
      </c>
      <c r="M147" s="17">
        <f t="shared" si="96"/>
        <v>0</v>
      </c>
      <c r="N147" s="79">
        <f t="shared" si="84"/>
        <v>0</v>
      </c>
      <c r="O147" s="17">
        <f t="shared" si="97"/>
        <v>0</v>
      </c>
      <c r="P147" s="17">
        <f t="shared" si="97"/>
        <v>0</v>
      </c>
      <c r="Q147" s="17">
        <f t="shared" si="97"/>
        <v>0</v>
      </c>
      <c r="R147" s="78">
        <f t="shared" si="107"/>
        <v>0</v>
      </c>
      <c r="S147" s="17">
        <f t="shared" si="111"/>
        <v>0</v>
      </c>
      <c r="T147" s="12">
        <f t="shared" si="108"/>
        <v>0</v>
      </c>
      <c r="U147" s="12">
        <f t="shared" si="109"/>
        <v>0</v>
      </c>
      <c r="V147" s="31">
        <v>0</v>
      </c>
      <c r="W147" s="31">
        <v>0</v>
      </c>
      <c r="X147" s="31">
        <v>0</v>
      </c>
      <c r="Y147" s="30">
        <f t="shared" si="85"/>
        <v>0</v>
      </c>
      <c r="Z147" s="17">
        <f t="shared" si="110"/>
        <v>0</v>
      </c>
      <c r="AA147" s="17">
        <f t="shared" si="112"/>
        <v>0</v>
      </c>
      <c r="AB147" s="23">
        <v>0</v>
      </c>
      <c r="AC147" s="17">
        <f t="shared" si="113"/>
        <v>0</v>
      </c>
      <c r="AD147" s="17">
        <f t="shared" si="98"/>
        <v>0</v>
      </c>
      <c r="AE147" s="17">
        <f t="shared" si="98"/>
        <v>0</v>
      </c>
      <c r="AF147" s="17">
        <f t="shared" si="98"/>
        <v>0</v>
      </c>
      <c r="AH147" s="17">
        <f t="shared" si="114"/>
        <v>0</v>
      </c>
      <c r="AI147" s="17">
        <f t="shared" si="114"/>
        <v>0</v>
      </c>
      <c r="AJ147" s="17">
        <f t="shared" si="114"/>
        <v>0</v>
      </c>
      <c r="AK147" s="17">
        <f t="shared" si="114"/>
        <v>0</v>
      </c>
      <c r="AL147" s="17">
        <f t="shared" si="114"/>
        <v>0</v>
      </c>
      <c r="AM147" s="17">
        <f t="shared" si="114"/>
        <v>0</v>
      </c>
      <c r="AN147" s="17">
        <f t="shared" si="114"/>
        <v>0</v>
      </c>
      <c r="AO147" s="17">
        <f t="shared" si="114"/>
        <v>0</v>
      </c>
      <c r="AP147" s="17">
        <f t="shared" si="114"/>
        <v>0</v>
      </c>
      <c r="AQ147" s="17">
        <f t="shared" si="114"/>
        <v>0</v>
      </c>
      <c r="AR147" s="17">
        <f t="shared" si="115"/>
        <v>0</v>
      </c>
      <c r="AS147" s="17">
        <f t="shared" si="115"/>
        <v>0</v>
      </c>
      <c r="AT147" s="17">
        <f t="shared" si="115"/>
        <v>0</v>
      </c>
      <c r="AU147" s="17">
        <f t="shared" si="115"/>
        <v>0</v>
      </c>
      <c r="AV147" s="17">
        <f t="shared" si="115"/>
        <v>0</v>
      </c>
      <c r="AW147" s="17">
        <f t="shared" si="115"/>
        <v>0</v>
      </c>
      <c r="AX147" s="17">
        <f t="shared" si="115"/>
        <v>0</v>
      </c>
      <c r="AY147" s="17">
        <f t="shared" si="115"/>
        <v>0</v>
      </c>
      <c r="BA147" s="17">
        <f t="shared" si="116"/>
        <v>0</v>
      </c>
      <c r="BB147" s="17">
        <f t="shared" si="116"/>
        <v>0</v>
      </c>
      <c r="BC147" s="17">
        <f t="shared" si="116"/>
        <v>0</v>
      </c>
      <c r="BD147" s="17">
        <f t="shared" si="116"/>
        <v>0</v>
      </c>
      <c r="BE147" s="17">
        <f t="shared" si="116"/>
        <v>0</v>
      </c>
      <c r="BF147" s="17">
        <f t="shared" si="116"/>
        <v>0</v>
      </c>
      <c r="BH147" s="36">
        <f t="shared" si="86"/>
        <v>0</v>
      </c>
      <c r="BI147" s="5"/>
    </row>
    <row r="148" spans="1:61" ht="15">
      <c r="A148" s="24" t="s">
        <v>12505</v>
      </c>
      <c r="B148" s="15">
        <f t="shared" si="102"/>
        <v>0</v>
      </c>
      <c r="C148" s="22" t="s">
        <v>12506</v>
      </c>
      <c r="D148" s="78">
        <f t="shared" si="103"/>
        <v>0</v>
      </c>
      <c r="E148" s="17">
        <f t="shared" si="104"/>
        <v>0</v>
      </c>
      <c r="F148" s="3">
        <f t="shared" si="105"/>
        <v>0</v>
      </c>
      <c r="G148" s="84">
        <f t="shared" si="106"/>
        <v>0</v>
      </c>
      <c r="H148" s="79">
        <f t="shared" si="81"/>
        <v>0</v>
      </c>
      <c r="I148" s="79">
        <f t="shared" si="82"/>
        <v>0</v>
      </c>
      <c r="J148" s="79">
        <f t="shared" si="83"/>
        <v>0</v>
      </c>
      <c r="K148" s="23">
        <v>0</v>
      </c>
      <c r="L148" s="17">
        <f t="shared" ref="L148:M167" si="117">SUMPRODUCT(L$374:L$599*(LEFT($A$374:$A$599,LEN($A148))=$A148))</f>
        <v>0</v>
      </c>
      <c r="M148" s="17">
        <f t="shared" si="117"/>
        <v>0</v>
      </c>
      <c r="N148" s="79">
        <f t="shared" si="84"/>
        <v>0</v>
      </c>
      <c r="O148" s="17">
        <f t="shared" ref="O148:Q167" si="118">SUMPRODUCT(O$374:O$599*(LEFT($A$374:$A$599,LEN($A148))=$A148))</f>
        <v>0</v>
      </c>
      <c r="P148" s="17">
        <f t="shared" si="118"/>
        <v>0</v>
      </c>
      <c r="Q148" s="17">
        <f t="shared" si="118"/>
        <v>0</v>
      </c>
      <c r="R148" s="78">
        <f t="shared" si="107"/>
        <v>0</v>
      </c>
      <c r="S148" s="17">
        <f t="shared" si="111"/>
        <v>0</v>
      </c>
      <c r="T148" s="12">
        <f t="shared" si="108"/>
        <v>0</v>
      </c>
      <c r="U148" s="12">
        <f t="shared" si="109"/>
        <v>0</v>
      </c>
      <c r="V148" s="31">
        <v>0</v>
      </c>
      <c r="W148" s="31">
        <v>0</v>
      </c>
      <c r="X148" s="31">
        <v>0</v>
      </c>
      <c r="Y148" s="30">
        <f t="shared" si="85"/>
        <v>0</v>
      </c>
      <c r="Z148" s="17">
        <f t="shared" si="110"/>
        <v>0</v>
      </c>
      <c r="AA148" s="17">
        <f t="shared" si="112"/>
        <v>0</v>
      </c>
      <c r="AB148" s="23">
        <v>0</v>
      </c>
      <c r="AC148" s="17">
        <f t="shared" si="113"/>
        <v>0</v>
      </c>
      <c r="AD148" s="17">
        <f t="shared" ref="AD148:AF167" si="119">SUMPRODUCT(AD$374:AD$599*(LEFT($A$374:$A$599,LEN($A148))=$A148))</f>
        <v>0</v>
      </c>
      <c r="AE148" s="17">
        <f t="shared" si="119"/>
        <v>0</v>
      </c>
      <c r="AF148" s="17">
        <f t="shared" si="119"/>
        <v>0</v>
      </c>
      <c r="AH148" s="17">
        <f t="shared" ref="AH148:AQ157" si="120">SUMPRODUCT(AH$374:AH$599*(LEFT($A$374:$A$599,LEN($A148))=$A148))</f>
        <v>0</v>
      </c>
      <c r="AI148" s="17">
        <f t="shared" si="120"/>
        <v>0</v>
      </c>
      <c r="AJ148" s="17">
        <f t="shared" si="120"/>
        <v>0</v>
      </c>
      <c r="AK148" s="17">
        <f t="shared" si="120"/>
        <v>0</v>
      </c>
      <c r="AL148" s="17">
        <f t="shared" si="120"/>
        <v>0</v>
      </c>
      <c r="AM148" s="17">
        <f t="shared" si="120"/>
        <v>0</v>
      </c>
      <c r="AN148" s="17">
        <f t="shared" si="120"/>
        <v>0</v>
      </c>
      <c r="AO148" s="17">
        <f t="shared" si="120"/>
        <v>0</v>
      </c>
      <c r="AP148" s="17">
        <f t="shared" si="120"/>
        <v>0</v>
      </c>
      <c r="AQ148" s="17">
        <f t="shared" si="120"/>
        <v>0</v>
      </c>
      <c r="AR148" s="17">
        <f t="shared" ref="AR148:AY157" si="121">SUMPRODUCT(AR$374:AR$599*(LEFT($A$374:$A$599,LEN($A148))=$A148))</f>
        <v>0</v>
      </c>
      <c r="AS148" s="17">
        <f t="shared" si="121"/>
        <v>0</v>
      </c>
      <c r="AT148" s="17">
        <f t="shared" si="121"/>
        <v>0</v>
      </c>
      <c r="AU148" s="17">
        <f t="shared" si="121"/>
        <v>0</v>
      </c>
      <c r="AV148" s="17">
        <f t="shared" si="121"/>
        <v>0</v>
      </c>
      <c r="AW148" s="17">
        <f t="shared" si="121"/>
        <v>0</v>
      </c>
      <c r="AX148" s="17">
        <f t="shared" si="121"/>
        <v>0</v>
      </c>
      <c r="AY148" s="17">
        <f t="shared" si="121"/>
        <v>0</v>
      </c>
      <c r="BA148" s="17">
        <f t="shared" ref="BA148:BF157" si="122">SUMPRODUCT(BA$374:BA$599*(LEFT($A$374:$A$599,LEN($A148))=$A148))</f>
        <v>0</v>
      </c>
      <c r="BB148" s="17">
        <f t="shared" si="122"/>
        <v>0</v>
      </c>
      <c r="BC148" s="17">
        <f t="shared" si="122"/>
        <v>0</v>
      </c>
      <c r="BD148" s="17">
        <f t="shared" si="122"/>
        <v>0</v>
      </c>
      <c r="BE148" s="17">
        <f t="shared" si="122"/>
        <v>0</v>
      </c>
      <c r="BF148" s="17">
        <f t="shared" si="122"/>
        <v>0</v>
      </c>
      <c r="BH148" s="36">
        <f t="shared" si="86"/>
        <v>0</v>
      </c>
      <c r="BI148" s="33"/>
    </row>
    <row r="149" spans="1:61" ht="15">
      <c r="A149" s="24" t="s">
        <v>12507</v>
      </c>
      <c r="B149" s="15">
        <f t="shared" si="102"/>
        <v>0</v>
      </c>
      <c r="C149" s="22" t="s">
        <v>12508</v>
      </c>
      <c r="D149" s="78">
        <f t="shared" si="103"/>
        <v>0</v>
      </c>
      <c r="E149" s="17">
        <f t="shared" si="104"/>
        <v>0</v>
      </c>
      <c r="F149" s="3">
        <f t="shared" si="105"/>
        <v>0</v>
      </c>
      <c r="G149" s="84">
        <f t="shared" si="106"/>
        <v>0</v>
      </c>
      <c r="H149" s="79">
        <f t="shared" si="81"/>
        <v>0</v>
      </c>
      <c r="I149" s="79">
        <f t="shared" si="82"/>
        <v>0</v>
      </c>
      <c r="J149" s="79">
        <f t="shared" si="83"/>
        <v>0</v>
      </c>
      <c r="K149" s="23">
        <v>0</v>
      </c>
      <c r="L149" s="17">
        <f t="shared" si="117"/>
        <v>0</v>
      </c>
      <c r="M149" s="17">
        <f t="shared" si="117"/>
        <v>0</v>
      </c>
      <c r="N149" s="79">
        <f t="shared" si="84"/>
        <v>0</v>
      </c>
      <c r="O149" s="17">
        <f t="shared" si="118"/>
        <v>0</v>
      </c>
      <c r="P149" s="17">
        <f t="shared" si="118"/>
        <v>0</v>
      </c>
      <c r="Q149" s="17">
        <f t="shared" si="118"/>
        <v>0</v>
      </c>
      <c r="R149" s="78">
        <f t="shared" si="107"/>
        <v>0</v>
      </c>
      <c r="S149" s="17">
        <f t="shared" si="111"/>
        <v>0</v>
      </c>
      <c r="T149" s="12">
        <f t="shared" si="108"/>
        <v>0</v>
      </c>
      <c r="U149" s="12">
        <f t="shared" si="109"/>
        <v>0</v>
      </c>
      <c r="V149" s="31">
        <v>0</v>
      </c>
      <c r="W149" s="31">
        <v>0</v>
      </c>
      <c r="X149" s="31">
        <v>0</v>
      </c>
      <c r="Y149" s="30">
        <f t="shared" si="85"/>
        <v>0</v>
      </c>
      <c r="Z149" s="17">
        <f t="shared" si="110"/>
        <v>0</v>
      </c>
      <c r="AA149" s="17">
        <f t="shared" si="112"/>
        <v>0</v>
      </c>
      <c r="AB149" s="23">
        <v>0</v>
      </c>
      <c r="AC149" s="17">
        <f t="shared" si="113"/>
        <v>0</v>
      </c>
      <c r="AD149" s="17">
        <f t="shared" si="119"/>
        <v>0</v>
      </c>
      <c r="AE149" s="17">
        <f t="shared" si="119"/>
        <v>0</v>
      </c>
      <c r="AF149" s="17">
        <f t="shared" si="119"/>
        <v>0</v>
      </c>
      <c r="AH149" s="17">
        <f t="shared" si="120"/>
        <v>0</v>
      </c>
      <c r="AI149" s="17">
        <f t="shared" si="120"/>
        <v>0</v>
      </c>
      <c r="AJ149" s="17">
        <f t="shared" si="120"/>
        <v>0</v>
      </c>
      <c r="AK149" s="17">
        <f t="shared" si="120"/>
        <v>0</v>
      </c>
      <c r="AL149" s="17">
        <f t="shared" si="120"/>
        <v>0</v>
      </c>
      <c r="AM149" s="17">
        <f t="shared" si="120"/>
        <v>0</v>
      </c>
      <c r="AN149" s="17">
        <f t="shared" si="120"/>
        <v>0</v>
      </c>
      <c r="AO149" s="17">
        <f t="shared" si="120"/>
        <v>0</v>
      </c>
      <c r="AP149" s="17">
        <f t="shared" si="120"/>
        <v>0</v>
      </c>
      <c r="AQ149" s="17">
        <f t="shared" si="120"/>
        <v>0</v>
      </c>
      <c r="AR149" s="17">
        <f t="shared" si="121"/>
        <v>0</v>
      </c>
      <c r="AS149" s="17">
        <f t="shared" si="121"/>
        <v>0</v>
      </c>
      <c r="AT149" s="17">
        <f t="shared" si="121"/>
        <v>0</v>
      </c>
      <c r="AU149" s="17">
        <f t="shared" si="121"/>
        <v>0</v>
      </c>
      <c r="AV149" s="17">
        <f t="shared" si="121"/>
        <v>0</v>
      </c>
      <c r="AW149" s="17">
        <f t="shared" si="121"/>
        <v>0</v>
      </c>
      <c r="AX149" s="17">
        <f t="shared" si="121"/>
        <v>0</v>
      </c>
      <c r="AY149" s="17">
        <f t="shared" si="121"/>
        <v>0</v>
      </c>
      <c r="BA149" s="17">
        <f t="shared" si="122"/>
        <v>0</v>
      </c>
      <c r="BB149" s="17">
        <f t="shared" si="122"/>
        <v>0</v>
      </c>
      <c r="BC149" s="17">
        <f t="shared" si="122"/>
        <v>0</v>
      </c>
      <c r="BD149" s="17">
        <f t="shared" si="122"/>
        <v>0</v>
      </c>
      <c r="BE149" s="17">
        <f t="shared" si="122"/>
        <v>0</v>
      </c>
      <c r="BF149" s="17">
        <f t="shared" si="122"/>
        <v>0</v>
      </c>
      <c r="BH149" s="36">
        <f t="shared" si="86"/>
        <v>0</v>
      </c>
      <c r="BI149" s="33"/>
    </row>
    <row r="150" spans="1:61" ht="15">
      <c r="A150" s="24" t="s">
        <v>12509</v>
      </c>
      <c r="B150" s="15">
        <f t="shared" si="102"/>
        <v>0</v>
      </c>
      <c r="C150" s="22" t="s">
        <v>12510</v>
      </c>
      <c r="D150" s="78">
        <f t="shared" si="103"/>
        <v>0</v>
      </c>
      <c r="E150" s="17">
        <f t="shared" si="104"/>
        <v>0</v>
      </c>
      <c r="F150" s="3">
        <f t="shared" si="105"/>
        <v>0</v>
      </c>
      <c r="G150" s="84">
        <f t="shared" si="106"/>
        <v>0</v>
      </c>
      <c r="H150" s="79">
        <f t="shared" si="81"/>
        <v>0</v>
      </c>
      <c r="I150" s="79">
        <f t="shared" si="82"/>
        <v>0</v>
      </c>
      <c r="J150" s="79">
        <f t="shared" si="83"/>
        <v>0</v>
      </c>
      <c r="K150" s="23">
        <v>0</v>
      </c>
      <c r="L150" s="17">
        <f t="shared" si="117"/>
        <v>0</v>
      </c>
      <c r="M150" s="17">
        <f t="shared" si="117"/>
        <v>0</v>
      </c>
      <c r="N150" s="79">
        <f t="shared" si="84"/>
        <v>0</v>
      </c>
      <c r="O150" s="17">
        <f t="shared" si="118"/>
        <v>0</v>
      </c>
      <c r="P150" s="17">
        <f t="shared" si="118"/>
        <v>0</v>
      </c>
      <c r="Q150" s="17">
        <f t="shared" si="118"/>
        <v>0</v>
      </c>
      <c r="R150" s="78">
        <f t="shared" si="107"/>
        <v>0</v>
      </c>
      <c r="S150" s="17">
        <f t="shared" si="111"/>
        <v>0</v>
      </c>
      <c r="T150" s="12">
        <f t="shared" si="108"/>
        <v>0</v>
      </c>
      <c r="U150" s="12">
        <f t="shared" si="109"/>
        <v>0</v>
      </c>
      <c r="V150" s="31">
        <v>0</v>
      </c>
      <c r="W150" s="31">
        <v>0</v>
      </c>
      <c r="X150" s="31">
        <v>0</v>
      </c>
      <c r="Y150" s="30">
        <f t="shared" si="85"/>
        <v>0</v>
      </c>
      <c r="Z150" s="17">
        <f t="shared" si="110"/>
        <v>0</v>
      </c>
      <c r="AA150" s="17">
        <f t="shared" si="112"/>
        <v>0</v>
      </c>
      <c r="AB150" s="23">
        <v>0</v>
      </c>
      <c r="AC150" s="17">
        <f t="shared" si="113"/>
        <v>0</v>
      </c>
      <c r="AD150" s="17">
        <f t="shared" si="119"/>
        <v>0</v>
      </c>
      <c r="AE150" s="17">
        <f t="shared" si="119"/>
        <v>0</v>
      </c>
      <c r="AF150" s="17">
        <f t="shared" si="119"/>
        <v>0</v>
      </c>
      <c r="AH150" s="17">
        <f t="shared" si="120"/>
        <v>0</v>
      </c>
      <c r="AI150" s="17">
        <f t="shared" si="120"/>
        <v>0</v>
      </c>
      <c r="AJ150" s="17">
        <f t="shared" si="120"/>
        <v>0</v>
      </c>
      <c r="AK150" s="17">
        <f t="shared" si="120"/>
        <v>0</v>
      </c>
      <c r="AL150" s="17">
        <f t="shared" si="120"/>
        <v>0</v>
      </c>
      <c r="AM150" s="17">
        <f t="shared" si="120"/>
        <v>0</v>
      </c>
      <c r="AN150" s="17">
        <f t="shared" si="120"/>
        <v>0</v>
      </c>
      <c r="AO150" s="17">
        <f t="shared" si="120"/>
        <v>0</v>
      </c>
      <c r="AP150" s="17">
        <f t="shared" si="120"/>
        <v>0</v>
      </c>
      <c r="AQ150" s="17">
        <f t="shared" si="120"/>
        <v>0</v>
      </c>
      <c r="AR150" s="17">
        <f t="shared" si="121"/>
        <v>0</v>
      </c>
      <c r="AS150" s="17">
        <f t="shared" si="121"/>
        <v>0</v>
      </c>
      <c r="AT150" s="17">
        <f t="shared" si="121"/>
        <v>0</v>
      </c>
      <c r="AU150" s="17">
        <f t="shared" si="121"/>
        <v>0</v>
      </c>
      <c r="AV150" s="17">
        <f t="shared" si="121"/>
        <v>0</v>
      </c>
      <c r="AW150" s="17">
        <f t="shared" si="121"/>
        <v>0</v>
      </c>
      <c r="AX150" s="17">
        <f t="shared" si="121"/>
        <v>0</v>
      </c>
      <c r="AY150" s="17">
        <f t="shared" si="121"/>
        <v>0</v>
      </c>
      <c r="BA150" s="17">
        <f t="shared" si="122"/>
        <v>0</v>
      </c>
      <c r="BB150" s="17">
        <f t="shared" si="122"/>
        <v>0</v>
      </c>
      <c r="BC150" s="17">
        <f t="shared" si="122"/>
        <v>0</v>
      </c>
      <c r="BD150" s="17">
        <f t="shared" si="122"/>
        <v>0</v>
      </c>
      <c r="BE150" s="17">
        <f t="shared" si="122"/>
        <v>0</v>
      </c>
      <c r="BF150" s="17">
        <f t="shared" si="122"/>
        <v>0</v>
      </c>
      <c r="BH150" s="36">
        <f t="shared" si="86"/>
        <v>0</v>
      </c>
      <c r="BI150" s="5"/>
    </row>
    <row r="151" spans="1:61" ht="15">
      <c r="A151" s="24" t="s">
        <v>12511</v>
      </c>
      <c r="B151" s="15">
        <f t="shared" si="102"/>
        <v>0</v>
      </c>
      <c r="C151" s="22" t="s">
        <v>12512</v>
      </c>
      <c r="D151" s="78">
        <f t="shared" si="103"/>
        <v>0</v>
      </c>
      <c r="E151" s="17">
        <f t="shared" si="104"/>
        <v>0</v>
      </c>
      <c r="F151" s="3">
        <f t="shared" si="105"/>
        <v>0</v>
      </c>
      <c r="G151" s="84">
        <f t="shared" si="106"/>
        <v>0</v>
      </c>
      <c r="H151" s="79">
        <f t="shared" si="81"/>
        <v>0</v>
      </c>
      <c r="I151" s="79">
        <f t="shared" si="82"/>
        <v>0</v>
      </c>
      <c r="J151" s="79">
        <f t="shared" si="83"/>
        <v>0</v>
      </c>
      <c r="K151" s="23">
        <v>0</v>
      </c>
      <c r="L151" s="17">
        <f t="shared" si="117"/>
        <v>0</v>
      </c>
      <c r="M151" s="17">
        <f t="shared" si="117"/>
        <v>0</v>
      </c>
      <c r="N151" s="79">
        <f t="shared" si="84"/>
        <v>0</v>
      </c>
      <c r="O151" s="17">
        <f t="shared" si="118"/>
        <v>0</v>
      </c>
      <c r="P151" s="17">
        <f t="shared" si="118"/>
        <v>0</v>
      </c>
      <c r="Q151" s="17">
        <f t="shared" si="118"/>
        <v>0</v>
      </c>
      <c r="R151" s="78">
        <f t="shared" si="107"/>
        <v>0</v>
      </c>
      <c r="S151" s="17">
        <f t="shared" si="111"/>
        <v>0</v>
      </c>
      <c r="T151" s="12">
        <f t="shared" si="108"/>
        <v>0</v>
      </c>
      <c r="U151" s="12">
        <f t="shared" si="109"/>
        <v>0</v>
      </c>
      <c r="V151" s="31">
        <v>0</v>
      </c>
      <c r="W151" s="31">
        <v>0</v>
      </c>
      <c r="X151" s="31">
        <v>0</v>
      </c>
      <c r="Y151" s="30">
        <f t="shared" si="85"/>
        <v>0</v>
      </c>
      <c r="Z151" s="17">
        <f t="shared" si="110"/>
        <v>0</v>
      </c>
      <c r="AA151" s="17">
        <f t="shared" si="112"/>
        <v>0</v>
      </c>
      <c r="AB151" s="23">
        <v>0</v>
      </c>
      <c r="AC151" s="17">
        <f t="shared" si="113"/>
        <v>0</v>
      </c>
      <c r="AD151" s="17">
        <f t="shared" si="119"/>
        <v>0</v>
      </c>
      <c r="AE151" s="17">
        <f t="shared" si="119"/>
        <v>0</v>
      </c>
      <c r="AF151" s="17">
        <f t="shared" si="119"/>
        <v>0</v>
      </c>
      <c r="AH151" s="17">
        <f t="shared" si="120"/>
        <v>0</v>
      </c>
      <c r="AI151" s="17">
        <f t="shared" si="120"/>
        <v>0</v>
      </c>
      <c r="AJ151" s="17">
        <f t="shared" si="120"/>
        <v>0</v>
      </c>
      <c r="AK151" s="17">
        <f t="shared" si="120"/>
        <v>0</v>
      </c>
      <c r="AL151" s="17">
        <f t="shared" si="120"/>
        <v>0</v>
      </c>
      <c r="AM151" s="17">
        <f t="shared" si="120"/>
        <v>0</v>
      </c>
      <c r="AN151" s="17">
        <f t="shared" si="120"/>
        <v>0</v>
      </c>
      <c r="AO151" s="17">
        <f t="shared" si="120"/>
        <v>0</v>
      </c>
      <c r="AP151" s="17">
        <f t="shared" si="120"/>
        <v>0</v>
      </c>
      <c r="AQ151" s="17">
        <f t="shared" si="120"/>
        <v>0</v>
      </c>
      <c r="AR151" s="17">
        <f t="shared" si="121"/>
        <v>0</v>
      </c>
      <c r="AS151" s="17">
        <f t="shared" si="121"/>
        <v>0</v>
      </c>
      <c r="AT151" s="17">
        <f t="shared" si="121"/>
        <v>0</v>
      </c>
      <c r="AU151" s="17">
        <f t="shared" si="121"/>
        <v>0</v>
      </c>
      <c r="AV151" s="17">
        <f t="shared" si="121"/>
        <v>0</v>
      </c>
      <c r="AW151" s="17">
        <f t="shared" si="121"/>
        <v>0</v>
      </c>
      <c r="AX151" s="17">
        <f t="shared" si="121"/>
        <v>0</v>
      </c>
      <c r="AY151" s="17">
        <f t="shared" si="121"/>
        <v>0</v>
      </c>
      <c r="BA151" s="17">
        <f t="shared" si="122"/>
        <v>0</v>
      </c>
      <c r="BB151" s="17">
        <f t="shared" si="122"/>
        <v>0</v>
      </c>
      <c r="BC151" s="17">
        <f t="shared" si="122"/>
        <v>0</v>
      </c>
      <c r="BD151" s="17">
        <f t="shared" si="122"/>
        <v>0</v>
      </c>
      <c r="BE151" s="17">
        <f t="shared" si="122"/>
        <v>0</v>
      </c>
      <c r="BF151" s="17">
        <f t="shared" si="122"/>
        <v>0</v>
      </c>
      <c r="BH151" s="36">
        <f t="shared" si="86"/>
        <v>0</v>
      </c>
      <c r="BI151" s="5"/>
    </row>
    <row r="152" spans="1:61" ht="15">
      <c r="A152" s="24" t="s">
        <v>12513</v>
      </c>
      <c r="B152" s="15">
        <f t="shared" si="102"/>
        <v>0</v>
      </c>
      <c r="C152" s="22" t="s">
        <v>12514</v>
      </c>
      <c r="D152" s="78">
        <f t="shared" si="103"/>
        <v>0</v>
      </c>
      <c r="E152" s="17">
        <f t="shared" si="104"/>
        <v>0</v>
      </c>
      <c r="F152" s="3">
        <f t="shared" si="105"/>
        <v>0</v>
      </c>
      <c r="G152" s="84">
        <f t="shared" si="106"/>
        <v>0</v>
      </c>
      <c r="H152" s="79">
        <f t="shared" si="81"/>
        <v>0</v>
      </c>
      <c r="I152" s="79">
        <f t="shared" si="82"/>
        <v>0</v>
      </c>
      <c r="J152" s="79">
        <f t="shared" si="83"/>
        <v>0</v>
      </c>
      <c r="K152" s="23">
        <v>0</v>
      </c>
      <c r="L152" s="17">
        <f t="shared" si="117"/>
        <v>0</v>
      </c>
      <c r="M152" s="17">
        <f t="shared" si="117"/>
        <v>0</v>
      </c>
      <c r="N152" s="79">
        <f t="shared" si="84"/>
        <v>0</v>
      </c>
      <c r="O152" s="17">
        <f t="shared" si="118"/>
        <v>0</v>
      </c>
      <c r="P152" s="17">
        <f t="shared" si="118"/>
        <v>0</v>
      </c>
      <c r="Q152" s="17">
        <f t="shared" si="118"/>
        <v>0</v>
      </c>
      <c r="R152" s="78">
        <f t="shared" si="107"/>
        <v>0</v>
      </c>
      <c r="S152" s="17">
        <f t="shared" si="111"/>
        <v>0</v>
      </c>
      <c r="T152" s="12">
        <f t="shared" si="108"/>
        <v>0</v>
      </c>
      <c r="U152" s="12">
        <f t="shared" si="109"/>
        <v>0</v>
      </c>
      <c r="V152" s="31">
        <v>0</v>
      </c>
      <c r="W152" s="31">
        <v>0</v>
      </c>
      <c r="X152" s="31">
        <v>0</v>
      </c>
      <c r="Y152" s="30">
        <f t="shared" si="85"/>
        <v>0</v>
      </c>
      <c r="Z152" s="17">
        <f t="shared" si="110"/>
        <v>0</v>
      </c>
      <c r="AA152" s="17">
        <f t="shared" si="112"/>
        <v>0</v>
      </c>
      <c r="AB152" s="23">
        <v>0</v>
      </c>
      <c r="AC152" s="17">
        <f t="shared" si="113"/>
        <v>0</v>
      </c>
      <c r="AD152" s="17">
        <f t="shared" si="119"/>
        <v>0</v>
      </c>
      <c r="AE152" s="17">
        <f t="shared" si="119"/>
        <v>0</v>
      </c>
      <c r="AF152" s="17">
        <f t="shared" si="119"/>
        <v>0</v>
      </c>
      <c r="AH152" s="17">
        <f t="shared" si="120"/>
        <v>0</v>
      </c>
      <c r="AI152" s="17">
        <f t="shared" si="120"/>
        <v>0</v>
      </c>
      <c r="AJ152" s="17">
        <f t="shared" si="120"/>
        <v>0</v>
      </c>
      <c r="AK152" s="17">
        <f t="shared" si="120"/>
        <v>0</v>
      </c>
      <c r="AL152" s="17">
        <f t="shared" si="120"/>
        <v>0</v>
      </c>
      <c r="AM152" s="17">
        <f t="shared" si="120"/>
        <v>0</v>
      </c>
      <c r="AN152" s="17">
        <f t="shared" si="120"/>
        <v>0</v>
      </c>
      <c r="AO152" s="17">
        <f t="shared" si="120"/>
        <v>0</v>
      </c>
      <c r="AP152" s="17">
        <f t="shared" si="120"/>
        <v>0</v>
      </c>
      <c r="AQ152" s="17">
        <f t="shared" si="120"/>
        <v>0</v>
      </c>
      <c r="AR152" s="17">
        <f t="shared" si="121"/>
        <v>0</v>
      </c>
      <c r="AS152" s="17">
        <f t="shared" si="121"/>
        <v>0</v>
      </c>
      <c r="AT152" s="17">
        <f t="shared" si="121"/>
        <v>0</v>
      </c>
      <c r="AU152" s="17">
        <f t="shared" si="121"/>
        <v>0</v>
      </c>
      <c r="AV152" s="17">
        <f t="shared" si="121"/>
        <v>0</v>
      </c>
      <c r="AW152" s="17">
        <f t="shared" si="121"/>
        <v>0</v>
      </c>
      <c r="AX152" s="17">
        <f t="shared" si="121"/>
        <v>0</v>
      </c>
      <c r="AY152" s="17">
        <f t="shared" si="121"/>
        <v>0</v>
      </c>
      <c r="BA152" s="17">
        <f t="shared" si="122"/>
        <v>0</v>
      </c>
      <c r="BB152" s="17">
        <f t="shared" si="122"/>
        <v>0</v>
      </c>
      <c r="BC152" s="17">
        <f t="shared" si="122"/>
        <v>0</v>
      </c>
      <c r="BD152" s="17">
        <f t="shared" si="122"/>
        <v>0</v>
      </c>
      <c r="BE152" s="17">
        <f t="shared" si="122"/>
        <v>0</v>
      </c>
      <c r="BF152" s="17">
        <f t="shared" si="122"/>
        <v>0</v>
      </c>
      <c r="BH152" s="36">
        <f t="shared" si="86"/>
        <v>0</v>
      </c>
      <c r="BI152" s="33"/>
    </row>
    <row r="153" spans="1:61" ht="15">
      <c r="A153" s="24" t="s">
        <v>12515</v>
      </c>
      <c r="B153" s="15">
        <f t="shared" si="102"/>
        <v>0</v>
      </c>
      <c r="C153" s="22" t="s">
        <v>12516</v>
      </c>
      <c r="D153" s="78">
        <f t="shared" si="103"/>
        <v>0</v>
      </c>
      <c r="E153" s="17">
        <f t="shared" si="104"/>
        <v>0</v>
      </c>
      <c r="F153" s="3">
        <f t="shared" si="105"/>
        <v>0</v>
      </c>
      <c r="G153" s="84">
        <f t="shared" si="106"/>
        <v>0</v>
      </c>
      <c r="H153" s="79">
        <f t="shared" si="81"/>
        <v>0</v>
      </c>
      <c r="I153" s="79">
        <f t="shared" si="82"/>
        <v>0</v>
      </c>
      <c r="J153" s="79">
        <f t="shared" si="83"/>
        <v>0</v>
      </c>
      <c r="K153" s="23">
        <v>0</v>
      </c>
      <c r="L153" s="17">
        <f t="shared" si="117"/>
        <v>0</v>
      </c>
      <c r="M153" s="17">
        <f t="shared" si="117"/>
        <v>0</v>
      </c>
      <c r="N153" s="79">
        <f t="shared" si="84"/>
        <v>0</v>
      </c>
      <c r="O153" s="17">
        <f t="shared" si="118"/>
        <v>0</v>
      </c>
      <c r="P153" s="17">
        <f t="shared" si="118"/>
        <v>0</v>
      </c>
      <c r="Q153" s="17">
        <f t="shared" si="118"/>
        <v>0</v>
      </c>
      <c r="R153" s="78">
        <f t="shared" si="107"/>
        <v>0</v>
      </c>
      <c r="S153" s="17">
        <f t="shared" si="111"/>
        <v>0</v>
      </c>
      <c r="T153" s="12">
        <f t="shared" si="108"/>
        <v>0</v>
      </c>
      <c r="U153" s="12">
        <f t="shared" si="109"/>
        <v>0</v>
      </c>
      <c r="V153" s="31">
        <v>0</v>
      </c>
      <c r="W153" s="31">
        <v>0</v>
      </c>
      <c r="X153" s="31">
        <v>0</v>
      </c>
      <c r="Y153" s="30">
        <f t="shared" si="85"/>
        <v>0</v>
      </c>
      <c r="Z153" s="17">
        <f t="shared" si="110"/>
        <v>0</v>
      </c>
      <c r="AA153" s="17">
        <f t="shared" si="112"/>
        <v>0</v>
      </c>
      <c r="AB153" s="23">
        <v>0</v>
      </c>
      <c r="AC153" s="17">
        <f t="shared" si="113"/>
        <v>0</v>
      </c>
      <c r="AD153" s="17">
        <f t="shared" si="119"/>
        <v>0</v>
      </c>
      <c r="AE153" s="17">
        <f t="shared" si="119"/>
        <v>0</v>
      </c>
      <c r="AF153" s="17">
        <f t="shared" si="119"/>
        <v>0</v>
      </c>
      <c r="AH153" s="17">
        <f t="shared" si="120"/>
        <v>0</v>
      </c>
      <c r="AI153" s="17">
        <f t="shared" si="120"/>
        <v>0</v>
      </c>
      <c r="AJ153" s="17">
        <f t="shared" si="120"/>
        <v>0</v>
      </c>
      <c r="AK153" s="17">
        <f t="shared" si="120"/>
        <v>0</v>
      </c>
      <c r="AL153" s="17">
        <f t="shared" si="120"/>
        <v>0</v>
      </c>
      <c r="AM153" s="17">
        <f t="shared" si="120"/>
        <v>0</v>
      </c>
      <c r="AN153" s="17">
        <f t="shared" si="120"/>
        <v>0</v>
      </c>
      <c r="AO153" s="17">
        <f t="shared" si="120"/>
        <v>0</v>
      </c>
      <c r="AP153" s="17">
        <f t="shared" si="120"/>
        <v>0</v>
      </c>
      <c r="AQ153" s="17">
        <f t="shared" si="120"/>
        <v>0</v>
      </c>
      <c r="AR153" s="17">
        <f t="shared" si="121"/>
        <v>0</v>
      </c>
      <c r="AS153" s="17">
        <f t="shared" si="121"/>
        <v>0</v>
      </c>
      <c r="AT153" s="17">
        <f t="shared" si="121"/>
        <v>0</v>
      </c>
      <c r="AU153" s="17">
        <f t="shared" si="121"/>
        <v>0</v>
      </c>
      <c r="AV153" s="17">
        <f t="shared" si="121"/>
        <v>0</v>
      </c>
      <c r="AW153" s="17">
        <f t="shared" si="121"/>
        <v>0</v>
      </c>
      <c r="AX153" s="17">
        <f t="shared" si="121"/>
        <v>0</v>
      </c>
      <c r="AY153" s="17">
        <f t="shared" si="121"/>
        <v>0</v>
      </c>
      <c r="BA153" s="17">
        <f t="shared" si="122"/>
        <v>0</v>
      </c>
      <c r="BB153" s="17">
        <f t="shared" si="122"/>
        <v>0</v>
      </c>
      <c r="BC153" s="17">
        <f t="shared" si="122"/>
        <v>0</v>
      </c>
      <c r="BD153" s="17">
        <f t="shared" si="122"/>
        <v>0</v>
      </c>
      <c r="BE153" s="17">
        <f t="shared" si="122"/>
        <v>0</v>
      </c>
      <c r="BF153" s="17">
        <f t="shared" si="122"/>
        <v>0</v>
      </c>
      <c r="BH153" s="36">
        <f t="shared" si="86"/>
        <v>0</v>
      </c>
      <c r="BI153" s="33"/>
    </row>
    <row r="154" spans="1:61" ht="15">
      <c r="A154" s="24" t="s">
        <v>12517</v>
      </c>
      <c r="B154" s="15">
        <f t="shared" si="102"/>
        <v>0</v>
      </c>
      <c r="C154" s="22" t="s">
        <v>12518</v>
      </c>
      <c r="D154" s="78">
        <f t="shared" si="103"/>
        <v>0</v>
      </c>
      <c r="E154" s="17">
        <f t="shared" si="104"/>
        <v>0</v>
      </c>
      <c r="F154" s="3">
        <f t="shared" si="105"/>
        <v>0</v>
      </c>
      <c r="G154" s="84">
        <f t="shared" si="106"/>
        <v>0</v>
      </c>
      <c r="H154" s="79">
        <f t="shared" si="81"/>
        <v>0</v>
      </c>
      <c r="I154" s="79">
        <f t="shared" si="82"/>
        <v>0</v>
      </c>
      <c r="J154" s="79">
        <f t="shared" si="83"/>
        <v>0</v>
      </c>
      <c r="K154" s="23">
        <v>0</v>
      </c>
      <c r="L154" s="17">
        <f t="shared" si="117"/>
        <v>0</v>
      </c>
      <c r="M154" s="17">
        <f t="shared" si="117"/>
        <v>0</v>
      </c>
      <c r="N154" s="79">
        <f t="shared" si="84"/>
        <v>0</v>
      </c>
      <c r="O154" s="17">
        <f t="shared" si="118"/>
        <v>0</v>
      </c>
      <c r="P154" s="17">
        <f t="shared" si="118"/>
        <v>0</v>
      </c>
      <c r="Q154" s="17">
        <f t="shared" si="118"/>
        <v>0</v>
      </c>
      <c r="R154" s="78">
        <f t="shared" si="107"/>
        <v>0</v>
      </c>
      <c r="S154" s="17">
        <f t="shared" si="111"/>
        <v>0</v>
      </c>
      <c r="T154" s="12">
        <f t="shared" si="108"/>
        <v>0</v>
      </c>
      <c r="U154" s="12">
        <f t="shared" si="109"/>
        <v>0</v>
      </c>
      <c r="V154" s="31">
        <v>0</v>
      </c>
      <c r="W154" s="31">
        <v>0</v>
      </c>
      <c r="X154" s="31">
        <v>0</v>
      </c>
      <c r="Y154" s="30">
        <f t="shared" si="85"/>
        <v>0</v>
      </c>
      <c r="Z154" s="17">
        <f t="shared" si="110"/>
        <v>0</v>
      </c>
      <c r="AA154" s="17">
        <f t="shared" si="112"/>
        <v>0</v>
      </c>
      <c r="AB154" s="23">
        <v>0</v>
      </c>
      <c r="AC154" s="17">
        <f t="shared" si="113"/>
        <v>0</v>
      </c>
      <c r="AD154" s="17">
        <f t="shared" si="119"/>
        <v>0</v>
      </c>
      <c r="AE154" s="17">
        <f t="shared" si="119"/>
        <v>0</v>
      </c>
      <c r="AF154" s="17">
        <f t="shared" si="119"/>
        <v>0</v>
      </c>
      <c r="AH154" s="17">
        <f t="shared" si="120"/>
        <v>0</v>
      </c>
      <c r="AI154" s="17">
        <f t="shared" si="120"/>
        <v>0</v>
      </c>
      <c r="AJ154" s="17">
        <f t="shared" si="120"/>
        <v>0</v>
      </c>
      <c r="AK154" s="17">
        <f t="shared" si="120"/>
        <v>0</v>
      </c>
      <c r="AL154" s="17">
        <f t="shared" si="120"/>
        <v>0</v>
      </c>
      <c r="AM154" s="17">
        <f t="shared" si="120"/>
        <v>0</v>
      </c>
      <c r="AN154" s="17">
        <f t="shared" si="120"/>
        <v>0</v>
      </c>
      <c r="AO154" s="17">
        <f t="shared" si="120"/>
        <v>0</v>
      </c>
      <c r="AP154" s="17">
        <f t="shared" si="120"/>
        <v>0</v>
      </c>
      <c r="AQ154" s="17">
        <f t="shared" si="120"/>
        <v>0</v>
      </c>
      <c r="AR154" s="17">
        <f t="shared" si="121"/>
        <v>0</v>
      </c>
      <c r="AS154" s="17">
        <f t="shared" si="121"/>
        <v>0</v>
      </c>
      <c r="AT154" s="17">
        <f t="shared" si="121"/>
        <v>0</v>
      </c>
      <c r="AU154" s="17">
        <f t="shared" si="121"/>
        <v>0</v>
      </c>
      <c r="AV154" s="17">
        <f t="shared" si="121"/>
        <v>0</v>
      </c>
      <c r="AW154" s="17">
        <f t="shared" si="121"/>
        <v>0</v>
      </c>
      <c r="AX154" s="17">
        <f t="shared" si="121"/>
        <v>0</v>
      </c>
      <c r="AY154" s="17">
        <f t="shared" si="121"/>
        <v>0</v>
      </c>
      <c r="BA154" s="17">
        <f t="shared" si="122"/>
        <v>0</v>
      </c>
      <c r="BB154" s="17">
        <f t="shared" si="122"/>
        <v>0</v>
      </c>
      <c r="BC154" s="17">
        <f t="shared" si="122"/>
        <v>0</v>
      </c>
      <c r="BD154" s="17">
        <f t="shared" si="122"/>
        <v>0</v>
      </c>
      <c r="BE154" s="17">
        <f t="shared" si="122"/>
        <v>0</v>
      </c>
      <c r="BF154" s="17">
        <f t="shared" si="122"/>
        <v>0</v>
      </c>
      <c r="BH154" s="36">
        <f t="shared" si="86"/>
        <v>0</v>
      </c>
      <c r="BI154" s="5"/>
    </row>
    <row r="155" spans="1:61" ht="15">
      <c r="A155" s="24" t="s">
        <v>12519</v>
      </c>
      <c r="B155" s="15">
        <f t="shared" si="102"/>
        <v>0</v>
      </c>
      <c r="C155" s="22" t="s">
        <v>12520</v>
      </c>
      <c r="D155" s="78">
        <f t="shared" si="103"/>
        <v>0</v>
      </c>
      <c r="E155" s="17">
        <f t="shared" si="104"/>
        <v>0</v>
      </c>
      <c r="F155" s="3">
        <f t="shared" si="105"/>
        <v>0</v>
      </c>
      <c r="G155" s="84">
        <f t="shared" si="106"/>
        <v>0</v>
      </c>
      <c r="H155" s="79">
        <f t="shared" si="81"/>
        <v>0</v>
      </c>
      <c r="I155" s="79">
        <f t="shared" si="82"/>
        <v>0</v>
      </c>
      <c r="J155" s="79">
        <f t="shared" si="83"/>
        <v>0</v>
      </c>
      <c r="K155" s="23">
        <v>0</v>
      </c>
      <c r="L155" s="17">
        <f t="shared" si="117"/>
        <v>0</v>
      </c>
      <c r="M155" s="17">
        <f t="shared" si="117"/>
        <v>0</v>
      </c>
      <c r="N155" s="79">
        <f t="shared" si="84"/>
        <v>0</v>
      </c>
      <c r="O155" s="17">
        <f t="shared" si="118"/>
        <v>0</v>
      </c>
      <c r="P155" s="17">
        <f t="shared" si="118"/>
        <v>0</v>
      </c>
      <c r="Q155" s="17">
        <f t="shared" si="118"/>
        <v>0</v>
      </c>
      <c r="R155" s="78">
        <f t="shared" si="107"/>
        <v>0</v>
      </c>
      <c r="S155" s="17">
        <f t="shared" si="111"/>
        <v>0</v>
      </c>
      <c r="T155" s="12">
        <f t="shared" si="108"/>
        <v>0</v>
      </c>
      <c r="U155" s="12">
        <f t="shared" si="109"/>
        <v>0</v>
      </c>
      <c r="V155" s="31">
        <v>0</v>
      </c>
      <c r="W155" s="31">
        <v>0</v>
      </c>
      <c r="X155" s="31">
        <v>0</v>
      </c>
      <c r="Y155" s="30">
        <f t="shared" si="85"/>
        <v>0</v>
      </c>
      <c r="Z155" s="17">
        <f t="shared" si="110"/>
        <v>0</v>
      </c>
      <c r="AA155" s="17">
        <f t="shared" si="112"/>
        <v>0</v>
      </c>
      <c r="AB155" s="23">
        <v>0</v>
      </c>
      <c r="AC155" s="17">
        <f t="shared" si="113"/>
        <v>0</v>
      </c>
      <c r="AD155" s="17">
        <f t="shared" si="119"/>
        <v>0</v>
      </c>
      <c r="AE155" s="17">
        <f t="shared" si="119"/>
        <v>0</v>
      </c>
      <c r="AF155" s="17">
        <f t="shared" si="119"/>
        <v>0</v>
      </c>
      <c r="AH155" s="17">
        <f t="shared" si="120"/>
        <v>0</v>
      </c>
      <c r="AI155" s="17">
        <f t="shared" si="120"/>
        <v>0</v>
      </c>
      <c r="AJ155" s="17">
        <f t="shared" si="120"/>
        <v>0</v>
      </c>
      <c r="AK155" s="17">
        <f t="shared" si="120"/>
        <v>0</v>
      </c>
      <c r="AL155" s="17">
        <f t="shared" si="120"/>
        <v>0</v>
      </c>
      <c r="AM155" s="17">
        <f t="shared" si="120"/>
        <v>0</v>
      </c>
      <c r="AN155" s="17">
        <f t="shared" si="120"/>
        <v>0</v>
      </c>
      <c r="AO155" s="17">
        <f t="shared" si="120"/>
        <v>0</v>
      </c>
      <c r="AP155" s="17">
        <f t="shared" si="120"/>
        <v>0</v>
      </c>
      <c r="AQ155" s="17">
        <f t="shared" si="120"/>
        <v>0</v>
      </c>
      <c r="AR155" s="17">
        <f t="shared" si="121"/>
        <v>0</v>
      </c>
      <c r="AS155" s="17">
        <f t="shared" si="121"/>
        <v>0</v>
      </c>
      <c r="AT155" s="17">
        <f t="shared" si="121"/>
        <v>0</v>
      </c>
      <c r="AU155" s="17">
        <f t="shared" si="121"/>
        <v>0</v>
      </c>
      <c r="AV155" s="17">
        <f t="shared" si="121"/>
        <v>0</v>
      </c>
      <c r="AW155" s="17">
        <f t="shared" si="121"/>
        <v>0</v>
      </c>
      <c r="AX155" s="17">
        <f t="shared" si="121"/>
        <v>0</v>
      </c>
      <c r="AY155" s="17">
        <f t="shared" si="121"/>
        <v>0</v>
      </c>
      <c r="BA155" s="17">
        <f t="shared" si="122"/>
        <v>0</v>
      </c>
      <c r="BB155" s="17">
        <f t="shared" si="122"/>
        <v>0</v>
      </c>
      <c r="BC155" s="17">
        <f t="shared" si="122"/>
        <v>0</v>
      </c>
      <c r="BD155" s="17">
        <f t="shared" si="122"/>
        <v>0</v>
      </c>
      <c r="BE155" s="17">
        <f t="shared" si="122"/>
        <v>0</v>
      </c>
      <c r="BF155" s="17">
        <f t="shared" si="122"/>
        <v>0</v>
      </c>
      <c r="BH155" s="36">
        <f t="shared" si="86"/>
        <v>0</v>
      </c>
      <c r="BI155" s="5"/>
    </row>
    <row r="156" spans="1:61" ht="15">
      <c r="A156" s="24" t="s">
        <v>12521</v>
      </c>
      <c r="B156" s="15">
        <f t="shared" si="102"/>
        <v>0</v>
      </c>
      <c r="C156" s="22" t="s">
        <v>12522</v>
      </c>
      <c r="D156" s="78">
        <f t="shared" si="103"/>
        <v>0</v>
      </c>
      <c r="E156" s="17">
        <f t="shared" si="104"/>
        <v>0</v>
      </c>
      <c r="F156" s="3">
        <f t="shared" si="105"/>
        <v>0</v>
      </c>
      <c r="G156" s="84">
        <f t="shared" si="106"/>
        <v>0</v>
      </c>
      <c r="H156" s="79">
        <f t="shared" si="81"/>
        <v>0</v>
      </c>
      <c r="I156" s="79">
        <f t="shared" si="82"/>
        <v>0</v>
      </c>
      <c r="J156" s="79">
        <f t="shared" si="83"/>
        <v>0</v>
      </c>
      <c r="K156" s="23">
        <v>0</v>
      </c>
      <c r="L156" s="17">
        <f t="shared" si="117"/>
        <v>0</v>
      </c>
      <c r="M156" s="17">
        <f t="shared" si="117"/>
        <v>0</v>
      </c>
      <c r="N156" s="79">
        <f t="shared" si="84"/>
        <v>0</v>
      </c>
      <c r="O156" s="17">
        <f t="shared" si="118"/>
        <v>0</v>
      </c>
      <c r="P156" s="17">
        <f t="shared" si="118"/>
        <v>0</v>
      </c>
      <c r="Q156" s="17">
        <f t="shared" si="118"/>
        <v>0</v>
      </c>
      <c r="R156" s="78">
        <f t="shared" si="107"/>
        <v>0</v>
      </c>
      <c r="S156" s="17">
        <f t="shared" si="111"/>
        <v>0</v>
      </c>
      <c r="T156" s="12">
        <f t="shared" si="108"/>
        <v>0</v>
      </c>
      <c r="U156" s="12">
        <f t="shared" si="109"/>
        <v>0</v>
      </c>
      <c r="V156" s="31">
        <v>0</v>
      </c>
      <c r="W156" s="31">
        <v>0</v>
      </c>
      <c r="X156" s="31">
        <v>0</v>
      </c>
      <c r="Y156" s="30">
        <f t="shared" si="85"/>
        <v>0</v>
      </c>
      <c r="Z156" s="17">
        <f t="shared" si="110"/>
        <v>0</v>
      </c>
      <c r="AA156" s="17">
        <f t="shared" si="112"/>
        <v>0</v>
      </c>
      <c r="AB156" s="23">
        <v>0</v>
      </c>
      <c r="AC156" s="17">
        <f t="shared" si="113"/>
        <v>0</v>
      </c>
      <c r="AD156" s="17">
        <f t="shared" si="119"/>
        <v>0</v>
      </c>
      <c r="AE156" s="17">
        <f t="shared" si="119"/>
        <v>0</v>
      </c>
      <c r="AF156" s="17">
        <f t="shared" si="119"/>
        <v>0</v>
      </c>
      <c r="AH156" s="17">
        <f t="shared" si="120"/>
        <v>0</v>
      </c>
      <c r="AI156" s="17">
        <f t="shared" si="120"/>
        <v>0</v>
      </c>
      <c r="AJ156" s="17">
        <f t="shared" si="120"/>
        <v>0</v>
      </c>
      <c r="AK156" s="17">
        <f t="shared" si="120"/>
        <v>0</v>
      </c>
      <c r="AL156" s="17">
        <f t="shared" si="120"/>
        <v>0</v>
      </c>
      <c r="AM156" s="17">
        <f t="shared" si="120"/>
        <v>0</v>
      </c>
      <c r="AN156" s="17">
        <f t="shared" si="120"/>
        <v>0</v>
      </c>
      <c r="AO156" s="17">
        <f t="shared" si="120"/>
        <v>0</v>
      </c>
      <c r="AP156" s="17">
        <f t="shared" si="120"/>
        <v>0</v>
      </c>
      <c r="AQ156" s="17">
        <f t="shared" si="120"/>
        <v>0</v>
      </c>
      <c r="AR156" s="17">
        <f t="shared" si="121"/>
        <v>0</v>
      </c>
      <c r="AS156" s="17">
        <f t="shared" si="121"/>
        <v>0</v>
      </c>
      <c r="AT156" s="17">
        <f t="shared" si="121"/>
        <v>0</v>
      </c>
      <c r="AU156" s="17">
        <f t="shared" si="121"/>
        <v>0</v>
      </c>
      <c r="AV156" s="17">
        <f t="shared" si="121"/>
        <v>0</v>
      </c>
      <c r="AW156" s="17">
        <f t="shared" si="121"/>
        <v>0</v>
      </c>
      <c r="AX156" s="17">
        <f t="shared" si="121"/>
        <v>0</v>
      </c>
      <c r="AY156" s="17">
        <f t="shared" si="121"/>
        <v>0</v>
      </c>
      <c r="BA156" s="17">
        <f t="shared" si="122"/>
        <v>0</v>
      </c>
      <c r="BB156" s="17">
        <f t="shared" si="122"/>
        <v>0</v>
      </c>
      <c r="BC156" s="17">
        <f t="shared" si="122"/>
        <v>0</v>
      </c>
      <c r="BD156" s="17">
        <f t="shared" si="122"/>
        <v>0</v>
      </c>
      <c r="BE156" s="17">
        <f t="shared" si="122"/>
        <v>0</v>
      </c>
      <c r="BF156" s="17">
        <f t="shared" si="122"/>
        <v>0</v>
      </c>
      <c r="BH156" s="36">
        <f t="shared" si="86"/>
        <v>0</v>
      </c>
      <c r="BI156" s="33"/>
    </row>
    <row r="157" spans="1:61" ht="15">
      <c r="A157" s="24" t="s">
        <v>12523</v>
      </c>
      <c r="B157" s="15">
        <f t="shared" si="102"/>
        <v>0</v>
      </c>
      <c r="C157" s="22" t="s">
        <v>12524</v>
      </c>
      <c r="D157" s="78">
        <f t="shared" si="103"/>
        <v>0</v>
      </c>
      <c r="E157" s="17">
        <f t="shared" si="104"/>
        <v>0</v>
      </c>
      <c r="F157" s="3">
        <f t="shared" si="105"/>
        <v>0</v>
      </c>
      <c r="G157" s="84">
        <f t="shared" si="106"/>
        <v>0</v>
      </c>
      <c r="H157" s="79">
        <f t="shared" si="81"/>
        <v>0</v>
      </c>
      <c r="I157" s="79">
        <f t="shared" si="82"/>
        <v>0</v>
      </c>
      <c r="J157" s="79">
        <f t="shared" si="83"/>
        <v>0</v>
      </c>
      <c r="K157" s="23">
        <v>0</v>
      </c>
      <c r="L157" s="17">
        <f t="shared" si="117"/>
        <v>0</v>
      </c>
      <c r="M157" s="17">
        <f t="shared" si="117"/>
        <v>0</v>
      </c>
      <c r="N157" s="79">
        <f t="shared" si="84"/>
        <v>0</v>
      </c>
      <c r="O157" s="17">
        <f t="shared" si="118"/>
        <v>0</v>
      </c>
      <c r="P157" s="17">
        <f t="shared" si="118"/>
        <v>0</v>
      </c>
      <c r="Q157" s="17">
        <f t="shared" si="118"/>
        <v>0</v>
      </c>
      <c r="R157" s="78">
        <f t="shared" si="107"/>
        <v>0</v>
      </c>
      <c r="S157" s="17">
        <f t="shared" si="111"/>
        <v>0</v>
      </c>
      <c r="T157" s="12">
        <f t="shared" si="108"/>
        <v>0</v>
      </c>
      <c r="U157" s="12">
        <f t="shared" si="109"/>
        <v>0</v>
      </c>
      <c r="V157" s="31">
        <v>0</v>
      </c>
      <c r="W157" s="31">
        <v>0</v>
      </c>
      <c r="X157" s="31">
        <v>0</v>
      </c>
      <c r="Y157" s="30">
        <f t="shared" si="85"/>
        <v>0</v>
      </c>
      <c r="Z157" s="17">
        <f t="shared" si="110"/>
        <v>0</v>
      </c>
      <c r="AA157" s="17">
        <f t="shared" si="112"/>
        <v>0</v>
      </c>
      <c r="AB157" s="23">
        <v>0</v>
      </c>
      <c r="AC157" s="17">
        <f t="shared" si="113"/>
        <v>0</v>
      </c>
      <c r="AD157" s="17">
        <f t="shared" si="119"/>
        <v>0</v>
      </c>
      <c r="AE157" s="17">
        <f t="shared" si="119"/>
        <v>0</v>
      </c>
      <c r="AF157" s="17">
        <f t="shared" si="119"/>
        <v>0</v>
      </c>
      <c r="AH157" s="17">
        <f t="shared" si="120"/>
        <v>0</v>
      </c>
      <c r="AI157" s="17">
        <f t="shared" si="120"/>
        <v>0</v>
      </c>
      <c r="AJ157" s="17">
        <f t="shared" si="120"/>
        <v>0</v>
      </c>
      <c r="AK157" s="17">
        <f t="shared" si="120"/>
        <v>0</v>
      </c>
      <c r="AL157" s="17">
        <f t="shared" si="120"/>
        <v>0</v>
      </c>
      <c r="AM157" s="17">
        <f t="shared" si="120"/>
        <v>0</v>
      </c>
      <c r="AN157" s="17">
        <f t="shared" si="120"/>
        <v>0</v>
      </c>
      <c r="AO157" s="17">
        <f t="shared" si="120"/>
        <v>0</v>
      </c>
      <c r="AP157" s="17">
        <f t="shared" si="120"/>
        <v>0</v>
      </c>
      <c r="AQ157" s="17">
        <f t="shared" si="120"/>
        <v>0</v>
      </c>
      <c r="AR157" s="17">
        <f t="shared" si="121"/>
        <v>0</v>
      </c>
      <c r="AS157" s="17">
        <f t="shared" si="121"/>
        <v>0</v>
      </c>
      <c r="AT157" s="17">
        <f t="shared" si="121"/>
        <v>0</v>
      </c>
      <c r="AU157" s="17">
        <f t="shared" si="121"/>
        <v>0</v>
      </c>
      <c r="AV157" s="17">
        <f t="shared" si="121"/>
        <v>0</v>
      </c>
      <c r="AW157" s="17">
        <f t="shared" si="121"/>
        <v>0</v>
      </c>
      <c r="AX157" s="17">
        <f t="shared" si="121"/>
        <v>0</v>
      </c>
      <c r="AY157" s="17">
        <f t="shared" si="121"/>
        <v>0</v>
      </c>
      <c r="BA157" s="17">
        <f t="shared" si="122"/>
        <v>0</v>
      </c>
      <c r="BB157" s="17">
        <f t="shared" si="122"/>
        <v>0</v>
      </c>
      <c r="BC157" s="17">
        <f t="shared" si="122"/>
        <v>0</v>
      </c>
      <c r="BD157" s="17">
        <f t="shared" si="122"/>
        <v>0</v>
      </c>
      <c r="BE157" s="17">
        <f t="shared" si="122"/>
        <v>0</v>
      </c>
      <c r="BF157" s="17">
        <f t="shared" si="122"/>
        <v>0</v>
      </c>
      <c r="BH157" s="36">
        <f t="shared" si="86"/>
        <v>0</v>
      </c>
      <c r="BI157" s="33"/>
    </row>
    <row r="158" spans="1:61" ht="15">
      <c r="A158" s="24" t="s">
        <v>12525</v>
      </c>
      <c r="B158" s="15">
        <f t="shared" si="102"/>
        <v>0</v>
      </c>
      <c r="C158" s="22" t="s">
        <v>12526</v>
      </c>
      <c r="D158" s="78">
        <f t="shared" si="103"/>
        <v>0</v>
      </c>
      <c r="E158" s="17">
        <f t="shared" si="104"/>
        <v>0</v>
      </c>
      <c r="F158" s="3">
        <f t="shared" si="105"/>
        <v>0</v>
      </c>
      <c r="G158" s="84">
        <f t="shared" si="106"/>
        <v>0</v>
      </c>
      <c r="H158" s="79">
        <f t="shared" si="81"/>
        <v>0</v>
      </c>
      <c r="I158" s="79">
        <f t="shared" si="82"/>
        <v>0</v>
      </c>
      <c r="J158" s="79">
        <f t="shared" si="83"/>
        <v>0</v>
      </c>
      <c r="K158" s="20">
        <v>0</v>
      </c>
      <c r="L158" s="17">
        <f t="shared" si="117"/>
        <v>0</v>
      </c>
      <c r="M158" s="17">
        <f t="shared" si="117"/>
        <v>0</v>
      </c>
      <c r="N158" s="79">
        <f t="shared" si="84"/>
        <v>0</v>
      </c>
      <c r="O158" s="17">
        <f t="shared" si="118"/>
        <v>0</v>
      </c>
      <c r="P158" s="17">
        <f t="shared" si="118"/>
        <v>0</v>
      </c>
      <c r="Q158" s="17">
        <f t="shared" si="118"/>
        <v>0</v>
      </c>
      <c r="R158" s="78">
        <f t="shared" si="107"/>
        <v>0</v>
      </c>
      <c r="S158" s="17">
        <f t="shared" si="111"/>
        <v>0</v>
      </c>
      <c r="T158" s="12">
        <f t="shared" si="108"/>
        <v>0</v>
      </c>
      <c r="U158" s="12">
        <f t="shared" si="109"/>
        <v>0</v>
      </c>
      <c r="V158" s="31">
        <v>0</v>
      </c>
      <c r="W158" s="31">
        <v>0</v>
      </c>
      <c r="X158" s="31">
        <v>0</v>
      </c>
      <c r="Y158" s="30">
        <f t="shared" si="85"/>
        <v>0</v>
      </c>
      <c r="Z158" s="17">
        <f t="shared" si="110"/>
        <v>0</v>
      </c>
      <c r="AA158" s="17">
        <f t="shared" si="112"/>
        <v>0</v>
      </c>
      <c r="AB158" s="23">
        <v>0</v>
      </c>
      <c r="AC158" s="17">
        <f t="shared" si="113"/>
        <v>0</v>
      </c>
      <c r="AD158" s="17">
        <f t="shared" si="119"/>
        <v>0</v>
      </c>
      <c r="AE158" s="17">
        <f t="shared" si="119"/>
        <v>0</v>
      </c>
      <c r="AF158" s="17">
        <f t="shared" si="119"/>
        <v>0</v>
      </c>
      <c r="AH158" s="17">
        <f t="shared" ref="AH158:AQ167" si="123">SUMPRODUCT(AH$374:AH$599*(LEFT($A$374:$A$599,LEN($A158))=$A158))</f>
        <v>0</v>
      </c>
      <c r="AI158" s="17">
        <f t="shared" si="123"/>
        <v>0</v>
      </c>
      <c r="AJ158" s="17">
        <f t="shared" si="123"/>
        <v>0</v>
      </c>
      <c r="AK158" s="17">
        <f t="shared" si="123"/>
        <v>0</v>
      </c>
      <c r="AL158" s="17">
        <f t="shared" si="123"/>
        <v>0</v>
      </c>
      <c r="AM158" s="17">
        <f t="shared" si="123"/>
        <v>0</v>
      </c>
      <c r="AN158" s="17">
        <f t="shared" si="123"/>
        <v>0</v>
      </c>
      <c r="AO158" s="17">
        <f t="shared" si="123"/>
        <v>0</v>
      </c>
      <c r="AP158" s="17">
        <f t="shared" si="123"/>
        <v>0</v>
      </c>
      <c r="AQ158" s="17">
        <f t="shared" si="123"/>
        <v>0</v>
      </c>
      <c r="AR158" s="17">
        <f t="shared" ref="AR158:AY167" si="124">SUMPRODUCT(AR$374:AR$599*(LEFT($A$374:$A$599,LEN($A158))=$A158))</f>
        <v>0</v>
      </c>
      <c r="AS158" s="17">
        <f t="shared" si="124"/>
        <v>0</v>
      </c>
      <c r="AT158" s="17">
        <f t="shared" si="124"/>
        <v>0</v>
      </c>
      <c r="AU158" s="17">
        <f t="shared" si="124"/>
        <v>0</v>
      </c>
      <c r="AV158" s="17">
        <f t="shared" si="124"/>
        <v>0</v>
      </c>
      <c r="AW158" s="17">
        <f t="shared" si="124"/>
        <v>0</v>
      </c>
      <c r="AX158" s="17">
        <f t="shared" si="124"/>
        <v>0</v>
      </c>
      <c r="AY158" s="17">
        <f t="shared" si="124"/>
        <v>0</v>
      </c>
      <c r="BA158" s="17">
        <f t="shared" ref="BA158:BF167" si="125">SUMPRODUCT(BA$374:BA$599*(LEFT($A$374:$A$599,LEN($A158))=$A158))</f>
        <v>0</v>
      </c>
      <c r="BB158" s="17">
        <f t="shared" si="125"/>
        <v>0</v>
      </c>
      <c r="BC158" s="17">
        <f t="shared" si="125"/>
        <v>0</v>
      </c>
      <c r="BD158" s="17">
        <f t="shared" si="125"/>
        <v>0</v>
      </c>
      <c r="BE158" s="17">
        <f t="shared" si="125"/>
        <v>0</v>
      </c>
      <c r="BF158" s="17">
        <f t="shared" si="125"/>
        <v>0</v>
      </c>
      <c r="BH158" s="36">
        <f t="shared" si="86"/>
        <v>0</v>
      </c>
      <c r="BI158" s="5"/>
    </row>
    <row r="159" spans="1:61" ht="15">
      <c r="A159" s="24" t="s">
        <v>12527</v>
      </c>
      <c r="B159" s="15">
        <f t="shared" si="102"/>
        <v>0</v>
      </c>
      <c r="C159" s="22" t="s">
        <v>12528</v>
      </c>
      <c r="D159" s="78">
        <f t="shared" si="103"/>
        <v>0</v>
      </c>
      <c r="E159" s="17">
        <f t="shared" si="104"/>
        <v>0</v>
      </c>
      <c r="F159" s="3">
        <f t="shared" si="105"/>
        <v>0</v>
      </c>
      <c r="G159" s="84">
        <f t="shared" si="106"/>
        <v>0</v>
      </c>
      <c r="H159" s="79">
        <f t="shared" si="81"/>
        <v>0</v>
      </c>
      <c r="I159" s="79">
        <f t="shared" si="82"/>
        <v>0</v>
      </c>
      <c r="J159" s="79">
        <f t="shared" si="83"/>
        <v>0</v>
      </c>
      <c r="K159" s="23">
        <v>0</v>
      </c>
      <c r="L159" s="17">
        <f t="shared" si="117"/>
        <v>0</v>
      </c>
      <c r="M159" s="17">
        <f t="shared" si="117"/>
        <v>0</v>
      </c>
      <c r="N159" s="79">
        <f t="shared" si="84"/>
        <v>0</v>
      </c>
      <c r="O159" s="17">
        <f t="shared" si="118"/>
        <v>0</v>
      </c>
      <c r="P159" s="17">
        <f t="shared" si="118"/>
        <v>0</v>
      </c>
      <c r="Q159" s="17">
        <f t="shared" si="118"/>
        <v>0</v>
      </c>
      <c r="R159" s="78">
        <f t="shared" si="107"/>
        <v>0</v>
      </c>
      <c r="S159" s="17">
        <f t="shared" si="111"/>
        <v>0</v>
      </c>
      <c r="T159" s="12">
        <f t="shared" si="108"/>
        <v>0</v>
      </c>
      <c r="U159" s="12">
        <f t="shared" si="109"/>
        <v>0</v>
      </c>
      <c r="V159" s="31">
        <v>0</v>
      </c>
      <c r="W159" s="31">
        <v>0</v>
      </c>
      <c r="X159" s="31">
        <v>0</v>
      </c>
      <c r="Y159" s="30">
        <f t="shared" si="85"/>
        <v>0</v>
      </c>
      <c r="Z159" s="17">
        <f t="shared" si="110"/>
        <v>0</v>
      </c>
      <c r="AA159" s="17">
        <f t="shared" si="112"/>
        <v>0</v>
      </c>
      <c r="AB159" s="23">
        <v>0</v>
      </c>
      <c r="AC159" s="17">
        <f t="shared" si="113"/>
        <v>0</v>
      </c>
      <c r="AD159" s="17">
        <f t="shared" si="119"/>
        <v>0</v>
      </c>
      <c r="AE159" s="17">
        <f t="shared" si="119"/>
        <v>0</v>
      </c>
      <c r="AF159" s="17">
        <f t="shared" si="119"/>
        <v>0</v>
      </c>
      <c r="AH159" s="17">
        <f t="shared" si="123"/>
        <v>0</v>
      </c>
      <c r="AI159" s="17">
        <f t="shared" si="123"/>
        <v>0</v>
      </c>
      <c r="AJ159" s="17">
        <f t="shared" si="123"/>
        <v>0</v>
      </c>
      <c r="AK159" s="17">
        <f t="shared" si="123"/>
        <v>0</v>
      </c>
      <c r="AL159" s="17">
        <f t="shared" si="123"/>
        <v>0</v>
      </c>
      <c r="AM159" s="17">
        <f t="shared" si="123"/>
        <v>0</v>
      </c>
      <c r="AN159" s="17">
        <f t="shared" si="123"/>
        <v>0</v>
      </c>
      <c r="AO159" s="17">
        <f t="shared" si="123"/>
        <v>0</v>
      </c>
      <c r="AP159" s="17">
        <f t="shared" si="123"/>
        <v>0</v>
      </c>
      <c r="AQ159" s="17">
        <f t="shared" si="123"/>
        <v>0</v>
      </c>
      <c r="AR159" s="17">
        <f t="shared" si="124"/>
        <v>0</v>
      </c>
      <c r="AS159" s="17">
        <f t="shared" si="124"/>
        <v>0</v>
      </c>
      <c r="AT159" s="17">
        <f t="shared" si="124"/>
        <v>0</v>
      </c>
      <c r="AU159" s="17">
        <f t="shared" si="124"/>
        <v>0</v>
      </c>
      <c r="AV159" s="17">
        <f t="shared" si="124"/>
        <v>0</v>
      </c>
      <c r="AW159" s="17">
        <f t="shared" si="124"/>
        <v>0</v>
      </c>
      <c r="AX159" s="17">
        <f t="shared" si="124"/>
        <v>0</v>
      </c>
      <c r="AY159" s="17">
        <f t="shared" si="124"/>
        <v>0</v>
      </c>
      <c r="BA159" s="17">
        <f t="shared" si="125"/>
        <v>0</v>
      </c>
      <c r="BB159" s="17">
        <f t="shared" si="125"/>
        <v>0</v>
      </c>
      <c r="BC159" s="17">
        <f t="shared" si="125"/>
        <v>0</v>
      </c>
      <c r="BD159" s="17">
        <f t="shared" si="125"/>
        <v>0</v>
      </c>
      <c r="BE159" s="17">
        <f t="shared" si="125"/>
        <v>0</v>
      </c>
      <c r="BF159" s="17">
        <f t="shared" si="125"/>
        <v>0</v>
      </c>
      <c r="BH159" s="36">
        <f t="shared" si="86"/>
        <v>0</v>
      </c>
      <c r="BI159" s="5"/>
    </row>
    <row r="160" spans="1:61" ht="15">
      <c r="A160" s="24" t="s">
        <v>12529</v>
      </c>
      <c r="B160" s="15">
        <f t="shared" si="102"/>
        <v>0</v>
      </c>
      <c r="C160" s="22" t="s">
        <v>12530</v>
      </c>
      <c r="D160" s="78">
        <f t="shared" si="103"/>
        <v>0</v>
      </c>
      <c r="E160" s="17">
        <f t="shared" si="104"/>
        <v>0</v>
      </c>
      <c r="F160" s="3">
        <f t="shared" si="105"/>
        <v>0</v>
      </c>
      <c r="G160" s="84">
        <f t="shared" si="106"/>
        <v>0</v>
      </c>
      <c r="H160" s="79">
        <f t="shared" si="81"/>
        <v>0</v>
      </c>
      <c r="I160" s="79">
        <f t="shared" si="82"/>
        <v>0</v>
      </c>
      <c r="J160" s="79">
        <f t="shared" si="83"/>
        <v>0</v>
      </c>
      <c r="K160" s="23">
        <v>0</v>
      </c>
      <c r="L160" s="17">
        <f t="shared" si="117"/>
        <v>0</v>
      </c>
      <c r="M160" s="17">
        <f t="shared" si="117"/>
        <v>0</v>
      </c>
      <c r="N160" s="79">
        <f t="shared" si="84"/>
        <v>0</v>
      </c>
      <c r="O160" s="17">
        <f t="shared" si="118"/>
        <v>0</v>
      </c>
      <c r="P160" s="17">
        <f t="shared" si="118"/>
        <v>0</v>
      </c>
      <c r="Q160" s="17">
        <f t="shared" si="118"/>
        <v>0</v>
      </c>
      <c r="R160" s="78">
        <f t="shared" si="107"/>
        <v>0</v>
      </c>
      <c r="S160" s="17">
        <f t="shared" si="111"/>
        <v>0</v>
      </c>
      <c r="T160" s="12">
        <f t="shared" si="108"/>
        <v>0</v>
      </c>
      <c r="U160" s="12">
        <f t="shared" si="109"/>
        <v>0</v>
      </c>
      <c r="V160" s="31">
        <v>0</v>
      </c>
      <c r="W160" s="31">
        <v>0</v>
      </c>
      <c r="X160" s="31">
        <v>0</v>
      </c>
      <c r="Y160" s="30">
        <f t="shared" si="85"/>
        <v>0</v>
      </c>
      <c r="Z160" s="17">
        <f t="shared" si="110"/>
        <v>0</v>
      </c>
      <c r="AA160" s="17">
        <f t="shared" si="112"/>
        <v>0</v>
      </c>
      <c r="AB160" s="23">
        <v>0</v>
      </c>
      <c r="AC160" s="17">
        <f t="shared" si="113"/>
        <v>0</v>
      </c>
      <c r="AD160" s="17">
        <f t="shared" si="119"/>
        <v>0</v>
      </c>
      <c r="AE160" s="17">
        <f t="shared" si="119"/>
        <v>0</v>
      </c>
      <c r="AF160" s="17">
        <f t="shared" si="119"/>
        <v>0</v>
      </c>
      <c r="AH160" s="17">
        <f t="shared" si="123"/>
        <v>0</v>
      </c>
      <c r="AI160" s="17">
        <f t="shared" si="123"/>
        <v>0</v>
      </c>
      <c r="AJ160" s="17">
        <f t="shared" si="123"/>
        <v>0</v>
      </c>
      <c r="AK160" s="17">
        <f t="shared" si="123"/>
        <v>0</v>
      </c>
      <c r="AL160" s="17">
        <f t="shared" si="123"/>
        <v>0</v>
      </c>
      <c r="AM160" s="17">
        <f t="shared" si="123"/>
        <v>0</v>
      </c>
      <c r="AN160" s="17">
        <f t="shared" si="123"/>
        <v>0</v>
      </c>
      <c r="AO160" s="17">
        <f t="shared" si="123"/>
        <v>0</v>
      </c>
      <c r="AP160" s="17">
        <f t="shared" si="123"/>
        <v>0</v>
      </c>
      <c r="AQ160" s="17">
        <f t="shared" si="123"/>
        <v>0</v>
      </c>
      <c r="AR160" s="17">
        <f t="shared" si="124"/>
        <v>0</v>
      </c>
      <c r="AS160" s="17">
        <f t="shared" si="124"/>
        <v>0</v>
      </c>
      <c r="AT160" s="17">
        <f t="shared" si="124"/>
        <v>0</v>
      </c>
      <c r="AU160" s="17">
        <f t="shared" si="124"/>
        <v>0</v>
      </c>
      <c r="AV160" s="17">
        <f t="shared" si="124"/>
        <v>0</v>
      </c>
      <c r="AW160" s="17">
        <f t="shared" si="124"/>
        <v>0</v>
      </c>
      <c r="AX160" s="17">
        <f t="shared" si="124"/>
        <v>0</v>
      </c>
      <c r="AY160" s="17">
        <f t="shared" si="124"/>
        <v>0</v>
      </c>
      <c r="BA160" s="17">
        <f t="shared" si="125"/>
        <v>0</v>
      </c>
      <c r="BB160" s="17">
        <f t="shared" si="125"/>
        <v>0</v>
      </c>
      <c r="BC160" s="17">
        <f t="shared" si="125"/>
        <v>0</v>
      </c>
      <c r="BD160" s="17">
        <f t="shared" si="125"/>
        <v>0</v>
      </c>
      <c r="BE160" s="17">
        <f t="shared" si="125"/>
        <v>0</v>
      </c>
      <c r="BF160" s="17">
        <f t="shared" si="125"/>
        <v>0</v>
      </c>
      <c r="BH160" s="36">
        <f t="shared" si="86"/>
        <v>0</v>
      </c>
      <c r="BI160" s="33"/>
    </row>
    <row r="161" spans="1:61" ht="15">
      <c r="A161" s="24" t="s">
        <v>12531</v>
      </c>
      <c r="B161" s="15">
        <f t="shared" si="102"/>
        <v>0</v>
      </c>
      <c r="C161" s="22" t="s">
        <v>12532</v>
      </c>
      <c r="D161" s="78">
        <f t="shared" si="103"/>
        <v>0</v>
      </c>
      <c r="E161" s="17">
        <f t="shared" si="104"/>
        <v>0</v>
      </c>
      <c r="F161" s="3">
        <f t="shared" si="105"/>
        <v>0</v>
      </c>
      <c r="G161" s="84">
        <f t="shared" si="106"/>
        <v>0</v>
      </c>
      <c r="H161" s="79">
        <f t="shared" si="81"/>
        <v>0</v>
      </c>
      <c r="I161" s="79">
        <f t="shared" si="82"/>
        <v>0</v>
      </c>
      <c r="J161" s="79">
        <f t="shared" si="83"/>
        <v>0</v>
      </c>
      <c r="K161" s="23">
        <v>0</v>
      </c>
      <c r="L161" s="17">
        <f t="shared" si="117"/>
        <v>0</v>
      </c>
      <c r="M161" s="17">
        <f t="shared" si="117"/>
        <v>0</v>
      </c>
      <c r="N161" s="79">
        <f t="shared" si="84"/>
        <v>0</v>
      </c>
      <c r="O161" s="17">
        <f t="shared" si="118"/>
        <v>0</v>
      </c>
      <c r="P161" s="17">
        <f t="shared" si="118"/>
        <v>0</v>
      </c>
      <c r="Q161" s="17">
        <f t="shared" si="118"/>
        <v>0</v>
      </c>
      <c r="R161" s="78">
        <f t="shared" si="107"/>
        <v>0</v>
      </c>
      <c r="S161" s="17">
        <f t="shared" si="111"/>
        <v>0</v>
      </c>
      <c r="T161" s="12">
        <f t="shared" si="108"/>
        <v>0</v>
      </c>
      <c r="U161" s="12">
        <f t="shared" si="109"/>
        <v>0</v>
      </c>
      <c r="V161" s="31">
        <v>0</v>
      </c>
      <c r="W161" s="31">
        <v>0</v>
      </c>
      <c r="X161" s="31">
        <v>0</v>
      </c>
      <c r="Y161" s="30">
        <f t="shared" si="85"/>
        <v>0</v>
      </c>
      <c r="Z161" s="17">
        <f t="shared" si="110"/>
        <v>0</v>
      </c>
      <c r="AA161" s="17">
        <f t="shared" si="112"/>
        <v>0</v>
      </c>
      <c r="AB161" s="23">
        <v>0</v>
      </c>
      <c r="AC161" s="17">
        <f t="shared" si="113"/>
        <v>0</v>
      </c>
      <c r="AD161" s="17">
        <f t="shared" si="119"/>
        <v>0</v>
      </c>
      <c r="AE161" s="17">
        <f t="shared" si="119"/>
        <v>0</v>
      </c>
      <c r="AF161" s="17">
        <f t="shared" si="119"/>
        <v>0</v>
      </c>
      <c r="AH161" s="17">
        <f t="shared" si="123"/>
        <v>0</v>
      </c>
      <c r="AI161" s="17">
        <f t="shared" si="123"/>
        <v>0</v>
      </c>
      <c r="AJ161" s="17">
        <f t="shared" si="123"/>
        <v>0</v>
      </c>
      <c r="AK161" s="17">
        <f t="shared" si="123"/>
        <v>0</v>
      </c>
      <c r="AL161" s="17">
        <f t="shared" si="123"/>
        <v>0</v>
      </c>
      <c r="AM161" s="17">
        <f t="shared" si="123"/>
        <v>0</v>
      </c>
      <c r="AN161" s="17">
        <f t="shared" si="123"/>
        <v>0</v>
      </c>
      <c r="AO161" s="17">
        <f t="shared" si="123"/>
        <v>0</v>
      </c>
      <c r="AP161" s="17">
        <f t="shared" si="123"/>
        <v>0</v>
      </c>
      <c r="AQ161" s="17">
        <f t="shared" si="123"/>
        <v>0</v>
      </c>
      <c r="AR161" s="17">
        <f t="shared" si="124"/>
        <v>0</v>
      </c>
      <c r="AS161" s="17">
        <f t="shared" si="124"/>
        <v>0</v>
      </c>
      <c r="AT161" s="17">
        <f t="shared" si="124"/>
        <v>0</v>
      </c>
      <c r="AU161" s="17">
        <f t="shared" si="124"/>
        <v>0</v>
      </c>
      <c r="AV161" s="17">
        <f t="shared" si="124"/>
        <v>0</v>
      </c>
      <c r="AW161" s="17">
        <f t="shared" si="124"/>
        <v>0</v>
      </c>
      <c r="AX161" s="17">
        <f t="shared" si="124"/>
        <v>0</v>
      </c>
      <c r="AY161" s="17">
        <f t="shared" si="124"/>
        <v>0</v>
      </c>
      <c r="BA161" s="17">
        <f t="shared" si="125"/>
        <v>0</v>
      </c>
      <c r="BB161" s="17">
        <f t="shared" si="125"/>
        <v>0</v>
      </c>
      <c r="BC161" s="17">
        <f t="shared" si="125"/>
        <v>0</v>
      </c>
      <c r="BD161" s="17">
        <f t="shared" si="125"/>
        <v>0</v>
      </c>
      <c r="BE161" s="17">
        <f t="shared" si="125"/>
        <v>0</v>
      </c>
      <c r="BF161" s="17">
        <f t="shared" si="125"/>
        <v>0</v>
      </c>
      <c r="BH161" s="36">
        <f t="shared" si="86"/>
        <v>0</v>
      </c>
      <c r="BI161" s="33"/>
    </row>
    <row r="162" spans="1:61" ht="15">
      <c r="A162" s="24" t="s">
        <v>12533</v>
      </c>
      <c r="B162" s="15">
        <f t="shared" si="102"/>
        <v>0</v>
      </c>
      <c r="C162" s="22" t="s">
        <v>12534</v>
      </c>
      <c r="D162" s="78">
        <f t="shared" si="103"/>
        <v>0</v>
      </c>
      <c r="E162" s="17">
        <f t="shared" si="104"/>
        <v>0</v>
      </c>
      <c r="F162" s="3">
        <f t="shared" si="105"/>
        <v>0</v>
      </c>
      <c r="G162" s="84">
        <f t="shared" si="106"/>
        <v>0</v>
      </c>
      <c r="H162" s="79">
        <f t="shared" si="81"/>
        <v>0</v>
      </c>
      <c r="I162" s="79">
        <f t="shared" si="82"/>
        <v>0</v>
      </c>
      <c r="J162" s="79">
        <f t="shared" si="83"/>
        <v>0</v>
      </c>
      <c r="K162" s="23">
        <v>0</v>
      </c>
      <c r="L162" s="17">
        <f t="shared" si="117"/>
        <v>0</v>
      </c>
      <c r="M162" s="17">
        <f t="shared" si="117"/>
        <v>0</v>
      </c>
      <c r="N162" s="79">
        <f t="shared" si="84"/>
        <v>0</v>
      </c>
      <c r="O162" s="17">
        <f t="shared" si="118"/>
        <v>0</v>
      </c>
      <c r="P162" s="17">
        <f t="shared" si="118"/>
        <v>0</v>
      </c>
      <c r="Q162" s="17">
        <f t="shared" si="118"/>
        <v>0</v>
      </c>
      <c r="R162" s="78">
        <f t="shared" si="107"/>
        <v>0</v>
      </c>
      <c r="S162" s="17">
        <f t="shared" si="111"/>
        <v>0</v>
      </c>
      <c r="T162" s="12">
        <f t="shared" si="108"/>
        <v>0</v>
      </c>
      <c r="U162" s="12">
        <f t="shared" si="109"/>
        <v>0</v>
      </c>
      <c r="V162" s="31">
        <v>0</v>
      </c>
      <c r="W162" s="31">
        <v>0</v>
      </c>
      <c r="X162" s="31">
        <v>0</v>
      </c>
      <c r="Y162" s="30">
        <f t="shared" si="85"/>
        <v>0</v>
      </c>
      <c r="Z162" s="17">
        <f t="shared" si="110"/>
        <v>0</v>
      </c>
      <c r="AA162" s="17">
        <f t="shared" si="112"/>
        <v>0</v>
      </c>
      <c r="AB162" s="23">
        <v>0</v>
      </c>
      <c r="AC162" s="17">
        <f t="shared" si="113"/>
        <v>0</v>
      </c>
      <c r="AD162" s="17">
        <f t="shared" si="119"/>
        <v>0</v>
      </c>
      <c r="AE162" s="17">
        <f t="shared" si="119"/>
        <v>0</v>
      </c>
      <c r="AF162" s="17">
        <f t="shared" si="119"/>
        <v>0</v>
      </c>
      <c r="AH162" s="17">
        <f t="shared" si="123"/>
        <v>0</v>
      </c>
      <c r="AI162" s="17">
        <f t="shared" si="123"/>
        <v>0</v>
      </c>
      <c r="AJ162" s="17">
        <f t="shared" si="123"/>
        <v>0</v>
      </c>
      <c r="AK162" s="17">
        <f t="shared" si="123"/>
        <v>0</v>
      </c>
      <c r="AL162" s="17">
        <f t="shared" si="123"/>
        <v>0</v>
      </c>
      <c r="AM162" s="17">
        <f t="shared" si="123"/>
        <v>0</v>
      </c>
      <c r="AN162" s="17">
        <f t="shared" si="123"/>
        <v>0</v>
      </c>
      <c r="AO162" s="17">
        <f t="shared" si="123"/>
        <v>0</v>
      </c>
      <c r="AP162" s="17">
        <f t="shared" si="123"/>
        <v>0</v>
      </c>
      <c r="AQ162" s="17">
        <f t="shared" si="123"/>
        <v>0</v>
      </c>
      <c r="AR162" s="17">
        <f t="shared" si="124"/>
        <v>0</v>
      </c>
      <c r="AS162" s="17">
        <f t="shared" si="124"/>
        <v>0</v>
      </c>
      <c r="AT162" s="17">
        <f t="shared" si="124"/>
        <v>0</v>
      </c>
      <c r="AU162" s="17">
        <f t="shared" si="124"/>
        <v>0</v>
      </c>
      <c r="AV162" s="17">
        <f t="shared" si="124"/>
        <v>0</v>
      </c>
      <c r="AW162" s="17">
        <f t="shared" si="124"/>
        <v>0</v>
      </c>
      <c r="AX162" s="17">
        <f t="shared" si="124"/>
        <v>0</v>
      </c>
      <c r="AY162" s="17">
        <f t="shared" si="124"/>
        <v>0</v>
      </c>
      <c r="BA162" s="17">
        <f t="shared" si="125"/>
        <v>0</v>
      </c>
      <c r="BB162" s="17">
        <f t="shared" si="125"/>
        <v>0</v>
      </c>
      <c r="BC162" s="17">
        <f t="shared" si="125"/>
        <v>0</v>
      </c>
      <c r="BD162" s="17">
        <f t="shared" si="125"/>
        <v>0</v>
      </c>
      <c r="BE162" s="17">
        <f t="shared" si="125"/>
        <v>0</v>
      </c>
      <c r="BF162" s="17">
        <f t="shared" si="125"/>
        <v>0</v>
      </c>
      <c r="BH162" s="36">
        <f t="shared" si="86"/>
        <v>0</v>
      </c>
      <c r="BI162" s="5"/>
    </row>
    <row r="163" spans="1:61" ht="15">
      <c r="A163" s="24" t="s">
        <v>12535</v>
      </c>
      <c r="B163" s="15">
        <f t="shared" si="102"/>
        <v>0</v>
      </c>
      <c r="C163" s="22" t="s">
        <v>12536</v>
      </c>
      <c r="D163" s="78">
        <f t="shared" si="103"/>
        <v>0</v>
      </c>
      <c r="E163" s="17">
        <f t="shared" si="104"/>
        <v>0</v>
      </c>
      <c r="F163" s="3">
        <f t="shared" si="105"/>
        <v>0</v>
      </c>
      <c r="G163" s="84">
        <f t="shared" si="106"/>
        <v>0</v>
      </c>
      <c r="H163" s="79">
        <f t="shared" si="81"/>
        <v>0</v>
      </c>
      <c r="I163" s="79">
        <f t="shared" si="82"/>
        <v>0</v>
      </c>
      <c r="J163" s="79">
        <f t="shared" si="83"/>
        <v>0</v>
      </c>
      <c r="K163" s="23">
        <v>0</v>
      </c>
      <c r="L163" s="17">
        <f t="shared" si="117"/>
        <v>0</v>
      </c>
      <c r="M163" s="17">
        <f t="shared" si="117"/>
        <v>0</v>
      </c>
      <c r="N163" s="79">
        <f t="shared" si="84"/>
        <v>0</v>
      </c>
      <c r="O163" s="17">
        <f t="shared" si="118"/>
        <v>0</v>
      </c>
      <c r="P163" s="17">
        <f t="shared" si="118"/>
        <v>0</v>
      </c>
      <c r="Q163" s="17">
        <f t="shared" si="118"/>
        <v>0</v>
      </c>
      <c r="R163" s="78">
        <f t="shared" si="107"/>
        <v>0</v>
      </c>
      <c r="S163" s="17">
        <f t="shared" si="111"/>
        <v>0</v>
      </c>
      <c r="T163" s="12">
        <f t="shared" si="108"/>
        <v>0</v>
      </c>
      <c r="U163" s="12">
        <f t="shared" si="109"/>
        <v>0</v>
      </c>
      <c r="V163" s="31">
        <v>0</v>
      </c>
      <c r="W163" s="31">
        <v>0</v>
      </c>
      <c r="X163" s="31">
        <v>0</v>
      </c>
      <c r="Y163" s="30">
        <f t="shared" si="85"/>
        <v>0</v>
      </c>
      <c r="Z163" s="17">
        <f t="shared" si="110"/>
        <v>0</v>
      </c>
      <c r="AA163" s="17">
        <f t="shared" si="112"/>
        <v>0</v>
      </c>
      <c r="AB163" s="23">
        <v>0</v>
      </c>
      <c r="AC163" s="17">
        <f t="shared" si="113"/>
        <v>0</v>
      </c>
      <c r="AD163" s="17">
        <f t="shared" si="119"/>
        <v>0</v>
      </c>
      <c r="AE163" s="17">
        <f t="shared" si="119"/>
        <v>0</v>
      </c>
      <c r="AF163" s="17">
        <f t="shared" si="119"/>
        <v>0</v>
      </c>
      <c r="AH163" s="17">
        <f t="shared" si="123"/>
        <v>0</v>
      </c>
      <c r="AI163" s="17">
        <f t="shared" si="123"/>
        <v>0</v>
      </c>
      <c r="AJ163" s="17">
        <f t="shared" si="123"/>
        <v>0</v>
      </c>
      <c r="AK163" s="17">
        <f t="shared" si="123"/>
        <v>0</v>
      </c>
      <c r="AL163" s="17">
        <f t="shared" si="123"/>
        <v>0</v>
      </c>
      <c r="AM163" s="17">
        <f t="shared" si="123"/>
        <v>0</v>
      </c>
      <c r="AN163" s="17">
        <f t="shared" si="123"/>
        <v>0</v>
      </c>
      <c r="AO163" s="17">
        <f t="shared" si="123"/>
        <v>0</v>
      </c>
      <c r="AP163" s="17">
        <f t="shared" si="123"/>
        <v>0</v>
      </c>
      <c r="AQ163" s="17">
        <f t="shared" si="123"/>
        <v>0</v>
      </c>
      <c r="AR163" s="17">
        <f t="shared" si="124"/>
        <v>0</v>
      </c>
      <c r="AS163" s="17">
        <f t="shared" si="124"/>
        <v>0</v>
      </c>
      <c r="AT163" s="17">
        <f t="shared" si="124"/>
        <v>0</v>
      </c>
      <c r="AU163" s="17">
        <f t="shared" si="124"/>
        <v>0</v>
      </c>
      <c r="AV163" s="17">
        <f t="shared" si="124"/>
        <v>0</v>
      </c>
      <c r="AW163" s="17">
        <f t="shared" si="124"/>
        <v>0</v>
      </c>
      <c r="AX163" s="17">
        <f t="shared" si="124"/>
        <v>0</v>
      </c>
      <c r="AY163" s="17">
        <f t="shared" si="124"/>
        <v>0</v>
      </c>
      <c r="BA163" s="17">
        <f t="shared" si="125"/>
        <v>0</v>
      </c>
      <c r="BB163" s="17">
        <f t="shared" si="125"/>
        <v>0</v>
      </c>
      <c r="BC163" s="17">
        <f t="shared" si="125"/>
        <v>0</v>
      </c>
      <c r="BD163" s="17">
        <f t="shared" si="125"/>
        <v>0</v>
      </c>
      <c r="BE163" s="17">
        <f t="shared" si="125"/>
        <v>0</v>
      </c>
      <c r="BF163" s="17">
        <f t="shared" si="125"/>
        <v>0</v>
      </c>
      <c r="BH163" s="36">
        <f t="shared" si="86"/>
        <v>0</v>
      </c>
      <c r="BI163" s="5"/>
    </row>
    <row r="164" spans="1:61" ht="15">
      <c r="A164" s="24" t="s">
        <v>12537</v>
      </c>
      <c r="B164" s="15">
        <f t="shared" si="102"/>
        <v>0</v>
      </c>
      <c r="C164" s="22" t="s">
        <v>12538</v>
      </c>
      <c r="D164" s="78">
        <f t="shared" si="103"/>
        <v>0</v>
      </c>
      <c r="E164" s="17">
        <f t="shared" si="104"/>
        <v>0</v>
      </c>
      <c r="F164" s="3">
        <f t="shared" si="105"/>
        <v>0</v>
      </c>
      <c r="G164" s="84">
        <f t="shared" si="106"/>
        <v>0</v>
      </c>
      <c r="H164" s="79">
        <f t="shared" si="81"/>
        <v>0</v>
      </c>
      <c r="I164" s="79">
        <f t="shared" si="82"/>
        <v>0</v>
      </c>
      <c r="J164" s="79">
        <f t="shared" si="83"/>
        <v>0</v>
      </c>
      <c r="K164" s="23">
        <v>0</v>
      </c>
      <c r="L164" s="17">
        <f t="shared" si="117"/>
        <v>0</v>
      </c>
      <c r="M164" s="17">
        <f t="shared" si="117"/>
        <v>0</v>
      </c>
      <c r="N164" s="79">
        <f t="shared" si="84"/>
        <v>0</v>
      </c>
      <c r="O164" s="17">
        <f t="shared" si="118"/>
        <v>0</v>
      </c>
      <c r="P164" s="17">
        <f t="shared" si="118"/>
        <v>0</v>
      </c>
      <c r="Q164" s="17">
        <f t="shared" si="118"/>
        <v>0</v>
      </c>
      <c r="R164" s="78">
        <f t="shared" si="107"/>
        <v>0</v>
      </c>
      <c r="S164" s="17">
        <f t="shared" si="111"/>
        <v>0</v>
      </c>
      <c r="T164" s="12">
        <f t="shared" si="108"/>
        <v>0</v>
      </c>
      <c r="U164" s="12">
        <f t="shared" si="109"/>
        <v>0</v>
      </c>
      <c r="V164" s="31">
        <v>0</v>
      </c>
      <c r="W164" s="31">
        <v>0</v>
      </c>
      <c r="X164" s="31">
        <v>0</v>
      </c>
      <c r="Y164" s="30">
        <f t="shared" si="85"/>
        <v>0</v>
      </c>
      <c r="Z164" s="17">
        <f t="shared" si="110"/>
        <v>0</v>
      </c>
      <c r="AA164" s="17">
        <f t="shared" si="112"/>
        <v>0</v>
      </c>
      <c r="AB164" s="23">
        <v>0</v>
      </c>
      <c r="AC164" s="17">
        <f t="shared" si="113"/>
        <v>0</v>
      </c>
      <c r="AD164" s="17">
        <f t="shared" si="119"/>
        <v>0</v>
      </c>
      <c r="AE164" s="17">
        <f t="shared" si="119"/>
        <v>0</v>
      </c>
      <c r="AF164" s="17">
        <f t="shared" si="119"/>
        <v>0</v>
      </c>
      <c r="AH164" s="17">
        <f t="shared" si="123"/>
        <v>0</v>
      </c>
      <c r="AI164" s="17">
        <f t="shared" si="123"/>
        <v>0</v>
      </c>
      <c r="AJ164" s="17">
        <f t="shared" si="123"/>
        <v>0</v>
      </c>
      <c r="AK164" s="17">
        <f t="shared" si="123"/>
        <v>0</v>
      </c>
      <c r="AL164" s="17">
        <f t="shared" si="123"/>
        <v>0</v>
      </c>
      <c r="AM164" s="17">
        <f t="shared" si="123"/>
        <v>0</v>
      </c>
      <c r="AN164" s="17">
        <f t="shared" si="123"/>
        <v>0</v>
      </c>
      <c r="AO164" s="17">
        <f t="shared" si="123"/>
        <v>0</v>
      </c>
      <c r="AP164" s="17">
        <f t="shared" si="123"/>
        <v>0</v>
      </c>
      <c r="AQ164" s="17">
        <f t="shared" si="123"/>
        <v>0</v>
      </c>
      <c r="AR164" s="17">
        <f t="shared" si="124"/>
        <v>0</v>
      </c>
      <c r="AS164" s="17">
        <f t="shared" si="124"/>
        <v>0</v>
      </c>
      <c r="AT164" s="17">
        <f t="shared" si="124"/>
        <v>0</v>
      </c>
      <c r="AU164" s="17">
        <f t="shared" si="124"/>
        <v>0</v>
      </c>
      <c r="AV164" s="17">
        <f t="shared" si="124"/>
        <v>0</v>
      </c>
      <c r="AW164" s="17">
        <f t="shared" si="124"/>
        <v>0</v>
      </c>
      <c r="AX164" s="17">
        <f t="shared" si="124"/>
        <v>0</v>
      </c>
      <c r="AY164" s="17">
        <f t="shared" si="124"/>
        <v>0</v>
      </c>
      <c r="BA164" s="17">
        <f t="shared" si="125"/>
        <v>0</v>
      </c>
      <c r="BB164" s="17">
        <f t="shared" si="125"/>
        <v>0</v>
      </c>
      <c r="BC164" s="17">
        <f t="shared" si="125"/>
        <v>0</v>
      </c>
      <c r="BD164" s="17">
        <f t="shared" si="125"/>
        <v>0</v>
      </c>
      <c r="BE164" s="17">
        <f t="shared" si="125"/>
        <v>0</v>
      </c>
      <c r="BF164" s="17">
        <f t="shared" si="125"/>
        <v>0</v>
      </c>
      <c r="BH164" s="36">
        <f t="shared" si="86"/>
        <v>0</v>
      </c>
      <c r="BI164" s="33"/>
    </row>
    <row r="165" spans="1:61" ht="15">
      <c r="A165" s="24" t="s">
        <v>12539</v>
      </c>
      <c r="B165" s="15">
        <f t="shared" si="102"/>
        <v>0</v>
      </c>
      <c r="C165" s="22" t="s">
        <v>12540</v>
      </c>
      <c r="D165" s="78">
        <f t="shared" si="103"/>
        <v>0</v>
      </c>
      <c r="E165" s="17">
        <f t="shared" si="104"/>
        <v>0</v>
      </c>
      <c r="F165" s="3">
        <f t="shared" si="105"/>
        <v>0</v>
      </c>
      <c r="G165" s="84">
        <f t="shared" si="106"/>
        <v>0</v>
      </c>
      <c r="H165" s="79">
        <f t="shared" si="81"/>
        <v>0</v>
      </c>
      <c r="I165" s="79">
        <f t="shared" si="82"/>
        <v>0</v>
      </c>
      <c r="J165" s="79">
        <f t="shared" si="83"/>
        <v>0</v>
      </c>
      <c r="K165" s="23">
        <v>0</v>
      </c>
      <c r="L165" s="17">
        <f t="shared" si="117"/>
        <v>0</v>
      </c>
      <c r="M165" s="17">
        <f t="shared" si="117"/>
        <v>0</v>
      </c>
      <c r="N165" s="79">
        <f t="shared" si="84"/>
        <v>0</v>
      </c>
      <c r="O165" s="17">
        <f t="shared" si="118"/>
        <v>0</v>
      </c>
      <c r="P165" s="17">
        <f t="shared" si="118"/>
        <v>0</v>
      </c>
      <c r="Q165" s="17">
        <f t="shared" si="118"/>
        <v>0</v>
      </c>
      <c r="R165" s="78">
        <f t="shared" si="107"/>
        <v>0</v>
      </c>
      <c r="S165" s="17">
        <f t="shared" si="111"/>
        <v>0</v>
      </c>
      <c r="T165" s="12">
        <f t="shared" si="108"/>
        <v>0</v>
      </c>
      <c r="U165" s="12">
        <f t="shared" si="109"/>
        <v>0</v>
      </c>
      <c r="V165" s="31">
        <v>0</v>
      </c>
      <c r="W165" s="31">
        <v>0</v>
      </c>
      <c r="X165" s="31">
        <v>0</v>
      </c>
      <c r="Y165" s="30">
        <f t="shared" si="85"/>
        <v>0</v>
      </c>
      <c r="Z165" s="17">
        <f t="shared" si="110"/>
        <v>0</v>
      </c>
      <c r="AA165" s="17">
        <f t="shared" si="112"/>
        <v>0</v>
      </c>
      <c r="AB165" s="23">
        <v>0</v>
      </c>
      <c r="AC165" s="17">
        <f t="shared" si="113"/>
        <v>0</v>
      </c>
      <c r="AD165" s="17">
        <f t="shared" si="119"/>
        <v>0</v>
      </c>
      <c r="AE165" s="17">
        <f t="shared" si="119"/>
        <v>0</v>
      </c>
      <c r="AF165" s="17">
        <f t="shared" si="119"/>
        <v>0</v>
      </c>
      <c r="AH165" s="17">
        <f t="shared" si="123"/>
        <v>0</v>
      </c>
      <c r="AI165" s="17">
        <f t="shared" si="123"/>
        <v>0</v>
      </c>
      <c r="AJ165" s="17">
        <f t="shared" si="123"/>
        <v>0</v>
      </c>
      <c r="AK165" s="17">
        <f t="shared" si="123"/>
        <v>0</v>
      </c>
      <c r="AL165" s="17">
        <f t="shared" si="123"/>
        <v>0</v>
      </c>
      <c r="AM165" s="17">
        <f t="shared" si="123"/>
        <v>0</v>
      </c>
      <c r="AN165" s="17">
        <f t="shared" si="123"/>
        <v>0</v>
      </c>
      <c r="AO165" s="17">
        <f t="shared" si="123"/>
        <v>0</v>
      </c>
      <c r="AP165" s="17">
        <f t="shared" si="123"/>
        <v>0</v>
      </c>
      <c r="AQ165" s="17">
        <f t="shared" si="123"/>
        <v>0</v>
      </c>
      <c r="AR165" s="17">
        <f t="shared" si="124"/>
        <v>0</v>
      </c>
      <c r="AS165" s="17">
        <f t="shared" si="124"/>
        <v>0</v>
      </c>
      <c r="AT165" s="17">
        <f t="shared" si="124"/>
        <v>0</v>
      </c>
      <c r="AU165" s="17">
        <f t="shared" si="124"/>
        <v>0</v>
      </c>
      <c r="AV165" s="17">
        <f t="shared" si="124"/>
        <v>0</v>
      </c>
      <c r="AW165" s="17">
        <f t="shared" si="124"/>
        <v>0</v>
      </c>
      <c r="AX165" s="17">
        <f t="shared" si="124"/>
        <v>0</v>
      </c>
      <c r="AY165" s="17">
        <f t="shared" si="124"/>
        <v>0</v>
      </c>
      <c r="BA165" s="17">
        <f t="shared" si="125"/>
        <v>0</v>
      </c>
      <c r="BB165" s="17">
        <f t="shared" si="125"/>
        <v>0</v>
      </c>
      <c r="BC165" s="17">
        <f t="shared" si="125"/>
        <v>0</v>
      </c>
      <c r="BD165" s="17">
        <f t="shared" si="125"/>
        <v>0</v>
      </c>
      <c r="BE165" s="17">
        <f t="shared" si="125"/>
        <v>0</v>
      </c>
      <c r="BF165" s="17">
        <f t="shared" si="125"/>
        <v>0</v>
      </c>
      <c r="BH165" s="36">
        <f t="shared" si="86"/>
        <v>0</v>
      </c>
      <c r="BI165" s="33"/>
    </row>
    <row r="166" spans="1:61" ht="15">
      <c r="A166" s="24" t="s">
        <v>12541</v>
      </c>
      <c r="B166" s="15">
        <f t="shared" si="102"/>
        <v>0</v>
      </c>
      <c r="C166" s="22" t="s">
        <v>12542</v>
      </c>
      <c r="D166" s="78">
        <f t="shared" si="103"/>
        <v>0</v>
      </c>
      <c r="E166" s="17">
        <f t="shared" si="104"/>
        <v>0</v>
      </c>
      <c r="F166" s="3">
        <f t="shared" si="105"/>
        <v>0</v>
      </c>
      <c r="G166" s="84">
        <f t="shared" si="106"/>
        <v>0</v>
      </c>
      <c r="H166" s="79">
        <f t="shared" si="81"/>
        <v>0</v>
      </c>
      <c r="I166" s="79">
        <f t="shared" si="82"/>
        <v>0</v>
      </c>
      <c r="J166" s="79">
        <f t="shared" si="83"/>
        <v>0</v>
      </c>
      <c r="K166" s="23">
        <v>0</v>
      </c>
      <c r="L166" s="17">
        <f t="shared" si="117"/>
        <v>0</v>
      </c>
      <c r="M166" s="17">
        <f t="shared" si="117"/>
        <v>0</v>
      </c>
      <c r="N166" s="79">
        <f t="shared" si="84"/>
        <v>0</v>
      </c>
      <c r="O166" s="17">
        <f t="shared" si="118"/>
        <v>0</v>
      </c>
      <c r="P166" s="17">
        <f t="shared" si="118"/>
        <v>0</v>
      </c>
      <c r="Q166" s="17">
        <f t="shared" si="118"/>
        <v>0</v>
      </c>
      <c r="R166" s="78">
        <f t="shared" si="107"/>
        <v>0</v>
      </c>
      <c r="S166" s="17">
        <f t="shared" si="111"/>
        <v>0</v>
      </c>
      <c r="T166" s="12">
        <f t="shared" si="108"/>
        <v>0</v>
      </c>
      <c r="U166" s="12">
        <f t="shared" si="109"/>
        <v>0</v>
      </c>
      <c r="V166" s="31">
        <v>0</v>
      </c>
      <c r="W166" s="31">
        <v>0</v>
      </c>
      <c r="X166" s="31">
        <v>0</v>
      </c>
      <c r="Y166" s="30">
        <f t="shared" si="85"/>
        <v>0</v>
      </c>
      <c r="Z166" s="17">
        <f t="shared" si="110"/>
        <v>0</v>
      </c>
      <c r="AA166" s="17">
        <f t="shared" si="112"/>
        <v>0</v>
      </c>
      <c r="AB166" s="23">
        <v>0</v>
      </c>
      <c r="AC166" s="17">
        <f t="shared" si="113"/>
        <v>0</v>
      </c>
      <c r="AD166" s="17">
        <f t="shared" si="119"/>
        <v>0</v>
      </c>
      <c r="AE166" s="17">
        <f t="shared" si="119"/>
        <v>0</v>
      </c>
      <c r="AF166" s="17">
        <f t="shared" si="119"/>
        <v>0</v>
      </c>
      <c r="AH166" s="17">
        <f t="shared" si="123"/>
        <v>0</v>
      </c>
      <c r="AI166" s="17">
        <f t="shared" si="123"/>
        <v>0</v>
      </c>
      <c r="AJ166" s="17">
        <f t="shared" si="123"/>
        <v>0</v>
      </c>
      <c r="AK166" s="17">
        <f t="shared" si="123"/>
        <v>0</v>
      </c>
      <c r="AL166" s="17">
        <f t="shared" si="123"/>
        <v>0</v>
      </c>
      <c r="AM166" s="17">
        <f t="shared" si="123"/>
        <v>0</v>
      </c>
      <c r="AN166" s="17">
        <f t="shared" si="123"/>
        <v>0</v>
      </c>
      <c r="AO166" s="17">
        <f t="shared" si="123"/>
        <v>0</v>
      </c>
      <c r="AP166" s="17">
        <f t="shared" si="123"/>
        <v>0</v>
      </c>
      <c r="AQ166" s="17">
        <f t="shared" si="123"/>
        <v>0</v>
      </c>
      <c r="AR166" s="17">
        <f t="shared" si="124"/>
        <v>0</v>
      </c>
      <c r="AS166" s="17">
        <f t="shared" si="124"/>
        <v>0</v>
      </c>
      <c r="AT166" s="17">
        <f t="shared" si="124"/>
        <v>0</v>
      </c>
      <c r="AU166" s="17">
        <f t="shared" si="124"/>
        <v>0</v>
      </c>
      <c r="AV166" s="17">
        <f t="shared" si="124"/>
        <v>0</v>
      </c>
      <c r="AW166" s="17">
        <f t="shared" si="124"/>
        <v>0</v>
      </c>
      <c r="AX166" s="17">
        <f t="shared" si="124"/>
        <v>0</v>
      </c>
      <c r="AY166" s="17">
        <f t="shared" si="124"/>
        <v>0</v>
      </c>
      <c r="BA166" s="17">
        <f t="shared" si="125"/>
        <v>0</v>
      </c>
      <c r="BB166" s="17">
        <f t="shared" si="125"/>
        <v>0</v>
      </c>
      <c r="BC166" s="17">
        <f t="shared" si="125"/>
        <v>0</v>
      </c>
      <c r="BD166" s="17">
        <f t="shared" si="125"/>
        <v>0</v>
      </c>
      <c r="BE166" s="17">
        <f t="shared" si="125"/>
        <v>0</v>
      </c>
      <c r="BF166" s="17">
        <f t="shared" si="125"/>
        <v>0</v>
      </c>
      <c r="BH166" s="36">
        <f t="shared" si="86"/>
        <v>0</v>
      </c>
      <c r="BI166" s="5"/>
    </row>
    <row r="167" spans="1:61" ht="15">
      <c r="A167" s="24" t="s">
        <v>12543</v>
      </c>
      <c r="B167" s="15">
        <f t="shared" si="102"/>
        <v>0</v>
      </c>
      <c r="C167" s="22" t="s">
        <v>12544</v>
      </c>
      <c r="D167" s="78">
        <f t="shared" si="103"/>
        <v>0</v>
      </c>
      <c r="E167" s="17">
        <f t="shared" si="104"/>
        <v>0</v>
      </c>
      <c r="F167" s="3">
        <f t="shared" si="105"/>
        <v>0</v>
      </c>
      <c r="G167" s="84">
        <f t="shared" si="106"/>
        <v>0</v>
      </c>
      <c r="H167" s="79">
        <f t="shared" si="81"/>
        <v>0</v>
      </c>
      <c r="I167" s="79">
        <f t="shared" si="82"/>
        <v>0</v>
      </c>
      <c r="J167" s="79">
        <f t="shared" si="83"/>
        <v>0</v>
      </c>
      <c r="K167" s="23">
        <v>0</v>
      </c>
      <c r="L167" s="17">
        <f t="shared" si="117"/>
        <v>0</v>
      </c>
      <c r="M167" s="17">
        <f t="shared" si="117"/>
        <v>0</v>
      </c>
      <c r="N167" s="79">
        <f t="shared" si="84"/>
        <v>0</v>
      </c>
      <c r="O167" s="17">
        <f t="shared" si="118"/>
        <v>0</v>
      </c>
      <c r="P167" s="17">
        <f t="shared" si="118"/>
        <v>0</v>
      </c>
      <c r="Q167" s="17">
        <f t="shared" si="118"/>
        <v>0</v>
      </c>
      <c r="R167" s="78">
        <f t="shared" si="107"/>
        <v>0</v>
      </c>
      <c r="S167" s="17">
        <f t="shared" si="111"/>
        <v>0</v>
      </c>
      <c r="T167" s="12">
        <f t="shared" si="108"/>
        <v>0</v>
      </c>
      <c r="U167" s="12">
        <f t="shared" si="109"/>
        <v>0</v>
      </c>
      <c r="V167" s="31">
        <v>0</v>
      </c>
      <c r="W167" s="31">
        <v>0</v>
      </c>
      <c r="X167" s="31">
        <v>0</v>
      </c>
      <c r="Y167" s="30">
        <f t="shared" si="85"/>
        <v>0</v>
      </c>
      <c r="Z167" s="17">
        <f t="shared" si="110"/>
        <v>0</v>
      </c>
      <c r="AA167" s="17">
        <f t="shared" si="112"/>
        <v>0</v>
      </c>
      <c r="AB167" s="23">
        <v>0</v>
      </c>
      <c r="AC167" s="17">
        <f t="shared" si="113"/>
        <v>0</v>
      </c>
      <c r="AD167" s="17">
        <f t="shared" si="119"/>
        <v>0</v>
      </c>
      <c r="AE167" s="17">
        <f t="shared" si="119"/>
        <v>0</v>
      </c>
      <c r="AF167" s="17">
        <f t="shared" si="119"/>
        <v>0</v>
      </c>
      <c r="AH167" s="17">
        <f t="shared" si="123"/>
        <v>0</v>
      </c>
      <c r="AI167" s="17">
        <f t="shared" si="123"/>
        <v>0</v>
      </c>
      <c r="AJ167" s="17">
        <f t="shared" si="123"/>
        <v>0</v>
      </c>
      <c r="AK167" s="17">
        <f t="shared" si="123"/>
        <v>0</v>
      </c>
      <c r="AL167" s="17">
        <f t="shared" si="123"/>
        <v>0</v>
      </c>
      <c r="AM167" s="17">
        <f t="shared" si="123"/>
        <v>0</v>
      </c>
      <c r="AN167" s="17">
        <f t="shared" si="123"/>
        <v>0</v>
      </c>
      <c r="AO167" s="17">
        <f t="shared" si="123"/>
        <v>0</v>
      </c>
      <c r="AP167" s="17">
        <f t="shared" si="123"/>
        <v>0</v>
      </c>
      <c r="AQ167" s="17">
        <f t="shared" si="123"/>
        <v>0</v>
      </c>
      <c r="AR167" s="17">
        <f t="shared" si="124"/>
        <v>0</v>
      </c>
      <c r="AS167" s="17">
        <f t="shared" si="124"/>
        <v>0</v>
      </c>
      <c r="AT167" s="17">
        <f t="shared" si="124"/>
        <v>0</v>
      </c>
      <c r="AU167" s="17">
        <f t="shared" si="124"/>
        <v>0</v>
      </c>
      <c r="AV167" s="17">
        <f t="shared" si="124"/>
        <v>0</v>
      </c>
      <c r="AW167" s="17">
        <f t="shared" si="124"/>
        <v>0</v>
      </c>
      <c r="AX167" s="17">
        <f t="shared" si="124"/>
        <v>0</v>
      </c>
      <c r="AY167" s="17">
        <f t="shared" si="124"/>
        <v>0</v>
      </c>
      <c r="BA167" s="17">
        <f t="shared" si="125"/>
        <v>0</v>
      </c>
      <c r="BB167" s="17">
        <f t="shared" si="125"/>
        <v>0</v>
      </c>
      <c r="BC167" s="17">
        <f t="shared" si="125"/>
        <v>0</v>
      </c>
      <c r="BD167" s="17">
        <f t="shared" si="125"/>
        <v>0</v>
      </c>
      <c r="BE167" s="17">
        <f t="shared" si="125"/>
        <v>0</v>
      </c>
      <c r="BF167" s="17">
        <f t="shared" si="125"/>
        <v>0</v>
      </c>
      <c r="BH167" s="36">
        <f t="shared" si="86"/>
        <v>0</v>
      </c>
      <c r="BI167" s="5"/>
    </row>
    <row r="168" spans="1:61" ht="15">
      <c r="A168" s="24" t="s">
        <v>12545</v>
      </c>
      <c r="B168" s="15">
        <f t="shared" si="102"/>
        <v>0</v>
      </c>
      <c r="C168" s="22" t="s">
        <v>12546</v>
      </c>
      <c r="D168" s="78">
        <f t="shared" si="103"/>
        <v>0</v>
      </c>
      <c r="E168" s="17">
        <f t="shared" si="104"/>
        <v>0</v>
      </c>
      <c r="F168" s="3">
        <f t="shared" si="105"/>
        <v>0</v>
      </c>
      <c r="G168" s="84">
        <f t="shared" si="106"/>
        <v>0</v>
      </c>
      <c r="H168" s="79">
        <f t="shared" ref="H168:H231" si="126">AL168+AN168</f>
        <v>0</v>
      </c>
      <c r="I168" s="79">
        <f t="shared" ref="I168:I231" si="127">AO168+AQ168</f>
        <v>0</v>
      </c>
      <c r="J168" s="79">
        <f t="shared" ref="J168:J231" si="128">AR168+AT168</f>
        <v>0</v>
      </c>
      <c r="K168" s="23">
        <v>0</v>
      </c>
      <c r="L168" s="17">
        <f t="shared" ref="L168:M187" si="129">SUMPRODUCT(L$374:L$599*(LEFT($A$374:$A$599,LEN($A168))=$A168))</f>
        <v>0</v>
      </c>
      <c r="M168" s="17">
        <f t="shared" si="129"/>
        <v>0</v>
      </c>
      <c r="N168" s="79">
        <f t="shared" ref="N168:N231" si="130">AU168</f>
        <v>0</v>
      </c>
      <c r="O168" s="17">
        <f t="shared" ref="O168:Q187" si="131">SUMPRODUCT(O$374:O$599*(LEFT($A$374:$A$599,LEN($A168))=$A168))</f>
        <v>0</v>
      </c>
      <c r="P168" s="17">
        <f t="shared" si="131"/>
        <v>0</v>
      </c>
      <c r="Q168" s="17">
        <f t="shared" si="131"/>
        <v>0</v>
      </c>
      <c r="R168" s="78">
        <f t="shared" si="107"/>
        <v>0</v>
      </c>
      <c r="S168" s="17">
        <f t="shared" si="111"/>
        <v>0</v>
      </c>
      <c r="T168" s="12">
        <f t="shared" si="108"/>
        <v>0</v>
      </c>
      <c r="U168" s="12">
        <f t="shared" si="109"/>
        <v>0</v>
      </c>
      <c r="V168" s="31">
        <v>0</v>
      </c>
      <c r="W168" s="31">
        <v>0</v>
      </c>
      <c r="X168" s="31">
        <v>0</v>
      </c>
      <c r="Y168" s="30">
        <f t="shared" si="85"/>
        <v>0</v>
      </c>
      <c r="Z168" s="17">
        <f t="shared" si="110"/>
        <v>0</v>
      </c>
      <c r="AA168" s="17">
        <f t="shared" si="112"/>
        <v>0</v>
      </c>
      <c r="AB168" s="23">
        <v>0</v>
      </c>
      <c r="AC168" s="17">
        <f t="shared" si="113"/>
        <v>0</v>
      </c>
      <c r="AD168" s="17">
        <f t="shared" ref="AD168:AF187" si="132">SUMPRODUCT(AD$374:AD$599*(LEFT($A$374:$A$599,LEN($A168))=$A168))</f>
        <v>0</v>
      </c>
      <c r="AE168" s="17">
        <f t="shared" si="132"/>
        <v>0</v>
      </c>
      <c r="AF168" s="17">
        <f t="shared" si="132"/>
        <v>0</v>
      </c>
      <c r="AH168" s="17">
        <f t="shared" ref="AH168:AQ177" si="133">SUMPRODUCT(AH$374:AH$599*(LEFT($A$374:$A$599,LEN($A168))=$A168))</f>
        <v>0</v>
      </c>
      <c r="AI168" s="17">
        <f t="shared" si="133"/>
        <v>0</v>
      </c>
      <c r="AJ168" s="17">
        <f t="shared" si="133"/>
        <v>0</v>
      </c>
      <c r="AK168" s="17">
        <f t="shared" si="133"/>
        <v>0</v>
      </c>
      <c r="AL168" s="17">
        <f t="shared" si="133"/>
        <v>0</v>
      </c>
      <c r="AM168" s="17">
        <f t="shared" si="133"/>
        <v>0</v>
      </c>
      <c r="AN168" s="17">
        <f t="shared" si="133"/>
        <v>0</v>
      </c>
      <c r="AO168" s="17">
        <f t="shared" si="133"/>
        <v>0</v>
      </c>
      <c r="AP168" s="17">
        <f t="shared" si="133"/>
        <v>0</v>
      </c>
      <c r="AQ168" s="17">
        <f t="shared" si="133"/>
        <v>0</v>
      </c>
      <c r="AR168" s="17">
        <f t="shared" ref="AR168:AY177" si="134">SUMPRODUCT(AR$374:AR$599*(LEFT($A$374:$A$599,LEN($A168))=$A168))</f>
        <v>0</v>
      </c>
      <c r="AS168" s="17">
        <f t="shared" si="134"/>
        <v>0</v>
      </c>
      <c r="AT168" s="17">
        <f t="shared" si="134"/>
        <v>0</v>
      </c>
      <c r="AU168" s="17">
        <f t="shared" si="134"/>
        <v>0</v>
      </c>
      <c r="AV168" s="17">
        <f t="shared" si="134"/>
        <v>0</v>
      </c>
      <c r="AW168" s="17">
        <f t="shared" si="134"/>
        <v>0</v>
      </c>
      <c r="AX168" s="17">
        <f t="shared" si="134"/>
        <v>0</v>
      </c>
      <c r="AY168" s="17">
        <f t="shared" si="134"/>
        <v>0</v>
      </c>
      <c r="BA168" s="17">
        <f t="shared" ref="BA168:BF177" si="135">SUMPRODUCT(BA$374:BA$599*(LEFT($A$374:$A$599,LEN($A168))=$A168))</f>
        <v>0</v>
      </c>
      <c r="BB168" s="17">
        <f t="shared" si="135"/>
        <v>0</v>
      </c>
      <c r="BC168" s="17">
        <f t="shared" si="135"/>
        <v>0</v>
      </c>
      <c r="BD168" s="17">
        <f t="shared" si="135"/>
        <v>0</v>
      </c>
      <c r="BE168" s="17">
        <f t="shared" si="135"/>
        <v>0</v>
      </c>
      <c r="BF168" s="17">
        <f t="shared" si="135"/>
        <v>0</v>
      </c>
      <c r="BH168" s="36">
        <f t="shared" si="86"/>
        <v>0</v>
      </c>
      <c r="BI168" s="33"/>
    </row>
    <row r="169" spans="1:61" ht="15">
      <c r="A169" s="24" t="s">
        <v>12547</v>
      </c>
      <c r="B169" s="15">
        <f t="shared" si="102"/>
        <v>0</v>
      </c>
      <c r="C169" s="22" t="s">
        <v>12548</v>
      </c>
      <c r="D169" s="78">
        <f t="shared" si="103"/>
        <v>0</v>
      </c>
      <c r="E169" s="17">
        <f t="shared" si="104"/>
        <v>0</v>
      </c>
      <c r="F169" s="3">
        <f t="shared" si="105"/>
        <v>0</v>
      </c>
      <c r="G169" s="84">
        <f t="shared" si="106"/>
        <v>0</v>
      </c>
      <c r="H169" s="79">
        <f t="shared" si="126"/>
        <v>0</v>
      </c>
      <c r="I169" s="79">
        <f t="shared" si="127"/>
        <v>0</v>
      </c>
      <c r="J169" s="79">
        <f t="shared" si="128"/>
        <v>0</v>
      </c>
      <c r="K169" s="23">
        <v>0</v>
      </c>
      <c r="L169" s="17">
        <f t="shared" si="129"/>
        <v>0</v>
      </c>
      <c r="M169" s="17">
        <f t="shared" si="129"/>
        <v>0</v>
      </c>
      <c r="N169" s="79">
        <f t="shared" si="130"/>
        <v>0</v>
      </c>
      <c r="O169" s="17">
        <f t="shared" si="131"/>
        <v>0</v>
      </c>
      <c r="P169" s="17">
        <f t="shared" si="131"/>
        <v>0</v>
      </c>
      <c r="Q169" s="17">
        <f t="shared" si="131"/>
        <v>0</v>
      </c>
      <c r="R169" s="78">
        <f t="shared" si="107"/>
        <v>0</v>
      </c>
      <c r="S169" s="17">
        <f t="shared" si="111"/>
        <v>0</v>
      </c>
      <c r="T169" s="12">
        <f t="shared" si="108"/>
        <v>0</v>
      </c>
      <c r="U169" s="12">
        <f t="shared" si="109"/>
        <v>0</v>
      </c>
      <c r="V169" s="31">
        <v>0</v>
      </c>
      <c r="W169" s="31">
        <v>0</v>
      </c>
      <c r="X169" s="31">
        <v>0</v>
      </c>
      <c r="Y169" s="30">
        <f t="shared" ref="Y169:Y232" si="136">AW169+AY169</f>
        <v>0</v>
      </c>
      <c r="Z169" s="17">
        <f t="shared" si="110"/>
        <v>0</v>
      </c>
      <c r="AA169" s="17">
        <f t="shared" si="112"/>
        <v>0</v>
      </c>
      <c r="AB169" s="23">
        <v>0</v>
      </c>
      <c r="AC169" s="17">
        <f t="shared" si="113"/>
        <v>0</v>
      </c>
      <c r="AD169" s="17">
        <f t="shared" si="132"/>
        <v>0</v>
      </c>
      <c r="AE169" s="17">
        <f t="shared" si="132"/>
        <v>0</v>
      </c>
      <c r="AF169" s="17">
        <f t="shared" si="132"/>
        <v>0</v>
      </c>
      <c r="AH169" s="17">
        <f t="shared" si="133"/>
        <v>0</v>
      </c>
      <c r="AI169" s="17">
        <f t="shared" si="133"/>
        <v>0</v>
      </c>
      <c r="AJ169" s="17">
        <f t="shared" si="133"/>
        <v>0</v>
      </c>
      <c r="AK169" s="17">
        <f t="shared" si="133"/>
        <v>0</v>
      </c>
      <c r="AL169" s="17">
        <f t="shared" si="133"/>
        <v>0</v>
      </c>
      <c r="AM169" s="17">
        <f t="shared" si="133"/>
        <v>0</v>
      </c>
      <c r="AN169" s="17">
        <f t="shared" si="133"/>
        <v>0</v>
      </c>
      <c r="AO169" s="17">
        <f t="shared" si="133"/>
        <v>0</v>
      </c>
      <c r="AP169" s="17">
        <f t="shared" si="133"/>
        <v>0</v>
      </c>
      <c r="AQ169" s="17">
        <f t="shared" si="133"/>
        <v>0</v>
      </c>
      <c r="AR169" s="17">
        <f t="shared" si="134"/>
        <v>0</v>
      </c>
      <c r="AS169" s="17">
        <f t="shared" si="134"/>
        <v>0</v>
      </c>
      <c r="AT169" s="17">
        <f t="shared" si="134"/>
        <v>0</v>
      </c>
      <c r="AU169" s="17">
        <f t="shared" si="134"/>
        <v>0</v>
      </c>
      <c r="AV169" s="17">
        <f t="shared" si="134"/>
        <v>0</v>
      </c>
      <c r="AW169" s="17">
        <f t="shared" si="134"/>
        <v>0</v>
      </c>
      <c r="AX169" s="17">
        <f t="shared" si="134"/>
        <v>0</v>
      </c>
      <c r="AY169" s="17">
        <f t="shared" si="134"/>
        <v>0</v>
      </c>
      <c r="BA169" s="17">
        <f t="shared" si="135"/>
        <v>0</v>
      </c>
      <c r="BB169" s="17">
        <f t="shared" si="135"/>
        <v>0</v>
      </c>
      <c r="BC169" s="17">
        <f t="shared" si="135"/>
        <v>0</v>
      </c>
      <c r="BD169" s="17">
        <f t="shared" si="135"/>
        <v>0</v>
      </c>
      <c r="BE169" s="17">
        <f t="shared" si="135"/>
        <v>0</v>
      </c>
      <c r="BF169" s="17">
        <f t="shared" si="135"/>
        <v>0</v>
      </c>
      <c r="BH169" s="36">
        <f t="shared" ref="BH169:BH232" si="137">+(BD169-AJ169)+(BF169-AV169)+(AX169-BB169)</f>
        <v>0</v>
      </c>
      <c r="BI169" s="33"/>
    </row>
    <row r="170" spans="1:61" ht="15">
      <c r="A170" s="24" t="s">
        <v>12549</v>
      </c>
      <c r="B170" s="15">
        <f t="shared" si="102"/>
        <v>0</v>
      </c>
      <c r="C170" s="22" t="s">
        <v>12550</v>
      </c>
      <c r="D170" s="78">
        <f t="shared" si="103"/>
        <v>0</v>
      </c>
      <c r="E170" s="17">
        <f t="shared" si="104"/>
        <v>0</v>
      </c>
      <c r="F170" s="3">
        <f t="shared" si="105"/>
        <v>0</v>
      </c>
      <c r="G170" s="84">
        <f t="shared" si="106"/>
        <v>0</v>
      </c>
      <c r="H170" s="79">
        <f t="shared" si="126"/>
        <v>0</v>
      </c>
      <c r="I170" s="79">
        <f t="shared" si="127"/>
        <v>0</v>
      </c>
      <c r="J170" s="79">
        <f t="shared" si="128"/>
        <v>0</v>
      </c>
      <c r="K170" s="23">
        <v>0</v>
      </c>
      <c r="L170" s="17">
        <f t="shared" si="129"/>
        <v>0</v>
      </c>
      <c r="M170" s="17">
        <f t="shared" si="129"/>
        <v>0</v>
      </c>
      <c r="N170" s="79">
        <f t="shared" si="130"/>
        <v>0</v>
      </c>
      <c r="O170" s="17">
        <f t="shared" si="131"/>
        <v>0</v>
      </c>
      <c r="P170" s="17">
        <f t="shared" si="131"/>
        <v>0</v>
      </c>
      <c r="Q170" s="17">
        <f t="shared" si="131"/>
        <v>0</v>
      </c>
      <c r="R170" s="78">
        <f t="shared" si="107"/>
        <v>0</v>
      </c>
      <c r="S170" s="17">
        <f t="shared" si="111"/>
        <v>0</v>
      </c>
      <c r="T170" s="12">
        <f t="shared" si="108"/>
        <v>0</v>
      </c>
      <c r="U170" s="12">
        <f t="shared" si="109"/>
        <v>0</v>
      </c>
      <c r="V170" s="31">
        <v>0</v>
      </c>
      <c r="W170" s="31">
        <v>0</v>
      </c>
      <c r="X170" s="31">
        <v>0</v>
      </c>
      <c r="Y170" s="30">
        <f t="shared" si="136"/>
        <v>0</v>
      </c>
      <c r="Z170" s="17">
        <f t="shared" si="110"/>
        <v>0</v>
      </c>
      <c r="AA170" s="17">
        <f t="shared" si="112"/>
        <v>0</v>
      </c>
      <c r="AB170" s="23">
        <v>0</v>
      </c>
      <c r="AC170" s="17">
        <f t="shared" si="113"/>
        <v>0</v>
      </c>
      <c r="AD170" s="17">
        <f t="shared" si="132"/>
        <v>0</v>
      </c>
      <c r="AE170" s="17">
        <f t="shared" si="132"/>
        <v>0</v>
      </c>
      <c r="AF170" s="17">
        <f t="shared" si="132"/>
        <v>0</v>
      </c>
      <c r="AH170" s="17">
        <f t="shared" si="133"/>
        <v>0</v>
      </c>
      <c r="AI170" s="17">
        <f t="shared" si="133"/>
        <v>0</v>
      </c>
      <c r="AJ170" s="17">
        <f t="shared" si="133"/>
        <v>0</v>
      </c>
      <c r="AK170" s="17">
        <f t="shared" si="133"/>
        <v>0</v>
      </c>
      <c r="AL170" s="17">
        <f t="shared" si="133"/>
        <v>0</v>
      </c>
      <c r="AM170" s="17">
        <f t="shared" si="133"/>
        <v>0</v>
      </c>
      <c r="AN170" s="17">
        <f t="shared" si="133"/>
        <v>0</v>
      </c>
      <c r="AO170" s="17">
        <f t="shared" si="133"/>
        <v>0</v>
      </c>
      <c r="AP170" s="17">
        <f t="shared" si="133"/>
        <v>0</v>
      </c>
      <c r="AQ170" s="17">
        <f t="shared" si="133"/>
        <v>0</v>
      </c>
      <c r="AR170" s="17">
        <f t="shared" si="134"/>
        <v>0</v>
      </c>
      <c r="AS170" s="17">
        <f t="shared" si="134"/>
        <v>0</v>
      </c>
      <c r="AT170" s="17">
        <f t="shared" si="134"/>
        <v>0</v>
      </c>
      <c r="AU170" s="17">
        <f t="shared" si="134"/>
        <v>0</v>
      </c>
      <c r="AV170" s="17">
        <f t="shared" si="134"/>
        <v>0</v>
      </c>
      <c r="AW170" s="17">
        <f t="shared" si="134"/>
        <v>0</v>
      </c>
      <c r="AX170" s="17">
        <f t="shared" si="134"/>
        <v>0</v>
      </c>
      <c r="AY170" s="17">
        <f t="shared" si="134"/>
        <v>0</v>
      </c>
      <c r="BA170" s="17">
        <f t="shared" si="135"/>
        <v>0</v>
      </c>
      <c r="BB170" s="17">
        <f t="shared" si="135"/>
        <v>0</v>
      </c>
      <c r="BC170" s="17">
        <f t="shared" si="135"/>
        <v>0</v>
      </c>
      <c r="BD170" s="17">
        <f t="shared" si="135"/>
        <v>0</v>
      </c>
      <c r="BE170" s="17">
        <f t="shared" si="135"/>
        <v>0</v>
      </c>
      <c r="BF170" s="17">
        <f t="shared" si="135"/>
        <v>0</v>
      </c>
      <c r="BH170" s="36">
        <f t="shared" si="137"/>
        <v>0</v>
      </c>
      <c r="BI170" s="5"/>
    </row>
    <row r="171" spans="1:61" ht="15">
      <c r="A171" s="24" t="s">
        <v>12551</v>
      </c>
      <c r="B171" s="15">
        <f t="shared" si="102"/>
        <v>0</v>
      </c>
      <c r="C171" s="22" t="s">
        <v>12552</v>
      </c>
      <c r="D171" s="78">
        <f t="shared" si="103"/>
        <v>0</v>
      </c>
      <c r="E171" s="17">
        <f t="shared" si="104"/>
        <v>0</v>
      </c>
      <c r="F171" s="3">
        <f t="shared" si="105"/>
        <v>0</v>
      </c>
      <c r="G171" s="84">
        <f t="shared" si="106"/>
        <v>0</v>
      </c>
      <c r="H171" s="79">
        <f t="shared" si="126"/>
        <v>0</v>
      </c>
      <c r="I171" s="79">
        <f t="shared" si="127"/>
        <v>0</v>
      </c>
      <c r="J171" s="79">
        <f t="shared" si="128"/>
        <v>0</v>
      </c>
      <c r="K171" s="23">
        <v>0</v>
      </c>
      <c r="L171" s="17">
        <f t="shared" si="129"/>
        <v>0</v>
      </c>
      <c r="M171" s="17">
        <f t="shared" si="129"/>
        <v>0</v>
      </c>
      <c r="N171" s="79">
        <f t="shared" si="130"/>
        <v>0</v>
      </c>
      <c r="O171" s="17">
        <f t="shared" si="131"/>
        <v>0</v>
      </c>
      <c r="P171" s="17">
        <f t="shared" si="131"/>
        <v>0</v>
      </c>
      <c r="Q171" s="17">
        <f t="shared" si="131"/>
        <v>0</v>
      </c>
      <c r="R171" s="78">
        <f t="shared" si="107"/>
        <v>0</v>
      </c>
      <c r="S171" s="17">
        <f t="shared" si="111"/>
        <v>0</v>
      </c>
      <c r="T171" s="12">
        <f t="shared" si="108"/>
        <v>0</v>
      </c>
      <c r="U171" s="12">
        <f t="shared" si="109"/>
        <v>0</v>
      </c>
      <c r="V171" s="31">
        <v>0</v>
      </c>
      <c r="W171" s="31">
        <v>0</v>
      </c>
      <c r="X171" s="31">
        <v>0</v>
      </c>
      <c r="Y171" s="30">
        <f t="shared" si="136"/>
        <v>0</v>
      </c>
      <c r="Z171" s="17">
        <f t="shared" si="110"/>
        <v>0</v>
      </c>
      <c r="AA171" s="17">
        <f t="shared" si="112"/>
        <v>0</v>
      </c>
      <c r="AB171" s="23">
        <v>0</v>
      </c>
      <c r="AC171" s="17">
        <f t="shared" si="113"/>
        <v>0</v>
      </c>
      <c r="AD171" s="17">
        <f t="shared" si="132"/>
        <v>0</v>
      </c>
      <c r="AE171" s="17">
        <f t="shared" si="132"/>
        <v>0</v>
      </c>
      <c r="AF171" s="17">
        <f t="shared" si="132"/>
        <v>0</v>
      </c>
      <c r="AH171" s="17">
        <f t="shared" si="133"/>
        <v>0</v>
      </c>
      <c r="AI171" s="17">
        <f t="shared" si="133"/>
        <v>0</v>
      </c>
      <c r="AJ171" s="17">
        <f t="shared" si="133"/>
        <v>0</v>
      </c>
      <c r="AK171" s="17">
        <f t="shared" si="133"/>
        <v>0</v>
      </c>
      <c r="AL171" s="17">
        <f t="shared" si="133"/>
        <v>0</v>
      </c>
      <c r="AM171" s="17">
        <f t="shared" si="133"/>
        <v>0</v>
      </c>
      <c r="AN171" s="17">
        <f t="shared" si="133"/>
        <v>0</v>
      </c>
      <c r="AO171" s="17">
        <f t="shared" si="133"/>
        <v>0</v>
      </c>
      <c r="AP171" s="17">
        <f t="shared" si="133"/>
        <v>0</v>
      </c>
      <c r="AQ171" s="17">
        <f t="shared" si="133"/>
        <v>0</v>
      </c>
      <c r="AR171" s="17">
        <f t="shared" si="134"/>
        <v>0</v>
      </c>
      <c r="AS171" s="17">
        <f t="shared" si="134"/>
        <v>0</v>
      </c>
      <c r="AT171" s="17">
        <f t="shared" si="134"/>
        <v>0</v>
      </c>
      <c r="AU171" s="17">
        <f t="shared" si="134"/>
        <v>0</v>
      </c>
      <c r="AV171" s="17">
        <f t="shared" si="134"/>
        <v>0</v>
      </c>
      <c r="AW171" s="17">
        <f t="shared" si="134"/>
        <v>0</v>
      </c>
      <c r="AX171" s="17">
        <f t="shared" si="134"/>
        <v>0</v>
      </c>
      <c r="AY171" s="17">
        <f t="shared" si="134"/>
        <v>0</v>
      </c>
      <c r="BA171" s="17">
        <f t="shared" si="135"/>
        <v>0</v>
      </c>
      <c r="BB171" s="17">
        <f t="shared" si="135"/>
        <v>0</v>
      </c>
      <c r="BC171" s="17">
        <f t="shared" si="135"/>
        <v>0</v>
      </c>
      <c r="BD171" s="17">
        <f t="shared" si="135"/>
        <v>0</v>
      </c>
      <c r="BE171" s="17">
        <f t="shared" si="135"/>
        <v>0</v>
      </c>
      <c r="BF171" s="17">
        <f t="shared" si="135"/>
        <v>0</v>
      </c>
      <c r="BH171" s="36">
        <f t="shared" si="137"/>
        <v>0</v>
      </c>
      <c r="BI171" s="5"/>
    </row>
    <row r="172" spans="1:61" ht="15">
      <c r="A172" s="24" t="s">
        <v>12553</v>
      </c>
      <c r="B172" s="15">
        <f t="shared" si="102"/>
        <v>0</v>
      </c>
      <c r="C172" s="22" t="s">
        <v>12554</v>
      </c>
      <c r="D172" s="78">
        <f t="shared" si="103"/>
        <v>0</v>
      </c>
      <c r="E172" s="17">
        <f t="shared" si="104"/>
        <v>0</v>
      </c>
      <c r="F172" s="3">
        <f t="shared" si="105"/>
        <v>0</v>
      </c>
      <c r="G172" s="84">
        <f t="shared" si="106"/>
        <v>0</v>
      </c>
      <c r="H172" s="79">
        <f t="shared" si="126"/>
        <v>0</v>
      </c>
      <c r="I172" s="79">
        <f t="shared" si="127"/>
        <v>0</v>
      </c>
      <c r="J172" s="79">
        <f t="shared" si="128"/>
        <v>0</v>
      </c>
      <c r="K172" s="23">
        <v>0</v>
      </c>
      <c r="L172" s="17">
        <f t="shared" si="129"/>
        <v>0</v>
      </c>
      <c r="M172" s="17">
        <f t="shared" si="129"/>
        <v>0</v>
      </c>
      <c r="N172" s="79">
        <f t="shared" si="130"/>
        <v>0</v>
      </c>
      <c r="O172" s="17">
        <f t="shared" si="131"/>
        <v>0</v>
      </c>
      <c r="P172" s="17">
        <f t="shared" si="131"/>
        <v>0</v>
      </c>
      <c r="Q172" s="17">
        <f t="shared" si="131"/>
        <v>0</v>
      </c>
      <c r="R172" s="78">
        <f t="shared" si="107"/>
        <v>0</v>
      </c>
      <c r="S172" s="17">
        <f t="shared" si="111"/>
        <v>0</v>
      </c>
      <c r="T172" s="12">
        <f t="shared" si="108"/>
        <v>0</v>
      </c>
      <c r="U172" s="12">
        <f t="shared" si="109"/>
        <v>0</v>
      </c>
      <c r="V172" s="31">
        <v>0</v>
      </c>
      <c r="W172" s="31">
        <v>0</v>
      </c>
      <c r="X172" s="31">
        <v>0</v>
      </c>
      <c r="Y172" s="30">
        <f t="shared" si="136"/>
        <v>0</v>
      </c>
      <c r="Z172" s="17">
        <f t="shared" si="110"/>
        <v>0</v>
      </c>
      <c r="AA172" s="17">
        <f t="shared" si="112"/>
        <v>0</v>
      </c>
      <c r="AB172" s="23">
        <v>0</v>
      </c>
      <c r="AC172" s="17">
        <f t="shared" si="113"/>
        <v>0</v>
      </c>
      <c r="AD172" s="17">
        <f t="shared" si="132"/>
        <v>0</v>
      </c>
      <c r="AE172" s="17">
        <f t="shared" si="132"/>
        <v>0</v>
      </c>
      <c r="AF172" s="17">
        <f t="shared" si="132"/>
        <v>0</v>
      </c>
      <c r="AH172" s="17">
        <f t="shared" si="133"/>
        <v>0</v>
      </c>
      <c r="AI172" s="17">
        <f t="shared" si="133"/>
        <v>0</v>
      </c>
      <c r="AJ172" s="17">
        <f t="shared" si="133"/>
        <v>0</v>
      </c>
      <c r="AK172" s="17">
        <f t="shared" si="133"/>
        <v>0</v>
      </c>
      <c r="AL172" s="17">
        <f t="shared" si="133"/>
        <v>0</v>
      </c>
      <c r="AM172" s="17">
        <f t="shared" si="133"/>
        <v>0</v>
      </c>
      <c r="AN172" s="17">
        <f t="shared" si="133"/>
        <v>0</v>
      </c>
      <c r="AO172" s="17">
        <f t="shared" si="133"/>
        <v>0</v>
      </c>
      <c r="AP172" s="17">
        <f t="shared" si="133"/>
        <v>0</v>
      </c>
      <c r="AQ172" s="17">
        <f t="shared" si="133"/>
        <v>0</v>
      </c>
      <c r="AR172" s="17">
        <f t="shared" si="134"/>
        <v>0</v>
      </c>
      <c r="AS172" s="17">
        <f t="shared" si="134"/>
        <v>0</v>
      </c>
      <c r="AT172" s="17">
        <f t="shared" si="134"/>
        <v>0</v>
      </c>
      <c r="AU172" s="17">
        <f t="shared" si="134"/>
        <v>0</v>
      </c>
      <c r="AV172" s="17">
        <f t="shared" si="134"/>
        <v>0</v>
      </c>
      <c r="AW172" s="17">
        <f t="shared" si="134"/>
        <v>0</v>
      </c>
      <c r="AX172" s="17">
        <f t="shared" si="134"/>
        <v>0</v>
      </c>
      <c r="AY172" s="17">
        <f t="shared" si="134"/>
        <v>0</v>
      </c>
      <c r="BA172" s="17">
        <f t="shared" si="135"/>
        <v>0</v>
      </c>
      <c r="BB172" s="17">
        <f t="shared" si="135"/>
        <v>0</v>
      </c>
      <c r="BC172" s="17">
        <f t="shared" si="135"/>
        <v>0</v>
      </c>
      <c r="BD172" s="17">
        <f t="shared" si="135"/>
        <v>0</v>
      </c>
      <c r="BE172" s="17">
        <f t="shared" si="135"/>
        <v>0</v>
      </c>
      <c r="BF172" s="17">
        <f t="shared" si="135"/>
        <v>0</v>
      </c>
      <c r="BH172" s="36">
        <f t="shared" si="137"/>
        <v>0</v>
      </c>
      <c r="BI172" s="33"/>
    </row>
    <row r="173" spans="1:61" ht="15">
      <c r="A173" s="24" t="s">
        <v>12555</v>
      </c>
      <c r="B173" s="15">
        <f t="shared" si="102"/>
        <v>0</v>
      </c>
      <c r="C173" s="22" t="s">
        <v>12556</v>
      </c>
      <c r="D173" s="78">
        <f t="shared" si="103"/>
        <v>0</v>
      </c>
      <c r="E173" s="17">
        <f t="shared" si="104"/>
        <v>0</v>
      </c>
      <c r="F173" s="3">
        <f t="shared" si="105"/>
        <v>0</v>
      </c>
      <c r="G173" s="84">
        <f t="shared" si="106"/>
        <v>0</v>
      </c>
      <c r="H173" s="79">
        <f t="shared" si="126"/>
        <v>0</v>
      </c>
      <c r="I173" s="79">
        <f t="shared" si="127"/>
        <v>0</v>
      </c>
      <c r="J173" s="79">
        <f t="shared" si="128"/>
        <v>0</v>
      </c>
      <c r="K173" s="23">
        <v>0</v>
      </c>
      <c r="L173" s="17">
        <f t="shared" si="129"/>
        <v>0</v>
      </c>
      <c r="M173" s="17">
        <f t="shared" si="129"/>
        <v>0</v>
      </c>
      <c r="N173" s="79">
        <f t="shared" si="130"/>
        <v>0</v>
      </c>
      <c r="O173" s="17">
        <f t="shared" si="131"/>
        <v>0</v>
      </c>
      <c r="P173" s="17">
        <f t="shared" si="131"/>
        <v>0</v>
      </c>
      <c r="Q173" s="17">
        <f t="shared" si="131"/>
        <v>0</v>
      </c>
      <c r="R173" s="78">
        <f t="shared" si="107"/>
        <v>0</v>
      </c>
      <c r="S173" s="17">
        <f t="shared" si="111"/>
        <v>0</v>
      </c>
      <c r="T173" s="12">
        <f t="shared" si="108"/>
        <v>0</v>
      </c>
      <c r="U173" s="12">
        <f t="shared" si="109"/>
        <v>0</v>
      </c>
      <c r="V173" s="31">
        <v>0</v>
      </c>
      <c r="W173" s="31">
        <v>0</v>
      </c>
      <c r="X173" s="31">
        <v>0</v>
      </c>
      <c r="Y173" s="30">
        <f t="shared" si="136"/>
        <v>0</v>
      </c>
      <c r="Z173" s="17">
        <f t="shared" si="110"/>
        <v>0</v>
      </c>
      <c r="AA173" s="17">
        <f t="shared" si="112"/>
        <v>0</v>
      </c>
      <c r="AB173" s="23">
        <v>0</v>
      </c>
      <c r="AC173" s="17">
        <f t="shared" si="113"/>
        <v>0</v>
      </c>
      <c r="AD173" s="17">
        <f t="shared" si="132"/>
        <v>0</v>
      </c>
      <c r="AE173" s="17">
        <f t="shared" si="132"/>
        <v>0</v>
      </c>
      <c r="AF173" s="17">
        <f t="shared" si="132"/>
        <v>0</v>
      </c>
      <c r="AH173" s="17">
        <f t="shared" si="133"/>
        <v>0</v>
      </c>
      <c r="AI173" s="17">
        <f t="shared" si="133"/>
        <v>0</v>
      </c>
      <c r="AJ173" s="17">
        <f t="shared" si="133"/>
        <v>0</v>
      </c>
      <c r="AK173" s="17">
        <f t="shared" si="133"/>
        <v>0</v>
      </c>
      <c r="AL173" s="17">
        <f t="shared" si="133"/>
        <v>0</v>
      </c>
      <c r="AM173" s="17">
        <f t="shared" si="133"/>
        <v>0</v>
      </c>
      <c r="AN173" s="17">
        <f t="shared" si="133"/>
        <v>0</v>
      </c>
      <c r="AO173" s="17">
        <f t="shared" si="133"/>
        <v>0</v>
      </c>
      <c r="AP173" s="17">
        <f t="shared" si="133"/>
        <v>0</v>
      </c>
      <c r="AQ173" s="17">
        <f t="shared" si="133"/>
        <v>0</v>
      </c>
      <c r="AR173" s="17">
        <f t="shared" si="134"/>
        <v>0</v>
      </c>
      <c r="AS173" s="17">
        <f t="shared" si="134"/>
        <v>0</v>
      </c>
      <c r="AT173" s="17">
        <f t="shared" si="134"/>
        <v>0</v>
      </c>
      <c r="AU173" s="17">
        <f t="shared" si="134"/>
        <v>0</v>
      </c>
      <c r="AV173" s="17">
        <f t="shared" si="134"/>
        <v>0</v>
      </c>
      <c r="AW173" s="17">
        <f t="shared" si="134"/>
        <v>0</v>
      </c>
      <c r="AX173" s="17">
        <f t="shared" si="134"/>
        <v>0</v>
      </c>
      <c r="AY173" s="17">
        <f t="shared" si="134"/>
        <v>0</v>
      </c>
      <c r="BA173" s="17">
        <f t="shared" si="135"/>
        <v>0</v>
      </c>
      <c r="BB173" s="17">
        <f t="shared" si="135"/>
        <v>0</v>
      </c>
      <c r="BC173" s="17">
        <f t="shared" si="135"/>
        <v>0</v>
      </c>
      <c r="BD173" s="17">
        <f t="shared" si="135"/>
        <v>0</v>
      </c>
      <c r="BE173" s="17">
        <f t="shared" si="135"/>
        <v>0</v>
      </c>
      <c r="BF173" s="17">
        <f t="shared" si="135"/>
        <v>0</v>
      </c>
      <c r="BH173" s="36">
        <f t="shared" si="137"/>
        <v>0</v>
      </c>
      <c r="BI173" s="33"/>
    </row>
    <row r="174" spans="1:61" ht="15">
      <c r="A174" s="24" t="s">
        <v>12557</v>
      </c>
      <c r="B174" s="15">
        <f t="shared" si="102"/>
        <v>0</v>
      </c>
      <c r="C174" s="22" t="s">
        <v>12558</v>
      </c>
      <c r="D174" s="78">
        <f t="shared" si="103"/>
        <v>0</v>
      </c>
      <c r="E174" s="17">
        <f t="shared" si="104"/>
        <v>0</v>
      </c>
      <c r="F174" s="3">
        <f t="shared" si="105"/>
        <v>0</v>
      </c>
      <c r="G174" s="84">
        <f t="shared" si="106"/>
        <v>0</v>
      </c>
      <c r="H174" s="79">
        <f t="shared" si="126"/>
        <v>0</v>
      </c>
      <c r="I174" s="79">
        <f t="shared" si="127"/>
        <v>0</v>
      </c>
      <c r="J174" s="79">
        <f t="shared" si="128"/>
        <v>0</v>
      </c>
      <c r="K174" s="23">
        <v>0</v>
      </c>
      <c r="L174" s="17">
        <f t="shared" si="129"/>
        <v>0</v>
      </c>
      <c r="M174" s="17">
        <f t="shared" si="129"/>
        <v>0</v>
      </c>
      <c r="N174" s="79">
        <f t="shared" si="130"/>
        <v>0</v>
      </c>
      <c r="O174" s="17">
        <f t="shared" si="131"/>
        <v>0</v>
      </c>
      <c r="P174" s="17">
        <f t="shared" si="131"/>
        <v>0</v>
      </c>
      <c r="Q174" s="17">
        <f t="shared" si="131"/>
        <v>0</v>
      </c>
      <c r="R174" s="78">
        <f t="shared" si="107"/>
        <v>0</v>
      </c>
      <c r="S174" s="17">
        <f t="shared" si="111"/>
        <v>0</v>
      </c>
      <c r="T174" s="12">
        <f t="shared" si="108"/>
        <v>0</v>
      </c>
      <c r="U174" s="12">
        <f t="shared" si="109"/>
        <v>0</v>
      </c>
      <c r="V174" s="31">
        <v>0</v>
      </c>
      <c r="W174" s="31">
        <v>0</v>
      </c>
      <c r="X174" s="31">
        <v>0</v>
      </c>
      <c r="Y174" s="30">
        <f t="shared" si="136"/>
        <v>0</v>
      </c>
      <c r="Z174" s="17">
        <f t="shared" si="110"/>
        <v>0</v>
      </c>
      <c r="AA174" s="17">
        <f t="shared" si="112"/>
        <v>0</v>
      </c>
      <c r="AB174" s="23">
        <v>0</v>
      </c>
      <c r="AC174" s="17">
        <f t="shared" si="113"/>
        <v>0</v>
      </c>
      <c r="AD174" s="17">
        <f t="shared" si="132"/>
        <v>0</v>
      </c>
      <c r="AE174" s="17">
        <f t="shared" si="132"/>
        <v>0</v>
      </c>
      <c r="AF174" s="17">
        <f t="shared" si="132"/>
        <v>0</v>
      </c>
      <c r="AH174" s="17">
        <f t="shared" si="133"/>
        <v>0</v>
      </c>
      <c r="AI174" s="17">
        <f t="shared" si="133"/>
        <v>0</v>
      </c>
      <c r="AJ174" s="17">
        <f t="shared" si="133"/>
        <v>0</v>
      </c>
      <c r="AK174" s="17">
        <f t="shared" si="133"/>
        <v>0</v>
      </c>
      <c r="AL174" s="17">
        <f t="shared" si="133"/>
        <v>0</v>
      </c>
      <c r="AM174" s="17">
        <f t="shared" si="133"/>
        <v>0</v>
      </c>
      <c r="AN174" s="17">
        <f t="shared" si="133"/>
        <v>0</v>
      </c>
      <c r="AO174" s="17">
        <f t="shared" si="133"/>
        <v>0</v>
      </c>
      <c r="AP174" s="17">
        <f t="shared" si="133"/>
        <v>0</v>
      </c>
      <c r="AQ174" s="17">
        <f t="shared" si="133"/>
        <v>0</v>
      </c>
      <c r="AR174" s="17">
        <f t="shared" si="134"/>
        <v>0</v>
      </c>
      <c r="AS174" s="17">
        <f t="shared" si="134"/>
        <v>0</v>
      </c>
      <c r="AT174" s="17">
        <f t="shared" si="134"/>
        <v>0</v>
      </c>
      <c r="AU174" s="17">
        <f t="shared" si="134"/>
        <v>0</v>
      </c>
      <c r="AV174" s="17">
        <f t="shared" si="134"/>
        <v>0</v>
      </c>
      <c r="AW174" s="17">
        <f t="shared" si="134"/>
        <v>0</v>
      </c>
      <c r="AX174" s="17">
        <f t="shared" si="134"/>
        <v>0</v>
      </c>
      <c r="AY174" s="17">
        <f t="shared" si="134"/>
        <v>0</v>
      </c>
      <c r="BA174" s="17">
        <f t="shared" si="135"/>
        <v>0</v>
      </c>
      <c r="BB174" s="17">
        <f t="shared" si="135"/>
        <v>0</v>
      </c>
      <c r="BC174" s="17">
        <f t="shared" si="135"/>
        <v>0</v>
      </c>
      <c r="BD174" s="17">
        <f t="shared" si="135"/>
        <v>0</v>
      </c>
      <c r="BE174" s="17">
        <f t="shared" si="135"/>
        <v>0</v>
      </c>
      <c r="BF174" s="17">
        <f t="shared" si="135"/>
        <v>0</v>
      </c>
      <c r="BH174" s="36">
        <f t="shared" si="137"/>
        <v>0</v>
      </c>
      <c r="BI174" s="5"/>
    </row>
    <row r="175" spans="1:61" ht="15">
      <c r="A175" s="24" t="s">
        <v>12559</v>
      </c>
      <c r="B175" s="15">
        <f t="shared" si="102"/>
        <v>0</v>
      </c>
      <c r="C175" s="22" t="s">
        <v>12560</v>
      </c>
      <c r="D175" s="78">
        <f t="shared" si="103"/>
        <v>0</v>
      </c>
      <c r="E175" s="17">
        <f t="shared" si="104"/>
        <v>0</v>
      </c>
      <c r="F175" s="3">
        <f t="shared" si="105"/>
        <v>0</v>
      </c>
      <c r="G175" s="84">
        <f t="shared" si="106"/>
        <v>0</v>
      </c>
      <c r="H175" s="79">
        <f t="shared" si="126"/>
        <v>0</v>
      </c>
      <c r="I175" s="79">
        <f t="shared" si="127"/>
        <v>0</v>
      </c>
      <c r="J175" s="79">
        <f t="shared" si="128"/>
        <v>0</v>
      </c>
      <c r="K175" s="23">
        <v>0</v>
      </c>
      <c r="L175" s="17">
        <f t="shared" si="129"/>
        <v>0</v>
      </c>
      <c r="M175" s="17">
        <f t="shared" si="129"/>
        <v>0</v>
      </c>
      <c r="N175" s="79">
        <f t="shared" si="130"/>
        <v>0</v>
      </c>
      <c r="O175" s="17">
        <f t="shared" si="131"/>
        <v>0</v>
      </c>
      <c r="P175" s="17">
        <f t="shared" si="131"/>
        <v>0</v>
      </c>
      <c r="Q175" s="17">
        <f t="shared" si="131"/>
        <v>0</v>
      </c>
      <c r="R175" s="78">
        <f t="shared" si="107"/>
        <v>0</v>
      </c>
      <c r="S175" s="17">
        <f t="shared" si="111"/>
        <v>0</v>
      </c>
      <c r="T175" s="12">
        <f t="shared" si="108"/>
        <v>0</v>
      </c>
      <c r="U175" s="12">
        <f t="shared" si="109"/>
        <v>0</v>
      </c>
      <c r="V175" s="31">
        <v>0</v>
      </c>
      <c r="W175" s="31">
        <v>0</v>
      </c>
      <c r="X175" s="31">
        <v>0</v>
      </c>
      <c r="Y175" s="30">
        <f t="shared" si="136"/>
        <v>0</v>
      </c>
      <c r="Z175" s="17">
        <f t="shared" si="110"/>
        <v>0</v>
      </c>
      <c r="AA175" s="17">
        <f t="shared" si="112"/>
        <v>0</v>
      </c>
      <c r="AB175" s="23">
        <v>0</v>
      </c>
      <c r="AC175" s="17">
        <f t="shared" si="113"/>
        <v>0</v>
      </c>
      <c r="AD175" s="17">
        <f t="shared" si="132"/>
        <v>0</v>
      </c>
      <c r="AE175" s="17">
        <f t="shared" si="132"/>
        <v>0</v>
      </c>
      <c r="AF175" s="17">
        <f t="shared" si="132"/>
        <v>0</v>
      </c>
      <c r="AH175" s="17">
        <f t="shared" si="133"/>
        <v>0</v>
      </c>
      <c r="AI175" s="17">
        <f t="shared" si="133"/>
        <v>0</v>
      </c>
      <c r="AJ175" s="17">
        <f t="shared" si="133"/>
        <v>0</v>
      </c>
      <c r="AK175" s="17">
        <f t="shared" si="133"/>
        <v>0</v>
      </c>
      <c r="AL175" s="17">
        <f t="shared" si="133"/>
        <v>0</v>
      </c>
      <c r="AM175" s="17">
        <f t="shared" si="133"/>
        <v>0</v>
      </c>
      <c r="AN175" s="17">
        <f t="shared" si="133"/>
        <v>0</v>
      </c>
      <c r="AO175" s="17">
        <f t="shared" si="133"/>
        <v>0</v>
      </c>
      <c r="AP175" s="17">
        <f t="shared" si="133"/>
        <v>0</v>
      </c>
      <c r="AQ175" s="17">
        <f t="shared" si="133"/>
        <v>0</v>
      </c>
      <c r="AR175" s="17">
        <f t="shared" si="134"/>
        <v>0</v>
      </c>
      <c r="AS175" s="17">
        <f t="shared" si="134"/>
        <v>0</v>
      </c>
      <c r="AT175" s="17">
        <f t="shared" si="134"/>
        <v>0</v>
      </c>
      <c r="AU175" s="17">
        <f t="shared" si="134"/>
        <v>0</v>
      </c>
      <c r="AV175" s="17">
        <f t="shared" si="134"/>
        <v>0</v>
      </c>
      <c r="AW175" s="17">
        <f t="shared" si="134"/>
        <v>0</v>
      </c>
      <c r="AX175" s="17">
        <f t="shared" si="134"/>
        <v>0</v>
      </c>
      <c r="AY175" s="17">
        <f t="shared" si="134"/>
        <v>0</v>
      </c>
      <c r="BA175" s="17">
        <f t="shared" si="135"/>
        <v>0</v>
      </c>
      <c r="BB175" s="17">
        <f t="shared" si="135"/>
        <v>0</v>
      </c>
      <c r="BC175" s="17">
        <f t="shared" si="135"/>
        <v>0</v>
      </c>
      <c r="BD175" s="17">
        <f t="shared" si="135"/>
        <v>0</v>
      </c>
      <c r="BE175" s="17">
        <f t="shared" si="135"/>
        <v>0</v>
      </c>
      <c r="BF175" s="17">
        <f t="shared" si="135"/>
        <v>0</v>
      </c>
      <c r="BH175" s="36">
        <f t="shared" si="137"/>
        <v>0</v>
      </c>
      <c r="BI175" s="5"/>
    </row>
    <row r="176" spans="1:61" ht="15">
      <c r="A176" s="24" t="s">
        <v>12561</v>
      </c>
      <c r="B176" s="15">
        <f t="shared" si="102"/>
        <v>0</v>
      </c>
      <c r="C176" s="22" t="s">
        <v>12562</v>
      </c>
      <c r="D176" s="78">
        <f t="shared" si="103"/>
        <v>0</v>
      </c>
      <c r="E176" s="17">
        <f t="shared" si="104"/>
        <v>0</v>
      </c>
      <c r="F176" s="3">
        <f t="shared" si="105"/>
        <v>0</v>
      </c>
      <c r="G176" s="84">
        <f t="shared" si="106"/>
        <v>0</v>
      </c>
      <c r="H176" s="79">
        <f t="shared" si="126"/>
        <v>0</v>
      </c>
      <c r="I176" s="79">
        <f t="shared" si="127"/>
        <v>0</v>
      </c>
      <c r="J176" s="79">
        <f t="shared" si="128"/>
        <v>0</v>
      </c>
      <c r="K176" s="20">
        <v>0</v>
      </c>
      <c r="L176" s="17">
        <f t="shared" si="129"/>
        <v>0</v>
      </c>
      <c r="M176" s="17">
        <f t="shared" si="129"/>
        <v>0</v>
      </c>
      <c r="N176" s="79">
        <f t="shared" si="130"/>
        <v>0</v>
      </c>
      <c r="O176" s="17">
        <f t="shared" si="131"/>
        <v>0</v>
      </c>
      <c r="P176" s="17">
        <f t="shared" si="131"/>
        <v>0</v>
      </c>
      <c r="Q176" s="17">
        <f t="shared" si="131"/>
        <v>0</v>
      </c>
      <c r="R176" s="78">
        <f t="shared" si="107"/>
        <v>0</v>
      </c>
      <c r="S176" s="17">
        <f t="shared" si="111"/>
        <v>0</v>
      </c>
      <c r="T176" s="12">
        <f t="shared" si="108"/>
        <v>0</v>
      </c>
      <c r="U176" s="12">
        <f t="shared" si="109"/>
        <v>0</v>
      </c>
      <c r="V176" s="31">
        <v>0</v>
      </c>
      <c r="W176" s="31">
        <v>0</v>
      </c>
      <c r="X176" s="31">
        <v>0</v>
      </c>
      <c r="Y176" s="30">
        <f t="shared" si="136"/>
        <v>0</v>
      </c>
      <c r="Z176" s="17">
        <f t="shared" si="110"/>
        <v>0</v>
      </c>
      <c r="AA176" s="17">
        <f t="shared" si="112"/>
        <v>0</v>
      </c>
      <c r="AB176" s="23">
        <v>0</v>
      </c>
      <c r="AC176" s="17">
        <f t="shared" si="113"/>
        <v>0</v>
      </c>
      <c r="AD176" s="17">
        <f t="shared" si="132"/>
        <v>0</v>
      </c>
      <c r="AE176" s="17">
        <f t="shared" si="132"/>
        <v>0</v>
      </c>
      <c r="AF176" s="17">
        <f t="shared" si="132"/>
        <v>0</v>
      </c>
      <c r="AH176" s="17">
        <f t="shared" si="133"/>
        <v>0</v>
      </c>
      <c r="AI176" s="17">
        <f t="shared" si="133"/>
        <v>0</v>
      </c>
      <c r="AJ176" s="17">
        <f t="shared" si="133"/>
        <v>0</v>
      </c>
      <c r="AK176" s="17">
        <f t="shared" si="133"/>
        <v>0</v>
      </c>
      <c r="AL176" s="17">
        <f t="shared" si="133"/>
        <v>0</v>
      </c>
      <c r="AM176" s="17">
        <f t="shared" si="133"/>
        <v>0</v>
      </c>
      <c r="AN176" s="17">
        <f t="shared" si="133"/>
        <v>0</v>
      </c>
      <c r="AO176" s="17">
        <f t="shared" si="133"/>
        <v>0</v>
      </c>
      <c r="AP176" s="17">
        <f t="shared" si="133"/>
        <v>0</v>
      </c>
      <c r="AQ176" s="17">
        <f t="shared" si="133"/>
        <v>0</v>
      </c>
      <c r="AR176" s="17">
        <f t="shared" si="134"/>
        <v>0</v>
      </c>
      <c r="AS176" s="17">
        <f t="shared" si="134"/>
        <v>0</v>
      </c>
      <c r="AT176" s="17">
        <f t="shared" si="134"/>
        <v>0</v>
      </c>
      <c r="AU176" s="17">
        <f t="shared" si="134"/>
        <v>0</v>
      </c>
      <c r="AV176" s="17">
        <f t="shared" si="134"/>
        <v>0</v>
      </c>
      <c r="AW176" s="17">
        <f t="shared" si="134"/>
        <v>0</v>
      </c>
      <c r="AX176" s="17">
        <f t="shared" si="134"/>
        <v>0</v>
      </c>
      <c r="AY176" s="17">
        <f t="shared" si="134"/>
        <v>0</v>
      </c>
      <c r="BA176" s="17">
        <f t="shared" si="135"/>
        <v>0</v>
      </c>
      <c r="BB176" s="17">
        <f t="shared" si="135"/>
        <v>0</v>
      </c>
      <c r="BC176" s="17">
        <f t="shared" si="135"/>
        <v>0</v>
      </c>
      <c r="BD176" s="17">
        <f t="shared" si="135"/>
        <v>0</v>
      </c>
      <c r="BE176" s="17">
        <f t="shared" si="135"/>
        <v>0</v>
      </c>
      <c r="BF176" s="17">
        <f t="shared" si="135"/>
        <v>0</v>
      </c>
      <c r="BH176" s="36">
        <f t="shared" si="137"/>
        <v>0</v>
      </c>
      <c r="BI176" s="33"/>
    </row>
    <row r="177" spans="1:61" ht="15">
      <c r="A177" s="24" t="s">
        <v>12563</v>
      </c>
      <c r="B177" s="15">
        <f t="shared" si="102"/>
        <v>0</v>
      </c>
      <c r="C177" s="22" t="s">
        <v>12564</v>
      </c>
      <c r="D177" s="78">
        <f t="shared" si="103"/>
        <v>0</v>
      </c>
      <c r="E177" s="17">
        <f t="shared" si="104"/>
        <v>0</v>
      </c>
      <c r="F177" s="3">
        <f t="shared" si="105"/>
        <v>0</v>
      </c>
      <c r="G177" s="84">
        <f t="shared" si="106"/>
        <v>0</v>
      </c>
      <c r="H177" s="79">
        <f t="shared" si="126"/>
        <v>0</v>
      </c>
      <c r="I177" s="79">
        <f t="shared" si="127"/>
        <v>0</v>
      </c>
      <c r="J177" s="79">
        <f t="shared" si="128"/>
        <v>0</v>
      </c>
      <c r="K177" s="23">
        <v>0</v>
      </c>
      <c r="L177" s="17">
        <f t="shared" si="129"/>
        <v>0</v>
      </c>
      <c r="M177" s="17">
        <f t="shared" si="129"/>
        <v>0</v>
      </c>
      <c r="N177" s="79">
        <f t="shared" si="130"/>
        <v>0</v>
      </c>
      <c r="O177" s="17">
        <f t="shared" si="131"/>
        <v>0</v>
      </c>
      <c r="P177" s="17">
        <f t="shared" si="131"/>
        <v>0</v>
      </c>
      <c r="Q177" s="17">
        <f t="shared" si="131"/>
        <v>0</v>
      </c>
      <c r="R177" s="78">
        <f t="shared" si="107"/>
        <v>0</v>
      </c>
      <c r="S177" s="17">
        <f t="shared" si="111"/>
        <v>0</v>
      </c>
      <c r="T177" s="12">
        <f t="shared" si="108"/>
        <v>0</v>
      </c>
      <c r="U177" s="12">
        <f t="shared" si="109"/>
        <v>0</v>
      </c>
      <c r="V177" s="31">
        <v>0</v>
      </c>
      <c r="W177" s="31">
        <v>0</v>
      </c>
      <c r="X177" s="31">
        <v>0</v>
      </c>
      <c r="Y177" s="30">
        <f t="shared" si="136"/>
        <v>0</v>
      </c>
      <c r="Z177" s="17">
        <f t="shared" si="110"/>
        <v>0</v>
      </c>
      <c r="AA177" s="17">
        <f t="shared" si="112"/>
        <v>0</v>
      </c>
      <c r="AB177" s="23">
        <v>0</v>
      </c>
      <c r="AC177" s="17">
        <f t="shared" si="113"/>
        <v>0</v>
      </c>
      <c r="AD177" s="17">
        <f t="shared" si="132"/>
        <v>0</v>
      </c>
      <c r="AE177" s="17">
        <f t="shared" si="132"/>
        <v>0</v>
      </c>
      <c r="AF177" s="17">
        <f t="shared" si="132"/>
        <v>0</v>
      </c>
      <c r="AH177" s="17">
        <f t="shared" si="133"/>
        <v>0</v>
      </c>
      <c r="AI177" s="17">
        <f t="shared" si="133"/>
        <v>0</v>
      </c>
      <c r="AJ177" s="17">
        <f t="shared" si="133"/>
        <v>0</v>
      </c>
      <c r="AK177" s="17">
        <f t="shared" si="133"/>
        <v>0</v>
      </c>
      <c r="AL177" s="17">
        <f t="shared" si="133"/>
        <v>0</v>
      </c>
      <c r="AM177" s="17">
        <f t="shared" si="133"/>
        <v>0</v>
      </c>
      <c r="AN177" s="17">
        <f t="shared" si="133"/>
        <v>0</v>
      </c>
      <c r="AO177" s="17">
        <f t="shared" si="133"/>
        <v>0</v>
      </c>
      <c r="AP177" s="17">
        <f t="shared" si="133"/>
        <v>0</v>
      </c>
      <c r="AQ177" s="17">
        <f t="shared" si="133"/>
        <v>0</v>
      </c>
      <c r="AR177" s="17">
        <f t="shared" si="134"/>
        <v>0</v>
      </c>
      <c r="AS177" s="17">
        <f t="shared" si="134"/>
        <v>0</v>
      </c>
      <c r="AT177" s="17">
        <f t="shared" si="134"/>
        <v>0</v>
      </c>
      <c r="AU177" s="17">
        <f t="shared" si="134"/>
        <v>0</v>
      </c>
      <c r="AV177" s="17">
        <f t="shared" si="134"/>
        <v>0</v>
      </c>
      <c r="AW177" s="17">
        <f t="shared" si="134"/>
        <v>0</v>
      </c>
      <c r="AX177" s="17">
        <f t="shared" si="134"/>
        <v>0</v>
      </c>
      <c r="AY177" s="17">
        <f t="shared" si="134"/>
        <v>0</v>
      </c>
      <c r="BA177" s="17">
        <f t="shared" si="135"/>
        <v>0</v>
      </c>
      <c r="BB177" s="17">
        <f t="shared" si="135"/>
        <v>0</v>
      </c>
      <c r="BC177" s="17">
        <f t="shared" si="135"/>
        <v>0</v>
      </c>
      <c r="BD177" s="17">
        <f t="shared" si="135"/>
        <v>0</v>
      </c>
      <c r="BE177" s="17">
        <f t="shared" si="135"/>
        <v>0</v>
      </c>
      <c r="BF177" s="17">
        <f t="shared" si="135"/>
        <v>0</v>
      </c>
      <c r="BH177" s="36">
        <f t="shared" si="137"/>
        <v>0</v>
      </c>
      <c r="BI177" s="33"/>
    </row>
    <row r="178" spans="1:61" ht="15">
      <c r="A178" s="24" t="s">
        <v>12565</v>
      </c>
      <c r="B178" s="15">
        <f t="shared" si="102"/>
        <v>0</v>
      </c>
      <c r="C178" s="22" t="s">
        <v>12566</v>
      </c>
      <c r="D178" s="78">
        <f t="shared" si="103"/>
        <v>0</v>
      </c>
      <c r="E178" s="17">
        <f t="shared" si="104"/>
        <v>0</v>
      </c>
      <c r="F178" s="3">
        <f t="shared" si="105"/>
        <v>0</v>
      </c>
      <c r="G178" s="84">
        <f t="shared" si="106"/>
        <v>0</v>
      </c>
      <c r="H178" s="79">
        <f t="shared" si="126"/>
        <v>0</v>
      </c>
      <c r="I178" s="79">
        <f t="shared" si="127"/>
        <v>0</v>
      </c>
      <c r="J178" s="79">
        <f t="shared" si="128"/>
        <v>0</v>
      </c>
      <c r="K178" s="23">
        <v>0</v>
      </c>
      <c r="L178" s="17">
        <f t="shared" si="129"/>
        <v>0</v>
      </c>
      <c r="M178" s="17">
        <f t="shared" si="129"/>
        <v>0</v>
      </c>
      <c r="N178" s="79">
        <f t="shared" si="130"/>
        <v>0</v>
      </c>
      <c r="O178" s="17">
        <f t="shared" si="131"/>
        <v>0</v>
      </c>
      <c r="P178" s="17">
        <f t="shared" si="131"/>
        <v>0</v>
      </c>
      <c r="Q178" s="17">
        <f t="shared" si="131"/>
        <v>0</v>
      </c>
      <c r="R178" s="78">
        <f t="shared" si="107"/>
        <v>0</v>
      </c>
      <c r="S178" s="17">
        <f t="shared" si="111"/>
        <v>0</v>
      </c>
      <c r="T178" s="12">
        <f t="shared" si="108"/>
        <v>0</v>
      </c>
      <c r="U178" s="12">
        <f t="shared" si="109"/>
        <v>0</v>
      </c>
      <c r="V178" s="31">
        <v>0</v>
      </c>
      <c r="W178" s="31">
        <v>0</v>
      </c>
      <c r="X178" s="31">
        <v>0</v>
      </c>
      <c r="Y178" s="30">
        <f t="shared" si="136"/>
        <v>0</v>
      </c>
      <c r="Z178" s="17">
        <f t="shared" si="110"/>
        <v>0</v>
      </c>
      <c r="AA178" s="17">
        <f t="shared" si="112"/>
        <v>0</v>
      </c>
      <c r="AB178" s="23">
        <v>0</v>
      </c>
      <c r="AC178" s="17">
        <f t="shared" si="113"/>
        <v>0</v>
      </c>
      <c r="AD178" s="17">
        <f t="shared" si="132"/>
        <v>0</v>
      </c>
      <c r="AE178" s="17">
        <f t="shared" si="132"/>
        <v>0</v>
      </c>
      <c r="AF178" s="17">
        <f t="shared" si="132"/>
        <v>0</v>
      </c>
      <c r="AH178" s="17">
        <f t="shared" ref="AH178:AQ187" si="138">SUMPRODUCT(AH$374:AH$599*(LEFT($A$374:$A$599,LEN($A178))=$A178))</f>
        <v>0</v>
      </c>
      <c r="AI178" s="17">
        <f t="shared" si="138"/>
        <v>0</v>
      </c>
      <c r="AJ178" s="17">
        <f t="shared" si="138"/>
        <v>0</v>
      </c>
      <c r="AK178" s="17">
        <f t="shared" si="138"/>
        <v>0</v>
      </c>
      <c r="AL178" s="17">
        <f t="shared" si="138"/>
        <v>0</v>
      </c>
      <c r="AM178" s="17">
        <f t="shared" si="138"/>
        <v>0</v>
      </c>
      <c r="AN178" s="17">
        <f t="shared" si="138"/>
        <v>0</v>
      </c>
      <c r="AO178" s="17">
        <f t="shared" si="138"/>
        <v>0</v>
      </c>
      <c r="AP178" s="17">
        <f t="shared" si="138"/>
        <v>0</v>
      </c>
      <c r="AQ178" s="17">
        <f t="shared" si="138"/>
        <v>0</v>
      </c>
      <c r="AR178" s="17">
        <f t="shared" ref="AR178:AY187" si="139">SUMPRODUCT(AR$374:AR$599*(LEFT($A$374:$A$599,LEN($A178))=$A178))</f>
        <v>0</v>
      </c>
      <c r="AS178" s="17">
        <f t="shared" si="139"/>
        <v>0</v>
      </c>
      <c r="AT178" s="17">
        <f t="shared" si="139"/>
        <v>0</v>
      </c>
      <c r="AU178" s="17">
        <f t="shared" si="139"/>
        <v>0</v>
      </c>
      <c r="AV178" s="17">
        <f t="shared" si="139"/>
        <v>0</v>
      </c>
      <c r="AW178" s="17">
        <f t="shared" si="139"/>
        <v>0</v>
      </c>
      <c r="AX178" s="17">
        <f t="shared" si="139"/>
        <v>0</v>
      </c>
      <c r="AY178" s="17">
        <f t="shared" si="139"/>
        <v>0</v>
      </c>
      <c r="BA178" s="17">
        <f t="shared" ref="BA178:BF187" si="140">SUMPRODUCT(BA$374:BA$599*(LEFT($A$374:$A$599,LEN($A178))=$A178))</f>
        <v>0</v>
      </c>
      <c r="BB178" s="17">
        <f t="shared" si="140"/>
        <v>0</v>
      </c>
      <c r="BC178" s="17">
        <f t="shared" si="140"/>
        <v>0</v>
      </c>
      <c r="BD178" s="17">
        <f t="shared" si="140"/>
        <v>0</v>
      </c>
      <c r="BE178" s="17">
        <f t="shared" si="140"/>
        <v>0</v>
      </c>
      <c r="BF178" s="17">
        <f t="shared" si="140"/>
        <v>0</v>
      </c>
      <c r="BH178" s="36">
        <f t="shared" si="137"/>
        <v>0</v>
      </c>
      <c r="BI178" s="5"/>
    </row>
    <row r="179" spans="1:61" ht="15">
      <c r="A179" s="24" t="s">
        <v>12567</v>
      </c>
      <c r="B179" s="15">
        <f t="shared" si="102"/>
        <v>0</v>
      </c>
      <c r="C179" s="22" t="s">
        <v>12568</v>
      </c>
      <c r="D179" s="78">
        <f t="shared" si="103"/>
        <v>0</v>
      </c>
      <c r="E179" s="17">
        <f t="shared" si="104"/>
        <v>0</v>
      </c>
      <c r="F179" s="3">
        <f t="shared" si="105"/>
        <v>0</v>
      </c>
      <c r="G179" s="84">
        <f t="shared" si="106"/>
        <v>0</v>
      </c>
      <c r="H179" s="79">
        <f t="shared" si="126"/>
        <v>0</v>
      </c>
      <c r="I179" s="79">
        <f t="shared" si="127"/>
        <v>0</v>
      </c>
      <c r="J179" s="79">
        <f t="shared" si="128"/>
        <v>0</v>
      </c>
      <c r="K179" s="23">
        <v>0</v>
      </c>
      <c r="L179" s="17">
        <f t="shared" si="129"/>
        <v>0</v>
      </c>
      <c r="M179" s="17">
        <f t="shared" si="129"/>
        <v>0</v>
      </c>
      <c r="N179" s="79">
        <f t="shared" si="130"/>
        <v>0</v>
      </c>
      <c r="O179" s="17">
        <f t="shared" si="131"/>
        <v>0</v>
      </c>
      <c r="P179" s="17">
        <f t="shared" si="131"/>
        <v>0</v>
      </c>
      <c r="Q179" s="17">
        <f t="shared" si="131"/>
        <v>0</v>
      </c>
      <c r="R179" s="78">
        <f t="shared" si="107"/>
        <v>0</v>
      </c>
      <c r="S179" s="17">
        <f t="shared" si="111"/>
        <v>0</v>
      </c>
      <c r="T179" s="12">
        <f t="shared" si="108"/>
        <v>0</v>
      </c>
      <c r="U179" s="12">
        <f t="shared" si="109"/>
        <v>0</v>
      </c>
      <c r="V179" s="31">
        <v>0</v>
      </c>
      <c r="W179" s="31">
        <v>0</v>
      </c>
      <c r="X179" s="31">
        <v>0</v>
      </c>
      <c r="Y179" s="30">
        <f t="shared" si="136"/>
        <v>0</v>
      </c>
      <c r="Z179" s="17">
        <f t="shared" si="110"/>
        <v>0</v>
      </c>
      <c r="AA179" s="17">
        <f t="shared" si="112"/>
        <v>0</v>
      </c>
      <c r="AB179" s="23">
        <v>0</v>
      </c>
      <c r="AC179" s="17">
        <f t="shared" si="113"/>
        <v>0</v>
      </c>
      <c r="AD179" s="17">
        <f t="shared" si="132"/>
        <v>0</v>
      </c>
      <c r="AE179" s="17">
        <f t="shared" si="132"/>
        <v>0</v>
      </c>
      <c r="AF179" s="17">
        <f t="shared" si="132"/>
        <v>0</v>
      </c>
      <c r="AH179" s="17">
        <f t="shared" si="138"/>
        <v>0</v>
      </c>
      <c r="AI179" s="17">
        <f t="shared" si="138"/>
        <v>0</v>
      </c>
      <c r="AJ179" s="17">
        <f t="shared" si="138"/>
        <v>0</v>
      </c>
      <c r="AK179" s="17">
        <f t="shared" si="138"/>
        <v>0</v>
      </c>
      <c r="AL179" s="17">
        <f t="shared" si="138"/>
        <v>0</v>
      </c>
      <c r="AM179" s="17">
        <f t="shared" si="138"/>
        <v>0</v>
      </c>
      <c r="AN179" s="17">
        <f t="shared" si="138"/>
        <v>0</v>
      </c>
      <c r="AO179" s="17">
        <f t="shared" si="138"/>
        <v>0</v>
      </c>
      <c r="AP179" s="17">
        <f t="shared" si="138"/>
        <v>0</v>
      </c>
      <c r="AQ179" s="17">
        <f t="shared" si="138"/>
        <v>0</v>
      </c>
      <c r="AR179" s="17">
        <f t="shared" si="139"/>
        <v>0</v>
      </c>
      <c r="AS179" s="17">
        <f t="shared" si="139"/>
        <v>0</v>
      </c>
      <c r="AT179" s="17">
        <f t="shared" si="139"/>
        <v>0</v>
      </c>
      <c r="AU179" s="17">
        <f t="shared" si="139"/>
        <v>0</v>
      </c>
      <c r="AV179" s="17">
        <f t="shared" si="139"/>
        <v>0</v>
      </c>
      <c r="AW179" s="17">
        <f t="shared" si="139"/>
        <v>0</v>
      </c>
      <c r="AX179" s="17">
        <f t="shared" si="139"/>
        <v>0</v>
      </c>
      <c r="AY179" s="17">
        <f t="shared" si="139"/>
        <v>0</v>
      </c>
      <c r="BA179" s="17">
        <f t="shared" si="140"/>
        <v>0</v>
      </c>
      <c r="BB179" s="17">
        <f t="shared" si="140"/>
        <v>0</v>
      </c>
      <c r="BC179" s="17">
        <f t="shared" si="140"/>
        <v>0</v>
      </c>
      <c r="BD179" s="17">
        <f t="shared" si="140"/>
        <v>0</v>
      </c>
      <c r="BE179" s="17">
        <f t="shared" si="140"/>
        <v>0</v>
      </c>
      <c r="BF179" s="17">
        <f t="shared" si="140"/>
        <v>0</v>
      </c>
      <c r="BH179" s="36">
        <f t="shared" si="137"/>
        <v>0</v>
      </c>
      <c r="BI179" s="5"/>
    </row>
    <row r="180" spans="1:61" ht="15">
      <c r="A180" s="24" t="s">
        <v>12569</v>
      </c>
      <c r="B180" s="15">
        <f t="shared" si="102"/>
        <v>0</v>
      </c>
      <c r="C180" s="22" t="s">
        <v>12570</v>
      </c>
      <c r="D180" s="78">
        <f t="shared" si="103"/>
        <v>0</v>
      </c>
      <c r="E180" s="17">
        <f t="shared" si="104"/>
        <v>0</v>
      </c>
      <c r="F180" s="3">
        <f t="shared" si="105"/>
        <v>0</v>
      </c>
      <c r="G180" s="84">
        <f t="shared" si="106"/>
        <v>0</v>
      </c>
      <c r="H180" s="79">
        <f t="shared" si="126"/>
        <v>0</v>
      </c>
      <c r="I180" s="79">
        <f t="shared" si="127"/>
        <v>0</v>
      </c>
      <c r="J180" s="79">
        <f t="shared" si="128"/>
        <v>0</v>
      </c>
      <c r="K180" s="23">
        <v>0</v>
      </c>
      <c r="L180" s="17">
        <f t="shared" si="129"/>
        <v>0</v>
      </c>
      <c r="M180" s="17">
        <f t="shared" si="129"/>
        <v>0</v>
      </c>
      <c r="N180" s="79">
        <f t="shared" si="130"/>
        <v>0</v>
      </c>
      <c r="O180" s="17">
        <f t="shared" si="131"/>
        <v>0</v>
      </c>
      <c r="P180" s="17">
        <f t="shared" si="131"/>
        <v>0</v>
      </c>
      <c r="Q180" s="17">
        <f t="shared" si="131"/>
        <v>0</v>
      </c>
      <c r="R180" s="78">
        <f t="shared" si="107"/>
        <v>0</v>
      </c>
      <c r="S180" s="17">
        <f t="shared" si="111"/>
        <v>0</v>
      </c>
      <c r="T180" s="12">
        <f t="shared" si="108"/>
        <v>0</v>
      </c>
      <c r="U180" s="12">
        <f t="shared" si="109"/>
        <v>0</v>
      </c>
      <c r="V180" s="31">
        <v>0</v>
      </c>
      <c r="W180" s="31">
        <v>0</v>
      </c>
      <c r="X180" s="31">
        <v>0</v>
      </c>
      <c r="Y180" s="30">
        <f t="shared" si="136"/>
        <v>0</v>
      </c>
      <c r="Z180" s="17">
        <f t="shared" si="110"/>
        <v>0</v>
      </c>
      <c r="AA180" s="17">
        <f t="shared" si="112"/>
        <v>0</v>
      </c>
      <c r="AB180" s="23">
        <v>0</v>
      </c>
      <c r="AC180" s="17">
        <f t="shared" si="113"/>
        <v>0</v>
      </c>
      <c r="AD180" s="17">
        <f t="shared" si="132"/>
        <v>0</v>
      </c>
      <c r="AE180" s="17">
        <f t="shared" si="132"/>
        <v>0</v>
      </c>
      <c r="AF180" s="17">
        <f t="shared" si="132"/>
        <v>0</v>
      </c>
      <c r="AH180" s="17">
        <f t="shared" si="138"/>
        <v>0</v>
      </c>
      <c r="AI180" s="17">
        <f t="shared" si="138"/>
        <v>0</v>
      </c>
      <c r="AJ180" s="17">
        <f t="shared" si="138"/>
        <v>0</v>
      </c>
      <c r="AK180" s="17">
        <f t="shared" si="138"/>
        <v>0</v>
      </c>
      <c r="AL180" s="17">
        <f t="shared" si="138"/>
        <v>0</v>
      </c>
      <c r="AM180" s="17">
        <f t="shared" si="138"/>
        <v>0</v>
      </c>
      <c r="AN180" s="17">
        <f t="shared" si="138"/>
        <v>0</v>
      </c>
      <c r="AO180" s="17">
        <f t="shared" si="138"/>
        <v>0</v>
      </c>
      <c r="AP180" s="17">
        <f t="shared" si="138"/>
        <v>0</v>
      </c>
      <c r="AQ180" s="17">
        <f t="shared" si="138"/>
        <v>0</v>
      </c>
      <c r="AR180" s="17">
        <f t="shared" si="139"/>
        <v>0</v>
      </c>
      <c r="AS180" s="17">
        <f t="shared" si="139"/>
        <v>0</v>
      </c>
      <c r="AT180" s="17">
        <f t="shared" si="139"/>
        <v>0</v>
      </c>
      <c r="AU180" s="17">
        <f t="shared" si="139"/>
        <v>0</v>
      </c>
      <c r="AV180" s="17">
        <f t="shared" si="139"/>
        <v>0</v>
      </c>
      <c r="AW180" s="17">
        <f t="shared" si="139"/>
        <v>0</v>
      </c>
      <c r="AX180" s="17">
        <f t="shared" si="139"/>
        <v>0</v>
      </c>
      <c r="AY180" s="17">
        <f t="shared" si="139"/>
        <v>0</v>
      </c>
      <c r="BA180" s="17">
        <f t="shared" si="140"/>
        <v>0</v>
      </c>
      <c r="BB180" s="17">
        <f t="shared" si="140"/>
        <v>0</v>
      </c>
      <c r="BC180" s="17">
        <f t="shared" si="140"/>
        <v>0</v>
      </c>
      <c r="BD180" s="17">
        <f t="shared" si="140"/>
        <v>0</v>
      </c>
      <c r="BE180" s="17">
        <f t="shared" si="140"/>
        <v>0</v>
      </c>
      <c r="BF180" s="17">
        <f t="shared" si="140"/>
        <v>0</v>
      </c>
      <c r="BH180" s="36">
        <f t="shared" si="137"/>
        <v>0</v>
      </c>
      <c r="BI180" s="33"/>
    </row>
    <row r="181" spans="1:61" ht="15">
      <c r="A181" s="24" t="s">
        <v>12571</v>
      </c>
      <c r="B181" s="15">
        <f t="shared" si="102"/>
        <v>0</v>
      </c>
      <c r="C181" s="22" t="s">
        <v>12572</v>
      </c>
      <c r="D181" s="78">
        <f t="shared" si="103"/>
        <v>0</v>
      </c>
      <c r="E181" s="17">
        <f t="shared" si="104"/>
        <v>0</v>
      </c>
      <c r="F181" s="3">
        <f t="shared" si="105"/>
        <v>0</v>
      </c>
      <c r="G181" s="84">
        <f t="shared" si="106"/>
        <v>0</v>
      </c>
      <c r="H181" s="79">
        <f t="shared" si="126"/>
        <v>0</v>
      </c>
      <c r="I181" s="79">
        <f t="shared" si="127"/>
        <v>0</v>
      </c>
      <c r="J181" s="79">
        <f t="shared" si="128"/>
        <v>0</v>
      </c>
      <c r="K181" s="23">
        <v>0</v>
      </c>
      <c r="L181" s="17">
        <f t="shared" si="129"/>
        <v>0</v>
      </c>
      <c r="M181" s="17">
        <f t="shared" si="129"/>
        <v>0</v>
      </c>
      <c r="N181" s="79">
        <f t="shared" si="130"/>
        <v>0</v>
      </c>
      <c r="O181" s="17">
        <f t="shared" si="131"/>
        <v>0</v>
      </c>
      <c r="P181" s="17">
        <f t="shared" si="131"/>
        <v>0</v>
      </c>
      <c r="Q181" s="17">
        <f t="shared" si="131"/>
        <v>0</v>
      </c>
      <c r="R181" s="78">
        <f t="shared" si="107"/>
        <v>0</v>
      </c>
      <c r="S181" s="17">
        <f t="shared" si="111"/>
        <v>0</v>
      </c>
      <c r="T181" s="12">
        <f t="shared" si="108"/>
        <v>0</v>
      </c>
      <c r="U181" s="12">
        <f t="shared" si="109"/>
        <v>0</v>
      </c>
      <c r="V181" s="31">
        <v>0</v>
      </c>
      <c r="W181" s="31">
        <v>0</v>
      </c>
      <c r="X181" s="31">
        <v>0</v>
      </c>
      <c r="Y181" s="30">
        <f t="shared" si="136"/>
        <v>0</v>
      </c>
      <c r="Z181" s="17">
        <f t="shared" si="110"/>
        <v>0</v>
      </c>
      <c r="AA181" s="17">
        <f t="shared" si="112"/>
        <v>0</v>
      </c>
      <c r="AB181" s="23">
        <v>0</v>
      </c>
      <c r="AC181" s="17">
        <f t="shared" si="113"/>
        <v>0</v>
      </c>
      <c r="AD181" s="17">
        <f t="shared" si="132"/>
        <v>0</v>
      </c>
      <c r="AE181" s="17">
        <f t="shared" si="132"/>
        <v>0</v>
      </c>
      <c r="AF181" s="17">
        <f t="shared" si="132"/>
        <v>0</v>
      </c>
      <c r="AH181" s="17">
        <f t="shared" si="138"/>
        <v>0</v>
      </c>
      <c r="AI181" s="17">
        <f t="shared" si="138"/>
        <v>0</v>
      </c>
      <c r="AJ181" s="17">
        <f t="shared" si="138"/>
        <v>0</v>
      </c>
      <c r="AK181" s="17">
        <f t="shared" si="138"/>
        <v>0</v>
      </c>
      <c r="AL181" s="17">
        <f t="shared" si="138"/>
        <v>0</v>
      </c>
      <c r="AM181" s="17">
        <f t="shared" si="138"/>
        <v>0</v>
      </c>
      <c r="AN181" s="17">
        <f t="shared" si="138"/>
        <v>0</v>
      </c>
      <c r="AO181" s="17">
        <f t="shared" si="138"/>
        <v>0</v>
      </c>
      <c r="AP181" s="17">
        <f t="shared" si="138"/>
        <v>0</v>
      </c>
      <c r="AQ181" s="17">
        <f t="shared" si="138"/>
        <v>0</v>
      </c>
      <c r="AR181" s="17">
        <f t="shared" si="139"/>
        <v>0</v>
      </c>
      <c r="AS181" s="17">
        <f t="shared" si="139"/>
        <v>0</v>
      </c>
      <c r="AT181" s="17">
        <f t="shared" si="139"/>
        <v>0</v>
      </c>
      <c r="AU181" s="17">
        <f t="shared" si="139"/>
        <v>0</v>
      </c>
      <c r="AV181" s="17">
        <f t="shared" si="139"/>
        <v>0</v>
      </c>
      <c r="AW181" s="17">
        <f t="shared" si="139"/>
        <v>0</v>
      </c>
      <c r="AX181" s="17">
        <f t="shared" si="139"/>
        <v>0</v>
      </c>
      <c r="AY181" s="17">
        <f t="shared" si="139"/>
        <v>0</v>
      </c>
      <c r="BA181" s="17">
        <f t="shared" si="140"/>
        <v>0</v>
      </c>
      <c r="BB181" s="17">
        <f t="shared" si="140"/>
        <v>0</v>
      </c>
      <c r="BC181" s="17">
        <f t="shared" si="140"/>
        <v>0</v>
      </c>
      <c r="BD181" s="17">
        <f t="shared" si="140"/>
        <v>0</v>
      </c>
      <c r="BE181" s="17">
        <f t="shared" si="140"/>
        <v>0</v>
      </c>
      <c r="BF181" s="17">
        <f t="shared" si="140"/>
        <v>0</v>
      </c>
      <c r="BH181" s="36">
        <f t="shared" si="137"/>
        <v>0</v>
      </c>
      <c r="BI181" s="33"/>
    </row>
    <row r="182" spans="1:61" ht="15">
      <c r="A182" s="24" t="s">
        <v>12573</v>
      </c>
      <c r="B182" s="15">
        <f t="shared" si="102"/>
        <v>0</v>
      </c>
      <c r="C182" s="22" t="s">
        <v>12574</v>
      </c>
      <c r="D182" s="78">
        <f t="shared" si="103"/>
        <v>0</v>
      </c>
      <c r="E182" s="17">
        <f t="shared" si="104"/>
        <v>0</v>
      </c>
      <c r="F182" s="3">
        <f t="shared" si="105"/>
        <v>0</v>
      </c>
      <c r="G182" s="84">
        <f t="shared" si="106"/>
        <v>0</v>
      </c>
      <c r="H182" s="79">
        <f t="shared" si="126"/>
        <v>0</v>
      </c>
      <c r="I182" s="79">
        <f t="shared" si="127"/>
        <v>0</v>
      </c>
      <c r="J182" s="79">
        <f t="shared" si="128"/>
        <v>0</v>
      </c>
      <c r="K182" s="23">
        <v>0</v>
      </c>
      <c r="L182" s="17">
        <f t="shared" si="129"/>
        <v>0</v>
      </c>
      <c r="M182" s="17">
        <f t="shared" si="129"/>
        <v>0</v>
      </c>
      <c r="N182" s="79">
        <f t="shared" si="130"/>
        <v>0</v>
      </c>
      <c r="O182" s="17">
        <f t="shared" si="131"/>
        <v>0</v>
      </c>
      <c r="P182" s="17">
        <f t="shared" si="131"/>
        <v>0</v>
      </c>
      <c r="Q182" s="17">
        <f t="shared" si="131"/>
        <v>0</v>
      </c>
      <c r="R182" s="78">
        <f t="shared" si="107"/>
        <v>0</v>
      </c>
      <c r="S182" s="17">
        <f t="shared" si="111"/>
        <v>0</v>
      </c>
      <c r="T182" s="12">
        <f t="shared" si="108"/>
        <v>0</v>
      </c>
      <c r="U182" s="12">
        <f t="shared" si="109"/>
        <v>0</v>
      </c>
      <c r="V182" s="31">
        <v>0</v>
      </c>
      <c r="W182" s="31">
        <v>0</v>
      </c>
      <c r="X182" s="31">
        <v>0</v>
      </c>
      <c r="Y182" s="30">
        <f t="shared" si="136"/>
        <v>0</v>
      </c>
      <c r="Z182" s="17">
        <f t="shared" si="110"/>
        <v>0</v>
      </c>
      <c r="AA182" s="17">
        <f t="shared" si="112"/>
        <v>0</v>
      </c>
      <c r="AB182" s="23">
        <v>0</v>
      </c>
      <c r="AC182" s="17">
        <f t="shared" si="113"/>
        <v>0</v>
      </c>
      <c r="AD182" s="17">
        <f t="shared" si="132"/>
        <v>0</v>
      </c>
      <c r="AE182" s="17">
        <f t="shared" si="132"/>
        <v>0</v>
      </c>
      <c r="AF182" s="17">
        <f t="shared" si="132"/>
        <v>0</v>
      </c>
      <c r="AH182" s="17">
        <f t="shared" si="138"/>
        <v>0</v>
      </c>
      <c r="AI182" s="17">
        <f t="shared" si="138"/>
        <v>0</v>
      </c>
      <c r="AJ182" s="17">
        <f t="shared" si="138"/>
        <v>0</v>
      </c>
      <c r="AK182" s="17">
        <f t="shared" si="138"/>
        <v>0</v>
      </c>
      <c r="AL182" s="17">
        <f t="shared" si="138"/>
        <v>0</v>
      </c>
      <c r="AM182" s="17">
        <f t="shared" si="138"/>
        <v>0</v>
      </c>
      <c r="AN182" s="17">
        <f t="shared" si="138"/>
        <v>0</v>
      </c>
      <c r="AO182" s="17">
        <f t="shared" si="138"/>
        <v>0</v>
      </c>
      <c r="AP182" s="17">
        <f t="shared" si="138"/>
        <v>0</v>
      </c>
      <c r="AQ182" s="17">
        <f t="shared" si="138"/>
        <v>0</v>
      </c>
      <c r="AR182" s="17">
        <f t="shared" si="139"/>
        <v>0</v>
      </c>
      <c r="AS182" s="17">
        <f t="shared" si="139"/>
        <v>0</v>
      </c>
      <c r="AT182" s="17">
        <f t="shared" si="139"/>
        <v>0</v>
      </c>
      <c r="AU182" s="17">
        <f t="shared" si="139"/>
        <v>0</v>
      </c>
      <c r="AV182" s="17">
        <f t="shared" si="139"/>
        <v>0</v>
      </c>
      <c r="AW182" s="17">
        <f t="shared" si="139"/>
        <v>0</v>
      </c>
      <c r="AX182" s="17">
        <f t="shared" si="139"/>
        <v>0</v>
      </c>
      <c r="AY182" s="17">
        <f t="shared" si="139"/>
        <v>0</v>
      </c>
      <c r="BA182" s="17">
        <f t="shared" si="140"/>
        <v>0</v>
      </c>
      <c r="BB182" s="17">
        <f t="shared" si="140"/>
        <v>0</v>
      </c>
      <c r="BC182" s="17">
        <f t="shared" si="140"/>
        <v>0</v>
      </c>
      <c r="BD182" s="17">
        <f t="shared" si="140"/>
        <v>0</v>
      </c>
      <c r="BE182" s="17">
        <f t="shared" si="140"/>
        <v>0</v>
      </c>
      <c r="BF182" s="17">
        <f t="shared" si="140"/>
        <v>0</v>
      </c>
      <c r="BH182" s="36">
        <f t="shared" si="137"/>
        <v>0</v>
      </c>
      <c r="BI182" s="5"/>
    </row>
    <row r="183" spans="1:61" ht="15">
      <c r="A183" s="24" t="s">
        <v>12575</v>
      </c>
      <c r="B183" s="15">
        <f t="shared" si="102"/>
        <v>0</v>
      </c>
      <c r="C183" s="22" t="s">
        <v>12576</v>
      </c>
      <c r="D183" s="78">
        <f t="shared" si="103"/>
        <v>0</v>
      </c>
      <c r="E183" s="17">
        <f t="shared" si="104"/>
        <v>0</v>
      </c>
      <c r="F183" s="3">
        <f t="shared" si="105"/>
        <v>0</v>
      </c>
      <c r="G183" s="84">
        <f t="shared" si="106"/>
        <v>0</v>
      </c>
      <c r="H183" s="79">
        <f t="shared" si="126"/>
        <v>0</v>
      </c>
      <c r="I183" s="79">
        <f t="shared" si="127"/>
        <v>0</v>
      </c>
      <c r="J183" s="79">
        <f t="shared" si="128"/>
        <v>0</v>
      </c>
      <c r="K183" s="23">
        <v>0</v>
      </c>
      <c r="L183" s="17">
        <f t="shared" si="129"/>
        <v>0</v>
      </c>
      <c r="M183" s="17">
        <f t="shared" si="129"/>
        <v>0</v>
      </c>
      <c r="N183" s="79">
        <f t="shared" si="130"/>
        <v>0</v>
      </c>
      <c r="O183" s="17">
        <f t="shared" si="131"/>
        <v>0</v>
      </c>
      <c r="P183" s="17">
        <f t="shared" si="131"/>
        <v>0</v>
      </c>
      <c r="Q183" s="17">
        <f t="shared" si="131"/>
        <v>0</v>
      </c>
      <c r="R183" s="78">
        <f t="shared" si="107"/>
        <v>0</v>
      </c>
      <c r="S183" s="17">
        <f t="shared" si="111"/>
        <v>0</v>
      </c>
      <c r="T183" s="12">
        <f t="shared" si="108"/>
        <v>0</v>
      </c>
      <c r="U183" s="12">
        <f t="shared" si="109"/>
        <v>0</v>
      </c>
      <c r="V183" s="31">
        <v>0</v>
      </c>
      <c r="W183" s="31">
        <v>0</v>
      </c>
      <c r="X183" s="31">
        <v>0</v>
      </c>
      <c r="Y183" s="30">
        <f t="shared" si="136"/>
        <v>0</v>
      </c>
      <c r="Z183" s="17">
        <f t="shared" si="110"/>
        <v>0</v>
      </c>
      <c r="AA183" s="17">
        <f t="shared" si="112"/>
        <v>0</v>
      </c>
      <c r="AB183" s="23">
        <v>0</v>
      </c>
      <c r="AC183" s="17">
        <f t="shared" si="113"/>
        <v>0</v>
      </c>
      <c r="AD183" s="17">
        <f t="shared" si="132"/>
        <v>0</v>
      </c>
      <c r="AE183" s="17">
        <f t="shared" si="132"/>
        <v>0</v>
      </c>
      <c r="AF183" s="17">
        <f t="shared" si="132"/>
        <v>0</v>
      </c>
      <c r="AH183" s="17">
        <f t="shared" si="138"/>
        <v>0</v>
      </c>
      <c r="AI183" s="17">
        <f t="shared" si="138"/>
        <v>0</v>
      </c>
      <c r="AJ183" s="17">
        <f t="shared" si="138"/>
        <v>0</v>
      </c>
      <c r="AK183" s="17">
        <f t="shared" si="138"/>
        <v>0</v>
      </c>
      <c r="AL183" s="17">
        <f t="shared" si="138"/>
        <v>0</v>
      </c>
      <c r="AM183" s="17">
        <f t="shared" si="138"/>
        <v>0</v>
      </c>
      <c r="AN183" s="17">
        <f t="shared" si="138"/>
        <v>0</v>
      </c>
      <c r="AO183" s="17">
        <f t="shared" si="138"/>
        <v>0</v>
      </c>
      <c r="AP183" s="17">
        <f t="shared" si="138"/>
        <v>0</v>
      </c>
      <c r="AQ183" s="17">
        <f t="shared" si="138"/>
        <v>0</v>
      </c>
      <c r="AR183" s="17">
        <f t="shared" si="139"/>
        <v>0</v>
      </c>
      <c r="AS183" s="17">
        <f t="shared" si="139"/>
        <v>0</v>
      </c>
      <c r="AT183" s="17">
        <f t="shared" si="139"/>
        <v>0</v>
      </c>
      <c r="AU183" s="17">
        <f t="shared" si="139"/>
        <v>0</v>
      </c>
      <c r="AV183" s="17">
        <f t="shared" si="139"/>
        <v>0</v>
      </c>
      <c r="AW183" s="17">
        <f t="shared" si="139"/>
        <v>0</v>
      </c>
      <c r="AX183" s="17">
        <f t="shared" si="139"/>
        <v>0</v>
      </c>
      <c r="AY183" s="17">
        <f t="shared" si="139"/>
        <v>0</v>
      </c>
      <c r="BA183" s="17">
        <f t="shared" si="140"/>
        <v>0</v>
      </c>
      <c r="BB183" s="17">
        <f t="shared" si="140"/>
        <v>0</v>
      </c>
      <c r="BC183" s="17">
        <f t="shared" si="140"/>
        <v>0</v>
      </c>
      <c r="BD183" s="17">
        <f t="shared" si="140"/>
        <v>0</v>
      </c>
      <c r="BE183" s="17">
        <f t="shared" si="140"/>
        <v>0</v>
      </c>
      <c r="BF183" s="17">
        <f t="shared" si="140"/>
        <v>0</v>
      </c>
      <c r="BH183" s="36">
        <f t="shared" si="137"/>
        <v>0</v>
      </c>
      <c r="BI183" s="5"/>
    </row>
    <row r="184" spans="1:61" ht="15">
      <c r="A184" s="24" t="s">
        <v>12577</v>
      </c>
      <c r="B184" s="15">
        <f t="shared" si="102"/>
        <v>0</v>
      </c>
      <c r="C184" s="22" t="s">
        <v>12578</v>
      </c>
      <c r="D184" s="78">
        <f t="shared" si="103"/>
        <v>0</v>
      </c>
      <c r="E184" s="17">
        <f t="shared" si="104"/>
        <v>0</v>
      </c>
      <c r="F184" s="3">
        <f t="shared" si="105"/>
        <v>0</v>
      </c>
      <c r="G184" s="84">
        <f t="shared" si="106"/>
        <v>0</v>
      </c>
      <c r="H184" s="79">
        <f t="shared" si="126"/>
        <v>0</v>
      </c>
      <c r="I184" s="79">
        <f t="shared" si="127"/>
        <v>0</v>
      </c>
      <c r="J184" s="79">
        <f t="shared" si="128"/>
        <v>0</v>
      </c>
      <c r="K184" s="23">
        <v>0</v>
      </c>
      <c r="L184" s="17">
        <f t="shared" si="129"/>
        <v>0</v>
      </c>
      <c r="M184" s="17">
        <f t="shared" si="129"/>
        <v>0</v>
      </c>
      <c r="N184" s="79">
        <f t="shared" si="130"/>
        <v>0</v>
      </c>
      <c r="O184" s="17">
        <f t="shared" si="131"/>
        <v>0</v>
      </c>
      <c r="P184" s="17">
        <f t="shared" si="131"/>
        <v>0</v>
      </c>
      <c r="Q184" s="17">
        <f t="shared" si="131"/>
        <v>0</v>
      </c>
      <c r="R184" s="78">
        <f t="shared" si="107"/>
        <v>0</v>
      </c>
      <c r="S184" s="17">
        <f t="shared" si="111"/>
        <v>0</v>
      </c>
      <c r="T184" s="12">
        <f t="shared" si="108"/>
        <v>0</v>
      </c>
      <c r="U184" s="12">
        <f t="shared" si="109"/>
        <v>0</v>
      </c>
      <c r="V184" s="31">
        <v>0</v>
      </c>
      <c r="W184" s="31">
        <v>0</v>
      </c>
      <c r="X184" s="31">
        <v>0</v>
      </c>
      <c r="Y184" s="30">
        <f t="shared" si="136"/>
        <v>0</v>
      </c>
      <c r="Z184" s="17">
        <f t="shared" si="110"/>
        <v>0</v>
      </c>
      <c r="AA184" s="17">
        <f t="shared" si="112"/>
        <v>0</v>
      </c>
      <c r="AB184" s="23">
        <v>0</v>
      </c>
      <c r="AC184" s="17">
        <f t="shared" si="113"/>
        <v>0</v>
      </c>
      <c r="AD184" s="17">
        <f t="shared" si="132"/>
        <v>0</v>
      </c>
      <c r="AE184" s="17">
        <f t="shared" si="132"/>
        <v>0</v>
      </c>
      <c r="AF184" s="17">
        <f t="shared" si="132"/>
        <v>0</v>
      </c>
      <c r="AH184" s="17">
        <f t="shared" si="138"/>
        <v>0</v>
      </c>
      <c r="AI184" s="17">
        <f t="shared" si="138"/>
        <v>0</v>
      </c>
      <c r="AJ184" s="17">
        <f t="shared" si="138"/>
        <v>0</v>
      </c>
      <c r="AK184" s="17">
        <f t="shared" si="138"/>
        <v>0</v>
      </c>
      <c r="AL184" s="17">
        <f t="shared" si="138"/>
        <v>0</v>
      </c>
      <c r="AM184" s="17">
        <f t="shared" si="138"/>
        <v>0</v>
      </c>
      <c r="AN184" s="17">
        <f t="shared" si="138"/>
        <v>0</v>
      </c>
      <c r="AO184" s="17">
        <f t="shared" si="138"/>
        <v>0</v>
      </c>
      <c r="AP184" s="17">
        <f t="shared" si="138"/>
        <v>0</v>
      </c>
      <c r="AQ184" s="17">
        <f t="shared" si="138"/>
        <v>0</v>
      </c>
      <c r="AR184" s="17">
        <f t="shared" si="139"/>
        <v>0</v>
      </c>
      <c r="AS184" s="17">
        <f t="shared" si="139"/>
        <v>0</v>
      </c>
      <c r="AT184" s="17">
        <f t="shared" si="139"/>
        <v>0</v>
      </c>
      <c r="AU184" s="17">
        <f t="shared" si="139"/>
        <v>0</v>
      </c>
      <c r="AV184" s="17">
        <f t="shared" si="139"/>
        <v>0</v>
      </c>
      <c r="AW184" s="17">
        <f t="shared" si="139"/>
        <v>0</v>
      </c>
      <c r="AX184" s="17">
        <f t="shared" si="139"/>
        <v>0</v>
      </c>
      <c r="AY184" s="17">
        <f t="shared" si="139"/>
        <v>0</v>
      </c>
      <c r="BA184" s="17">
        <f t="shared" si="140"/>
        <v>0</v>
      </c>
      <c r="BB184" s="17">
        <f t="shared" si="140"/>
        <v>0</v>
      </c>
      <c r="BC184" s="17">
        <f t="shared" si="140"/>
        <v>0</v>
      </c>
      <c r="BD184" s="17">
        <f t="shared" si="140"/>
        <v>0</v>
      </c>
      <c r="BE184" s="17">
        <f t="shared" si="140"/>
        <v>0</v>
      </c>
      <c r="BF184" s="17">
        <f t="shared" si="140"/>
        <v>0</v>
      </c>
      <c r="BH184" s="36">
        <f t="shared" si="137"/>
        <v>0</v>
      </c>
      <c r="BI184" s="33"/>
    </row>
    <row r="185" spans="1:61" ht="15">
      <c r="A185" s="24" t="s">
        <v>12579</v>
      </c>
      <c r="B185" s="15">
        <f t="shared" si="102"/>
        <v>0</v>
      </c>
      <c r="C185" s="22" t="s">
        <v>12580</v>
      </c>
      <c r="D185" s="78">
        <f t="shared" si="103"/>
        <v>0</v>
      </c>
      <c r="E185" s="17">
        <f t="shared" si="104"/>
        <v>0</v>
      </c>
      <c r="F185" s="3">
        <f t="shared" si="105"/>
        <v>0</v>
      </c>
      <c r="G185" s="84">
        <f t="shared" si="106"/>
        <v>0</v>
      </c>
      <c r="H185" s="79">
        <f t="shared" si="126"/>
        <v>0</v>
      </c>
      <c r="I185" s="79">
        <f t="shared" si="127"/>
        <v>0</v>
      </c>
      <c r="J185" s="79">
        <f t="shared" si="128"/>
        <v>0</v>
      </c>
      <c r="K185" s="23">
        <v>0</v>
      </c>
      <c r="L185" s="17">
        <f t="shared" si="129"/>
        <v>0</v>
      </c>
      <c r="M185" s="17">
        <f t="shared" si="129"/>
        <v>0</v>
      </c>
      <c r="N185" s="79">
        <f t="shared" si="130"/>
        <v>0</v>
      </c>
      <c r="O185" s="17">
        <f t="shared" si="131"/>
        <v>0</v>
      </c>
      <c r="P185" s="17">
        <f t="shared" si="131"/>
        <v>0</v>
      </c>
      <c r="Q185" s="17">
        <f t="shared" si="131"/>
        <v>0</v>
      </c>
      <c r="R185" s="78">
        <f t="shared" si="107"/>
        <v>0</v>
      </c>
      <c r="S185" s="17">
        <f t="shared" si="111"/>
        <v>0</v>
      </c>
      <c r="T185" s="12">
        <f t="shared" si="108"/>
        <v>0</v>
      </c>
      <c r="U185" s="12">
        <f t="shared" si="109"/>
        <v>0</v>
      </c>
      <c r="V185" s="31">
        <v>0</v>
      </c>
      <c r="W185" s="31">
        <v>0</v>
      </c>
      <c r="X185" s="31">
        <v>0</v>
      </c>
      <c r="Y185" s="30">
        <f t="shared" si="136"/>
        <v>0</v>
      </c>
      <c r="Z185" s="17">
        <f t="shared" si="110"/>
        <v>0</v>
      </c>
      <c r="AA185" s="17">
        <f t="shared" si="112"/>
        <v>0</v>
      </c>
      <c r="AB185" s="23">
        <v>0</v>
      </c>
      <c r="AC185" s="17">
        <f t="shared" si="113"/>
        <v>0</v>
      </c>
      <c r="AD185" s="17">
        <f t="shared" si="132"/>
        <v>0</v>
      </c>
      <c r="AE185" s="17">
        <f t="shared" si="132"/>
        <v>0</v>
      </c>
      <c r="AF185" s="17">
        <f t="shared" si="132"/>
        <v>0</v>
      </c>
      <c r="AH185" s="17">
        <f t="shared" si="138"/>
        <v>0</v>
      </c>
      <c r="AI185" s="17">
        <f t="shared" si="138"/>
        <v>0</v>
      </c>
      <c r="AJ185" s="17">
        <f t="shared" si="138"/>
        <v>0</v>
      </c>
      <c r="AK185" s="17">
        <f t="shared" si="138"/>
        <v>0</v>
      </c>
      <c r="AL185" s="17">
        <f t="shared" si="138"/>
        <v>0</v>
      </c>
      <c r="AM185" s="17">
        <f t="shared" si="138"/>
        <v>0</v>
      </c>
      <c r="AN185" s="17">
        <f t="shared" si="138"/>
        <v>0</v>
      </c>
      <c r="AO185" s="17">
        <f t="shared" si="138"/>
        <v>0</v>
      </c>
      <c r="AP185" s="17">
        <f t="shared" si="138"/>
        <v>0</v>
      </c>
      <c r="AQ185" s="17">
        <f t="shared" si="138"/>
        <v>0</v>
      </c>
      <c r="AR185" s="17">
        <f t="shared" si="139"/>
        <v>0</v>
      </c>
      <c r="AS185" s="17">
        <f t="shared" si="139"/>
        <v>0</v>
      </c>
      <c r="AT185" s="17">
        <f t="shared" si="139"/>
        <v>0</v>
      </c>
      <c r="AU185" s="17">
        <f t="shared" si="139"/>
        <v>0</v>
      </c>
      <c r="AV185" s="17">
        <f t="shared" si="139"/>
        <v>0</v>
      </c>
      <c r="AW185" s="17">
        <f t="shared" si="139"/>
        <v>0</v>
      </c>
      <c r="AX185" s="17">
        <f t="shared" si="139"/>
        <v>0</v>
      </c>
      <c r="AY185" s="17">
        <f t="shared" si="139"/>
        <v>0</v>
      </c>
      <c r="BA185" s="17">
        <f t="shared" si="140"/>
        <v>0</v>
      </c>
      <c r="BB185" s="17">
        <f t="shared" si="140"/>
        <v>0</v>
      </c>
      <c r="BC185" s="17">
        <f t="shared" si="140"/>
        <v>0</v>
      </c>
      <c r="BD185" s="17">
        <f t="shared" si="140"/>
        <v>0</v>
      </c>
      <c r="BE185" s="17">
        <f t="shared" si="140"/>
        <v>0</v>
      </c>
      <c r="BF185" s="17">
        <f t="shared" si="140"/>
        <v>0</v>
      </c>
      <c r="BH185" s="36">
        <f t="shared" si="137"/>
        <v>0</v>
      </c>
      <c r="BI185" s="33"/>
    </row>
    <row r="186" spans="1:61" ht="15">
      <c r="A186" s="24" t="s">
        <v>12581</v>
      </c>
      <c r="B186" s="15">
        <f t="shared" si="102"/>
        <v>0</v>
      </c>
      <c r="C186" s="22" t="s">
        <v>12582</v>
      </c>
      <c r="D186" s="78">
        <f t="shared" si="103"/>
        <v>0</v>
      </c>
      <c r="E186" s="17">
        <f t="shared" si="104"/>
        <v>0</v>
      </c>
      <c r="F186" s="3">
        <f t="shared" si="105"/>
        <v>0</v>
      </c>
      <c r="G186" s="84">
        <f t="shared" si="106"/>
        <v>0</v>
      </c>
      <c r="H186" s="79">
        <f t="shared" si="126"/>
        <v>0</v>
      </c>
      <c r="I186" s="79">
        <f t="shared" si="127"/>
        <v>0</v>
      </c>
      <c r="J186" s="79">
        <f t="shared" si="128"/>
        <v>0</v>
      </c>
      <c r="K186" s="23">
        <v>0</v>
      </c>
      <c r="L186" s="17">
        <f t="shared" si="129"/>
        <v>0</v>
      </c>
      <c r="M186" s="17">
        <f t="shared" si="129"/>
        <v>0</v>
      </c>
      <c r="N186" s="79">
        <f t="shared" si="130"/>
        <v>0</v>
      </c>
      <c r="O186" s="17">
        <f t="shared" si="131"/>
        <v>0</v>
      </c>
      <c r="P186" s="17">
        <f t="shared" si="131"/>
        <v>0</v>
      </c>
      <c r="Q186" s="17">
        <f t="shared" si="131"/>
        <v>0</v>
      </c>
      <c r="R186" s="78">
        <f t="shared" si="107"/>
        <v>0</v>
      </c>
      <c r="S186" s="17">
        <f t="shared" si="111"/>
        <v>0</v>
      </c>
      <c r="T186" s="12">
        <f t="shared" si="108"/>
        <v>0</v>
      </c>
      <c r="U186" s="12">
        <f t="shared" si="109"/>
        <v>0</v>
      </c>
      <c r="V186" s="31">
        <v>0</v>
      </c>
      <c r="W186" s="31">
        <v>0</v>
      </c>
      <c r="X186" s="31">
        <v>0</v>
      </c>
      <c r="Y186" s="30">
        <f t="shared" si="136"/>
        <v>0</v>
      </c>
      <c r="Z186" s="17">
        <f t="shared" si="110"/>
        <v>0</v>
      </c>
      <c r="AA186" s="17">
        <f t="shared" si="112"/>
        <v>0</v>
      </c>
      <c r="AB186" s="23">
        <v>0</v>
      </c>
      <c r="AC186" s="17">
        <f t="shared" si="113"/>
        <v>0</v>
      </c>
      <c r="AD186" s="17">
        <f t="shared" si="132"/>
        <v>0</v>
      </c>
      <c r="AE186" s="17">
        <f t="shared" si="132"/>
        <v>0</v>
      </c>
      <c r="AF186" s="17">
        <f t="shared" si="132"/>
        <v>0</v>
      </c>
      <c r="AH186" s="17">
        <f t="shared" si="138"/>
        <v>0</v>
      </c>
      <c r="AI186" s="17">
        <f t="shared" si="138"/>
        <v>0</v>
      </c>
      <c r="AJ186" s="17">
        <f t="shared" si="138"/>
        <v>0</v>
      </c>
      <c r="AK186" s="17">
        <f t="shared" si="138"/>
        <v>0</v>
      </c>
      <c r="AL186" s="17">
        <f t="shared" si="138"/>
        <v>0</v>
      </c>
      <c r="AM186" s="17">
        <f t="shared" si="138"/>
        <v>0</v>
      </c>
      <c r="AN186" s="17">
        <f t="shared" si="138"/>
        <v>0</v>
      </c>
      <c r="AO186" s="17">
        <f t="shared" si="138"/>
        <v>0</v>
      </c>
      <c r="AP186" s="17">
        <f t="shared" si="138"/>
        <v>0</v>
      </c>
      <c r="AQ186" s="17">
        <f t="shared" si="138"/>
        <v>0</v>
      </c>
      <c r="AR186" s="17">
        <f t="shared" si="139"/>
        <v>0</v>
      </c>
      <c r="AS186" s="17">
        <f t="shared" si="139"/>
        <v>0</v>
      </c>
      <c r="AT186" s="17">
        <f t="shared" si="139"/>
        <v>0</v>
      </c>
      <c r="AU186" s="17">
        <f t="shared" si="139"/>
        <v>0</v>
      </c>
      <c r="AV186" s="17">
        <f t="shared" si="139"/>
        <v>0</v>
      </c>
      <c r="AW186" s="17">
        <f t="shared" si="139"/>
        <v>0</v>
      </c>
      <c r="AX186" s="17">
        <f t="shared" si="139"/>
        <v>0</v>
      </c>
      <c r="AY186" s="17">
        <f t="shared" si="139"/>
        <v>0</v>
      </c>
      <c r="BA186" s="17">
        <f t="shared" si="140"/>
        <v>0</v>
      </c>
      <c r="BB186" s="17">
        <f t="shared" si="140"/>
        <v>0</v>
      </c>
      <c r="BC186" s="17">
        <f t="shared" si="140"/>
        <v>0</v>
      </c>
      <c r="BD186" s="17">
        <f t="shared" si="140"/>
        <v>0</v>
      </c>
      <c r="BE186" s="17">
        <f t="shared" si="140"/>
        <v>0</v>
      </c>
      <c r="BF186" s="17">
        <f t="shared" si="140"/>
        <v>0</v>
      </c>
      <c r="BH186" s="36">
        <f t="shared" si="137"/>
        <v>0</v>
      </c>
      <c r="BI186" s="5"/>
    </row>
    <row r="187" spans="1:61" ht="15">
      <c r="A187" s="24" t="s">
        <v>12583</v>
      </c>
      <c r="B187" s="15">
        <f t="shared" si="102"/>
        <v>0</v>
      </c>
      <c r="C187" s="22" t="s">
        <v>12584</v>
      </c>
      <c r="D187" s="78">
        <f t="shared" si="103"/>
        <v>0</v>
      </c>
      <c r="E187" s="17">
        <f t="shared" si="104"/>
        <v>0</v>
      </c>
      <c r="F187" s="3">
        <f t="shared" si="105"/>
        <v>0</v>
      </c>
      <c r="G187" s="84">
        <f t="shared" si="106"/>
        <v>0</v>
      </c>
      <c r="H187" s="79">
        <f t="shared" si="126"/>
        <v>0</v>
      </c>
      <c r="I187" s="79">
        <f t="shared" si="127"/>
        <v>0</v>
      </c>
      <c r="J187" s="79">
        <f t="shared" si="128"/>
        <v>0</v>
      </c>
      <c r="K187" s="23">
        <v>0</v>
      </c>
      <c r="L187" s="17">
        <f t="shared" si="129"/>
        <v>0</v>
      </c>
      <c r="M187" s="17">
        <f t="shared" si="129"/>
        <v>0</v>
      </c>
      <c r="N187" s="79">
        <f t="shared" si="130"/>
        <v>0</v>
      </c>
      <c r="O187" s="17">
        <f t="shared" si="131"/>
        <v>0</v>
      </c>
      <c r="P187" s="17">
        <f t="shared" si="131"/>
        <v>0</v>
      </c>
      <c r="Q187" s="17">
        <f t="shared" si="131"/>
        <v>0</v>
      </c>
      <c r="R187" s="78">
        <f t="shared" si="107"/>
        <v>0</v>
      </c>
      <c r="S187" s="17">
        <f t="shared" si="111"/>
        <v>0</v>
      </c>
      <c r="T187" s="12">
        <f t="shared" si="108"/>
        <v>0</v>
      </c>
      <c r="U187" s="12">
        <f t="shared" si="109"/>
        <v>0</v>
      </c>
      <c r="V187" s="31">
        <v>0</v>
      </c>
      <c r="W187" s="31">
        <v>0</v>
      </c>
      <c r="X187" s="31">
        <v>0</v>
      </c>
      <c r="Y187" s="30">
        <f t="shared" si="136"/>
        <v>0</v>
      </c>
      <c r="Z187" s="17">
        <f t="shared" si="110"/>
        <v>0</v>
      </c>
      <c r="AA187" s="17">
        <f t="shared" si="112"/>
        <v>0</v>
      </c>
      <c r="AB187" s="23">
        <v>0</v>
      </c>
      <c r="AC187" s="17">
        <f t="shared" si="113"/>
        <v>0</v>
      </c>
      <c r="AD187" s="17">
        <f t="shared" si="132"/>
        <v>0</v>
      </c>
      <c r="AE187" s="17">
        <f t="shared" si="132"/>
        <v>0</v>
      </c>
      <c r="AF187" s="17">
        <f t="shared" si="132"/>
        <v>0</v>
      </c>
      <c r="AH187" s="17">
        <f t="shared" si="138"/>
        <v>0</v>
      </c>
      <c r="AI187" s="17">
        <f t="shared" si="138"/>
        <v>0</v>
      </c>
      <c r="AJ187" s="17">
        <f t="shared" si="138"/>
        <v>0</v>
      </c>
      <c r="AK187" s="17">
        <f t="shared" si="138"/>
        <v>0</v>
      </c>
      <c r="AL187" s="17">
        <f t="shared" si="138"/>
        <v>0</v>
      </c>
      <c r="AM187" s="17">
        <f t="shared" si="138"/>
        <v>0</v>
      </c>
      <c r="AN187" s="17">
        <f t="shared" si="138"/>
        <v>0</v>
      </c>
      <c r="AO187" s="17">
        <f t="shared" si="138"/>
        <v>0</v>
      </c>
      <c r="AP187" s="17">
        <f t="shared" si="138"/>
        <v>0</v>
      </c>
      <c r="AQ187" s="17">
        <f t="shared" si="138"/>
        <v>0</v>
      </c>
      <c r="AR187" s="17">
        <f t="shared" si="139"/>
        <v>0</v>
      </c>
      <c r="AS187" s="17">
        <f t="shared" si="139"/>
        <v>0</v>
      </c>
      <c r="AT187" s="17">
        <f t="shared" si="139"/>
        <v>0</v>
      </c>
      <c r="AU187" s="17">
        <f t="shared" si="139"/>
        <v>0</v>
      </c>
      <c r="AV187" s="17">
        <f t="shared" si="139"/>
        <v>0</v>
      </c>
      <c r="AW187" s="17">
        <f t="shared" si="139"/>
        <v>0</v>
      </c>
      <c r="AX187" s="17">
        <f t="shared" si="139"/>
        <v>0</v>
      </c>
      <c r="AY187" s="17">
        <f t="shared" si="139"/>
        <v>0</v>
      </c>
      <c r="BA187" s="17">
        <f t="shared" si="140"/>
        <v>0</v>
      </c>
      <c r="BB187" s="17">
        <f t="shared" si="140"/>
        <v>0</v>
      </c>
      <c r="BC187" s="17">
        <f t="shared" si="140"/>
        <v>0</v>
      </c>
      <c r="BD187" s="17">
        <f t="shared" si="140"/>
        <v>0</v>
      </c>
      <c r="BE187" s="17">
        <f t="shared" si="140"/>
        <v>0</v>
      </c>
      <c r="BF187" s="17">
        <f t="shared" si="140"/>
        <v>0</v>
      </c>
      <c r="BH187" s="36">
        <f t="shared" si="137"/>
        <v>0</v>
      </c>
      <c r="BI187" s="5"/>
    </row>
    <row r="188" spans="1:61" ht="15">
      <c r="A188" s="24" t="s">
        <v>12585</v>
      </c>
      <c r="B188" s="15">
        <f t="shared" si="102"/>
        <v>0</v>
      </c>
      <c r="C188" s="22" t="s">
        <v>12586</v>
      </c>
      <c r="D188" s="78">
        <f t="shared" si="103"/>
        <v>0</v>
      </c>
      <c r="E188" s="17">
        <f t="shared" si="104"/>
        <v>0</v>
      </c>
      <c r="F188" s="3">
        <f t="shared" si="105"/>
        <v>0</v>
      </c>
      <c r="G188" s="84">
        <f t="shared" si="106"/>
        <v>0</v>
      </c>
      <c r="H188" s="79">
        <f t="shared" si="126"/>
        <v>0</v>
      </c>
      <c r="I188" s="79">
        <f t="shared" si="127"/>
        <v>0</v>
      </c>
      <c r="J188" s="79">
        <f t="shared" si="128"/>
        <v>0</v>
      </c>
      <c r="K188" s="23">
        <v>0</v>
      </c>
      <c r="L188" s="17">
        <f t="shared" ref="L188:M207" si="141">SUMPRODUCT(L$374:L$599*(LEFT($A$374:$A$599,LEN($A188))=$A188))</f>
        <v>0</v>
      </c>
      <c r="M188" s="17">
        <f t="shared" si="141"/>
        <v>0</v>
      </c>
      <c r="N188" s="79">
        <f t="shared" si="130"/>
        <v>0</v>
      </c>
      <c r="O188" s="17">
        <f t="shared" ref="O188:Q207" si="142">SUMPRODUCT(O$374:O$599*(LEFT($A$374:$A$599,LEN($A188))=$A188))</f>
        <v>0</v>
      </c>
      <c r="P188" s="17">
        <f t="shared" si="142"/>
        <v>0</v>
      </c>
      <c r="Q188" s="17">
        <f t="shared" si="142"/>
        <v>0</v>
      </c>
      <c r="R188" s="78">
        <f t="shared" si="107"/>
        <v>0</v>
      </c>
      <c r="S188" s="17">
        <f t="shared" si="111"/>
        <v>0</v>
      </c>
      <c r="T188" s="12">
        <f t="shared" si="108"/>
        <v>0</v>
      </c>
      <c r="U188" s="12">
        <f t="shared" si="109"/>
        <v>0</v>
      </c>
      <c r="V188" s="31">
        <v>0</v>
      </c>
      <c r="W188" s="31">
        <v>0</v>
      </c>
      <c r="X188" s="31">
        <v>0</v>
      </c>
      <c r="Y188" s="30">
        <f t="shared" si="136"/>
        <v>0</v>
      </c>
      <c r="Z188" s="17">
        <f t="shared" si="110"/>
        <v>0</v>
      </c>
      <c r="AA188" s="17">
        <f t="shared" si="112"/>
        <v>0</v>
      </c>
      <c r="AB188" s="23">
        <v>0</v>
      </c>
      <c r="AC188" s="17">
        <f t="shared" si="113"/>
        <v>0</v>
      </c>
      <c r="AD188" s="17">
        <f t="shared" ref="AD188:AF207" si="143">SUMPRODUCT(AD$374:AD$599*(LEFT($A$374:$A$599,LEN($A188))=$A188))</f>
        <v>0</v>
      </c>
      <c r="AE188" s="17">
        <f t="shared" si="143"/>
        <v>0</v>
      </c>
      <c r="AF188" s="17">
        <f t="shared" si="143"/>
        <v>0</v>
      </c>
      <c r="AH188" s="17">
        <f t="shared" ref="AH188:AQ197" si="144">SUMPRODUCT(AH$374:AH$599*(LEFT($A$374:$A$599,LEN($A188))=$A188))</f>
        <v>0</v>
      </c>
      <c r="AI188" s="17">
        <f t="shared" si="144"/>
        <v>0</v>
      </c>
      <c r="AJ188" s="17">
        <f t="shared" si="144"/>
        <v>0</v>
      </c>
      <c r="AK188" s="17">
        <f t="shared" si="144"/>
        <v>0</v>
      </c>
      <c r="AL188" s="17">
        <f t="shared" si="144"/>
        <v>0</v>
      </c>
      <c r="AM188" s="17">
        <f t="shared" si="144"/>
        <v>0</v>
      </c>
      <c r="AN188" s="17">
        <f t="shared" si="144"/>
        <v>0</v>
      </c>
      <c r="AO188" s="17">
        <f t="shared" si="144"/>
        <v>0</v>
      </c>
      <c r="AP188" s="17">
        <f t="shared" si="144"/>
        <v>0</v>
      </c>
      <c r="AQ188" s="17">
        <f t="shared" si="144"/>
        <v>0</v>
      </c>
      <c r="AR188" s="17">
        <f t="shared" ref="AR188:AY197" si="145">SUMPRODUCT(AR$374:AR$599*(LEFT($A$374:$A$599,LEN($A188))=$A188))</f>
        <v>0</v>
      </c>
      <c r="AS188" s="17">
        <f t="shared" si="145"/>
        <v>0</v>
      </c>
      <c r="AT188" s="17">
        <f t="shared" si="145"/>
        <v>0</v>
      </c>
      <c r="AU188" s="17">
        <f t="shared" si="145"/>
        <v>0</v>
      </c>
      <c r="AV188" s="17">
        <f t="shared" si="145"/>
        <v>0</v>
      </c>
      <c r="AW188" s="17">
        <f t="shared" si="145"/>
        <v>0</v>
      </c>
      <c r="AX188" s="17">
        <f t="shared" si="145"/>
        <v>0</v>
      </c>
      <c r="AY188" s="17">
        <f t="shared" si="145"/>
        <v>0</v>
      </c>
      <c r="BA188" s="17">
        <f t="shared" ref="BA188:BF197" si="146">SUMPRODUCT(BA$374:BA$599*(LEFT($A$374:$A$599,LEN($A188))=$A188))</f>
        <v>0</v>
      </c>
      <c r="BB188" s="17">
        <f t="shared" si="146"/>
        <v>0</v>
      </c>
      <c r="BC188" s="17">
        <f t="shared" si="146"/>
        <v>0</v>
      </c>
      <c r="BD188" s="17">
        <f t="shared" si="146"/>
        <v>0</v>
      </c>
      <c r="BE188" s="17">
        <f t="shared" si="146"/>
        <v>0</v>
      </c>
      <c r="BF188" s="17">
        <f t="shared" si="146"/>
        <v>0</v>
      </c>
      <c r="BH188" s="36">
        <f t="shared" si="137"/>
        <v>0</v>
      </c>
      <c r="BI188" s="33"/>
    </row>
    <row r="189" spans="1:61" ht="15">
      <c r="A189" s="24" t="s">
        <v>12587</v>
      </c>
      <c r="B189" s="15">
        <f t="shared" si="102"/>
        <v>0</v>
      </c>
      <c r="C189" s="22" t="s">
        <v>12588</v>
      </c>
      <c r="D189" s="78">
        <f t="shared" si="103"/>
        <v>0</v>
      </c>
      <c r="E189" s="17">
        <f t="shared" si="104"/>
        <v>0</v>
      </c>
      <c r="F189" s="3">
        <f t="shared" si="105"/>
        <v>0</v>
      </c>
      <c r="G189" s="84">
        <f t="shared" si="106"/>
        <v>0</v>
      </c>
      <c r="H189" s="79">
        <f t="shared" si="126"/>
        <v>0</v>
      </c>
      <c r="I189" s="79">
        <f t="shared" si="127"/>
        <v>0</v>
      </c>
      <c r="J189" s="79">
        <f t="shared" si="128"/>
        <v>0</v>
      </c>
      <c r="K189" s="20">
        <v>0</v>
      </c>
      <c r="L189" s="17">
        <f t="shared" si="141"/>
        <v>0</v>
      </c>
      <c r="M189" s="17">
        <f t="shared" si="141"/>
        <v>0</v>
      </c>
      <c r="N189" s="79">
        <f t="shared" si="130"/>
        <v>0</v>
      </c>
      <c r="O189" s="17">
        <f t="shared" si="142"/>
        <v>0</v>
      </c>
      <c r="P189" s="17">
        <f t="shared" si="142"/>
        <v>0</v>
      </c>
      <c r="Q189" s="17">
        <f t="shared" si="142"/>
        <v>0</v>
      </c>
      <c r="R189" s="78">
        <f t="shared" si="107"/>
        <v>0</v>
      </c>
      <c r="S189" s="17">
        <f t="shared" si="111"/>
        <v>0</v>
      </c>
      <c r="T189" s="12">
        <f t="shared" si="108"/>
        <v>0</v>
      </c>
      <c r="U189" s="12">
        <f t="shared" si="109"/>
        <v>0</v>
      </c>
      <c r="V189" s="31">
        <v>0</v>
      </c>
      <c r="W189" s="31">
        <v>0</v>
      </c>
      <c r="X189" s="31">
        <v>0</v>
      </c>
      <c r="Y189" s="30">
        <f t="shared" si="136"/>
        <v>0</v>
      </c>
      <c r="Z189" s="17">
        <f t="shared" si="110"/>
        <v>0</v>
      </c>
      <c r="AA189" s="17">
        <f t="shared" si="112"/>
        <v>0</v>
      </c>
      <c r="AB189" s="23">
        <v>0</v>
      </c>
      <c r="AC189" s="17">
        <f t="shared" si="113"/>
        <v>0</v>
      </c>
      <c r="AD189" s="17">
        <f t="shared" si="143"/>
        <v>0</v>
      </c>
      <c r="AE189" s="17">
        <f t="shared" si="143"/>
        <v>0</v>
      </c>
      <c r="AF189" s="17">
        <f t="shared" si="143"/>
        <v>0</v>
      </c>
      <c r="AH189" s="17">
        <f t="shared" si="144"/>
        <v>0</v>
      </c>
      <c r="AI189" s="17">
        <f t="shared" si="144"/>
        <v>0</v>
      </c>
      <c r="AJ189" s="17">
        <f t="shared" si="144"/>
        <v>0</v>
      </c>
      <c r="AK189" s="17">
        <f t="shared" si="144"/>
        <v>0</v>
      </c>
      <c r="AL189" s="17">
        <f t="shared" si="144"/>
        <v>0</v>
      </c>
      <c r="AM189" s="17">
        <f t="shared" si="144"/>
        <v>0</v>
      </c>
      <c r="AN189" s="17">
        <f t="shared" si="144"/>
        <v>0</v>
      </c>
      <c r="AO189" s="17">
        <f t="shared" si="144"/>
        <v>0</v>
      </c>
      <c r="AP189" s="17">
        <f t="shared" si="144"/>
        <v>0</v>
      </c>
      <c r="AQ189" s="17">
        <f t="shared" si="144"/>
        <v>0</v>
      </c>
      <c r="AR189" s="17">
        <f t="shared" si="145"/>
        <v>0</v>
      </c>
      <c r="AS189" s="17">
        <f t="shared" si="145"/>
        <v>0</v>
      </c>
      <c r="AT189" s="17">
        <f t="shared" si="145"/>
        <v>0</v>
      </c>
      <c r="AU189" s="17">
        <f t="shared" si="145"/>
        <v>0</v>
      </c>
      <c r="AV189" s="17">
        <f t="shared" si="145"/>
        <v>0</v>
      </c>
      <c r="AW189" s="17">
        <f t="shared" si="145"/>
        <v>0</v>
      </c>
      <c r="AX189" s="17">
        <f t="shared" si="145"/>
        <v>0</v>
      </c>
      <c r="AY189" s="17">
        <f t="shared" si="145"/>
        <v>0</v>
      </c>
      <c r="BA189" s="17">
        <f t="shared" si="146"/>
        <v>0</v>
      </c>
      <c r="BB189" s="17">
        <f t="shared" si="146"/>
        <v>0</v>
      </c>
      <c r="BC189" s="17">
        <f t="shared" si="146"/>
        <v>0</v>
      </c>
      <c r="BD189" s="17">
        <f t="shared" si="146"/>
        <v>0</v>
      </c>
      <c r="BE189" s="17">
        <f t="shared" si="146"/>
        <v>0</v>
      </c>
      <c r="BF189" s="17">
        <f t="shared" si="146"/>
        <v>0</v>
      </c>
      <c r="BH189" s="36">
        <f t="shared" si="137"/>
        <v>0</v>
      </c>
      <c r="BI189" s="33"/>
    </row>
    <row r="190" spans="1:61" ht="15">
      <c r="A190" s="24" t="s">
        <v>12589</v>
      </c>
      <c r="B190" s="15">
        <f t="shared" si="102"/>
        <v>0</v>
      </c>
      <c r="C190" s="22" t="s">
        <v>12590</v>
      </c>
      <c r="D190" s="78">
        <f t="shared" si="103"/>
        <v>0</v>
      </c>
      <c r="E190" s="17">
        <f t="shared" si="104"/>
        <v>0</v>
      </c>
      <c r="F190" s="3">
        <f t="shared" si="105"/>
        <v>0</v>
      </c>
      <c r="G190" s="84">
        <f t="shared" si="106"/>
        <v>0</v>
      </c>
      <c r="H190" s="79">
        <f t="shared" si="126"/>
        <v>0</v>
      </c>
      <c r="I190" s="79">
        <f t="shared" si="127"/>
        <v>0</v>
      </c>
      <c r="J190" s="79">
        <f t="shared" si="128"/>
        <v>0</v>
      </c>
      <c r="K190" s="23">
        <v>0</v>
      </c>
      <c r="L190" s="17">
        <f t="shared" si="141"/>
        <v>0</v>
      </c>
      <c r="M190" s="17">
        <f t="shared" si="141"/>
        <v>0</v>
      </c>
      <c r="N190" s="79">
        <f t="shared" si="130"/>
        <v>0</v>
      </c>
      <c r="O190" s="17">
        <f t="shared" si="142"/>
        <v>0</v>
      </c>
      <c r="P190" s="17">
        <f t="shared" si="142"/>
        <v>0</v>
      </c>
      <c r="Q190" s="17">
        <f t="shared" si="142"/>
        <v>0</v>
      </c>
      <c r="R190" s="78">
        <f t="shared" si="107"/>
        <v>0</v>
      </c>
      <c r="S190" s="17">
        <f t="shared" si="111"/>
        <v>0</v>
      </c>
      <c r="T190" s="12">
        <f t="shared" si="108"/>
        <v>0</v>
      </c>
      <c r="U190" s="12">
        <f t="shared" si="109"/>
        <v>0</v>
      </c>
      <c r="V190" s="31">
        <v>0</v>
      </c>
      <c r="W190" s="31">
        <v>0</v>
      </c>
      <c r="X190" s="31">
        <v>0</v>
      </c>
      <c r="Y190" s="30">
        <f t="shared" si="136"/>
        <v>0</v>
      </c>
      <c r="Z190" s="17">
        <f t="shared" si="110"/>
        <v>0</v>
      </c>
      <c r="AA190" s="17">
        <f t="shared" si="112"/>
        <v>0</v>
      </c>
      <c r="AB190" s="23">
        <v>0</v>
      </c>
      <c r="AC190" s="17">
        <f t="shared" si="113"/>
        <v>0</v>
      </c>
      <c r="AD190" s="17">
        <f t="shared" si="143"/>
        <v>0</v>
      </c>
      <c r="AE190" s="17">
        <f t="shared" si="143"/>
        <v>0</v>
      </c>
      <c r="AF190" s="17">
        <f t="shared" si="143"/>
        <v>0</v>
      </c>
      <c r="AH190" s="17">
        <f t="shared" si="144"/>
        <v>0</v>
      </c>
      <c r="AI190" s="17">
        <f t="shared" si="144"/>
        <v>0</v>
      </c>
      <c r="AJ190" s="17">
        <f t="shared" si="144"/>
        <v>0</v>
      </c>
      <c r="AK190" s="17">
        <f t="shared" si="144"/>
        <v>0</v>
      </c>
      <c r="AL190" s="17">
        <f t="shared" si="144"/>
        <v>0</v>
      </c>
      <c r="AM190" s="17">
        <f t="shared" si="144"/>
        <v>0</v>
      </c>
      <c r="AN190" s="17">
        <f t="shared" si="144"/>
        <v>0</v>
      </c>
      <c r="AO190" s="17">
        <f t="shared" si="144"/>
        <v>0</v>
      </c>
      <c r="AP190" s="17">
        <f t="shared" si="144"/>
        <v>0</v>
      </c>
      <c r="AQ190" s="17">
        <f t="shared" si="144"/>
        <v>0</v>
      </c>
      <c r="AR190" s="17">
        <f t="shared" si="145"/>
        <v>0</v>
      </c>
      <c r="AS190" s="17">
        <f t="shared" si="145"/>
        <v>0</v>
      </c>
      <c r="AT190" s="17">
        <f t="shared" si="145"/>
        <v>0</v>
      </c>
      <c r="AU190" s="17">
        <f t="shared" si="145"/>
        <v>0</v>
      </c>
      <c r="AV190" s="17">
        <f t="shared" si="145"/>
        <v>0</v>
      </c>
      <c r="AW190" s="17">
        <f t="shared" si="145"/>
        <v>0</v>
      </c>
      <c r="AX190" s="17">
        <f t="shared" si="145"/>
        <v>0</v>
      </c>
      <c r="AY190" s="17">
        <f t="shared" si="145"/>
        <v>0</v>
      </c>
      <c r="BA190" s="17">
        <f t="shared" si="146"/>
        <v>0</v>
      </c>
      <c r="BB190" s="17">
        <f t="shared" si="146"/>
        <v>0</v>
      </c>
      <c r="BC190" s="17">
        <f t="shared" si="146"/>
        <v>0</v>
      </c>
      <c r="BD190" s="17">
        <f t="shared" si="146"/>
        <v>0</v>
      </c>
      <c r="BE190" s="17">
        <f t="shared" si="146"/>
        <v>0</v>
      </c>
      <c r="BF190" s="17">
        <f t="shared" si="146"/>
        <v>0</v>
      </c>
      <c r="BH190" s="36">
        <f t="shared" si="137"/>
        <v>0</v>
      </c>
      <c r="BI190" s="5"/>
    </row>
    <row r="191" spans="1:61" ht="15">
      <c r="A191" s="24" t="s">
        <v>12591</v>
      </c>
      <c r="B191" s="15">
        <f t="shared" si="102"/>
        <v>0</v>
      </c>
      <c r="C191" s="22" t="s">
        <v>12592</v>
      </c>
      <c r="D191" s="78">
        <f t="shared" si="103"/>
        <v>0</v>
      </c>
      <c r="E191" s="17">
        <f t="shared" si="104"/>
        <v>0</v>
      </c>
      <c r="F191" s="3">
        <f t="shared" si="105"/>
        <v>0</v>
      </c>
      <c r="G191" s="84">
        <f t="shared" si="106"/>
        <v>0</v>
      </c>
      <c r="H191" s="79">
        <f t="shared" si="126"/>
        <v>0</v>
      </c>
      <c r="I191" s="79">
        <f t="shared" si="127"/>
        <v>0</v>
      </c>
      <c r="J191" s="79">
        <f t="shared" si="128"/>
        <v>0</v>
      </c>
      <c r="K191" s="23">
        <v>0</v>
      </c>
      <c r="L191" s="17">
        <f t="shared" si="141"/>
        <v>0</v>
      </c>
      <c r="M191" s="17">
        <f t="shared" si="141"/>
        <v>0</v>
      </c>
      <c r="N191" s="79">
        <f t="shared" si="130"/>
        <v>0</v>
      </c>
      <c r="O191" s="17">
        <f t="shared" si="142"/>
        <v>0</v>
      </c>
      <c r="P191" s="17">
        <f t="shared" si="142"/>
        <v>0</v>
      </c>
      <c r="Q191" s="17">
        <f t="shared" si="142"/>
        <v>0</v>
      </c>
      <c r="R191" s="78">
        <f t="shared" si="107"/>
        <v>0</v>
      </c>
      <c r="S191" s="17">
        <f t="shared" si="111"/>
        <v>0</v>
      </c>
      <c r="T191" s="12">
        <f t="shared" si="108"/>
        <v>0</v>
      </c>
      <c r="U191" s="12">
        <f t="shared" si="109"/>
        <v>0</v>
      </c>
      <c r="V191" s="31">
        <v>0</v>
      </c>
      <c r="W191" s="31">
        <v>0</v>
      </c>
      <c r="X191" s="31">
        <v>0</v>
      </c>
      <c r="Y191" s="30">
        <f t="shared" si="136"/>
        <v>0</v>
      </c>
      <c r="Z191" s="17">
        <f t="shared" si="110"/>
        <v>0</v>
      </c>
      <c r="AA191" s="17">
        <f t="shared" si="112"/>
        <v>0</v>
      </c>
      <c r="AB191" s="23">
        <v>0</v>
      </c>
      <c r="AC191" s="17">
        <f t="shared" si="113"/>
        <v>0</v>
      </c>
      <c r="AD191" s="17">
        <f t="shared" si="143"/>
        <v>0</v>
      </c>
      <c r="AE191" s="17">
        <f t="shared" si="143"/>
        <v>0</v>
      </c>
      <c r="AF191" s="17">
        <f t="shared" si="143"/>
        <v>0</v>
      </c>
      <c r="AH191" s="17">
        <f t="shared" si="144"/>
        <v>0</v>
      </c>
      <c r="AI191" s="17">
        <f t="shared" si="144"/>
        <v>0</v>
      </c>
      <c r="AJ191" s="17">
        <f t="shared" si="144"/>
        <v>0</v>
      </c>
      <c r="AK191" s="17">
        <f t="shared" si="144"/>
        <v>0</v>
      </c>
      <c r="AL191" s="17">
        <f t="shared" si="144"/>
        <v>0</v>
      </c>
      <c r="AM191" s="17">
        <f t="shared" si="144"/>
        <v>0</v>
      </c>
      <c r="AN191" s="17">
        <f t="shared" si="144"/>
        <v>0</v>
      </c>
      <c r="AO191" s="17">
        <f t="shared" si="144"/>
        <v>0</v>
      </c>
      <c r="AP191" s="17">
        <f t="shared" si="144"/>
        <v>0</v>
      </c>
      <c r="AQ191" s="17">
        <f t="shared" si="144"/>
        <v>0</v>
      </c>
      <c r="AR191" s="17">
        <f t="shared" si="145"/>
        <v>0</v>
      </c>
      <c r="AS191" s="17">
        <f t="shared" si="145"/>
        <v>0</v>
      </c>
      <c r="AT191" s="17">
        <f t="shared" si="145"/>
        <v>0</v>
      </c>
      <c r="AU191" s="17">
        <f t="shared" si="145"/>
        <v>0</v>
      </c>
      <c r="AV191" s="17">
        <f t="shared" si="145"/>
        <v>0</v>
      </c>
      <c r="AW191" s="17">
        <f t="shared" si="145"/>
        <v>0</v>
      </c>
      <c r="AX191" s="17">
        <f t="shared" si="145"/>
        <v>0</v>
      </c>
      <c r="AY191" s="17">
        <f t="shared" si="145"/>
        <v>0</v>
      </c>
      <c r="BA191" s="17">
        <f t="shared" si="146"/>
        <v>0</v>
      </c>
      <c r="BB191" s="17">
        <f t="shared" si="146"/>
        <v>0</v>
      </c>
      <c r="BC191" s="17">
        <f t="shared" si="146"/>
        <v>0</v>
      </c>
      <c r="BD191" s="17">
        <f t="shared" si="146"/>
        <v>0</v>
      </c>
      <c r="BE191" s="17">
        <f t="shared" si="146"/>
        <v>0</v>
      </c>
      <c r="BF191" s="17">
        <f t="shared" si="146"/>
        <v>0</v>
      </c>
      <c r="BH191" s="36">
        <f t="shared" si="137"/>
        <v>0</v>
      </c>
      <c r="BI191" s="5"/>
    </row>
    <row r="192" spans="1:61" ht="15">
      <c r="A192" s="24" t="s">
        <v>12593</v>
      </c>
      <c r="B192" s="15">
        <f t="shared" si="102"/>
        <v>0</v>
      </c>
      <c r="C192" s="22" t="s">
        <v>12594</v>
      </c>
      <c r="D192" s="78">
        <f t="shared" si="103"/>
        <v>0</v>
      </c>
      <c r="E192" s="17">
        <f t="shared" si="104"/>
        <v>0</v>
      </c>
      <c r="F192" s="3">
        <f t="shared" si="105"/>
        <v>0</v>
      </c>
      <c r="G192" s="84">
        <f t="shared" si="106"/>
        <v>0</v>
      </c>
      <c r="H192" s="79">
        <f t="shared" si="126"/>
        <v>0</v>
      </c>
      <c r="I192" s="79">
        <f t="shared" si="127"/>
        <v>0</v>
      </c>
      <c r="J192" s="79">
        <f t="shared" si="128"/>
        <v>0</v>
      </c>
      <c r="K192" s="23">
        <v>0</v>
      </c>
      <c r="L192" s="17">
        <f t="shared" si="141"/>
        <v>0</v>
      </c>
      <c r="M192" s="17">
        <f t="shared" si="141"/>
        <v>0</v>
      </c>
      <c r="N192" s="79">
        <f t="shared" si="130"/>
        <v>0</v>
      </c>
      <c r="O192" s="17">
        <f t="shared" si="142"/>
        <v>0</v>
      </c>
      <c r="P192" s="17">
        <f t="shared" si="142"/>
        <v>0</v>
      </c>
      <c r="Q192" s="17">
        <f t="shared" si="142"/>
        <v>0</v>
      </c>
      <c r="R192" s="78">
        <f t="shared" si="107"/>
        <v>0</v>
      </c>
      <c r="S192" s="17">
        <f t="shared" si="111"/>
        <v>0</v>
      </c>
      <c r="T192" s="12">
        <f t="shared" si="108"/>
        <v>0</v>
      </c>
      <c r="U192" s="12">
        <f t="shared" si="109"/>
        <v>0</v>
      </c>
      <c r="V192" s="31">
        <v>0</v>
      </c>
      <c r="W192" s="31">
        <v>0</v>
      </c>
      <c r="X192" s="31">
        <v>0</v>
      </c>
      <c r="Y192" s="30">
        <f t="shared" si="136"/>
        <v>0</v>
      </c>
      <c r="Z192" s="17">
        <f t="shared" si="110"/>
        <v>0</v>
      </c>
      <c r="AA192" s="17">
        <f t="shared" si="112"/>
        <v>0</v>
      </c>
      <c r="AB192" s="23">
        <v>0</v>
      </c>
      <c r="AC192" s="17">
        <f t="shared" si="113"/>
        <v>0</v>
      </c>
      <c r="AD192" s="17">
        <f t="shared" si="143"/>
        <v>0</v>
      </c>
      <c r="AE192" s="17">
        <f t="shared" si="143"/>
        <v>0</v>
      </c>
      <c r="AF192" s="17">
        <f t="shared" si="143"/>
        <v>0</v>
      </c>
      <c r="AH192" s="17">
        <f t="shared" si="144"/>
        <v>0</v>
      </c>
      <c r="AI192" s="17">
        <f t="shared" si="144"/>
        <v>0</v>
      </c>
      <c r="AJ192" s="17">
        <f t="shared" si="144"/>
        <v>0</v>
      </c>
      <c r="AK192" s="17">
        <f t="shared" si="144"/>
        <v>0</v>
      </c>
      <c r="AL192" s="17">
        <f t="shared" si="144"/>
        <v>0</v>
      </c>
      <c r="AM192" s="17">
        <f t="shared" si="144"/>
        <v>0</v>
      </c>
      <c r="AN192" s="17">
        <f t="shared" si="144"/>
        <v>0</v>
      </c>
      <c r="AO192" s="17">
        <f t="shared" si="144"/>
        <v>0</v>
      </c>
      <c r="AP192" s="17">
        <f t="shared" si="144"/>
        <v>0</v>
      </c>
      <c r="AQ192" s="17">
        <f t="shared" si="144"/>
        <v>0</v>
      </c>
      <c r="AR192" s="17">
        <f t="shared" si="145"/>
        <v>0</v>
      </c>
      <c r="AS192" s="17">
        <f t="shared" si="145"/>
        <v>0</v>
      </c>
      <c r="AT192" s="17">
        <f t="shared" si="145"/>
        <v>0</v>
      </c>
      <c r="AU192" s="17">
        <f t="shared" si="145"/>
        <v>0</v>
      </c>
      <c r="AV192" s="17">
        <f t="shared" si="145"/>
        <v>0</v>
      </c>
      <c r="AW192" s="17">
        <f t="shared" si="145"/>
        <v>0</v>
      </c>
      <c r="AX192" s="17">
        <f t="shared" si="145"/>
        <v>0</v>
      </c>
      <c r="AY192" s="17">
        <f t="shared" si="145"/>
        <v>0</v>
      </c>
      <c r="BA192" s="17">
        <f t="shared" si="146"/>
        <v>0</v>
      </c>
      <c r="BB192" s="17">
        <f t="shared" si="146"/>
        <v>0</v>
      </c>
      <c r="BC192" s="17">
        <f t="shared" si="146"/>
        <v>0</v>
      </c>
      <c r="BD192" s="17">
        <f t="shared" si="146"/>
        <v>0</v>
      </c>
      <c r="BE192" s="17">
        <f t="shared" si="146"/>
        <v>0</v>
      </c>
      <c r="BF192" s="17">
        <f t="shared" si="146"/>
        <v>0</v>
      </c>
      <c r="BH192" s="36">
        <f t="shared" si="137"/>
        <v>0</v>
      </c>
      <c r="BI192" s="33"/>
    </row>
    <row r="193" spans="1:61" ht="15">
      <c r="A193" s="24" t="s">
        <v>12595</v>
      </c>
      <c r="B193" s="15">
        <f t="shared" si="102"/>
        <v>0</v>
      </c>
      <c r="C193" s="22" t="s">
        <v>12596</v>
      </c>
      <c r="D193" s="78">
        <f t="shared" si="103"/>
        <v>0</v>
      </c>
      <c r="E193" s="17">
        <f t="shared" si="104"/>
        <v>0</v>
      </c>
      <c r="F193" s="3">
        <f t="shared" si="105"/>
        <v>0</v>
      </c>
      <c r="G193" s="84">
        <f t="shared" si="106"/>
        <v>0</v>
      </c>
      <c r="H193" s="79">
        <f t="shared" si="126"/>
        <v>0</v>
      </c>
      <c r="I193" s="79">
        <f t="shared" si="127"/>
        <v>0</v>
      </c>
      <c r="J193" s="79">
        <f t="shared" si="128"/>
        <v>0</v>
      </c>
      <c r="K193" s="23">
        <v>0</v>
      </c>
      <c r="L193" s="17">
        <f t="shared" si="141"/>
        <v>0</v>
      </c>
      <c r="M193" s="17">
        <f t="shared" si="141"/>
        <v>0</v>
      </c>
      <c r="N193" s="79">
        <f t="shared" si="130"/>
        <v>0</v>
      </c>
      <c r="O193" s="17">
        <f t="shared" si="142"/>
        <v>0</v>
      </c>
      <c r="P193" s="17">
        <f t="shared" si="142"/>
        <v>0</v>
      </c>
      <c r="Q193" s="17">
        <f t="shared" si="142"/>
        <v>0</v>
      </c>
      <c r="R193" s="78">
        <f t="shared" si="107"/>
        <v>0</v>
      </c>
      <c r="S193" s="17">
        <f t="shared" si="111"/>
        <v>0</v>
      </c>
      <c r="T193" s="12">
        <f t="shared" si="108"/>
        <v>0</v>
      </c>
      <c r="U193" s="12">
        <f t="shared" si="109"/>
        <v>0</v>
      </c>
      <c r="V193" s="31">
        <v>0</v>
      </c>
      <c r="W193" s="31">
        <v>0</v>
      </c>
      <c r="X193" s="31">
        <v>0</v>
      </c>
      <c r="Y193" s="30">
        <f t="shared" si="136"/>
        <v>0</v>
      </c>
      <c r="Z193" s="17">
        <f t="shared" si="110"/>
        <v>0</v>
      </c>
      <c r="AA193" s="17">
        <f t="shared" si="112"/>
        <v>0</v>
      </c>
      <c r="AB193" s="23">
        <v>0</v>
      </c>
      <c r="AC193" s="17">
        <f t="shared" si="113"/>
        <v>0</v>
      </c>
      <c r="AD193" s="17">
        <f t="shared" si="143"/>
        <v>0</v>
      </c>
      <c r="AE193" s="17">
        <f t="shared" si="143"/>
        <v>0</v>
      </c>
      <c r="AF193" s="17">
        <f t="shared" si="143"/>
        <v>0</v>
      </c>
      <c r="AH193" s="17">
        <f t="shared" si="144"/>
        <v>0</v>
      </c>
      <c r="AI193" s="17">
        <f t="shared" si="144"/>
        <v>0</v>
      </c>
      <c r="AJ193" s="17">
        <f t="shared" si="144"/>
        <v>0</v>
      </c>
      <c r="AK193" s="17">
        <f t="shared" si="144"/>
        <v>0</v>
      </c>
      <c r="AL193" s="17">
        <f t="shared" si="144"/>
        <v>0</v>
      </c>
      <c r="AM193" s="17">
        <f t="shared" si="144"/>
        <v>0</v>
      </c>
      <c r="AN193" s="17">
        <f t="shared" si="144"/>
        <v>0</v>
      </c>
      <c r="AO193" s="17">
        <f t="shared" si="144"/>
        <v>0</v>
      </c>
      <c r="AP193" s="17">
        <f t="shared" si="144"/>
        <v>0</v>
      </c>
      <c r="AQ193" s="17">
        <f t="shared" si="144"/>
        <v>0</v>
      </c>
      <c r="AR193" s="17">
        <f t="shared" si="145"/>
        <v>0</v>
      </c>
      <c r="AS193" s="17">
        <f t="shared" si="145"/>
        <v>0</v>
      </c>
      <c r="AT193" s="17">
        <f t="shared" si="145"/>
        <v>0</v>
      </c>
      <c r="AU193" s="17">
        <f t="shared" si="145"/>
        <v>0</v>
      </c>
      <c r="AV193" s="17">
        <f t="shared" si="145"/>
        <v>0</v>
      </c>
      <c r="AW193" s="17">
        <f t="shared" si="145"/>
        <v>0</v>
      </c>
      <c r="AX193" s="17">
        <f t="shared" si="145"/>
        <v>0</v>
      </c>
      <c r="AY193" s="17">
        <f t="shared" si="145"/>
        <v>0</v>
      </c>
      <c r="BA193" s="17">
        <f t="shared" si="146"/>
        <v>0</v>
      </c>
      <c r="BB193" s="17">
        <f t="shared" si="146"/>
        <v>0</v>
      </c>
      <c r="BC193" s="17">
        <f t="shared" si="146"/>
        <v>0</v>
      </c>
      <c r="BD193" s="17">
        <f t="shared" si="146"/>
        <v>0</v>
      </c>
      <c r="BE193" s="17">
        <f t="shared" si="146"/>
        <v>0</v>
      </c>
      <c r="BF193" s="17">
        <f t="shared" si="146"/>
        <v>0</v>
      </c>
      <c r="BH193" s="36">
        <f t="shared" si="137"/>
        <v>0</v>
      </c>
      <c r="BI193" s="33"/>
    </row>
    <row r="194" spans="1:61" ht="15">
      <c r="A194" s="24" t="s">
        <v>12597</v>
      </c>
      <c r="B194" s="15">
        <f t="shared" si="102"/>
        <v>0</v>
      </c>
      <c r="C194" s="22" t="s">
        <v>12598</v>
      </c>
      <c r="D194" s="78">
        <f t="shared" si="103"/>
        <v>0</v>
      </c>
      <c r="E194" s="17">
        <f t="shared" si="104"/>
        <v>0</v>
      </c>
      <c r="F194" s="3">
        <f t="shared" si="105"/>
        <v>0</v>
      </c>
      <c r="G194" s="84">
        <f t="shared" si="106"/>
        <v>0</v>
      </c>
      <c r="H194" s="79">
        <f t="shared" si="126"/>
        <v>0</v>
      </c>
      <c r="I194" s="79">
        <f t="shared" si="127"/>
        <v>0</v>
      </c>
      <c r="J194" s="79">
        <f t="shared" si="128"/>
        <v>0</v>
      </c>
      <c r="K194" s="23">
        <v>0</v>
      </c>
      <c r="L194" s="17">
        <f t="shared" si="141"/>
        <v>0</v>
      </c>
      <c r="M194" s="17">
        <f t="shared" si="141"/>
        <v>0</v>
      </c>
      <c r="N194" s="79">
        <f t="shared" si="130"/>
        <v>0</v>
      </c>
      <c r="O194" s="17">
        <f t="shared" si="142"/>
        <v>0</v>
      </c>
      <c r="P194" s="17">
        <f t="shared" si="142"/>
        <v>0</v>
      </c>
      <c r="Q194" s="17">
        <f t="shared" si="142"/>
        <v>0</v>
      </c>
      <c r="R194" s="78">
        <f t="shared" si="107"/>
        <v>0</v>
      </c>
      <c r="S194" s="17">
        <f t="shared" si="111"/>
        <v>0</v>
      </c>
      <c r="T194" s="12">
        <f t="shared" si="108"/>
        <v>0</v>
      </c>
      <c r="U194" s="12">
        <f t="shared" si="109"/>
        <v>0</v>
      </c>
      <c r="V194" s="31">
        <v>0</v>
      </c>
      <c r="W194" s="31">
        <v>0</v>
      </c>
      <c r="X194" s="31">
        <v>0</v>
      </c>
      <c r="Y194" s="30">
        <f t="shared" si="136"/>
        <v>0</v>
      </c>
      <c r="Z194" s="17">
        <f t="shared" si="110"/>
        <v>0</v>
      </c>
      <c r="AA194" s="17">
        <f t="shared" si="112"/>
        <v>0</v>
      </c>
      <c r="AB194" s="23">
        <v>0</v>
      </c>
      <c r="AC194" s="17">
        <f t="shared" si="113"/>
        <v>0</v>
      </c>
      <c r="AD194" s="17">
        <f t="shared" si="143"/>
        <v>0</v>
      </c>
      <c r="AE194" s="17">
        <f t="shared" si="143"/>
        <v>0</v>
      </c>
      <c r="AF194" s="17">
        <f t="shared" si="143"/>
        <v>0</v>
      </c>
      <c r="AH194" s="17">
        <f t="shared" si="144"/>
        <v>0</v>
      </c>
      <c r="AI194" s="17">
        <f t="shared" si="144"/>
        <v>0</v>
      </c>
      <c r="AJ194" s="17">
        <f t="shared" si="144"/>
        <v>0</v>
      </c>
      <c r="AK194" s="17">
        <f t="shared" si="144"/>
        <v>0</v>
      </c>
      <c r="AL194" s="17">
        <f t="shared" si="144"/>
        <v>0</v>
      </c>
      <c r="AM194" s="17">
        <f t="shared" si="144"/>
        <v>0</v>
      </c>
      <c r="AN194" s="17">
        <f t="shared" si="144"/>
        <v>0</v>
      </c>
      <c r="AO194" s="17">
        <f t="shared" si="144"/>
        <v>0</v>
      </c>
      <c r="AP194" s="17">
        <f t="shared" si="144"/>
        <v>0</v>
      </c>
      <c r="AQ194" s="17">
        <f t="shared" si="144"/>
        <v>0</v>
      </c>
      <c r="AR194" s="17">
        <f t="shared" si="145"/>
        <v>0</v>
      </c>
      <c r="AS194" s="17">
        <f t="shared" si="145"/>
        <v>0</v>
      </c>
      <c r="AT194" s="17">
        <f t="shared" si="145"/>
        <v>0</v>
      </c>
      <c r="AU194" s="17">
        <f t="shared" si="145"/>
        <v>0</v>
      </c>
      <c r="AV194" s="17">
        <f t="shared" si="145"/>
        <v>0</v>
      </c>
      <c r="AW194" s="17">
        <f t="shared" si="145"/>
        <v>0</v>
      </c>
      <c r="AX194" s="17">
        <f t="shared" si="145"/>
        <v>0</v>
      </c>
      <c r="AY194" s="17">
        <f t="shared" si="145"/>
        <v>0</v>
      </c>
      <c r="BA194" s="17">
        <f t="shared" si="146"/>
        <v>0</v>
      </c>
      <c r="BB194" s="17">
        <f t="shared" si="146"/>
        <v>0</v>
      </c>
      <c r="BC194" s="17">
        <f t="shared" si="146"/>
        <v>0</v>
      </c>
      <c r="BD194" s="17">
        <f t="shared" si="146"/>
        <v>0</v>
      </c>
      <c r="BE194" s="17">
        <f t="shared" si="146"/>
        <v>0</v>
      </c>
      <c r="BF194" s="17">
        <f t="shared" si="146"/>
        <v>0</v>
      </c>
      <c r="BH194" s="36">
        <f t="shared" si="137"/>
        <v>0</v>
      </c>
      <c r="BI194" s="5"/>
    </row>
    <row r="195" spans="1:61" ht="15">
      <c r="A195" s="24" t="s">
        <v>12599</v>
      </c>
      <c r="B195" s="15">
        <f t="shared" si="102"/>
        <v>0</v>
      </c>
      <c r="C195" s="22" t="s">
        <v>12600</v>
      </c>
      <c r="D195" s="78">
        <f t="shared" si="103"/>
        <v>0</v>
      </c>
      <c r="E195" s="17">
        <f t="shared" si="104"/>
        <v>0</v>
      </c>
      <c r="F195" s="3">
        <f t="shared" si="105"/>
        <v>0</v>
      </c>
      <c r="G195" s="84">
        <f t="shared" si="106"/>
        <v>0</v>
      </c>
      <c r="H195" s="79">
        <f t="shared" si="126"/>
        <v>0</v>
      </c>
      <c r="I195" s="79">
        <f t="shared" si="127"/>
        <v>0</v>
      </c>
      <c r="J195" s="79">
        <f t="shared" si="128"/>
        <v>0</v>
      </c>
      <c r="K195" s="23">
        <v>0</v>
      </c>
      <c r="L195" s="17">
        <f t="shared" si="141"/>
        <v>0</v>
      </c>
      <c r="M195" s="17">
        <f t="shared" si="141"/>
        <v>0</v>
      </c>
      <c r="N195" s="79">
        <f t="shared" si="130"/>
        <v>0</v>
      </c>
      <c r="O195" s="17">
        <f t="shared" si="142"/>
        <v>0</v>
      </c>
      <c r="P195" s="17">
        <f t="shared" si="142"/>
        <v>0</v>
      </c>
      <c r="Q195" s="17">
        <f t="shared" si="142"/>
        <v>0</v>
      </c>
      <c r="R195" s="78">
        <f t="shared" si="107"/>
        <v>0</v>
      </c>
      <c r="S195" s="17">
        <f t="shared" si="111"/>
        <v>0</v>
      </c>
      <c r="T195" s="12">
        <f t="shared" si="108"/>
        <v>0</v>
      </c>
      <c r="U195" s="12">
        <f t="shared" si="109"/>
        <v>0</v>
      </c>
      <c r="V195" s="31">
        <v>0</v>
      </c>
      <c r="W195" s="31">
        <v>0</v>
      </c>
      <c r="X195" s="31">
        <v>0</v>
      </c>
      <c r="Y195" s="30">
        <f t="shared" si="136"/>
        <v>0</v>
      </c>
      <c r="Z195" s="17">
        <f t="shared" si="110"/>
        <v>0</v>
      </c>
      <c r="AA195" s="17">
        <f t="shared" si="112"/>
        <v>0</v>
      </c>
      <c r="AB195" s="23">
        <v>0</v>
      </c>
      <c r="AC195" s="17">
        <f t="shared" si="113"/>
        <v>0</v>
      </c>
      <c r="AD195" s="17">
        <f t="shared" si="143"/>
        <v>0</v>
      </c>
      <c r="AE195" s="17">
        <f t="shared" si="143"/>
        <v>0</v>
      </c>
      <c r="AF195" s="17">
        <f t="shared" si="143"/>
        <v>0</v>
      </c>
      <c r="AH195" s="17">
        <f t="shared" si="144"/>
        <v>0</v>
      </c>
      <c r="AI195" s="17">
        <f t="shared" si="144"/>
        <v>0</v>
      </c>
      <c r="AJ195" s="17">
        <f t="shared" si="144"/>
        <v>0</v>
      </c>
      <c r="AK195" s="17">
        <f t="shared" si="144"/>
        <v>0</v>
      </c>
      <c r="AL195" s="17">
        <f t="shared" si="144"/>
        <v>0</v>
      </c>
      <c r="AM195" s="17">
        <f t="shared" si="144"/>
        <v>0</v>
      </c>
      <c r="AN195" s="17">
        <f t="shared" si="144"/>
        <v>0</v>
      </c>
      <c r="AO195" s="17">
        <f t="shared" si="144"/>
        <v>0</v>
      </c>
      <c r="AP195" s="17">
        <f t="shared" si="144"/>
        <v>0</v>
      </c>
      <c r="AQ195" s="17">
        <f t="shared" si="144"/>
        <v>0</v>
      </c>
      <c r="AR195" s="17">
        <f t="shared" si="145"/>
        <v>0</v>
      </c>
      <c r="AS195" s="17">
        <f t="shared" si="145"/>
        <v>0</v>
      </c>
      <c r="AT195" s="17">
        <f t="shared" si="145"/>
        <v>0</v>
      </c>
      <c r="AU195" s="17">
        <f t="shared" si="145"/>
        <v>0</v>
      </c>
      <c r="AV195" s="17">
        <f t="shared" si="145"/>
        <v>0</v>
      </c>
      <c r="AW195" s="17">
        <f t="shared" si="145"/>
        <v>0</v>
      </c>
      <c r="AX195" s="17">
        <f t="shared" si="145"/>
        <v>0</v>
      </c>
      <c r="AY195" s="17">
        <f t="shared" si="145"/>
        <v>0</v>
      </c>
      <c r="BA195" s="17">
        <f t="shared" si="146"/>
        <v>0</v>
      </c>
      <c r="BB195" s="17">
        <f t="shared" si="146"/>
        <v>0</v>
      </c>
      <c r="BC195" s="17">
        <f t="shared" si="146"/>
        <v>0</v>
      </c>
      <c r="BD195" s="17">
        <f t="shared" si="146"/>
        <v>0</v>
      </c>
      <c r="BE195" s="17">
        <f t="shared" si="146"/>
        <v>0</v>
      </c>
      <c r="BF195" s="17">
        <f t="shared" si="146"/>
        <v>0</v>
      </c>
      <c r="BH195" s="36">
        <f t="shared" si="137"/>
        <v>0</v>
      </c>
      <c r="BI195" s="5"/>
    </row>
    <row r="196" spans="1:61" ht="15">
      <c r="A196" s="24" t="s">
        <v>12601</v>
      </c>
      <c r="B196" s="15">
        <f t="shared" si="102"/>
        <v>0</v>
      </c>
      <c r="C196" s="22" t="s">
        <v>12602</v>
      </c>
      <c r="D196" s="78">
        <f t="shared" si="103"/>
        <v>0</v>
      </c>
      <c r="E196" s="17">
        <f t="shared" si="104"/>
        <v>0</v>
      </c>
      <c r="F196" s="3">
        <f t="shared" si="105"/>
        <v>0</v>
      </c>
      <c r="G196" s="84">
        <f t="shared" si="106"/>
        <v>0</v>
      </c>
      <c r="H196" s="79">
        <f t="shared" si="126"/>
        <v>0</v>
      </c>
      <c r="I196" s="79">
        <f t="shared" si="127"/>
        <v>0</v>
      </c>
      <c r="J196" s="79">
        <f t="shared" si="128"/>
        <v>0</v>
      </c>
      <c r="K196" s="23">
        <v>0</v>
      </c>
      <c r="L196" s="17">
        <f t="shared" si="141"/>
        <v>0</v>
      </c>
      <c r="M196" s="17">
        <f t="shared" si="141"/>
        <v>0</v>
      </c>
      <c r="N196" s="79">
        <f t="shared" si="130"/>
        <v>0</v>
      </c>
      <c r="O196" s="17">
        <f t="shared" si="142"/>
        <v>0</v>
      </c>
      <c r="P196" s="17">
        <f t="shared" si="142"/>
        <v>0</v>
      </c>
      <c r="Q196" s="17">
        <f t="shared" si="142"/>
        <v>0</v>
      </c>
      <c r="R196" s="78">
        <f t="shared" si="107"/>
        <v>0</v>
      </c>
      <c r="S196" s="17">
        <f t="shared" si="111"/>
        <v>0</v>
      </c>
      <c r="T196" s="12">
        <f t="shared" si="108"/>
        <v>0</v>
      </c>
      <c r="U196" s="12">
        <f t="shared" si="109"/>
        <v>0</v>
      </c>
      <c r="V196" s="31">
        <v>0</v>
      </c>
      <c r="W196" s="31">
        <v>0</v>
      </c>
      <c r="X196" s="31">
        <v>0</v>
      </c>
      <c r="Y196" s="30">
        <f t="shared" si="136"/>
        <v>0</v>
      </c>
      <c r="Z196" s="17">
        <f t="shared" si="110"/>
        <v>0</v>
      </c>
      <c r="AA196" s="17">
        <f t="shared" si="112"/>
        <v>0</v>
      </c>
      <c r="AB196" s="23">
        <v>0</v>
      </c>
      <c r="AC196" s="17">
        <f t="shared" si="113"/>
        <v>0</v>
      </c>
      <c r="AD196" s="17">
        <f t="shared" si="143"/>
        <v>0</v>
      </c>
      <c r="AE196" s="17">
        <f t="shared" si="143"/>
        <v>0</v>
      </c>
      <c r="AF196" s="17">
        <f t="shared" si="143"/>
        <v>0</v>
      </c>
      <c r="AH196" s="17">
        <f t="shared" si="144"/>
        <v>0</v>
      </c>
      <c r="AI196" s="17">
        <f t="shared" si="144"/>
        <v>0</v>
      </c>
      <c r="AJ196" s="17">
        <f t="shared" si="144"/>
        <v>0</v>
      </c>
      <c r="AK196" s="17">
        <f t="shared" si="144"/>
        <v>0</v>
      </c>
      <c r="AL196" s="17">
        <f t="shared" si="144"/>
        <v>0</v>
      </c>
      <c r="AM196" s="17">
        <f t="shared" si="144"/>
        <v>0</v>
      </c>
      <c r="AN196" s="17">
        <f t="shared" si="144"/>
        <v>0</v>
      </c>
      <c r="AO196" s="17">
        <f t="shared" si="144"/>
        <v>0</v>
      </c>
      <c r="AP196" s="17">
        <f t="shared" si="144"/>
        <v>0</v>
      </c>
      <c r="AQ196" s="17">
        <f t="shared" si="144"/>
        <v>0</v>
      </c>
      <c r="AR196" s="17">
        <f t="shared" si="145"/>
        <v>0</v>
      </c>
      <c r="AS196" s="17">
        <f t="shared" si="145"/>
        <v>0</v>
      </c>
      <c r="AT196" s="17">
        <f t="shared" si="145"/>
        <v>0</v>
      </c>
      <c r="AU196" s="17">
        <f t="shared" si="145"/>
        <v>0</v>
      </c>
      <c r="AV196" s="17">
        <f t="shared" si="145"/>
        <v>0</v>
      </c>
      <c r="AW196" s="17">
        <f t="shared" si="145"/>
        <v>0</v>
      </c>
      <c r="AX196" s="17">
        <f t="shared" si="145"/>
        <v>0</v>
      </c>
      <c r="AY196" s="17">
        <f t="shared" si="145"/>
        <v>0</v>
      </c>
      <c r="BA196" s="17">
        <f t="shared" si="146"/>
        <v>0</v>
      </c>
      <c r="BB196" s="17">
        <f t="shared" si="146"/>
        <v>0</v>
      </c>
      <c r="BC196" s="17">
        <f t="shared" si="146"/>
        <v>0</v>
      </c>
      <c r="BD196" s="17">
        <f t="shared" si="146"/>
        <v>0</v>
      </c>
      <c r="BE196" s="17">
        <f t="shared" si="146"/>
        <v>0</v>
      </c>
      <c r="BF196" s="17">
        <f t="shared" si="146"/>
        <v>0</v>
      </c>
      <c r="BH196" s="36">
        <f t="shared" si="137"/>
        <v>0</v>
      </c>
      <c r="BI196" s="33"/>
    </row>
    <row r="197" spans="1:61" ht="15">
      <c r="A197" s="24" t="s">
        <v>12603</v>
      </c>
      <c r="B197" s="15">
        <f t="shared" si="102"/>
        <v>0</v>
      </c>
      <c r="C197" s="22" t="s">
        <v>12604</v>
      </c>
      <c r="D197" s="78">
        <f t="shared" si="103"/>
        <v>0</v>
      </c>
      <c r="E197" s="17">
        <f t="shared" si="104"/>
        <v>0</v>
      </c>
      <c r="F197" s="3">
        <f t="shared" si="105"/>
        <v>0</v>
      </c>
      <c r="G197" s="84">
        <f t="shared" si="106"/>
        <v>0</v>
      </c>
      <c r="H197" s="79">
        <f t="shared" si="126"/>
        <v>0</v>
      </c>
      <c r="I197" s="79">
        <f t="shared" si="127"/>
        <v>0</v>
      </c>
      <c r="J197" s="79">
        <f t="shared" si="128"/>
        <v>0</v>
      </c>
      <c r="K197" s="23">
        <v>0</v>
      </c>
      <c r="L197" s="17">
        <f t="shared" si="141"/>
        <v>0</v>
      </c>
      <c r="M197" s="17">
        <f t="shared" si="141"/>
        <v>0</v>
      </c>
      <c r="N197" s="79">
        <f t="shared" si="130"/>
        <v>0</v>
      </c>
      <c r="O197" s="17">
        <f t="shared" si="142"/>
        <v>0</v>
      </c>
      <c r="P197" s="17">
        <f t="shared" si="142"/>
        <v>0</v>
      </c>
      <c r="Q197" s="17">
        <f t="shared" si="142"/>
        <v>0</v>
      </c>
      <c r="R197" s="78">
        <f t="shared" si="107"/>
        <v>0</v>
      </c>
      <c r="S197" s="17">
        <f t="shared" si="111"/>
        <v>0</v>
      </c>
      <c r="T197" s="12">
        <f t="shared" si="108"/>
        <v>0</v>
      </c>
      <c r="U197" s="12">
        <f t="shared" si="109"/>
        <v>0</v>
      </c>
      <c r="V197" s="31">
        <v>0</v>
      </c>
      <c r="W197" s="31">
        <v>0</v>
      </c>
      <c r="X197" s="31">
        <v>0</v>
      </c>
      <c r="Y197" s="30">
        <f t="shared" si="136"/>
        <v>0</v>
      </c>
      <c r="Z197" s="17">
        <f t="shared" si="110"/>
        <v>0</v>
      </c>
      <c r="AA197" s="17">
        <f t="shared" si="112"/>
        <v>0</v>
      </c>
      <c r="AB197" s="23">
        <v>0</v>
      </c>
      <c r="AC197" s="17">
        <f t="shared" si="113"/>
        <v>0</v>
      </c>
      <c r="AD197" s="17">
        <f t="shared" si="143"/>
        <v>0</v>
      </c>
      <c r="AE197" s="17">
        <f t="shared" si="143"/>
        <v>0</v>
      </c>
      <c r="AF197" s="17">
        <f t="shared" si="143"/>
        <v>0</v>
      </c>
      <c r="AH197" s="17">
        <f t="shared" si="144"/>
        <v>0</v>
      </c>
      <c r="AI197" s="17">
        <f t="shared" si="144"/>
        <v>0</v>
      </c>
      <c r="AJ197" s="17">
        <f t="shared" si="144"/>
        <v>0</v>
      </c>
      <c r="AK197" s="17">
        <f t="shared" si="144"/>
        <v>0</v>
      </c>
      <c r="AL197" s="17">
        <f t="shared" si="144"/>
        <v>0</v>
      </c>
      <c r="AM197" s="17">
        <f t="shared" si="144"/>
        <v>0</v>
      </c>
      <c r="AN197" s="17">
        <f t="shared" si="144"/>
        <v>0</v>
      </c>
      <c r="AO197" s="17">
        <f t="shared" si="144"/>
        <v>0</v>
      </c>
      <c r="AP197" s="17">
        <f t="shared" si="144"/>
        <v>0</v>
      </c>
      <c r="AQ197" s="17">
        <f t="shared" si="144"/>
        <v>0</v>
      </c>
      <c r="AR197" s="17">
        <f t="shared" si="145"/>
        <v>0</v>
      </c>
      <c r="AS197" s="17">
        <f t="shared" si="145"/>
        <v>0</v>
      </c>
      <c r="AT197" s="17">
        <f t="shared" si="145"/>
        <v>0</v>
      </c>
      <c r="AU197" s="17">
        <f t="shared" si="145"/>
        <v>0</v>
      </c>
      <c r="AV197" s="17">
        <f t="shared" si="145"/>
        <v>0</v>
      </c>
      <c r="AW197" s="17">
        <f t="shared" si="145"/>
        <v>0</v>
      </c>
      <c r="AX197" s="17">
        <f t="shared" si="145"/>
        <v>0</v>
      </c>
      <c r="AY197" s="17">
        <f t="shared" si="145"/>
        <v>0</v>
      </c>
      <c r="BA197" s="17">
        <f t="shared" si="146"/>
        <v>0</v>
      </c>
      <c r="BB197" s="17">
        <f t="shared" si="146"/>
        <v>0</v>
      </c>
      <c r="BC197" s="17">
        <f t="shared" si="146"/>
        <v>0</v>
      </c>
      <c r="BD197" s="17">
        <f t="shared" si="146"/>
        <v>0</v>
      </c>
      <c r="BE197" s="17">
        <f t="shared" si="146"/>
        <v>0</v>
      </c>
      <c r="BF197" s="17">
        <f t="shared" si="146"/>
        <v>0</v>
      </c>
      <c r="BH197" s="36">
        <f t="shared" si="137"/>
        <v>0</v>
      </c>
      <c r="BI197" s="33"/>
    </row>
    <row r="198" spans="1:61" ht="15">
      <c r="A198" s="24" t="s">
        <v>12605</v>
      </c>
      <c r="B198" s="15">
        <f t="shared" si="102"/>
        <v>0</v>
      </c>
      <c r="C198" s="22" t="s">
        <v>12606</v>
      </c>
      <c r="D198" s="78">
        <f t="shared" si="103"/>
        <v>0</v>
      </c>
      <c r="E198" s="17">
        <f t="shared" si="104"/>
        <v>0</v>
      </c>
      <c r="F198" s="3">
        <f t="shared" si="105"/>
        <v>0</v>
      </c>
      <c r="G198" s="84">
        <f t="shared" si="106"/>
        <v>0</v>
      </c>
      <c r="H198" s="79">
        <f t="shared" si="126"/>
        <v>0</v>
      </c>
      <c r="I198" s="79">
        <f t="shared" si="127"/>
        <v>0</v>
      </c>
      <c r="J198" s="79">
        <f t="shared" si="128"/>
        <v>0</v>
      </c>
      <c r="K198" s="23">
        <v>0</v>
      </c>
      <c r="L198" s="17">
        <f t="shared" si="141"/>
        <v>0</v>
      </c>
      <c r="M198" s="17">
        <f t="shared" si="141"/>
        <v>0</v>
      </c>
      <c r="N198" s="79">
        <f t="shared" si="130"/>
        <v>0</v>
      </c>
      <c r="O198" s="17">
        <f t="shared" si="142"/>
        <v>0</v>
      </c>
      <c r="P198" s="17">
        <f t="shared" si="142"/>
        <v>0</v>
      </c>
      <c r="Q198" s="17">
        <f t="shared" si="142"/>
        <v>0</v>
      </c>
      <c r="R198" s="78">
        <f t="shared" si="107"/>
        <v>0</v>
      </c>
      <c r="S198" s="17">
        <f t="shared" si="111"/>
        <v>0</v>
      </c>
      <c r="T198" s="12">
        <f t="shared" si="108"/>
        <v>0</v>
      </c>
      <c r="U198" s="12">
        <f t="shared" si="109"/>
        <v>0</v>
      </c>
      <c r="V198" s="31">
        <v>0</v>
      </c>
      <c r="W198" s="31">
        <v>0</v>
      </c>
      <c r="X198" s="31">
        <v>0</v>
      </c>
      <c r="Y198" s="30">
        <f t="shared" si="136"/>
        <v>0</v>
      </c>
      <c r="Z198" s="17">
        <f t="shared" si="110"/>
        <v>0</v>
      </c>
      <c r="AA198" s="17">
        <f t="shared" si="112"/>
        <v>0</v>
      </c>
      <c r="AB198" s="23">
        <v>0</v>
      </c>
      <c r="AC198" s="17">
        <f t="shared" si="113"/>
        <v>0</v>
      </c>
      <c r="AD198" s="17">
        <f t="shared" si="143"/>
        <v>0</v>
      </c>
      <c r="AE198" s="17">
        <f t="shared" si="143"/>
        <v>0</v>
      </c>
      <c r="AF198" s="17">
        <f t="shared" si="143"/>
        <v>0</v>
      </c>
      <c r="AH198" s="17">
        <f t="shared" ref="AH198:AQ207" si="147">SUMPRODUCT(AH$374:AH$599*(LEFT($A$374:$A$599,LEN($A198))=$A198))</f>
        <v>0</v>
      </c>
      <c r="AI198" s="17">
        <f t="shared" si="147"/>
        <v>0</v>
      </c>
      <c r="AJ198" s="17">
        <f t="shared" si="147"/>
        <v>0</v>
      </c>
      <c r="AK198" s="17">
        <f t="shared" si="147"/>
        <v>0</v>
      </c>
      <c r="AL198" s="17">
        <f t="shared" si="147"/>
        <v>0</v>
      </c>
      <c r="AM198" s="17">
        <f t="shared" si="147"/>
        <v>0</v>
      </c>
      <c r="AN198" s="17">
        <f t="shared" si="147"/>
        <v>0</v>
      </c>
      <c r="AO198" s="17">
        <f t="shared" si="147"/>
        <v>0</v>
      </c>
      <c r="AP198" s="17">
        <f t="shared" si="147"/>
        <v>0</v>
      </c>
      <c r="AQ198" s="17">
        <f t="shared" si="147"/>
        <v>0</v>
      </c>
      <c r="AR198" s="17">
        <f t="shared" ref="AR198:AY207" si="148">SUMPRODUCT(AR$374:AR$599*(LEFT($A$374:$A$599,LEN($A198))=$A198))</f>
        <v>0</v>
      </c>
      <c r="AS198" s="17">
        <f t="shared" si="148"/>
        <v>0</v>
      </c>
      <c r="AT198" s="17">
        <f t="shared" si="148"/>
        <v>0</v>
      </c>
      <c r="AU198" s="17">
        <f t="shared" si="148"/>
        <v>0</v>
      </c>
      <c r="AV198" s="17">
        <f t="shared" si="148"/>
        <v>0</v>
      </c>
      <c r="AW198" s="17">
        <f t="shared" si="148"/>
        <v>0</v>
      </c>
      <c r="AX198" s="17">
        <f t="shared" si="148"/>
        <v>0</v>
      </c>
      <c r="AY198" s="17">
        <f t="shared" si="148"/>
        <v>0</v>
      </c>
      <c r="BA198" s="17">
        <f t="shared" ref="BA198:BF207" si="149">SUMPRODUCT(BA$374:BA$599*(LEFT($A$374:$A$599,LEN($A198))=$A198))</f>
        <v>0</v>
      </c>
      <c r="BB198" s="17">
        <f t="shared" si="149"/>
        <v>0</v>
      </c>
      <c r="BC198" s="17">
        <f t="shared" si="149"/>
        <v>0</v>
      </c>
      <c r="BD198" s="17">
        <f t="shared" si="149"/>
        <v>0</v>
      </c>
      <c r="BE198" s="17">
        <f t="shared" si="149"/>
        <v>0</v>
      </c>
      <c r="BF198" s="17">
        <f t="shared" si="149"/>
        <v>0</v>
      </c>
      <c r="BH198" s="36">
        <f t="shared" si="137"/>
        <v>0</v>
      </c>
      <c r="BI198" s="5"/>
    </row>
    <row r="199" spans="1:61" ht="15">
      <c r="A199" s="24" t="s">
        <v>12607</v>
      </c>
      <c r="B199" s="15">
        <f t="shared" si="102"/>
        <v>0</v>
      </c>
      <c r="C199" s="22" t="s">
        <v>12608</v>
      </c>
      <c r="D199" s="78">
        <f t="shared" si="103"/>
        <v>0</v>
      </c>
      <c r="E199" s="17">
        <f t="shared" si="104"/>
        <v>0</v>
      </c>
      <c r="F199" s="3">
        <f t="shared" si="105"/>
        <v>0</v>
      </c>
      <c r="G199" s="84">
        <f t="shared" si="106"/>
        <v>0</v>
      </c>
      <c r="H199" s="79">
        <f t="shared" si="126"/>
        <v>0</v>
      </c>
      <c r="I199" s="79">
        <f t="shared" si="127"/>
        <v>0</v>
      </c>
      <c r="J199" s="79">
        <f t="shared" si="128"/>
        <v>0</v>
      </c>
      <c r="K199" s="23">
        <v>0</v>
      </c>
      <c r="L199" s="17">
        <f t="shared" si="141"/>
        <v>0</v>
      </c>
      <c r="M199" s="17">
        <f t="shared" si="141"/>
        <v>0</v>
      </c>
      <c r="N199" s="79">
        <f t="shared" si="130"/>
        <v>0</v>
      </c>
      <c r="O199" s="17">
        <f t="shared" si="142"/>
        <v>0</v>
      </c>
      <c r="P199" s="17">
        <f t="shared" si="142"/>
        <v>0</v>
      </c>
      <c r="Q199" s="17">
        <f t="shared" si="142"/>
        <v>0</v>
      </c>
      <c r="R199" s="78">
        <f t="shared" si="107"/>
        <v>0</v>
      </c>
      <c r="S199" s="17">
        <f t="shared" si="111"/>
        <v>0</v>
      </c>
      <c r="T199" s="12">
        <f t="shared" si="108"/>
        <v>0</v>
      </c>
      <c r="U199" s="12">
        <f t="shared" si="109"/>
        <v>0</v>
      </c>
      <c r="V199" s="31">
        <v>0</v>
      </c>
      <c r="W199" s="31">
        <v>0</v>
      </c>
      <c r="X199" s="31">
        <v>0</v>
      </c>
      <c r="Y199" s="30">
        <f t="shared" si="136"/>
        <v>0</v>
      </c>
      <c r="Z199" s="17">
        <f t="shared" si="110"/>
        <v>0</v>
      </c>
      <c r="AA199" s="17">
        <f t="shared" si="112"/>
        <v>0</v>
      </c>
      <c r="AB199" s="23">
        <v>0</v>
      </c>
      <c r="AC199" s="17">
        <f t="shared" si="113"/>
        <v>0</v>
      </c>
      <c r="AD199" s="17">
        <f t="shared" si="143"/>
        <v>0</v>
      </c>
      <c r="AE199" s="17">
        <f t="shared" si="143"/>
        <v>0</v>
      </c>
      <c r="AF199" s="17">
        <f t="shared" si="143"/>
        <v>0</v>
      </c>
      <c r="AH199" s="17">
        <f t="shared" si="147"/>
        <v>0</v>
      </c>
      <c r="AI199" s="17">
        <f t="shared" si="147"/>
        <v>0</v>
      </c>
      <c r="AJ199" s="17">
        <f t="shared" si="147"/>
        <v>0</v>
      </c>
      <c r="AK199" s="17">
        <f t="shared" si="147"/>
        <v>0</v>
      </c>
      <c r="AL199" s="17">
        <f t="shared" si="147"/>
        <v>0</v>
      </c>
      <c r="AM199" s="17">
        <f t="shared" si="147"/>
        <v>0</v>
      </c>
      <c r="AN199" s="17">
        <f t="shared" si="147"/>
        <v>0</v>
      </c>
      <c r="AO199" s="17">
        <f t="shared" si="147"/>
        <v>0</v>
      </c>
      <c r="AP199" s="17">
        <f t="shared" si="147"/>
        <v>0</v>
      </c>
      <c r="AQ199" s="17">
        <f t="shared" si="147"/>
        <v>0</v>
      </c>
      <c r="AR199" s="17">
        <f t="shared" si="148"/>
        <v>0</v>
      </c>
      <c r="AS199" s="17">
        <f t="shared" si="148"/>
        <v>0</v>
      </c>
      <c r="AT199" s="17">
        <f t="shared" si="148"/>
        <v>0</v>
      </c>
      <c r="AU199" s="17">
        <f t="shared" si="148"/>
        <v>0</v>
      </c>
      <c r="AV199" s="17">
        <f t="shared" si="148"/>
        <v>0</v>
      </c>
      <c r="AW199" s="17">
        <f t="shared" si="148"/>
        <v>0</v>
      </c>
      <c r="AX199" s="17">
        <f t="shared" si="148"/>
        <v>0</v>
      </c>
      <c r="AY199" s="17">
        <f t="shared" si="148"/>
        <v>0</v>
      </c>
      <c r="BA199" s="17">
        <f t="shared" si="149"/>
        <v>0</v>
      </c>
      <c r="BB199" s="17">
        <f t="shared" si="149"/>
        <v>0</v>
      </c>
      <c r="BC199" s="17">
        <f t="shared" si="149"/>
        <v>0</v>
      </c>
      <c r="BD199" s="17">
        <f t="shared" si="149"/>
        <v>0</v>
      </c>
      <c r="BE199" s="17">
        <f t="shared" si="149"/>
        <v>0</v>
      </c>
      <c r="BF199" s="17">
        <f t="shared" si="149"/>
        <v>0</v>
      </c>
      <c r="BH199" s="36">
        <f t="shared" si="137"/>
        <v>0</v>
      </c>
      <c r="BI199" s="5"/>
    </row>
    <row r="200" spans="1:61" ht="15">
      <c r="A200" s="24" t="s">
        <v>12609</v>
      </c>
      <c r="B200" s="15">
        <f t="shared" ref="B200:B263" si="150">D200-R200</f>
        <v>0</v>
      </c>
      <c r="C200" s="22" t="s">
        <v>12610</v>
      </c>
      <c r="D200" s="78">
        <f t="shared" ref="D200:D263" si="151">SUM(E200:F200,Q200)</f>
        <v>0</v>
      </c>
      <c r="E200" s="17">
        <f t="shared" ref="E200:E263" si="152">SUMPRODUCT(E$374:E$599*(LEFT($A$374:$A$599,LEN($A200))=$A200))</f>
        <v>0</v>
      </c>
      <c r="F200" s="3">
        <f t="shared" ref="F200:F263" si="153">SUM(G200,K200:P200)</f>
        <v>0</v>
      </c>
      <c r="G200" s="84">
        <f t="shared" ref="G200:G263" si="154">SUM(H200:J200)</f>
        <v>0</v>
      </c>
      <c r="H200" s="79">
        <f t="shared" si="126"/>
        <v>0</v>
      </c>
      <c r="I200" s="79">
        <f t="shared" si="127"/>
        <v>0</v>
      </c>
      <c r="J200" s="79">
        <f t="shared" si="128"/>
        <v>0</v>
      </c>
      <c r="K200" s="23">
        <v>0</v>
      </c>
      <c r="L200" s="17">
        <f t="shared" si="141"/>
        <v>0</v>
      </c>
      <c r="M200" s="17">
        <f t="shared" si="141"/>
        <v>0</v>
      </c>
      <c r="N200" s="79">
        <f t="shared" si="130"/>
        <v>0</v>
      </c>
      <c r="O200" s="17">
        <f t="shared" si="142"/>
        <v>0</v>
      </c>
      <c r="P200" s="17">
        <f t="shared" si="142"/>
        <v>0</v>
      </c>
      <c r="Q200" s="17">
        <f t="shared" si="142"/>
        <v>0</v>
      </c>
      <c r="R200" s="78">
        <f t="shared" ref="R200:R263" si="155">SUM(S200:T200,AF200)</f>
        <v>0</v>
      </c>
      <c r="S200" s="17">
        <f t="shared" si="111"/>
        <v>0</v>
      </c>
      <c r="T200" s="12">
        <f t="shared" ref="T200:T263" si="156">SUM(V200:AE200)</f>
        <v>0</v>
      </c>
      <c r="U200" s="12">
        <f t="shared" ref="U200:U263" si="157">SUM(V200:X200)</f>
        <v>0</v>
      </c>
      <c r="V200" s="31">
        <v>0</v>
      </c>
      <c r="W200" s="31">
        <v>0</v>
      </c>
      <c r="X200" s="31">
        <v>0</v>
      </c>
      <c r="Y200" s="30">
        <f t="shared" si="136"/>
        <v>0</v>
      </c>
      <c r="Z200" s="17">
        <f t="shared" ref="Z200:Z263" si="158">SUMPRODUCT(Z$374:Z$599*(LEFT($A$374:$A$599,LEN($A200))=$A200))</f>
        <v>0</v>
      </c>
      <c r="AA200" s="17">
        <f t="shared" si="112"/>
        <v>0</v>
      </c>
      <c r="AB200" s="23">
        <v>0</v>
      </c>
      <c r="AC200" s="17">
        <f t="shared" si="113"/>
        <v>0</v>
      </c>
      <c r="AD200" s="17">
        <f t="shared" si="143"/>
        <v>0</v>
      </c>
      <c r="AE200" s="17">
        <f t="shared" si="143"/>
        <v>0</v>
      </c>
      <c r="AF200" s="17">
        <f t="shared" si="143"/>
        <v>0</v>
      </c>
      <c r="AH200" s="17">
        <f t="shared" si="147"/>
        <v>0</v>
      </c>
      <c r="AI200" s="17">
        <f t="shared" si="147"/>
        <v>0</v>
      </c>
      <c r="AJ200" s="17">
        <f t="shared" si="147"/>
        <v>0</v>
      </c>
      <c r="AK200" s="17">
        <f t="shared" si="147"/>
        <v>0</v>
      </c>
      <c r="AL200" s="17">
        <f t="shared" si="147"/>
        <v>0</v>
      </c>
      <c r="AM200" s="17">
        <f t="shared" si="147"/>
        <v>0</v>
      </c>
      <c r="AN200" s="17">
        <f t="shared" si="147"/>
        <v>0</v>
      </c>
      <c r="AO200" s="17">
        <f t="shared" si="147"/>
        <v>0</v>
      </c>
      <c r="AP200" s="17">
        <f t="shared" si="147"/>
        <v>0</v>
      </c>
      <c r="AQ200" s="17">
        <f t="shared" si="147"/>
        <v>0</v>
      </c>
      <c r="AR200" s="17">
        <f t="shared" si="148"/>
        <v>0</v>
      </c>
      <c r="AS200" s="17">
        <f t="shared" si="148"/>
        <v>0</v>
      </c>
      <c r="AT200" s="17">
        <f t="shared" si="148"/>
        <v>0</v>
      </c>
      <c r="AU200" s="17">
        <f t="shared" si="148"/>
        <v>0</v>
      </c>
      <c r="AV200" s="17">
        <f t="shared" si="148"/>
        <v>0</v>
      </c>
      <c r="AW200" s="17">
        <f t="shared" si="148"/>
        <v>0</v>
      </c>
      <c r="AX200" s="17">
        <f t="shared" si="148"/>
        <v>0</v>
      </c>
      <c r="AY200" s="17">
        <f t="shared" si="148"/>
        <v>0</v>
      </c>
      <c r="BA200" s="17">
        <f t="shared" si="149"/>
        <v>0</v>
      </c>
      <c r="BB200" s="17">
        <f t="shared" si="149"/>
        <v>0</v>
      </c>
      <c r="BC200" s="17">
        <f t="shared" si="149"/>
        <v>0</v>
      </c>
      <c r="BD200" s="17">
        <f t="shared" si="149"/>
        <v>0</v>
      </c>
      <c r="BE200" s="17">
        <f t="shared" si="149"/>
        <v>0</v>
      </c>
      <c r="BF200" s="17">
        <f t="shared" si="149"/>
        <v>0</v>
      </c>
      <c r="BH200" s="36">
        <f t="shared" si="137"/>
        <v>0</v>
      </c>
      <c r="BI200" s="33"/>
    </row>
    <row r="201" spans="1:61" ht="15">
      <c r="A201" s="24" t="s">
        <v>12611</v>
      </c>
      <c r="B201" s="15">
        <f t="shared" si="150"/>
        <v>0</v>
      </c>
      <c r="C201" s="22" t="s">
        <v>12612</v>
      </c>
      <c r="D201" s="78">
        <f t="shared" si="151"/>
        <v>0</v>
      </c>
      <c r="E201" s="17">
        <f t="shared" si="152"/>
        <v>0</v>
      </c>
      <c r="F201" s="3">
        <f t="shared" si="153"/>
        <v>0</v>
      </c>
      <c r="G201" s="84">
        <f t="shared" si="154"/>
        <v>0</v>
      </c>
      <c r="H201" s="79">
        <f t="shared" si="126"/>
        <v>0</v>
      </c>
      <c r="I201" s="79">
        <f t="shared" si="127"/>
        <v>0</v>
      </c>
      <c r="J201" s="79">
        <f t="shared" si="128"/>
        <v>0</v>
      </c>
      <c r="K201" s="23">
        <v>0</v>
      </c>
      <c r="L201" s="17">
        <f t="shared" si="141"/>
        <v>0</v>
      </c>
      <c r="M201" s="17">
        <f t="shared" si="141"/>
        <v>0</v>
      </c>
      <c r="N201" s="79">
        <f t="shared" si="130"/>
        <v>0</v>
      </c>
      <c r="O201" s="17">
        <f t="shared" si="142"/>
        <v>0</v>
      </c>
      <c r="P201" s="17">
        <f t="shared" si="142"/>
        <v>0</v>
      </c>
      <c r="Q201" s="17">
        <f t="shared" si="142"/>
        <v>0</v>
      </c>
      <c r="R201" s="78">
        <f t="shared" si="155"/>
        <v>0</v>
      </c>
      <c r="S201" s="17">
        <f t="shared" ref="S201:S264" si="159">SUMPRODUCT(S$374:S$599*(LEFT($A$374:$A$599,LEN($A201))=$A201))+MIN(0,SUMPRODUCT(($AA$374:$AA$599+$AC$374:$AC$599)*(LEFT($A$374:$A$599,LEN($A201))=$A201))+BH201)</f>
        <v>0</v>
      </c>
      <c r="T201" s="12">
        <f t="shared" si="156"/>
        <v>0</v>
      </c>
      <c r="U201" s="12">
        <f t="shared" si="157"/>
        <v>0</v>
      </c>
      <c r="V201" s="31">
        <v>0</v>
      </c>
      <c r="W201" s="31">
        <v>0</v>
      </c>
      <c r="X201" s="31">
        <v>0</v>
      </c>
      <c r="Y201" s="30">
        <f t="shared" si="136"/>
        <v>0</v>
      </c>
      <c r="Z201" s="17">
        <f t="shared" si="158"/>
        <v>0</v>
      </c>
      <c r="AA201" s="17">
        <f t="shared" ref="AA201:AA264" si="160">MAX(SUMPRODUCT(AA$374:AA$599*(LEFT($A$374:$A$599,LEN($A201))=$A201))+MIN(BH201,0),0)</f>
        <v>0</v>
      </c>
      <c r="AB201" s="23">
        <v>0</v>
      </c>
      <c r="AC201" s="17">
        <f t="shared" ref="AC201:AC264" si="161">MAX(SUMPRODUCT(AC$374:AC$599*(LEFT($A$374:$A$599,LEN($A201))=$A201))+MAX(BH201,0)+MIN(SUMPRODUCT($AA$374:$AA$599*(LEFT($A$374:$A$599,LEN($A201))=$A201))+BH201,0),0)</f>
        <v>0</v>
      </c>
      <c r="AD201" s="17">
        <f t="shared" si="143"/>
        <v>0</v>
      </c>
      <c r="AE201" s="17">
        <f t="shared" si="143"/>
        <v>0</v>
      </c>
      <c r="AF201" s="17">
        <f t="shared" si="143"/>
        <v>0</v>
      </c>
      <c r="AH201" s="17">
        <f t="shared" si="147"/>
        <v>0</v>
      </c>
      <c r="AI201" s="17">
        <f t="shared" si="147"/>
        <v>0</v>
      </c>
      <c r="AJ201" s="17">
        <f t="shared" si="147"/>
        <v>0</v>
      </c>
      <c r="AK201" s="17">
        <f t="shared" si="147"/>
        <v>0</v>
      </c>
      <c r="AL201" s="17">
        <f t="shared" si="147"/>
        <v>0</v>
      </c>
      <c r="AM201" s="17">
        <f t="shared" si="147"/>
        <v>0</v>
      </c>
      <c r="AN201" s="17">
        <f t="shared" si="147"/>
        <v>0</v>
      </c>
      <c r="AO201" s="17">
        <f t="shared" si="147"/>
        <v>0</v>
      </c>
      <c r="AP201" s="17">
        <f t="shared" si="147"/>
        <v>0</v>
      </c>
      <c r="AQ201" s="17">
        <f t="shared" si="147"/>
        <v>0</v>
      </c>
      <c r="AR201" s="17">
        <f t="shared" si="148"/>
        <v>0</v>
      </c>
      <c r="AS201" s="17">
        <f t="shared" si="148"/>
        <v>0</v>
      </c>
      <c r="AT201" s="17">
        <f t="shared" si="148"/>
        <v>0</v>
      </c>
      <c r="AU201" s="17">
        <f t="shared" si="148"/>
        <v>0</v>
      </c>
      <c r="AV201" s="17">
        <f t="shared" si="148"/>
        <v>0</v>
      </c>
      <c r="AW201" s="17">
        <f t="shared" si="148"/>
        <v>0</v>
      </c>
      <c r="AX201" s="17">
        <f t="shared" si="148"/>
        <v>0</v>
      </c>
      <c r="AY201" s="17">
        <f t="shared" si="148"/>
        <v>0</v>
      </c>
      <c r="BA201" s="17">
        <f t="shared" si="149"/>
        <v>0</v>
      </c>
      <c r="BB201" s="17">
        <f t="shared" si="149"/>
        <v>0</v>
      </c>
      <c r="BC201" s="17">
        <f t="shared" si="149"/>
        <v>0</v>
      </c>
      <c r="BD201" s="17">
        <f t="shared" si="149"/>
        <v>0</v>
      </c>
      <c r="BE201" s="17">
        <f t="shared" si="149"/>
        <v>0</v>
      </c>
      <c r="BF201" s="17">
        <f t="shared" si="149"/>
        <v>0</v>
      </c>
      <c r="BH201" s="36">
        <f t="shared" si="137"/>
        <v>0</v>
      </c>
      <c r="BI201" s="33"/>
    </row>
    <row r="202" spans="1:61" ht="15">
      <c r="A202" s="24" t="s">
        <v>12613</v>
      </c>
      <c r="B202" s="15">
        <f t="shared" si="150"/>
        <v>0</v>
      </c>
      <c r="C202" s="22" t="s">
        <v>12614</v>
      </c>
      <c r="D202" s="78">
        <f t="shared" si="151"/>
        <v>0</v>
      </c>
      <c r="E202" s="17">
        <f t="shared" si="152"/>
        <v>0</v>
      </c>
      <c r="F202" s="3">
        <f t="shared" si="153"/>
        <v>0</v>
      </c>
      <c r="G202" s="84">
        <f t="shared" si="154"/>
        <v>0</v>
      </c>
      <c r="H202" s="79">
        <f t="shared" si="126"/>
        <v>0</v>
      </c>
      <c r="I202" s="79">
        <f t="shared" si="127"/>
        <v>0</v>
      </c>
      <c r="J202" s="79">
        <f t="shared" si="128"/>
        <v>0</v>
      </c>
      <c r="K202" s="23">
        <v>0</v>
      </c>
      <c r="L202" s="17">
        <f t="shared" si="141"/>
        <v>0</v>
      </c>
      <c r="M202" s="17">
        <f t="shared" si="141"/>
        <v>0</v>
      </c>
      <c r="N202" s="79">
        <f t="shared" si="130"/>
        <v>0</v>
      </c>
      <c r="O202" s="17">
        <f t="shared" si="142"/>
        <v>0</v>
      </c>
      <c r="P202" s="17">
        <f t="shared" si="142"/>
        <v>0</v>
      </c>
      <c r="Q202" s="17">
        <f t="shared" si="142"/>
        <v>0</v>
      </c>
      <c r="R202" s="78">
        <f t="shared" si="155"/>
        <v>0</v>
      </c>
      <c r="S202" s="17">
        <f t="shared" si="159"/>
        <v>0</v>
      </c>
      <c r="T202" s="12">
        <f t="shared" si="156"/>
        <v>0</v>
      </c>
      <c r="U202" s="12">
        <f t="shared" si="157"/>
        <v>0</v>
      </c>
      <c r="V202" s="31">
        <v>0</v>
      </c>
      <c r="W202" s="31">
        <v>0</v>
      </c>
      <c r="X202" s="31">
        <v>0</v>
      </c>
      <c r="Y202" s="30">
        <f t="shared" si="136"/>
        <v>0</v>
      </c>
      <c r="Z202" s="17">
        <f t="shared" si="158"/>
        <v>0</v>
      </c>
      <c r="AA202" s="17">
        <f t="shared" si="160"/>
        <v>0</v>
      </c>
      <c r="AB202" s="23">
        <v>0</v>
      </c>
      <c r="AC202" s="17">
        <f t="shared" si="161"/>
        <v>0</v>
      </c>
      <c r="AD202" s="17">
        <f t="shared" si="143"/>
        <v>0</v>
      </c>
      <c r="AE202" s="17">
        <f t="shared" si="143"/>
        <v>0</v>
      </c>
      <c r="AF202" s="17">
        <f t="shared" si="143"/>
        <v>0</v>
      </c>
      <c r="AH202" s="17">
        <f t="shared" si="147"/>
        <v>0</v>
      </c>
      <c r="AI202" s="17">
        <f t="shared" si="147"/>
        <v>0</v>
      </c>
      <c r="AJ202" s="17">
        <f t="shared" si="147"/>
        <v>0</v>
      </c>
      <c r="AK202" s="17">
        <f t="shared" si="147"/>
        <v>0</v>
      </c>
      <c r="AL202" s="17">
        <f t="shared" si="147"/>
        <v>0</v>
      </c>
      <c r="AM202" s="17">
        <f t="shared" si="147"/>
        <v>0</v>
      </c>
      <c r="AN202" s="17">
        <f t="shared" si="147"/>
        <v>0</v>
      </c>
      <c r="AO202" s="17">
        <f t="shared" si="147"/>
        <v>0</v>
      </c>
      <c r="AP202" s="17">
        <f t="shared" si="147"/>
        <v>0</v>
      </c>
      <c r="AQ202" s="17">
        <f t="shared" si="147"/>
        <v>0</v>
      </c>
      <c r="AR202" s="17">
        <f t="shared" si="148"/>
        <v>0</v>
      </c>
      <c r="AS202" s="17">
        <f t="shared" si="148"/>
        <v>0</v>
      </c>
      <c r="AT202" s="17">
        <f t="shared" si="148"/>
        <v>0</v>
      </c>
      <c r="AU202" s="17">
        <f t="shared" si="148"/>
        <v>0</v>
      </c>
      <c r="AV202" s="17">
        <f t="shared" si="148"/>
        <v>0</v>
      </c>
      <c r="AW202" s="17">
        <f t="shared" si="148"/>
        <v>0</v>
      </c>
      <c r="AX202" s="17">
        <f t="shared" si="148"/>
        <v>0</v>
      </c>
      <c r="AY202" s="17">
        <f t="shared" si="148"/>
        <v>0</v>
      </c>
      <c r="BA202" s="17">
        <f t="shared" si="149"/>
        <v>0</v>
      </c>
      <c r="BB202" s="17">
        <f t="shared" si="149"/>
        <v>0</v>
      </c>
      <c r="BC202" s="17">
        <f t="shared" si="149"/>
        <v>0</v>
      </c>
      <c r="BD202" s="17">
        <f t="shared" si="149"/>
        <v>0</v>
      </c>
      <c r="BE202" s="17">
        <f t="shared" si="149"/>
        <v>0</v>
      </c>
      <c r="BF202" s="17">
        <f t="shared" si="149"/>
        <v>0</v>
      </c>
      <c r="BH202" s="36">
        <f t="shared" si="137"/>
        <v>0</v>
      </c>
      <c r="BI202" s="5"/>
    </row>
    <row r="203" spans="1:61" ht="15">
      <c r="A203" s="24" t="s">
        <v>12615</v>
      </c>
      <c r="B203" s="15">
        <f t="shared" si="150"/>
        <v>0</v>
      </c>
      <c r="C203" s="22" t="s">
        <v>12616</v>
      </c>
      <c r="D203" s="78">
        <f t="shared" si="151"/>
        <v>0</v>
      </c>
      <c r="E203" s="17">
        <f t="shared" si="152"/>
        <v>0</v>
      </c>
      <c r="F203" s="3">
        <f t="shared" si="153"/>
        <v>0</v>
      </c>
      <c r="G203" s="84">
        <f t="shared" si="154"/>
        <v>0</v>
      </c>
      <c r="H203" s="79">
        <f t="shared" si="126"/>
        <v>0</v>
      </c>
      <c r="I203" s="79">
        <f t="shared" si="127"/>
        <v>0</v>
      </c>
      <c r="J203" s="79">
        <f t="shared" si="128"/>
        <v>0</v>
      </c>
      <c r="K203" s="23">
        <v>0</v>
      </c>
      <c r="L203" s="17">
        <f t="shared" si="141"/>
        <v>0</v>
      </c>
      <c r="M203" s="17">
        <f t="shared" si="141"/>
        <v>0</v>
      </c>
      <c r="N203" s="79">
        <f t="shared" si="130"/>
        <v>0</v>
      </c>
      <c r="O203" s="17">
        <f t="shared" si="142"/>
        <v>0</v>
      </c>
      <c r="P203" s="17">
        <f t="shared" si="142"/>
        <v>0</v>
      </c>
      <c r="Q203" s="17">
        <f t="shared" si="142"/>
        <v>0</v>
      </c>
      <c r="R203" s="78">
        <f t="shared" si="155"/>
        <v>0</v>
      </c>
      <c r="S203" s="17">
        <f t="shared" si="159"/>
        <v>0</v>
      </c>
      <c r="T203" s="12">
        <f t="shared" si="156"/>
        <v>0</v>
      </c>
      <c r="U203" s="12">
        <f t="shared" si="157"/>
        <v>0</v>
      </c>
      <c r="V203" s="31">
        <v>0</v>
      </c>
      <c r="W203" s="31">
        <v>0</v>
      </c>
      <c r="X203" s="31">
        <v>0</v>
      </c>
      <c r="Y203" s="30">
        <f t="shared" si="136"/>
        <v>0</v>
      </c>
      <c r="Z203" s="17">
        <f t="shared" si="158"/>
        <v>0</v>
      </c>
      <c r="AA203" s="17">
        <f t="shared" si="160"/>
        <v>0</v>
      </c>
      <c r="AB203" s="23">
        <v>0</v>
      </c>
      <c r="AC203" s="17">
        <f t="shared" si="161"/>
        <v>0</v>
      </c>
      <c r="AD203" s="17">
        <f t="shared" si="143"/>
        <v>0</v>
      </c>
      <c r="AE203" s="17">
        <f t="shared" si="143"/>
        <v>0</v>
      </c>
      <c r="AF203" s="17">
        <f t="shared" si="143"/>
        <v>0</v>
      </c>
      <c r="AH203" s="17">
        <f t="shared" si="147"/>
        <v>0</v>
      </c>
      <c r="AI203" s="17">
        <f t="shared" si="147"/>
        <v>0</v>
      </c>
      <c r="AJ203" s="17">
        <f t="shared" si="147"/>
        <v>0</v>
      </c>
      <c r="AK203" s="17">
        <f t="shared" si="147"/>
        <v>0</v>
      </c>
      <c r="AL203" s="17">
        <f t="shared" si="147"/>
        <v>0</v>
      </c>
      <c r="AM203" s="17">
        <f t="shared" si="147"/>
        <v>0</v>
      </c>
      <c r="AN203" s="17">
        <f t="shared" si="147"/>
        <v>0</v>
      </c>
      <c r="AO203" s="17">
        <f t="shared" si="147"/>
        <v>0</v>
      </c>
      <c r="AP203" s="17">
        <f t="shared" si="147"/>
        <v>0</v>
      </c>
      <c r="AQ203" s="17">
        <f t="shared" si="147"/>
        <v>0</v>
      </c>
      <c r="AR203" s="17">
        <f t="shared" si="148"/>
        <v>0</v>
      </c>
      <c r="AS203" s="17">
        <f t="shared" si="148"/>
        <v>0</v>
      </c>
      <c r="AT203" s="17">
        <f t="shared" si="148"/>
        <v>0</v>
      </c>
      <c r="AU203" s="17">
        <f t="shared" si="148"/>
        <v>0</v>
      </c>
      <c r="AV203" s="17">
        <f t="shared" si="148"/>
        <v>0</v>
      </c>
      <c r="AW203" s="17">
        <f t="shared" si="148"/>
        <v>0</v>
      </c>
      <c r="AX203" s="17">
        <f t="shared" si="148"/>
        <v>0</v>
      </c>
      <c r="AY203" s="17">
        <f t="shared" si="148"/>
        <v>0</v>
      </c>
      <c r="BA203" s="17">
        <f t="shared" si="149"/>
        <v>0</v>
      </c>
      <c r="BB203" s="17">
        <f t="shared" si="149"/>
        <v>0</v>
      </c>
      <c r="BC203" s="17">
        <f t="shared" si="149"/>
        <v>0</v>
      </c>
      <c r="BD203" s="17">
        <f t="shared" si="149"/>
        <v>0</v>
      </c>
      <c r="BE203" s="17">
        <f t="shared" si="149"/>
        <v>0</v>
      </c>
      <c r="BF203" s="17">
        <f t="shared" si="149"/>
        <v>0</v>
      </c>
      <c r="BH203" s="36">
        <f t="shared" si="137"/>
        <v>0</v>
      </c>
      <c r="BI203" s="5"/>
    </row>
    <row r="204" spans="1:61" ht="15">
      <c r="A204" s="24" t="s">
        <v>12617</v>
      </c>
      <c r="B204" s="15">
        <f t="shared" si="150"/>
        <v>0</v>
      </c>
      <c r="C204" s="22" t="s">
        <v>12618</v>
      </c>
      <c r="D204" s="78">
        <f t="shared" si="151"/>
        <v>0</v>
      </c>
      <c r="E204" s="17">
        <f t="shared" si="152"/>
        <v>0</v>
      </c>
      <c r="F204" s="3">
        <f t="shared" si="153"/>
        <v>0</v>
      </c>
      <c r="G204" s="84">
        <f t="shared" si="154"/>
        <v>0</v>
      </c>
      <c r="H204" s="79">
        <f t="shared" si="126"/>
        <v>0</v>
      </c>
      <c r="I204" s="79">
        <f t="shared" si="127"/>
        <v>0</v>
      </c>
      <c r="J204" s="79">
        <f t="shared" si="128"/>
        <v>0</v>
      </c>
      <c r="K204" s="23">
        <v>0</v>
      </c>
      <c r="L204" s="17">
        <f t="shared" si="141"/>
        <v>0</v>
      </c>
      <c r="M204" s="17">
        <f t="shared" si="141"/>
        <v>0</v>
      </c>
      <c r="N204" s="79">
        <f t="shared" si="130"/>
        <v>0</v>
      </c>
      <c r="O204" s="17">
        <f t="shared" si="142"/>
        <v>0</v>
      </c>
      <c r="P204" s="17">
        <f t="shared" si="142"/>
        <v>0</v>
      </c>
      <c r="Q204" s="17">
        <f t="shared" si="142"/>
        <v>0</v>
      </c>
      <c r="R204" s="78">
        <f t="shared" si="155"/>
        <v>0</v>
      </c>
      <c r="S204" s="17">
        <f t="shared" si="159"/>
        <v>0</v>
      </c>
      <c r="T204" s="12">
        <f t="shared" si="156"/>
        <v>0</v>
      </c>
      <c r="U204" s="12">
        <f t="shared" si="157"/>
        <v>0</v>
      </c>
      <c r="V204" s="31">
        <v>0</v>
      </c>
      <c r="W204" s="31">
        <v>0</v>
      </c>
      <c r="X204" s="31">
        <v>0</v>
      </c>
      <c r="Y204" s="30">
        <f t="shared" si="136"/>
        <v>0</v>
      </c>
      <c r="Z204" s="17">
        <f t="shared" si="158"/>
        <v>0</v>
      </c>
      <c r="AA204" s="17">
        <f t="shared" si="160"/>
        <v>0</v>
      </c>
      <c r="AB204" s="23">
        <v>0</v>
      </c>
      <c r="AC204" s="17">
        <f t="shared" si="161"/>
        <v>0</v>
      </c>
      <c r="AD204" s="17">
        <f t="shared" si="143"/>
        <v>0</v>
      </c>
      <c r="AE204" s="17">
        <f t="shared" si="143"/>
        <v>0</v>
      </c>
      <c r="AF204" s="17">
        <f t="shared" si="143"/>
        <v>0</v>
      </c>
      <c r="AH204" s="17">
        <f t="shared" si="147"/>
        <v>0</v>
      </c>
      <c r="AI204" s="17">
        <f t="shared" si="147"/>
        <v>0</v>
      </c>
      <c r="AJ204" s="17">
        <f t="shared" si="147"/>
        <v>0</v>
      </c>
      <c r="AK204" s="17">
        <f t="shared" si="147"/>
        <v>0</v>
      </c>
      <c r="AL204" s="17">
        <f t="shared" si="147"/>
        <v>0</v>
      </c>
      <c r="AM204" s="17">
        <f t="shared" si="147"/>
        <v>0</v>
      </c>
      <c r="AN204" s="17">
        <f t="shared" si="147"/>
        <v>0</v>
      </c>
      <c r="AO204" s="17">
        <f t="shared" si="147"/>
        <v>0</v>
      </c>
      <c r="AP204" s="17">
        <f t="shared" si="147"/>
        <v>0</v>
      </c>
      <c r="AQ204" s="17">
        <f t="shared" si="147"/>
        <v>0</v>
      </c>
      <c r="AR204" s="17">
        <f t="shared" si="148"/>
        <v>0</v>
      </c>
      <c r="AS204" s="17">
        <f t="shared" si="148"/>
        <v>0</v>
      </c>
      <c r="AT204" s="17">
        <f t="shared" si="148"/>
        <v>0</v>
      </c>
      <c r="AU204" s="17">
        <f t="shared" si="148"/>
        <v>0</v>
      </c>
      <c r="AV204" s="17">
        <f t="shared" si="148"/>
        <v>0</v>
      </c>
      <c r="AW204" s="17">
        <f t="shared" si="148"/>
        <v>0</v>
      </c>
      <c r="AX204" s="17">
        <f t="shared" si="148"/>
        <v>0</v>
      </c>
      <c r="AY204" s="17">
        <f t="shared" si="148"/>
        <v>0</v>
      </c>
      <c r="BA204" s="17">
        <f t="shared" si="149"/>
        <v>0</v>
      </c>
      <c r="BB204" s="17">
        <f t="shared" si="149"/>
        <v>0</v>
      </c>
      <c r="BC204" s="17">
        <f t="shared" si="149"/>
        <v>0</v>
      </c>
      <c r="BD204" s="17">
        <f t="shared" si="149"/>
        <v>0</v>
      </c>
      <c r="BE204" s="17">
        <f t="shared" si="149"/>
        <v>0</v>
      </c>
      <c r="BF204" s="17">
        <f t="shared" si="149"/>
        <v>0</v>
      </c>
      <c r="BH204" s="36">
        <f t="shared" si="137"/>
        <v>0</v>
      </c>
      <c r="BI204" s="33"/>
    </row>
    <row r="205" spans="1:61" ht="15">
      <c r="A205" s="24" t="s">
        <v>12619</v>
      </c>
      <c r="B205" s="15">
        <f t="shared" si="150"/>
        <v>0</v>
      </c>
      <c r="C205" s="22" t="s">
        <v>12620</v>
      </c>
      <c r="D205" s="78">
        <f t="shared" si="151"/>
        <v>0</v>
      </c>
      <c r="E205" s="17">
        <f t="shared" si="152"/>
        <v>0</v>
      </c>
      <c r="F205" s="3">
        <f t="shared" si="153"/>
        <v>0</v>
      </c>
      <c r="G205" s="84">
        <f t="shared" si="154"/>
        <v>0</v>
      </c>
      <c r="H205" s="79">
        <f t="shared" si="126"/>
        <v>0</v>
      </c>
      <c r="I205" s="79">
        <f t="shared" si="127"/>
        <v>0</v>
      </c>
      <c r="J205" s="79">
        <f t="shared" si="128"/>
        <v>0</v>
      </c>
      <c r="K205" s="23">
        <v>0</v>
      </c>
      <c r="L205" s="17">
        <f t="shared" si="141"/>
        <v>0</v>
      </c>
      <c r="M205" s="17">
        <f t="shared" si="141"/>
        <v>0</v>
      </c>
      <c r="N205" s="79">
        <f t="shared" si="130"/>
        <v>0</v>
      </c>
      <c r="O205" s="17">
        <f t="shared" si="142"/>
        <v>0</v>
      </c>
      <c r="P205" s="17">
        <f t="shared" si="142"/>
        <v>0</v>
      </c>
      <c r="Q205" s="17">
        <f t="shared" si="142"/>
        <v>0</v>
      </c>
      <c r="R205" s="78">
        <f t="shared" si="155"/>
        <v>0</v>
      </c>
      <c r="S205" s="17">
        <f t="shared" si="159"/>
        <v>0</v>
      </c>
      <c r="T205" s="12">
        <f t="shared" si="156"/>
        <v>0</v>
      </c>
      <c r="U205" s="12">
        <f t="shared" si="157"/>
        <v>0</v>
      </c>
      <c r="V205" s="31">
        <v>0</v>
      </c>
      <c r="W205" s="31">
        <v>0</v>
      </c>
      <c r="X205" s="31">
        <v>0</v>
      </c>
      <c r="Y205" s="30">
        <f t="shared" si="136"/>
        <v>0</v>
      </c>
      <c r="Z205" s="17">
        <f t="shared" si="158"/>
        <v>0</v>
      </c>
      <c r="AA205" s="17">
        <f t="shared" si="160"/>
        <v>0</v>
      </c>
      <c r="AB205" s="23">
        <v>0</v>
      </c>
      <c r="AC205" s="17">
        <f t="shared" si="161"/>
        <v>0</v>
      </c>
      <c r="AD205" s="17">
        <f t="shared" si="143"/>
        <v>0</v>
      </c>
      <c r="AE205" s="17">
        <f t="shared" si="143"/>
        <v>0</v>
      </c>
      <c r="AF205" s="17">
        <f t="shared" si="143"/>
        <v>0</v>
      </c>
      <c r="AH205" s="17">
        <f t="shared" si="147"/>
        <v>0</v>
      </c>
      <c r="AI205" s="17">
        <f t="shared" si="147"/>
        <v>0</v>
      </c>
      <c r="AJ205" s="17">
        <f t="shared" si="147"/>
        <v>0</v>
      </c>
      <c r="AK205" s="17">
        <f t="shared" si="147"/>
        <v>0</v>
      </c>
      <c r="AL205" s="17">
        <f t="shared" si="147"/>
        <v>0</v>
      </c>
      <c r="AM205" s="17">
        <f t="shared" si="147"/>
        <v>0</v>
      </c>
      <c r="AN205" s="17">
        <f t="shared" si="147"/>
        <v>0</v>
      </c>
      <c r="AO205" s="17">
        <f t="shared" si="147"/>
        <v>0</v>
      </c>
      <c r="AP205" s="17">
        <f t="shared" si="147"/>
        <v>0</v>
      </c>
      <c r="AQ205" s="17">
        <f t="shared" si="147"/>
        <v>0</v>
      </c>
      <c r="AR205" s="17">
        <f t="shared" si="148"/>
        <v>0</v>
      </c>
      <c r="AS205" s="17">
        <f t="shared" si="148"/>
        <v>0</v>
      </c>
      <c r="AT205" s="17">
        <f t="shared" si="148"/>
        <v>0</v>
      </c>
      <c r="AU205" s="17">
        <f t="shared" si="148"/>
        <v>0</v>
      </c>
      <c r="AV205" s="17">
        <f t="shared" si="148"/>
        <v>0</v>
      </c>
      <c r="AW205" s="17">
        <f t="shared" si="148"/>
        <v>0</v>
      </c>
      <c r="AX205" s="17">
        <f t="shared" si="148"/>
        <v>0</v>
      </c>
      <c r="AY205" s="17">
        <f t="shared" si="148"/>
        <v>0</v>
      </c>
      <c r="BA205" s="17">
        <f t="shared" si="149"/>
        <v>0</v>
      </c>
      <c r="BB205" s="17">
        <f t="shared" si="149"/>
        <v>0</v>
      </c>
      <c r="BC205" s="17">
        <f t="shared" si="149"/>
        <v>0</v>
      </c>
      <c r="BD205" s="17">
        <f t="shared" si="149"/>
        <v>0</v>
      </c>
      <c r="BE205" s="17">
        <f t="shared" si="149"/>
        <v>0</v>
      </c>
      <c r="BF205" s="17">
        <f t="shared" si="149"/>
        <v>0</v>
      </c>
      <c r="BH205" s="36">
        <f t="shared" si="137"/>
        <v>0</v>
      </c>
      <c r="BI205" s="33"/>
    </row>
    <row r="206" spans="1:61" ht="15">
      <c r="A206" s="24" t="s">
        <v>12621</v>
      </c>
      <c r="B206" s="15">
        <f t="shared" si="150"/>
        <v>0</v>
      </c>
      <c r="C206" s="22" t="s">
        <v>12622</v>
      </c>
      <c r="D206" s="78">
        <f t="shared" si="151"/>
        <v>0</v>
      </c>
      <c r="E206" s="17">
        <f t="shared" si="152"/>
        <v>0</v>
      </c>
      <c r="F206" s="3">
        <f t="shared" si="153"/>
        <v>0</v>
      </c>
      <c r="G206" s="84">
        <f t="shared" si="154"/>
        <v>0</v>
      </c>
      <c r="H206" s="79">
        <f t="shared" si="126"/>
        <v>0</v>
      </c>
      <c r="I206" s="79">
        <f t="shared" si="127"/>
        <v>0</v>
      </c>
      <c r="J206" s="79">
        <f t="shared" si="128"/>
        <v>0</v>
      </c>
      <c r="K206" s="23">
        <v>0</v>
      </c>
      <c r="L206" s="17">
        <f t="shared" si="141"/>
        <v>0</v>
      </c>
      <c r="M206" s="17">
        <f t="shared" si="141"/>
        <v>0</v>
      </c>
      <c r="N206" s="79">
        <f t="shared" si="130"/>
        <v>0</v>
      </c>
      <c r="O206" s="17">
        <f t="shared" si="142"/>
        <v>0</v>
      </c>
      <c r="P206" s="17">
        <f t="shared" si="142"/>
        <v>0</v>
      </c>
      <c r="Q206" s="17">
        <f t="shared" si="142"/>
        <v>0</v>
      </c>
      <c r="R206" s="78">
        <f t="shared" si="155"/>
        <v>0</v>
      </c>
      <c r="S206" s="17">
        <f t="shared" si="159"/>
        <v>0</v>
      </c>
      <c r="T206" s="12">
        <f t="shared" si="156"/>
        <v>0</v>
      </c>
      <c r="U206" s="12">
        <f t="shared" si="157"/>
        <v>0</v>
      </c>
      <c r="V206" s="31">
        <v>0</v>
      </c>
      <c r="W206" s="31">
        <v>0</v>
      </c>
      <c r="X206" s="31">
        <v>0</v>
      </c>
      <c r="Y206" s="30">
        <f t="shared" si="136"/>
        <v>0</v>
      </c>
      <c r="Z206" s="17">
        <f t="shared" si="158"/>
        <v>0</v>
      </c>
      <c r="AA206" s="17">
        <f t="shared" si="160"/>
        <v>0</v>
      </c>
      <c r="AB206" s="23">
        <v>0</v>
      </c>
      <c r="AC206" s="17">
        <f t="shared" si="161"/>
        <v>0</v>
      </c>
      <c r="AD206" s="17">
        <f t="shared" si="143"/>
        <v>0</v>
      </c>
      <c r="AE206" s="17">
        <f t="shared" si="143"/>
        <v>0</v>
      </c>
      <c r="AF206" s="17">
        <f t="shared" si="143"/>
        <v>0</v>
      </c>
      <c r="AH206" s="17">
        <f t="shared" si="147"/>
        <v>0</v>
      </c>
      <c r="AI206" s="17">
        <f t="shared" si="147"/>
        <v>0</v>
      </c>
      <c r="AJ206" s="17">
        <f t="shared" si="147"/>
        <v>0</v>
      </c>
      <c r="AK206" s="17">
        <f t="shared" si="147"/>
        <v>0</v>
      </c>
      <c r="AL206" s="17">
        <f t="shared" si="147"/>
        <v>0</v>
      </c>
      <c r="AM206" s="17">
        <f t="shared" si="147"/>
        <v>0</v>
      </c>
      <c r="AN206" s="17">
        <f t="shared" si="147"/>
        <v>0</v>
      </c>
      <c r="AO206" s="17">
        <f t="shared" si="147"/>
        <v>0</v>
      </c>
      <c r="AP206" s="17">
        <f t="shared" si="147"/>
        <v>0</v>
      </c>
      <c r="AQ206" s="17">
        <f t="shared" si="147"/>
        <v>0</v>
      </c>
      <c r="AR206" s="17">
        <f t="shared" si="148"/>
        <v>0</v>
      </c>
      <c r="AS206" s="17">
        <f t="shared" si="148"/>
        <v>0</v>
      </c>
      <c r="AT206" s="17">
        <f t="shared" si="148"/>
        <v>0</v>
      </c>
      <c r="AU206" s="17">
        <f t="shared" si="148"/>
        <v>0</v>
      </c>
      <c r="AV206" s="17">
        <f t="shared" si="148"/>
        <v>0</v>
      </c>
      <c r="AW206" s="17">
        <f t="shared" si="148"/>
        <v>0</v>
      </c>
      <c r="AX206" s="17">
        <f t="shared" si="148"/>
        <v>0</v>
      </c>
      <c r="AY206" s="17">
        <f t="shared" si="148"/>
        <v>0</v>
      </c>
      <c r="BA206" s="17">
        <f t="shared" si="149"/>
        <v>0</v>
      </c>
      <c r="BB206" s="17">
        <f t="shared" si="149"/>
        <v>0</v>
      </c>
      <c r="BC206" s="17">
        <f t="shared" si="149"/>
        <v>0</v>
      </c>
      <c r="BD206" s="17">
        <f t="shared" si="149"/>
        <v>0</v>
      </c>
      <c r="BE206" s="17">
        <f t="shared" si="149"/>
        <v>0</v>
      </c>
      <c r="BF206" s="17">
        <f t="shared" si="149"/>
        <v>0</v>
      </c>
      <c r="BH206" s="36">
        <f t="shared" si="137"/>
        <v>0</v>
      </c>
      <c r="BI206" s="5"/>
    </row>
    <row r="207" spans="1:61" ht="15">
      <c r="A207" s="24" t="s">
        <v>12623</v>
      </c>
      <c r="B207" s="15">
        <f t="shared" si="150"/>
        <v>0</v>
      </c>
      <c r="C207" s="22" t="s">
        <v>12624</v>
      </c>
      <c r="D207" s="78">
        <f t="shared" si="151"/>
        <v>0</v>
      </c>
      <c r="E207" s="17">
        <f t="shared" si="152"/>
        <v>0</v>
      </c>
      <c r="F207" s="3">
        <f t="shared" si="153"/>
        <v>0</v>
      </c>
      <c r="G207" s="84">
        <f t="shared" si="154"/>
        <v>0</v>
      </c>
      <c r="H207" s="79">
        <f t="shared" si="126"/>
        <v>0</v>
      </c>
      <c r="I207" s="79">
        <f t="shared" si="127"/>
        <v>0</v>
      </c>
      <c r="J207" s="79">
        <f t="shared" si="128"/>
        <v>0</v>
      </c>
      <c r="K207" s="20">
        <v>0</v>
      </c>
      <c r="L207" s="17">
        <f t="shared" si="141"/>
        <v>0</v>
      </c>
      <c r="M207" s="17">
        <f t="shared" si="141"/>
        <v>0</v>
      </c>
      <c r="N207" s="79">
        <f t="shared" si="130"/>
        <v>0</v>
      </c>
      <c r="O207" s="17">
        <f t="shared" si="142"/>
        <v>0</v>
      </c>
      <c r="P207" s="17">
        <f t="shared" si="142"/>
        <v>0</v>
      </c>
      <c r="Q207" s="17">
        <f t="shared" si="142"/>
        <v>0</v>
      </c>
      <c r="R207" s="78">
        <f t="shared" si="155"/>
        <v>0</v>
      </c>
      <c r="S207" s="17">
        <f t="shared" si="159"/>
        <v>0</v>
      </c>
      <c r="T207" s="12">
        <f t="shared" si="156"/>
        <v>0</v>
      </c>
      <c r="U207" s="12">
        <f t="shared" si="157"/>
        <v>0</v>
      </c>
      <c r="V207" s="31">
        <v>0</v>
      </c>
      <c r="W207" s="31">
        <v>0</v>
      </c>
      <c r="X207" s="31">
        <v>0</v>
      </c>
      <c r="Y207" s="30">
        <f t="shared" si="136"/>
        <v>0</v>
      </c>
      <c r="Z207" s="17">
        <f t="shared" si="158"/>
        <v>0</v>
      </c>
      <c r="AA207" s="17">
        <f t="shared" si="160"/>
        <v>0</v>
      </c>
      <c r="AB207" s="23">
        <v>0</v>
      </c>
      <c r="AC207" s="17">
        <f t="shared" si="161"/>
        <v>0</v>
      </c>
      <c r="AD207" s="17">
        <f t="shared" si="143"/>
        <v>0</v>
      </c>
      <c r="AE207" s="17">
        <f t="shared" si="143"/>
        <v>0</v>
      </c>
      <c r="AF207" s="17">
        <f t="shared" si="143"/>
        <v>0</v>
      </c>
      <c r="AH207" s="17">
        <f t="shared" si="147"/>
        <v>0</v>
      </c>
      <c r="AI207" s="17">
        <f t="shared" si="147"/>
        <v>0</v>
      </c>
      <c r="AJ207" s="17">
        <f t="shared" si="147"/>
        <v>0</v>
      </c>
      <c r="AK207" s="17">
        <f t="shared" si="147"/>
        <v>0</v>
      </c>
      <c r="AL207" s="17">
        <f t="shared" si="147"/>
        <v>0</v>
      </c>
      <c r="AM207" s="17">
        <f t="shared" si="147"/>
        <v>0</v>
      </c>
      <c r="AN207" s="17">
        <f t="shared" si="147"/>
        <v>0</v>
      </c>
      <c r="AO207" s="17">
        <f t="shared" si="147"/>
        <v>0</v>
      </c>
      <c r="AP207" s="17">
        <f t="shared" si="147"/>
        <v>0</v>
      </c>
      <c r="AQ207" s="17">
        <f t="shared" si="147"/>
        <v>0</v>
      </c>
      <c r="AR207" s="17">
        <f t="shared" si="148"/>
        <v>0</v>
      </c>
      <c r="AS207" s="17">
        <f t="shared" si="148"/>
        <v>0</v>
      </c>
      <c r="AT207" s="17">
        <f t="shared" si="148"/>
        <v>0</v>
      </c>
      <c r="AU207" s="17">
        <f t="shared" si="148"/>
        <v>0</v>
      </c>
      <c r="AV207" s="17">
        <f t="shared" si="148"/>
        <v>0</v>
      </c>
      <c r="AW207" s="17">
        <f t="shared" si="148"/>
        <v>0</v>
      </c>
      <c r="AX207" s="17">
        <f t="shared" si="148"/>
        <v>0</v>
      </c>
      <c r="AY207" s="17">
        <f t="shared" si="148"/>
        <v>0</v>
      </c>
      <c r="BA207" s="17">
        <f t="shared" si="149"/>
        <v>0</v>
      </c>
      <c r="BB207" s="17">
        <f t="shared" si="149"/>
        <v>0</v>
      </c>
      <c r="BC207" s="17">
        <f t="shared" si="149"/>
        <v>0</v>
      </c>
      <c r="BD207" s="17">
        <f t="shared" si="149"/>
        <v>0</v>
      </c>
      <c r="BE207" s="17">
        <f t="shared" si="149"/>
        <v>0</v>
      </c>
      <c r="BF207" s="17">
        <f t="shared" si="149"/>
        <v>0</v>
      </c>
      <c r="BH207" s="36">
        <f t="shared" si="137"/>
        <v>0</v>
      </c>
      <c r="BI207" s="5"/>
    </row>
    <row r="208" spans="1:61" ht="15">
      <c r="A208" s="24" t="s">
        <v>12625</v>
      </c>
      <c r="B208" s="15">
        <f t="shared" si="150"/>
        <v>0</v>
      </c>
      <c r="C208" s="22" t="s">
        <v>12626</v>
      </c>
      <c r="D208" s="78">
        <f t="shared" si="151"/>
        <v>0</v>
      </c>
      <c r="E208" s="17">
        <f t="shared" si="152"/>
        <v>0</v>
      </c>
      <c r="F208" s="3">
        <f t="shared" si="153"/>
        <v>0</v>
      </c>
      <c r="G208" s="84">
        <f t="shared" si="154"/>
        <v>0</v>
      </c>
      <c r="H208" s="79">
        <f t="shared" si="126"/>
        <v>0</v>
      </c>
      <c r="I208" s="79">
        <f t="shared" si="127"/>
        <v>0</v>
      </c>
      <c r="J208" s="79">
        <f t="shared" si="128"/>
        <v>0</v>
      </c>
      <c r="K208" s="23">
        <v>0</v>
      </c>
      <c r="L208" s="17">
        <f t="shared" ref="L208:M227" si="162">SUMPRODUCT(L$374:L$599*(LEFT($A$374:$A$599,LEN($A208))=$A208))</f>
        <v>0</v>
      </c>
      <c r="M208" s="17">
        <f t="shared" si="162"/>
        <v>0</v>
      </c>
      <c r="N208" s="79">
        <f t="shared" si="130"/>
        <v>0</v>
      </c>
      <c r="O208" s="17">
        <f t="shared" ref="O208:Q227" si="163">SUMPRODUCT(O$374:O$599*(LEFT($A$374:$A$599,LEN($A208))=$A208))</f>
        <v>0</v>
      </c>
      <c r="P208" s="17">
        <f t="shared" si="163"/>
        <v>0</v>
      </c>
      <c r="Q208" s="17">
        <f t="shared" si="163"/>
        <v>0</v>
      </c>
      <c r="R208" s="78">
        <f t="shared" si="155"/>
        <v>0</v>
      </c>
      <c r="S208" s="17">
        <f t="shared" si="159"/>
        <v>0</v>
      </c>
      <c r="T208" s="12">
        <f t="shared" si="156"/>
        <v>0</v>
      </c>
      <c r="U208" s="12">
        <f t="shared" si="157"/>
        <v>0</v>
      </c>
      <c r="V208" s="31">
        <v>0</v>
      </c>
      <c r="W208" s="31">
        <v>0</v>
      </c>
      <c r="X208" s="31">
        <v>0</v>
      </c>
      <c r="Y208" s="30">
        <f t="shared" si="136"/>
        <v>0</v>
      </c>
      <c r="Z208" s="17">
        <f t="shared" si="158"/>
        <v>0</v>
      </c>
      <c r="AA208" s="17">
        <f t="shared" si="160"/>
        <v>0</v>
      </c>
      <c r="AB208" s="23">
        <v>0</v>
      </c>
      <c r="AC208" s="17">
        <f t="shared" si="161"/>
        <v>0</v>
      </c>
      <c r="AD208" s="17">
        <f t="shared" ref="AD208:AF227" si="164">SUMPRODUCT(AD$374:AD$599*(LEFT($A$374:$A$599,LEN($A208))=$A208))</f>
        <v>0</v>
      </c>
      <c r="AE208" s="17">
        <f t="shared" si="164"/>
        <v>0</v>
      </c>
      <c r="AF208" s="17">
        <f t="shared" si="164"/>
        <v>0</v>
      </c>
      <c r="AH208" s="17">
        <f t="shared" ref="AH208:AQ217" si="165">SUMPRODUCT(AH$374:AH$599*(LEFT($A$374:$A$599,LEN($A208))=$A208))</f>
        <v>0</v>
      </c>
      <c r="AI208" s="17">
        <f t="shared" si="165"/>
        <v>0</v>
      </c>
      <c r="AJ208" s="17">
        <f t="shared" si="165"/>
        <v>0</v>
      </c>
      <c r="AK208" s="17">
        <f t="shared" si="165"/>
        <v>0</v>
      </c>
      <c r="AL208" s="17">
        <f t="shared" si="165"/>
        <v>0</v>
      </c>
      <c r="AM208" s="17">
        <f t="shared" si="165"/>
        <v>0</v>
      </c>
      <c r="AN208" s="17">
        <f t="shared" si="165"/>
        <v>0</v>
      </c>
      <c r="AO208" s="17">
        <f t="shared" si="165"/>
        <v>0</v>
      </c>
      <c r="AP208" s="17">
        <f t="shared" si="165"/>
        <v>0</v>
      </c>
      <c r="AQ208" s="17">
        <f t="shared" si="165"/>
        <v>0</v>
      </c>
      <c r="AR208" s="17">
        <f t="shared" ref="AR208:AY217" si="166">SUMPRODUCT(AR$374:AR$599*(LEFT($A$374:$A$599,LEN($A208))=$A208))</f>
        <v>0</v>
      </c>
      <c r="AS208" s="17">
        <f t="shared" si="166"/>
        <v>0</v>
      </c>
      <c r="AT208" s="17">
        <f t="shared" si="166"/>
        <v>0</v>
      </c>
      <c r="AU208" s="17">
        <f t="shared" si="166"/>
        <v>0</v>
      </c>
      <c r="AV208" s="17">
        <f t="shared" si="166"/>
        <v>0</v>
      </c>
      <c r="AW208" s="17">
        <f t="shared" si="166"/>
        <v>0</v>
      </c>
      <c r="AX208" s="17">
        <f t="shared" si="166"/>
        <v>0</v>
      </c>
      <c r="AY208" s="17">
        <f t="shared" si="166"/>
        <v>0</v>
      </c>
      <c r="BA208" s="17">
        <f t="shared" ref="BA208:BF217" si="167">SUMPRODUCT(BA$374:BA$599*(LEFT($A$374:$A$599,LEN($A208))=$A208))</f>
        <v>0</v>
      </c>
      <c r="BB208" s="17">
        <f t="shared" si="167"/>
        <v>0</v>
      </c>
      <c r="BC208" s="17">
        <f t="shared" si="167"/>
        <v>0</v>
      </c>
      <c r="BD208" s="17">
        <f t="shared" si="167"/>
        <v>0</v>
      </c>
      <c r="BE208" s="17">
        <f t="shared" si="167"/>
        <v>0</v>
      </c>
      <c r="BF208" s="17">
        <f t="shared" si="167"/>
        <v>0</v>
      </c>
      <c r="BH208" s="36">
        <f t="shared" si="137"/>
        <v>0</v>
      </c>
      <c r="BI208" s="33"/>
    </row>
    <row r="209" spans="1:61" ht="15">
      <c r="A209" s="24" t="s">
        <v>12627</v>
      </c>
      <c r="B209" s="15">
        <f t="shared" si="150"/>
        <v>0</v>
      </c>
      <c r="C209" s="22" t="s">
        <v>12628</v>
      </c>
      <c r="D209" s="78">
        <f t="shared" si="151"/>
        <v>0</v>
      </c>
      <c r="E209" s="17">
        <f t="shared" si="152"/>
        <v>0</v>
      </c>
      <c r="F209" s="3">
        <f t="shared" si="153"/>
        <v>0</v>
      </c>
      <c r="G209" s="84">
        <f t="shared" si="154"/>
        <v>0</v>
      </c>
      <c r="H209" s="79">
        <f t="shared" si="126"/>
        <v>0</v>
      </c>
      <c r="I209" s="79">
        <f t="shared" si="127"/>
        <v>0</v>
      </c>
      <c r="J209" s="79">
        <f t="shared" si="128"/>
        <v>0</v>
      </c>
      <c r="K209" s="23">
        <v>0</v>
      </c>
      <c r="L209" s="17">
        <f t="shared" si="162"/>
        <v>0</v>
      </c>
      <c r="M209" s="17">
        <f t="shared" si="162"/>
        <v>0</v>
      </c>
      <c r="N209" s="79">
        <f t="shared" si="130"/>
        <v>0</v>
      </c>
      <c r="O209" s="17">
        <f t="shared" si="163"/>
        <v>0</v>
      </c>
      <c r="P209" s="17">
        <f t="shared" si="163"/>
        <v>0</v>
      </c>
      <c r="Q209" s="17">
        <f t="shared" si="163"/>
        <v>0</v>
      </c>
      <c r="R209" s="78">
        <f t="shared" si="155"/>
        <v>0</v>
      </c>
      <c r="S209" s="17">
        <f t="shared" si="159"/>
        <v>0</v>
      </c>
      <c r="T209" s="12">
        <f t="shared" si="156"/>
        <v>0</v>
      </c>
      <c r="U209" s="12">
        <f t="shared" si="157"/>
        <v>0</v>
      </c>
      <c r="V209" s="31">
        <v>0</v>
      </c>
      <c r="W209" s="31">
        <v>0</v>
      </c>
      <c r="X209" s="31">
        <v>0</v>
      </c>
      <c r="Y209" s="30">
        <f t="shared" si="136"/>
        <v>0</v>
      </c>
      <c r="Z209" s="17">
        <f t="shared" si="158"/>
        <v>0</v>
      </c>
      <c r="AA209" s="17">
        <f t="shared" si="160"/>
        <v>0</v>
      </c>
      <c r="AB209" s="23">
        <v>0</v>
      </c>
      <c r="AC209" s="17">
        <f t="shared" si="161"/>
        <v>0</v>
      </c>
      <c r="AD209" s="17">
        <f t="shared" si="164"/>
        <v>0</v>
      </c>
      <c r="AE209" s="17">
        <f t="shared" si="164"/>
        <v>0</v>
      </c>
      <c r="AF209" s="17">
        <f t="shared" si="164"/>
        <v>0</v>
      </c>
      <c r="AH209" s="17">
        <f t="shared" si="165"/>
        <v>0</v>
      </c>
      <c r="AI209" s="17">
        <f t="shared" si="165"/>
        <v>0</v>
      </c>
      <c r="AJ209" s="17">
        <f t="shared" si="165"/>
        <v>0</v>
      </c>
      <c r="AK209" s="17">
        <f t="shared" si="165"/>
        <v>0</v>
      </c>
      <c r="AL209" s="17">
        <f t="shared" si="165"/>
        <v>0</v>
      </c>
      <c r="AM209" s="17">
        <f t="shared" si="165"/>
        <v>0</v>
      </c>
      <c r="AN209" s="17">
        <f t="shared" si="165"/>
        <v>0</v>
      </c>
      <c r="AO209" s="17">
        <f t="shared" si="165"/>
        <v>0</v>
      </c>
      <c r="AP209" s="17">
        <f t="shared" si="165"/>
        <v>0</v>
      </c>
      <c r="AQ209" s="17">
        <f t="shared" si="165"/>
        <v>0</v>
      </c>
      <c r="AR209" s="17">
        <f t="shared" si="166"/>
        <v>0</v>
      </c>
      <c r="AS209" s="17">
        <f t="shared" si="166"/>
        <v>0</v>
      </c>
      <c r="AT209" s="17">
        <f t="shared" si="166"/>
        <v>0</v>
      </c>
      <c r="AU209" s="17">
        <f t="shared" si="166"/>
        <v>0</v>
      </c>
      <c r="AV209" s="17">
        <f t="shared" si="166"/>
        <v>0</v>
      </c>
      <c r="AW209" s="17">
        <f t="shared" si="166"/>
        <v>0</v>
      </c>
      <c r="AX209" s="17">
        <f t="shared" si="166"/>
        <v>0</v>
      </c>
      <c r="AY209" s="17">
        <f t="shared" si="166"/>
        <v>0</v>
      </c>
      <c r="BA209" s="17">
        <f t="shared" si="167"/>
        <v>0</v>
      </c>
      <c r="BB209" s="17">
        <f t="shared" si="167"/>
        <v>0</v>
      </c>
      <c r="BC209" s="17">
        <f t="shared" si="167"/>
        <v>0</v>
      </c>
      <c r="BD209" s="17">
        <f t="shared" si="167"/>
        <v>0</v>
      </c>
      <c r="BE209" s="17">
        <f t="shared" si="167"/>
        <v>0</v>
      </c>
      <c r="BF209" s="17">
        <f t="shared" si="167"/>
        <v>0</v>
      </c>
      <c r="BH209" s="36">
        <f t="shared" si="137"/>
        <v>0</v>
      </c>
      <c r="BI209" s="33"/>
    </row>
    <row r="210" spans="1:61" ht="15">
      <c r="A210" s="24" t="s">
        <v>12629</v>
      </c>
      <c r="B210" s="15">
        <f t="shared" si="150"/>
        <v>0</v>
      </c>
      <c r="C210" s="22" t="s">
        <v>12630</v>
      </c>
      <c r="D210" s="78">
        <f t="shared" si="151"/>
        <v>0</v>
      </c>
      <c r="E210" s="17">
        <f t="shared" si="152"/>
        <v>0</v>
      </c>
      <c r="F210" s="3">
        <f t="shared" si="153"/>
        <v>0</v>
      </c>
      <c r="G210" s="84">
        <f t="shared" si="154"/>
        <v>0</v>
      </c>
      <c r="H210" s="79">
        <f t="shared" si="126"/>
        <v>0</v>
      </c>
      <c r="I210" s="79">
        <f t="shared" si="127"/>
        <v>0</v>
      </c>
      <c r="J210" s="79">
        <f t="shared" si="128"/>
        <v>0</v>
      </c>
      <c r="K210" s="23">
        <v>0</v>
      </c>
      <c r="L210" s="17">
        <f t="shared" si="162"/>
        <v>0</v>
      </c>
      <c r="M210" s="17">
        <f t="shared" si="162"/>
        <v>0</v>
      </c>
      <c r="N210" s="79">
        <f t="shared" si="130"/>
        <v>0</v>
      </c>
      <c r="O210" s="17">
        <f t="shared" si="163"/>
        <v>0</v>
      </c>
      <c r="P210" s="17">
        <f t="shared" si="163"/>
        <v>0</v>
      </c>
      <c r="Q210" s="17">
        <f t="shared" si="163"/>
        <v>0</v>
      </c>
      <c r="R210" s="78">
        <f t="shared" si="155"/>
        <v>0</v>
      </c>
      <c r="S210" s="17">
        <f t="shared" si="159"/>
        <v>0</v>
      </c>
      <c r="T210" s="12">
        <f t="shared" si="156"/>
        <v>0</v>
      </c>
      <c r="U210" s="12">
        <f t="shared" si="157"/>
        <v>0</v>
      </c>
      <c r="V210" s="31">
        <v>0</v>
      </c>
      <c r="W210" s="31">
        <v>0</v>
      </c>
      <c r="X210" s="31">
        <v>0</v>
      </c>
      <c r="Y210" s="30">
        <f t="shared" si="136"/>
        <v>0</v>
      </c>
      <c r="Z210" s="17">
        <f t="shared" si="158"/>
        <v>0</v>
      </c>
      <c r="AA210" s="17">
        <f t="shared" si="160"/>
        <v>0</v>
      </c>
      <c r="AB210" s="23">
        <v>0</v>
      </c>
      <c r="AC210" s="17">
        <f t="shared" si="161"/>
        <v>0</v>
      </c>
      <c r="AD210" s="17">
        <f t="shared" si="164"/>
        <v>0</v>
      </c>
      <c r="AE210" s="17">
        <f t="shared" si="164"/>
        <v>0</v>
      </c>
      <c r="AF210" s="17">
        <f t="shared" si="164"/>
        <v>0</v>
      </c>
      <c r="AH210" s="17">
        <f t="shared" si="165"/>
        <v>0</v>
      </c>
      <c r="AI210" s="17">
        <f t="shared" si="165"/>
        <v>0</v>
      </c>
      <c r="AJ210" s="17">
        <f t="shared" si="165"/>
        <v>0</v>
      </c>
      <c r="AK210" s="17">
        <f t="shared" si="165"/>
        <v>0</v>
      </c>
      <c r="AL210" s="17">
        <f t="shared" si="165"/>
        <v>0</v>
      </c>
      <c r="AM210" s="17">
        <f t="shared" si="165"/>
        <v>0</v>
      </c>
      <c r="AN210" s="17">
        <f t="shared" si="165"/>
        <v>0</v>
      </c>
      <c r="AO210" s="17">
        <f t="shared" si="165"/>
        <v>0</v>
      </c>
      <c r="AP210" s="17">
        <f t="shared" si="165"/>
        <v>0</v>
      </c>
      <c r="AQ210" s="17">
        <f t="shared" si="165"/>
        <v>0</v>
      </c>
      <c r="AR210" s="17">
        <f t="shared" si="166"/>
        <v>0</v>
      </c>
      <c r="AS210" s="17">
        <f t="shared" si="166"/>
        <v>0</v>
      </c>
      <c r="AT210" s="17">
        <f t="shared" si="166"/>
        <v>0</v>
      </c>
      <c r="AU210" s="17">
        <f t="shared" si="166"/>
        <v>0</v>
      </c>
      <c r="AV210" s="17">
        <f t="shared" si="166"/>
        <v>0</v>
      </c>
      <c r="AW210" s="17">
        <f t="shared" si="166"/>
        <v>0</v>
      </c>
      <c r="AX210" s="17">
        <f t="shared" si="166"/>
        <v>0</v>
      </c>
      <c r="AY210" s="17">
        <f t="shared" si="166"/>
        <v>0</v>
      </c>
      <c r="BA210" s="17">
        <f t="shared" si="167"/>
        <v>0</v>
      </c>
      <c r="BB210" s="17">
        <f t="shared" si="167"/>
        <v>0</v>
      </c>
      <c r="BC210" s="17">
        <f t="shared" si="167"/>
        <v>0</v>
      </c>
      <c r="BD210" s="17">
        <f t="shared" si="167"/>
        <v>0</v>
      </c>
      <c r="BE210" s="17">
        <f t="shared" si="167"/>
        <v>0</v>
      </c>
      <c r="BF210" s="17">
        <f t="shared" si="167"/>
        <v>0</v>
      </c>
      <c r="BH210" s="36">
        <f t="shared" si="137"/>
        <v>0</v>
      </c>
      <c r="BI210" s="5"/>
    </row>
    <row r="211" spans="1:61" ht="15">
      <c r="A211" s="24" t="s">
        <v>12631</v>
      </c>
      <c r="B211" s="15">
        <f t="shared" si="150"/>
        <v>0</v>
      </c>
      <c r="C211" s="22" t="s">
        <v>12632</v>
      </c>
      <c r="D211" s="78">
        <f t="shared" si="151"/>
        <v>0</v>
      </c>
      <c r="E211" s="17">
        <f t="shared" si="152"/>
        <v>0</v>
      </c>
      <c r="F211" s="3">
        <f t="shared" si="153"/>
        <v>0</v>
      </c>
      <c r="G211" s="84">
        <f t="shared" si="154"/>
        <v>0</v>
      </c>
      <c r="H211" s="79">
        <f t="shared" si="126"/>
        <v>0</v>
      </c>
      <c r="I211" s="79">
        <f t="shared" si="127"/>
        <v>0</v>
      </c>
      <c r="J211" s="79">
        <f t="shared" si="128"/>
        <v>0</v>
      </c>
      <c r="K211" s="23">
        <v>0</v>
      </c>
      <c r="L211" s="17">
        <f t="shared" si="162"/>
        <v>0</v>
      </c>
      <c r="M211" s="17">
        <f t="shared" si="162"/>
        <v>0</v>
      </c>
      <c r="N211" s="79">
        <f t="shared" si="130"/>
        <v>0</v>
      </c>
      <c r="O211" s="17">
        <f t="shared" si="163"/>
        <v>0</v>
      </c>
      <c r="P211" s="17">
        <f t="shared" si="163"/>
        <v>0</v>
      </c>
      <c r="Q211" s="17">
        <f t="shared" si="163"/>
        <v>0</v>
      </c>
      <c r="R211" s="78">
        <f t="shared" si="155"/>
        <v>0</v>
      </c>
      <c r="S211" s="17">
        <f t="shared" si="159"/>
        <v>0</v>
      </c>
      <c r="T211" s="12">
        <f t="shared" si="156"/>
        <v>0</v>
      </c>
      <c r="U211" s="12">
        <f t="shared" si="157"/>
        <v>0</v>
      </c>
      <c r="V211" s="31">
        <v>0</v>
      </c>
      <c r="W211" s="31">
        <v>0</v>
      </c>
      <c r="X211" s="31">
        <v>0</v>
      </c>
      <c r="Y211" s="30">
        <f t="shared" si="136"/>
        <v>0</v>
      </c>
      <c r="Z211" s="17">
        <f t="shared" si="158"/>
        <v>0</v>
      </c>
      <c r="AA211" s="17">
        <f t="shared" si="160"/>
        <v>0</v>
      </c>
      <c r="AB211" s="23">
        <v>0</v>
      </c>
      <c r="AC211" s="17">
        <f t="shared" si="161"/>
        <v>0</v>
      </c>
      <c r="AD211" s="17">
        <f t="shared" si="164"/>
        <v>0</v>
      </c>
      <c r="AE211" s="17">
        <f t="shared" si="164"/>
        <v>0</v>
      </c>
      <c r="AF211" s="17">
        <f t="shared" si="164"/>
        <v>0</v>
      </c>
      <c r="AH211" s="17">
        <f t="shared" si="165"/>
        <v>0</v>
      </c>
      <c r="AI211" s="17">
        <f t="shared" si="165"/>
        <v>0</v>
      </c>
      <c r="AJ211" s="17">
        <f t="shared" si="165"/>
        <v>0</v>
      </c>
      <c r="AK211" s="17">
        <f t="shared" si="165"/>
        <v>0</v>
      </c>
      <c r="AL211" s="17">
        <f t="shared" si="165"/>
        <v>0</v>
      </c>
      <c r="AM211" s="17">
        <f t="shared" si="165"/>
        <v>0</v>
      </c>
      <c r="AN211" s="17">
        <f t="shared" si="165"/>
        <v>0</v>
      </c>
      <c r="AO211" s="17">
        <f t="shared" si="165"/>
        <v>0</v>
      </c>
      <c r="AP211" s="17">
        <f t="shared" si="165"/>
        <v>0</v>
      </c>
      <c r="AQ211" s="17">
        <f t="shared" si="165"/>
        <v>0</v>
      </c>
      <c r="AR211" s="17">
        <f t="shared" si="166"/>
        <v>0</v>
      </c>
      <c r="AS211" s="17">
        <f t="shared" si="166"/>
        <v>0</v>
      </c>
      <c r="AT211" s="17">
        <f t="shared" si="166"/>
        <v>0</v>
      </c>
      <c r="AU211" s="17">
        <f t="shared" si="166"/>
        <v>0</v>
      </c>
      <c r="AV211" s="17">
        <f t="shared" si="166"/>
        <v>0</v>
      </c>
      <c r="AW211" s="17">
        <f t="shared" si="166"/>
        <v>0</v>
      </c>
      <c r="AX211" s="17">
        <f t="shared" si="166"/>
        <v>0</v>
      </c>
      <c r="AY211" s="17">
        <f t="shared" si="166"/>
        <v>0</v>
      </c>
      <c r="BA211" s="17">
        <f t="shared" si="167"/>
        <v>0</v>
      </c>
      <c r="BB211" s="17">
        <f t="shared" si="167"/>
        <v>0</v>
      </c>
      <c r="BC211" s="17">
        <f t="shared" si="167"/>
        <v>0</v>
      </c>
      <c r="BD211" s="17">
        <f t="shared" si="167"/>
        <v>0</v>
      </c>
      <c r="BE211" s="17">
        <f t="shared" si="167"/>
        <v>0</v>
      </c>
      <c r="BF211" s="17">
        <f t="shared" si="167"/>
        <v>0</v>
      </c>
      <c r="BH211" s="36">
        <f t="shared" si="137"/>
        <v>0</v>
      </c>
      <c r="BI211" s="5"/>
    </row>
    <row r="212" spans="1:61" ht="15">
      <c r="A212" s="24" t="s">
        <v>12633</v>
      </c>
      <c r="B212" s="15">
        <f t="shared" si="150"/>
        <v>0</v>
      </c>
      <c r="C212" s="22" t="s">
        <v>12634</v>
      </c>
      <c r="D212" s="78">
        <f t="shared" si="151"/>
        <v>0</v>
      </c>
      <c r="E212" s="17">
        <f t="shared" si="152"/>
        <v>0</v>
      </c>
      <c r="F212" s="3">
        <f t="shared" si="153"/>
        <v>0</v>
      </c>
      <c r="G212" s="84">
        <f t="shared" si="154"/>
        <v>0</v>
      </c>
      <c r="H212" s="79">
        <f t="shared" si="126"/>
        <v>0</v>
      </c>
      <c r="I212" s="79">
        <f t="shared" si="127"/>
        <v>0</v>
      </c>
      <c r="J212" s="79">
        <f t="shared" si="128"/>
        <v>0</v>
      </c>
      <c r="K212" s="23">
        <v>0</v>
      </c>
      <c r="L212" s="17">
        <f t="shared" si="162"/>
        <v>0</v>
      </c>
      <c r="M212" s="17">
        <f t="shared" si="162"/>
        <v>0</v>
      </c>
      <c r="N212" s="79">
        <f t="shared" si="130"/>
        <v>0</v>
      </c>
      <c r="O212" s="17">
        <f t="shared" si="163"/>
        <v>0</v>
      </c>
      <c r="P212" s="17">
        <f t="shared" si="163"/>
        <v>0</v>
      </c>
      <c r="Q212" s="17">
        <f t="shared" si="163"/>
        <v>0</v>
      </c>
      <c r="R212" s="78">
        <f t="shared" si="155"/>
        <v>0</v>
      </c>
      <c r="S212" s="17">
        <f t="shared" si="159"/>
        <v>0</v>
      </c>
      <c r="T212" s="12">
        <f t="shared" si="156"/>
        <v>0</v>
      </c>
      <c r="U212" s="12">
        <f t="shared" si="157"/>
        <v>0</v>
      </c>
      <c r="V212" s="31">
        <v>0</v>
      </c>
      <c r="W212" s="31">
        <v>0</v>
      </c>
      <c r="X212" s="31">
        <v>0</v>
      </c>
      <c r="Y212" s="30">
        <f t="shared" si="136"/>
        <v>0</v>
      </c>
      <c r="Z212" s="17">
        <f t="shared" si="158"/>
        <v>0</v>
      </c>
      <c r="AA212" s="17">
        <f t="shared" si="160"/>
        <v>0</v>
      </c>
      <c r="AB212" s="23">
        <v>0</v>
      </c>
      <c r="AC212" s="17">
        <f t="shared" si="161"/>
        <v>0</v>
      </c>
      <c r="AD212" s="17">
        <f t="shared" si="164"/>
        <v>0</v>
      </c>
      <c r="AE212" s="17">
        <f t="shared" si="164"/>
        <v>0</v>
      </c>
      <c r="AF212" s="17">
        <f t="shared" si="164"/>
        <v>0</v>
      </c>
      <c r="AH212" s="17">
        <f t="shared" si="165"/>
        <v>0</v>
      </c>
      <c r="AI212" s="17">
        <f t="shared" si="165"/>
        <v>0</v>
      </c>
      <c r="AJ212" s="17">
        <f t="shared" si="165"/>
        <v>0</v>
      </c>
      <c r="AK212" s="17">
        <f t="shared" si="165"/>
        <v>0</v>
      </c>
      <c r="AL212" s="17">
        <f t="shared" si="165"/>
        <v>0</v>
      </c>
      <c r="AM212" s="17">
        <f t="shared" si="165"/>
        <v>0</v>
      </c>
      <c r="AN212" s="17">
        <f t="shared" si="165"/>
        <v>0</v>
      </c>
      <c r="AO212" s="17">
        <f t="shared" si="165"/>
        <v>0</v>
      </c>
      <c r="AP212" s="17">
        <f t="shared" si="165"/>
        <v>0</v>
      </c>
      <c r="AQ212" s="17">
        <f t="shared" si="165"/>
        <v>0</v>
      </c>
      <c r="AR212" s="17">
        <f t="shared" si="166"/>
        <v>0</v>
      </c>
      <c r="AS212" s="17">
        <f t="shared" si="166"/>
        <v>0</v>
      </c>
      <c r="AT212" s="17">
        <f t="shared" si="166"/>
        <v>0</v>
      </c>
      <c r="AU212" s="17">
        <f t="shared" si="166"/>
        <v>0</v>
      </c>
      <c r="AV212" s="17">
        <f t="shared" si="166"/>
        <v>0</v>
      </c>
      <c r="AW212" s="17">
        <f t="shared" si="166"/>
        <v>0</v>
      </c>
      <c r="AX212" s="17">
        <f t="shared" si="166"/>
        <v>0</v>
      </c>
      <c r="AY212" s="17">
        <f t="shared" si="166"/>
        <v>0</v>
      </c>
      <c r="BA212" s="17">
        <f t="shared" si="167"/>
        <v>0</v>
      </c>
      <c r="BB212" s="17">
        <f t="shared" si="167"/>
        <v>0</v>
      </c>
      <c r="BC212" s="17">
        <f t="shared" si="167"/>
        <v>0</v>
      </c>
      <c r="BD212" s="17">
        <f t="shared" si="167"/>
        <v>0</v>
      </c>
      <c r="BE212" s="17">
        <f t="shared" si="167"/>
        <v>0</v>
      </c>
      <c r="BF212" s="17">
        <f t="shared" si="167"/>
        <v>0</v>
      </c>
      <c r="BH212" s="36">
        <f t="shared" si="137"/>
        <v>0</v>
      </c>
      <c r="BI212" s="33"/>
    </row>
    <row r="213" spans="1:61" ht="15">
      <c r="A213" s="24" t="s">
        <v>12635</v>
      </c>
      <c r="B213" s="15">
        <f t="shared" si="150"/>
        <v>0</v>
      </c>
      <c r="C213" s="22" t="s">
        <v>12636</v>
      </c>
      <c r="D213" s="78">
        <f t="shared" si="151"/>
        <v>0</v>
      </c>
      <c r="E213" s="17">
        <f t="shared" si="152"/>
        <v>0</v>
      </c>
      <c r="F213" s="3">
        <f t="shared" si="153"/>
        <v>0</v>
      </c>
      <c r="G213" s="84">
        <f t="shared" si="154"/>
        <v>0</v>
      </c>
      <c r="H213" s="79">
        <f t="shared" si="126"/>
        <v>0</v>
      </c>
      <c r="I213" s="79">
        <f t="shared" si="127"/>
        <v>0</v>
      </c>
      <c r="J213" s="79">
        <f t="shared" si="128"/>
        <v>0</v>
      </c>
      <c r="K213" s="23">
        <v>0</v>
      </c>
      <c r="L213" s="17">
        <f t="shared" si="162"/>
        <v>0</v>
      </c>
      <c r="M213" s="17">
        <f t="shared" si="162"/>
        <v>0</v>
      </c>
      <c r="N213" s="79">
        <f t="shared" si="130"/>
        <v>0</v>
      </c>
      <c r="O213" s="17">
        <f t="shared" si="163"/>
        <v>0</v>
      </c>
      <c r="P213" s="17">
        <f t="shared" si="163"/>
        <v>0</v>
      </c>
      <c r="Q213" s="17">
        <f t="shared" si="163"/>
        <v>0</v>
      </c>
      <c r="R213" s="78">
        <f t="shared" si="155"/>
        <v>0</v>
      </c>
      <c r="S213" s="17">
        <f t="shared" si="159"/>
        <v>0</v>
      </c>
      <c r="T213" s="12">
        <f t="shared" si="156"/>
        <v>0</v>
      </c>
      <c r="U213" s="12">
        <f t="shared" si="157"/>
        <v>0</v>
      </c>
      <c r="V213" s="31">
        <v>0</v>
      </c>
      <c r="W213" s="31">
        <v>0</v>
      </c>
      <c r="X213" s="31">
        <v>0</v>
      </c>
      <c r="Y213" s="30">
        <f t="shared" si="136"/>
        <v>0</v>
      </c>
      <c r="Z213" s="17">
        <f t="shared" si="158"/>
        <v>0</v>
      </c>
      <c r="AA213" s="17">
        <f t="shared" si="160"/>
        <v>0</v>
      </c>
      <c r="AB213" s="23">
        <v>0</v>
      </c>
      <c r="AC213" s="17">
        <f t="shared" si="161"/>
        <v>0</v>
      </c>
      <c r="AD213" s="17">
        <f t="shared" si="164"/>
        <v>0</v>
      </c>
      <c r="AE213" s="17">
        <f t="shared" si="164"/>
        <v>0</v>
      </c>
      <c r="AF213" s="17">
        <f t="shared" si="164"/>
        <v>0</v>
      </c>
      <c r="AH213" s="17">
        <f t="shared" si="165"/>
        <v>0</v>
      </c>
      <c r="AI213" s="17">
        <f t="shared" si="165"/>
        <v>0</v>
      </c>
      <c r="AJ213" s="17">
        <f t="shared" si="165"/>
        <v>0</v>
      </c>
      <c r="AK213" s="17">
        <f t="shared" si="165"/>
        <v>0</v>
      </c>
      <c r="AL213" s="17">
        <f t="shared" si="165"/>
        <v>0</v>
      </c>
      <c r="AM213" s="17">
        <f t="shared" si="165"/>
        <v>0</v>
      </c>
      <c r="AN213" s="17">
        <f t="shared" si="165"/>
        <v>0</v>
      </c>
      <c r="AO213" s="17">
        <f t="shared" si="165"/>
        <v>0</v>
      </c>
      <c r="AP213" s="17">
        <f t="shared" si="165"/>
        <v>0</v>
      </c>
      <c r="AQ213" s="17">
        <f t="shared" si="165"/>
        <v>0</v>
      </c>
      <c r="AR213" s="17">
        <f t="shared" si="166"/>
        <v>0</v>
      </c>
      <c r="AS213" s="17">
        <f t="shared" si="166"/>
        <v>0</v>
      </c>
      <c r="AT213" s="17">
        <f t="shared" si="166"/>
        <v>0</v>
      </c>
      <c r="AU213" s="17">
        <f t="shared" si="166"/>
        <v>0</v>
      </c>
      <c r="AV213" s="17">
        <f t="shared" si="166"/>
        <v>0</v>
      </c>
      <c r="AW213" s="17">
        <f t="shared" si="166"/>
        <v>0</v>
      </c>
      <c r="AX213" s="17">
        <f t="shared" si="166"/>
        <v>0</v>
      </c>
      <c r="AY213" s="17">
        <f t="shared" si="166"/>
        <v>0</v>
      </c>
      <c r="BA213" s="17">
        <f t="shared" si="167"/>
        <v>0</v>
      </c>
      <c r="BB213" s="17">
        <f t="shared" si="167"/>
        <v>0</v>
      </c>
      <c r="BC213" s="17">
        <f t="shared" si="167"/>
        <v>0</v>
      </c>
      <c r="BD213" s="17">
        <f t="shared" si="167"/>
        <v>0</v>
      </c>
      <c r="BE213" s="17">
        <f t="shared" si="167"/>
        <v>0</v>
      </c>
      <c r="BF213" s="17">
        <f t="shared" si="167"/>
        <v>0</v>
      </c>
      <c r="BH213" s="36">
        <f t="shared" si="137"/>
        <v>0</v>
      </c>
      <c r="BI213" s="33"/>
    </row>
    <row r="214" spans="1:61" ht="15">
      <c r="A214" s="24" t="s">
        <v>12637</v>
      </c>
      <c r="B214" s="15">
        <f t="shared" si="150"/>
        <v>0</v>
      </c>
      <c r="C214" s="22" t="s">
        <v>12638</v>
      </c>
      <c r="D214" s="78">
        <f t="shared" si="151"/>
        <v>0</v>
      </c>
      <c r="E214" s="17">
        <f t="shared" si="152"/>
        <v>0</v>
      </c>
      <c r="F214" s="3">
        <f t="shared" si="153"/>
        <v>0</v>
      </c>
      <c r="G214" s="84">
        <f t="shared" si="154"/>
        <v>0</v>
      </c>
      <c r="H214" s="79">
        <f t="shared" si="126"/>
        <v>0</v>
      </c>
      <c r="I214" s="79">
        <f t="shared" si="127"/>
        <v>0</v>
      </c>
      <c r="J214" s="79">
        <f t="shared" si="128"/>
        <v>0</v>
      </c>
      <c r="K214" s="23">
        <v>0</v>
      </c>
      <c r="L214" s="17">
        <f t="shared" si="162"/>
        <v>0</v>
      </c>
      <c r="M214" s="17">
        <f t="shared" si="162"/>
        <v>0</v>
      </c>
      <c r="N214" s="79">
        <f t="shared" si="130"/>
        <v>0</v>
      </c>
      <c r="O214" s="17">
        <f t="shared" si="163"/>
        <v>0</v>
      </c>
      <c r="P214" s="17">
        <f t="shared" si="163"/>
        <v>0</v>
      </c>
      <c r="Q214" s="17">
        <f t="shared" si="163"/>
        <v>0</v>
      </c>
      <c r="R214" s="78">
        <f t="shared" si="155"/>
        <v>0</v>
      </c>
      <c r="S214" s="17">
        <f t="shared" si="159"/>
        <v>0</v>
      </c>
      <c r="T214" s="12">
        <f t="shared" si="156"/>
        <v>0</v>
      </c>
      <c r="U214" s="12">
        <f t="shared" si="157"/>
        <v>0</v>
      </c>
      <c r="V214" s="31">
        <v>0</v>
      </c>
      <c r="W214" s="31">
        <v>0</v>
      </c>
      <c r="X214" s="31">
        <v>0</v>
      </c>
      <c r="Y214" s="30">
        <f t="shared" si="136"/>
        <v>0</v>
      </c>
      <c r="Z214" s="17">
        <f t="shared" si="158"/>
        <v>0</v>
      </c>
      <c r="AA214" s="17">
        <f t="shared" si="160"/>
        <v>0</v>
      </c>
      <c r="AB214" s="23">
        <v>0</v>
      </c>
      <c r="AC214" s="17">
        <f t="shared" si="161"/>
        <v>0</v>
      </c>
      <c r="AD214" s="17">
        <f t="shared" si="164"/>
        <v>0</v>
      </c>
      <c r="AE214" s="17">
        <f t="shared" si="164"/>
        <v>0</v>
      </c>
      <c r="AF214" s="17">
        <f t="shared" si="164"/>
        <v>0</v>
      </c>
      <c r="AH214" s="17">
        <f t="shared" si="165"/>
        <v>0</v>
      </c>
      <c r="AI214" s="17">
        <f t="shared" si="165"/>
        <v>0</v>
      </c>
      <c r="AJ214" s="17">
        <f t="shared" si="165"/>
        <v>0</v>
      </c>
      <c r="AK214" s="17">
        <f t="shared" si="165"/>
        <v>0</v>
      </c>
      <c r="AL214" s="17">
        <f t="shared" si="165"/>
        <v>0</v>
      </c>
      <c r="AM214" s="17">
        <f t="shared" si="165"/>
        <v>0</v>
      </c>
      <c r="AN214" s="17">
        <f t="shared" si="165"/>
        <v>0</v>
      </c>
      <c r="AO214" s="17">
        <f t="shared" si="165"/>
        <v>0</v>
      </c>
      <c r="AP214" s="17">
        <f t="shared" si="165"/>
        <v>0</v>
      </c>
      <c r="AQ214" s="17">
        <f t="shared" si="165"/>
        <v>0</v>
      </c>
      <c r="AR214" s="17">
        <f t="shared" si="166"/>
        <v>0</v>
      </c>
      <c r="AS214" s="17">
        <f t="shared" si="166"/>
        <v>0</v>
      </c>
      <c r="AT214" s="17">
        <f t="shared" si="166"/>
        <v>0</v>
      </c>
      <c r="AU214" s="17">
        <f t="shared" si="166"/>
        <v>0</v>
      </c>
      <c r="AV214" s="17">
        <f t="shared" si="166"/>
        <v>0</v>
      </c>
      <c r="AW214" s="17">
        <f t="shared" si="166"/>
        <v>0</v>
      </c>
      <c r="AX214" s="17">
        <f t="shared" si="166"/>
        <v>0</v>
      </c>
      <c r="AY214" s="17">
        <f t="shared" si="166"/>
        <v>0</v>
      </c>
      <c r="BA214" s="17">
        <f t="shared" si="167"/>
        <v>0</v>
      </c>
      <c r="BB214" s="17">
        <f t="shared" si="167"/>
        <v>0</v>
      </c>
      <c r="BC214" s="17">
        <f t="shared" si="167"/>
        <v>0</v>
      </c>
      <c r="BD214" s="17">
        <f t="shared" si="167"/>
        <v>0</v>
      </c>
      <c r="BE214" s="17">
        <f t="shared" si="167"/>
        <v>0</v>
      </c>
      <c r="BF214" s="17">
        <f t="shared" si="167"/>
        <v>0</v>
      </c>
      <c r="BH214" s="36">
        <f t="shared" si="137"/>
        <v>0</v>
      </c>
      <c r="BI214" s="5"/>
    </row>
    <row r="215" spans="1:61" ht="15">
      <c r="A215" s="24" t="s">
        <v>12639</v>
      </c>
      <c r="B215" s="15">
        <f t="shared" si="150"/>
        <v>0</v>
      </c>
      <c r="C215" s="22" t="s">
        <v>12640</v>
      </c>
      <c r="D215" s="78">
        <f t="shared" si="151"/>
        <v>0</v>
      </c>
      <c r="E215" s="17">
        <f t="shared" si="152"/>
        <v>0</v>
      </c>
      <c r="F215" s="3">
        <f t="shared" si="153"/>
        <v>0</v>
      </c>
      <c r="G215" s="84">
        <f t="shared" si="154"/>
        <v>0</v>
      </c>
      <c r="H215" s="79">
        <f t="shared" si="126"/>
        <v>0</v>
      </c>
      <c r="I215" s="79">
        <f t="shared" si="127"/>
        <v>0</v>
      </c>
      <c r="J215" s="79">
        <f t="shared" si="128"/>
        <v>0</v>
      </c>
      <c r="K215" s="23">
        <v>0</v>
      </c>
      <c r="L215" s="17">
        <f t="shared" si="162"/>
        <v>0</v>
      </c>
      <c r="M215" s="17">
        <f t="shared" si="162"/>
        <v>0</v>
      </c>
      <c r="N215" s="79">
        <f t="shared" si="130"/>
        <v>0</v>
      </c>
      <c r="O215" s="17">
        <f t="shared" si="163"/>
        <v>0</v>
      </c>
      <c r="P215" s="17">
        <f t="shared" si="163"/>
        <v>0</v>
      </c>
      <c r="Q215" s="17">
        <f t="shared" si="163"/>
        <v>0</v>
      </c>
      <c r="R215" s="78">
        <f t="shared" si="155"/>
        <v>0</v>
      </c>
      <c r="S215" s="17">
        <f t="shared" si="159"/>
        <v>0</v>
      </c>
      <c r="T215" s="12">
        <f t="shared" si="156"/>
        <v>0</v>
      </c>
      <c r="U215" s="12">
        <f t="shared" si="157"/>
        <v>0</v>
      </c>
      <c r="V215" s="31">
        <v>0</v>
      </c>
      <c r="W215" s="31">
        <v>0</v>
      </c>
      <c r="X215" s="31">
        <v>0</v>
      </c>
      <c r="Y215" s="30">
        <f t="shared" si="136"/>
        <v>0</v>
      </c>
      <c r="Z215" s="17">
        <f t="shared" si="158"/>
        <v>0</v>
      </c>
      <c r="AA215" s="17">
        <f t="shared" si="160"/>
        <v>0</v>
      </c>
      <c r="AB215" s="23">
        <v>0</v>
      </c>
      <c r="AC215" s="17">
        <f t="shared" si="161"/>
        <v>0</v>
      </c>
      <c r="AD215" s="17">
        <f t="shared" si="164"/>
        <v>0</v>
      </c>
      <c r="AE215" s="17">
        <f t="shared" si="164"/>
        <v>0</v>
      </c>
      <c r="AF215" s="17">
        <f t="shared" si="164"/>
        <v>0</v>
      </c>
      <c r="AH215" s="17">
        <f t="shared" si="165"/>
        <v>0</v>
      </c>
      <c r="AI215" s="17">
        <f t="shared" si="165"/>
        <v>0</v>
      </c>
      <c r="AJ215" s="17">
        <f t="shared" si="165"/>
        <v>0</v>
      </c>
      <c r="AK215" s="17">
        <f t="shared" si="165"/>
        <v>0</v>
      </c>
      <c r="AL215" s="17">
        <f t="shared" si="165"/>
        <v>0</v>
      </c>
      <c r="AM215" s="17">
        <f t="shared" si="165"/>
        <v>0</v>
      </c>
      <c r="AN215" s="17">
        <f t="shared" si="165"/>
        <v>0</v>
      </c>
      <c r="AO215" s="17">
        <f t="shared" si="165"/>
        <v>0</v>
      </c>
      <c r="AP215" s="17">
        <f t="shared" si="165"/>
        <v>0</v>
      </c>
      <c r="AQ215" s="17">
        <f t="shared" si="165"/>
        <v>0</v>
      </c>
      <c r="AR215" s="17">
        <f t="shared" si="166"/>
        <v>0</v>
      </c>
      <c r="AS215" s="17">
        <f t="shared" si="166"/>
        <v>0</v>
      </c>
      <c r="AT215" s="17">
        <f t="shared" si="166"/>
        <v>0</v>
      </c>
      <c r="AU215" s="17">
        <f t="shared" si="166"/>
        <v>0</v>
      </c>
      <c r="AV215" s="17">
        <f t="shared" si="166"/>
        <v>0</v>
      </c>
      <c r="AW215" s="17">
        <f t="shared" si="166"/>
        <v>0</v>
      </c>
      <c r="AX215" s="17">
        <f t="shared" si="166"/>
        <v>0</v>
      </c>
      <c r="AY215" s="17">
        <f t="shared" si="166"/>
        <v>0</v>
      </c>
      <c r="BA215" s="17">
        <f t="shared" si="167"/>
        <v>0</v>
      </c>
      <c r="BB215" s="17">
        <f t="shared" si="167"/>
        <v>0</v>
      </c>
      <c r="BC215" s="17">
        <f t="shared" si="167"/>
        <v>0</v>
      </c>
      <c r="BD215" s="17">
        <f t="shared" si="167"/>
        <v>0</v>
      </c>
      <c r="BE215" s="17">
        <f t="shared" si="167"/>
        <v>0</v>
      </c>
      <c r="BF215" s="17">
        <f t="shared" si="167"/>
        <v>0</v>
      </c>
      <c r="BH215" s="36">
        <f t="shared" si="137"/>
        <v>0</v>
      </c>
      <c r="BI215" s="5"/>
    </row>
    <row r="216" spans="1:61" ht="15">
      <c r="A216" s="24" t="s">
        <v>12641</v>
      </c>
      <c r="B216" s="15">
        <f t="shared" si="150"/>
        <v>0</v>
      </c>
      <c r="C216" s="22" t="s">
        <v>12642</v>
      </c>
      <c r="D216" s="78">
        <f t="shared" si="151"/>
        <v>0</v>
      </c>
      <c r="E216" s="17">
        <f t="shared" si="152"/>
        <v>0</v>
      </c>
      <c r="F216" s="3">
        <f t="shared" si="153"/>
        <v>0</v>
      </c>
      <c r="G216" s="84">
        <f t="shared" si="154"/>
        <v>0</v>
      </c>
      <c r="H216" s="79">
        <f t="shared" si="126"/>
        <v>0</v>
      </c>
      <c r="I216" s="79">
        <f t="shared" si="127"/>
        <v>0</v>
      </c>
      <c r="J216" s="79">
        <f t="shared" si="128"/>
        <v>0</v>
      </c>
      <c r="K216" s="23">
        <v>0</v>
      </c>
      <c r="L216" s="17">
        <f t="shared" si="162"/>
        <v>0</v>
      </c>
      <c r="M216" s="17">
        <f t="shared" si="162"/>
        <v>0</v>
      </c>
      <c r="N216" s="79">
        <f t="shared" si="130"/>
        <v>0</v>
      </c>
      <c r="O216" s="17">
        <f t="shared" si="163"/>
        <v>0</v>
      </c>
      <c r="P216" s="17">
        <f t="shared" si="163"/>
        <v>0</v>
      </c>
      <c r="Q216" s="17">
        <f t="shared" si="163"/>
        <v>0</v>
      </c>
      <c r="R216" s="78">
        <f t="shared" si="155"/>
        <v>0</v>
      </c>
      <c r="S216" s="17">
        <f t="shared" si="159"/>
        <v>0</v>
      </c>
      <c r="T216" s="12">
        <f t="shared" si="156"/>
        <v>0</v>
      </c>
      <c r="U216" s="12">
        <f t="shared" si="157"/>
        <v>0</v>
      </c>
      <c r="V216" s="31">
        <v>0</v>
      </c>
      <c r="W216" s="31">
        <v>0</v>
      </c>
      <c r="X216" s="31">
        <v>0</v>
      </c>
      <c r="Y216" s="30">
        <f t="shared" si="136"/>
        <v>0</v>
      </c>
      <c r="Z216" s="17">
        <f t="shared" si="158"/>
        <v>0</v>
      </c>
      <c r="AA216" s="17">
        <f t="shared" si="160"/>
        <v>0</v>
      </c>
      <c r="AB216" s="23">
        <v>0</v>
      </c>
      <c r="AC216" s="17">
        <f t="shared" si="161"/>
        <v>0</v>
      </c>
      <c r="AD216" s="17">
        <f t="shared" si="164"/>
        <v>0</v>
      </c>
      <c r="AE216" s="17">
        <f t="shared" si="164"/>
        <v>0</v>
      </c>
      <c r="AF216" s="17">
        <f t="shared" si="164"/>
        <v>0</v>
      </c>
      <c r="AH216" s="17">
        <f t="shared" si="165"/>
        <v>0</v>
      </c>
      <c r="AI216" s="17">
        <f t="shared" si="165"/>
        <v>0</v>
      </c>
      <c r="AJ216" s="17">
        <f t="shared" si="165"/>
        <v>0</v>
      </c>
      <c r="AK216" s="17">
        <f t="shared" si="165"/>
        <v>0</v>
      </c>
      <c r="AL216" s="17">
        <f t="shared" si="165"/>
        <v>0</v>
      </c>
      <c r="AM216" s="17">
        <f t="shared" si="165"/>
        <v>0</v>
      </c>
      <c r="AN216" s="17">
        <f t="shared" si="165"/>
        <v>0</v>
      </c>
      <c r="AO216" s="17">
        <f t="shared" si="165"/>
        <v>0</v>
      </c>
      <c r="AP216" s="17">
        <f t="shared" si="165"/>
        <v>0</v>
      </c>
      <c r="AQ216" s="17">
        <f t="shared" si="165"/>
        <v>0</v>
      </c>
      <c r="AR216" s="17">
        <f t="shared" si="166"/>
        <v>0</v>
      </c>
      <c r="AS216" s="17">
        <f t="shared" si="166"/>
        <v>0</v>
      </c>
      <c r="AT216" s="17">
        <f t="shared" si="166"/>
        <v>0</v>
      </c>
      <c r="AU216" s="17">
        <f t="shared" si="166"/>
        <v>0</v>
      </c>
      <c r="AV216" s="17">
        <f t="shared" si="166"/>
        <v>0</v>
      </c>
      <c r="AW216" s="17">
        <f t="shared" si="166"/>
        <v>0</v>
      </c>
      <c r="AX216" s="17">
        <f t="shared" si="166"/>
        <v>0</v>
      </c>
      <c r="AY216" s="17">
        <f t="shared" si="166"/>
        <v>0</v>
      </c>
      <c r="BA216" s="17">
        <f t="shared" si="167"/>
        <v>0</v>
      </c>
      <c r="BB216" s="17">
        <f t="shared" si="167"/>
        <v>0</v>
      </c>
      <c r="BC216" s="17">
        <f t="shared" si="167"/>
        <v>0</v>
      </c>
      <c r="BD216" s="17">
        <f t="shared" si="167"/>
        <v>0</v>
      </c>
      <c r="BE216" s="17">
        <f t="shared" si="167"/>
        <v>0</v>
      </c>
      <c r="BF216" s="17">
        <f t="shared" si="167"/>
        <v>0</v>
      </c>
      <c r="BH216" s="36">
        <f t="shared" si="137"/>
        <v>0</v>
      </c>
      <c r="BI216" s="33"/>
    </row>
    <row r="217" spans="1:61" ht="15">
      <c r="A217" s="24" t="s">
        <v>12643</v>
      </c>
      <c r="B217" s="15">
        <f t="shared" si="150"/>
        <v>0</v>
      </c>
      <c r="C217" s="22" t="s">
        <v>12644</v>
      </c>
      <c r="D217" s="78">
        <f t="shared" si="151"/>
        <v>0</v>
      </c>
      <c r="E217" s="17">
        <f t="shared" si="152"/>
        <v>0</v>
      </c>
      <c r="F217" s="3">
        <f t="shared" si="153"/>
        <v>0</v>
      </c>
      <c r="G217" s="84">
        <f t="shared" si="154"/>
        <v>0</v>
      </c>
      <c r="H217" s="79">
        <f t="shared" si="126"/>
        <v>0</v>
      </c>
      <c r="I217" s="79">
        <f t="shared" si="127"/>
        <v>0</v>
      </c>
      <c r="J217" s="79">
        <f t="shared" si="128"/>
        <v>0</v>
      </c>
      <c r="K217" s="23">
        <v>0</v>
      </c>
      <c r="L217" s="17">
        <f t="shared" si="162"/>
        <v>0</v>
      </c>
      <c r="M217" s="17">
        <f t="shared" si="162"/>
        <v>0</v>
      </c>
      <c r="N217" s="79">
        <f t="shared" si="130"/>
        <v>0</v>
      </c>
      <c r="O217" s="17">
        <f t="shared" si="163"/>
        <v>0</v>
      </c>
      <c r="P217" s="17">
        <f t="shared" si="163"/>
        <v>0</v>
      </c>
      <c r="Q217" s="17">
        <f t="shared" si="163"/>
        <v>0</v>
      </c>
      <c r="R217" s="78">
        <f t="shared" si="155"/>
        <v>0</v>
      </c>
      <c r="S217" s="17">
        <f t="shared" si="159"/>
        <v>0</v>
      </c>
      <c r="T217" s="12">
        <f t="shared" si="156"/>
        <v>0</v>
      </c>
      <c r="U217" s="12">
        <f t="shared" si="157"/>
        <v>0</v>
      </c>
      <c r="V217" s="31">
        <v>0</v>
      </c>
      <c r="W217" s="31">
        <v>0</v>
      </c>
      <c r="X217" s="31">
        <v>0</v>
      </c>
      <c r="Y217" s="30">
        <f t="shared" si="136"/>
        <v>0</v>
      </c>
      <c r="Z217" s="17">
        <f t="shared" si="158"/>
        <v>0</v>
      </c>
      <c r="AA217" s="17">
        <f t="shared" si="160"/>
        <v>0</v>
      </c>
      <c r="AB217" s="23">
        <v>0</v>
      </c>
      <c r="AC217" s="17">
        <f t="shared" si="161"/>
        <v>0</v>
      </c>
      <c r="AD217" s="17">
        <f t="shared" si="164"/>
        <v>0</v>
      </c>
      <c r="AE217" s="17">
        <f t="shared" si="164"/>
        <v>0</v>
      </c>
      <c r="AF217" s="17">
        <f t="shared" si="164"/>
        <v>0</v>
      </c>
      <c r="AH217" s="17">
        <f t="shared" si="165"/>
        <v>0</v>
      </c>
      <c r="AI217" s="17">
        <f t="shared" si="165"/>
        <v>0</v>
      </c>
      <c r="AJ217" s="17">
        <f t="shared" si="165"/>
        <v>0</v>
      </c>
      <c r="AK217" s="17">
        <f t="shared" si="165"/>
        <v>0</v>
      </c>
      <c r="AL217" s="17">
        <f t="shared" si="165"/>
        <v>0</v>
      </c>
      <c r="AM217" s="17">
        <f t="shared" si="165"/>
        <v>0</v>
      </c>
      <c r="AN217" s="17">
        <f t="shared" si="165"/>
        <v>0</v>
      </c>
      <c r="AO217" s="17">
        <f t="shared" si="165"/>
        <v>0</v>
      </c>
      <c r="AP217" s="17">
        <f t="shared" si="165"/>
        <v>0</v>
      </c>
      <c r="AQ217" s="17">
        <f t="shared" si="165"/>
        <v>0</v>
      </c>
      <c r="AR217" s="17">
        <f t="shared" si="166"/>
        <v>0</v>
      </c>
      <c r="AS217" s="17">
        <f t="shared" si="166"/>
        <v>0</v>
      </c>
      <c r="AT217" s="17">
        <f t="shared" si="166"/>
        <v>0</v>
      </c>
      <c r="AU217" s="17">
        <f t="shared" si="166"/>
        <v>0</v>
      </c>
      <c r="AV217" s="17">
        <f t="shared" si="166"/>
        <v>0</v>
      </c>
      <c r="AW217" s="17">
        <f t="shared" si="166"/>
        <v>0</v>
      </c>
      <c r="AX217" s="17">
        <f t="shared" si="166"/>
        <v>0</v>
      </c>
      <c r="AY217" s="17">
        <f t="shared" si="166"/>
        <v>0</v>
      </c>
      <c r="BA217" s="17">
        <f t="shared" si="167"/>
        <v>0</v>
      </c>
      <c r="BB217" s="17">
        <f t="shared" si="167"/>
        <v>0</v>
      </c>
      <c r="BC217" s="17">
        <f t="shared" si="167"/>
        <v>0</v>
      </c>
      <c r="BD217" s="17">
        <f t="shared" si="167"/>
        <v>0</v>
      </c>
      <c r="BE217" s="17">
        <f t="shared" si="167"/>
        <v>0</v>
      </c>
      <c r="BF217" s="17">
        <f t="shared" si="167"/>
        <v>0</v>
      </c>
      <c r="BH217" s="36">
        <f t="shared" si="137"/>
        <v>0</v>
      </c>
      <c r="BI217" s="33"/>
    </row>
    <row r="218" spans="1:61" ht="15">
      <c r="A218" s="24" t="s">
        <v>12645</v>
      </c>
      <c r="B218" s="15">
        <f t="shared" si="150"/>
        <v>0</v>
      </c>
      <c r="C218" s="22" t="s">
        <v>12646</v>
      </c>
      <c r="D218" s="78">
        <f t="shared" si="151"/>
        <v>0</v>
      </c>
      <c r="E218" s="17">
        <f t="shared" si="152"/>
        <v>0</v>
      </c>
      <c r="F218" s="3">
        <f t="shared" si="153"/>
        <v>0</v>
      </c>
      <c r="G218" s="84">
        <f t="shared" si="154"/>
        <v>0</v>
      </c>
      <c r="H218" s="79">
        <f t="shared" si="126"/>
        <v>0</v>
      </c>
      <c r="I218" s="79">
        <f t="shared" si="127"/>
        <v>0</v>
      </c>
      <c r="J218" s="79">
        <f t="shared" si="128"/>
        <v>0</v>
      </c>
      <c r="K218" s="23">
        <v>0</v>
      </c>
      <c r="L218" s="17">
        <f t="shared" si="162"/>
        <v>0</v>
      </c>
      <c r="M218" s="17">
        <f t="shared" si="162"/>
        <v>0</v>
      </c>
      <c r="N218" s="79">
        <f t="shared" si="130"/>
        <v>0</v>
      </c>
      <c r="O218" s="17">
        <f t="shared" si="163"/>
        <v>0</v>
      </c>
      <c r="P218" s="17">
        <f t="shared" si="163"/>
        <v>0</v>
      </c>
      <c r="Q218" s="17">
        <f t="shared" si="163"/>
        <v>0</v>
      </c>
      <c r="R218" s="78">
        <f t="shared" si="155"/>
        <v>0</v>
      </c>
      <c r="S218" s="17">
        <f t="shared" si="159"/>
        <v>0</v>
      </c>
      <c r="T218" s="12">
        <f t="shared" si="156"/>
        <v>0</v>
      </c>
      <c r="U218" s="12">
        <f t="shared" si="157"/>
        <v>0</v>
      </c>
      <c r="V218" s="31">
        <v>0</v>
      </c>
      <c r="W218" s="31">
        <v>0</v>
      </c>
      <c r="X218" s="31">
        <v>0</v>
      </c>
      <c r="Y218" s="30">
        <f t="shared" si="136"/>
        <v>0</v>
      </c>
      <c r="Z218" s="17">
        <f t="shared" si="158"/>
        <v>0</v>
      </c>
      <c r="AA218" s="17">
        <f t="shared" si="160"/>
        <v>0</v>
      </c>
      <c r="AB218" s="23">
        <v>0</v>
      </c>
      <c r="AC218" s="17">
        <f t="shared" si="161"/>
        <v>0</v>
      </c>
      <c r="AD218" s="17">
        <f t="shared" si="164"/>
        <v>0</v>
      </c>
      <c r="AE218" s="17">
        <f t="shared" si="164"/>
        <v>0</v>
      </c>
      <c r="AF218" s="17">
        <f t="shared" si="164"/>
        <v>0</v>
      </c>
      <c r="AH218" s="17">
        <f t="shared" ref="AH218:AQ227" si="168">SUMPRODUCT(AH$374:AH$599*(LEFT($A$374:$A$599,LEN($A218))=$A218))</f>
        <v>0</v>
      </c>
      <c r="AI218" s="17">
        <f t="shared" si="168"/>
        <v>0</v>
      </c>
      <c r="AJ218" s="17">
        <f t="shared" si="168"/>
        <v>0</v>
      </c>
      <c r="AK218" s="17">
        <f t="shared" si="168"/>
        <v>0</v>
      </c>
      <c r="AL218" s="17">
        <f t="shared" si="168"/>
        <v>0</v>
      </c>
      <c r="AM218" s="17">
        <f t="shared" si="168"/>
        <v>0</v>
      </c>
      <c r="AN218" s="17">
        <f t="shared" si="168"/>
        <v>0</v>
      </c>
      <c r="AO218" s="17">
        <f t="shared" si="168"/>
        <v>0</v>
      </c>
      <c r="AP218" s="17">
        <f t="shared" si="168"/>
        <v>0</v>
      </c>
      <c r="AQ218" s="17">
        <f t="shared" si="168"/>
        <v>0</v>
      </c>
      <c r="AR218" s="17">
        <f t="shared" ref="AR218:AY227" si="169">SUMPRODUCT(AR$374:AR$599*(LEFT($A$374:$A$599,LEN($A218))=$A218))</f>
        <v>0</v>
      </c>
      <c r="AS218" s="17">
        <f t="shared" si="169"/>
        <v>0</v>
      </c>
      <c r="AT218" s="17">
        <f t="shared" si="169"/>
        <v>0</v>
      </c>
      <c r="AU218" s="17">
        <f t="shared" si="169"/>
        <v>0</v>
      </c>
      <c r="AV218" s="17">
        <f t="shared" si="169"/>
        <v>0</v>
      </c>
      <c r="AW218" s="17">
        <f t="shared" si="169"/>
        <v>0</v>
      </c>
      <c r="AX218" s="17">
        <f t="shared" si="169"/>
        <v>0</v>
      </c>
      <c r="AY218" s="17">
        <f t="shared" si="169"/>
        <v>0</v>
      </c>
      <c r="BA218" s="17">
        <f t="shared" ref="BA218:BF227" si="170">SUMPRODUCT(BA$374:BA$599*(LEFT($A$374:$A$599,LEN($A218))=$A218))</f>
        <v>0</v>
      </c>
      <c r="BB218" s="17">
        <f t="shared" si="170"/>
        <v>0</v>
      </c>
      <c r="BC218" s="17">
        <f t="shared" si="170"/>
        <v>0</v>
      </c>
      <c r="BD218" s="17">
        <f t="shared" si="170"/>
        <v>0</v>
      </c>
      <c r="BE218" s="17">
        <f t="shared" si="170"/>
        <v>0</v>
      </c>
      <c r="BF218" s="17">
        <f t="shared" si="170"/>
        <v>0</v>
      </c>
      <c r="BH218" s="36">
        <f t="shared" si="137"/>
        <v>0</v>
      </c>
      <c r="BI218" s="5"/>
    </row>
    <row r="219" spans="1:61" ht="15">
      <c r="A219" s="24" t="s">
        <v>12647</v>
      </c>
      <c r="B219" s="15">
        <f t="shared" si="150"/>
        <v>0</v>
      </c>
      <c r="C219" s="22" t="s">
        <v>12648</v>
      </c>
      <c r="D219" s="78">
        <f t="shared" si="151"/>
        <v>0</v>
      </c>
      <c r="E219" s="17">
        <f t="shared" si="152"/>
        <v>0</v>
      </c>
      <c r="F219" s="3">
        <f t="shared" si="153"/>
        <v>0</v>
      </c>
      <c r="G219" s="84">
        <f t="shared" si="154"/>
        <v>0</v>
      </c>
      <c r="H219" s="79">
        <f t="shared" si="126"/>
        <v>0</v>
      </c>
      <c r="I219" s="79">
        <f t="shared" si="127"/>
        <v>0</v>
      </c>
      <c r="J219" s="79">
        <f t="shared" si="128"/>
        <v>0</v>
      </c>
      <c r="K219" s="20">
        <v>0</v>
      </c>
      <c r="L219" s="17">
        <f t="shared" si="162"/>
        <v>0</v>
      </c>
      <c r="M219" s="17">
        <f t="shared" si="162"/>
        <v>0</v>
      </c>
      <c r="N219" s="79">
        <f t="shared" si="130"/>
        <v>0</v>
      </c>
      <c r="O219" s="17">
        <f t="shared" si="163"/>
        <v>0</v>
      </c>
      <c r="P219" s="17">
        <f t="shared" si="163"/>
        <v>0</v>
      </c>
      <c r="Q219" s="17">
        <f t="shared" si="163"/>
        <v>0</v>
      </c>
      <c r="R219" s="78">
        <f t="shared" si="155"/>
        <v>0</v>
      </c>
      <c r="S219" s="17">
        <f t="shared" si="159"/>
        <v>0</v>
      </c>
      <c r="T219" s="12">
        <f t="shared" si="156"/>
        <v>0</v>
      </c>
      <c r="U219" s="12">
        <f t="shared" si="157"/>
        <v>0</v>
      </c>
      <c r="V219" s="31">
        <v>0</v>
      </c>
      <c r="W219" s="31">
        <v>0</v>
      </c>
      <c r="X219" s="31">
        <v>0</v>
      </c>
      <c r="Y219" s="30">
        <f t="shared" si="136"/>
        <v>0</v>
      </c>
      <c r="Z219" s="17">
        <f t="shared" si="158"/>
        <v>0</v>
      </c>
      <c r="AA219" s="17">
        <f t="shared" si="160"/>
        <v>0</v>
      </c>
      <c r="AB219" s="23">
        <v>0</v>
      </c>
      <c r="AC219" s="17">
        <f t="shared" si="161"/>
        <v>0</v>
      </c>
      <c r="AD219" s="17">
        <f t="shared" si="164"/>
        <v>0</v>
      </c>
      <c r="AE219" s="17">
        <f t="shared" si="164"/>
        <v>0</v>
      </c>
      <c r="AF219" s="17">
        <f t="shared" si="164"/>
        <v>0</v>
      </c>
      <c r="AH219" s="17">
        <f t="shared" si="168"/>
        <v>0</v>
      </c>
      <c r="AI219" s="17">
        <f t="shared" si="168"/>
        <v>0</v>
      </c>
      <c r="AJ219" s="17">
        <f t="shared" si="168"/>
        <v>0</v>
      </c>
      <c r="AK219" s="17">
        <f t="shared" si="168"/>
        <v>0</v>
      </c>
      <c r="AL219" s="17">
        <f t="shared" si="168"/>
        <v>0</v>
      </c>
      <c r="AM219" s="17">
        <f t="shared" si="168"/>
        <v>0</v>
      </c>
      <c r="AN219" s="17">
        <f t="shared" si="168"/>
        <v>0</v>
      </c>
      <c r="AO219" s="17">
        <f t="shared" si="168"/>
        <v>0</v>
      </c>
      <c r="AP219" s="17">
        <f t="shared" si="168"/>
        <v>0</v>
      </c>
      <c r="AQ219" s="17">
        <f t="shared" si="168"/>
        <v>0</v>
      </c>
      <c r="AR219" s="17">
        <f t="shared" si="169"/>
        <v>0</v>
      </c>
      <c r="AS219" s="17">
        <f t="shared" si="169"/>
        <v>0</v>
      </c>
      <c r="AT219" s="17">
        <f t="shared" si="169"/>
        <v>0</v>
      </c>
      <c r="AU219" s="17">
        <f t="shared" si="169"/>
        <v>0</v>
      </c>
      <c r="AV219" s="17">
        <f t="shared" si="169"/>
        <v>0</v>
      </c>
      <c r="AW219" s="17">
        <f t="shared" si="169"/>
        <v>0</v>
      </c>
      <c r="AX219" s="17">
        <f t="shared" si="169"/>
        <v>0</v>
      </c>
      <c r="AY219" s="17">
        <f t="shared" si="169"/>
        <v>0</v>
      </c>
      <c r="BA219" s="17">
        <f t="shared" si="170"/>
        <v>0</v>
      </c>
      <c r="BB219" s="17">
        <f t="shared" si="170"/>
        <v>0</v>
      </c>
      <c r="BC219" s="17">
        <f t="shared" si="170"/>
        <v>0</v>
      </c>
      <c r="BD219" s="17">
        <f t="shared" si="170"/>
        <v>0</v>
      </c>
      <c r="BE219" s="17">
        <f t="shared" si="170"/>
        <v>0</v>
      </c>
      <c r="BF219" s="17">
        <f t="shared" si="170"/>
        <v>0</v>
      </c>
      <c r="BH219" s="36">
        <f t="shared" si="137"/>
        <v>0</v>
      </c>
      <c r="BI219" s="5"/>
    </row>
    <row r="220" spans="1:61" ht="15">
      <c r="A220" s="24" t="s">
        <v>12649</v>
      </c>
      <c r="B220" s="15">
        <f t="shared" si="150"/>
        <v>0</v>
      </c>
      <c r="C220" s="22" t="s">
        <v>12650</v>
      </c>
      <c r="D220" s="78">
        <f t="shared" si="151"/>
        <v>0</v>
      </c>
      <c r="E220" s="17">
        <f t="shared" si="152"/>
        <v>0</v>
      </c>
      <c r="F220" s="3">
        <f t="shared" si="153"/>
        <v>0</v>
      </c>
      <c r="G220" s="84">
        <f t="shared" si="154"/>
        <v>0</v>
      </c>
      <c r="H220" s="79">
        <f t="shared" si="126"/>
        <v>0</v>
      </c>
      <c r="I220" s="79">
        <f t="shared" si="127"/>
        <v>0</v>
      </c>
      <c r="J220" s="79">
        <f t="shared" si="128"/>
        <v>0</v>
      </c>
      <c r="K220" s="23">
        <v>0</v>
      </c>
      <c r="L220" s="17">
        <f t="shared" si="162"/>
        <v>0</v>
      </c>
      <c r="M220" s="17">
        <f t="shared" si="162"/>
        <v>0</v>
      </c>
      <c r="N220" s="79">
        <f t="shared" si="130"/>
        <v>0</v>
      </c>
      <c r="O220" s="17">
        <f t="shared" si="163"/>
        <v>0</v>
      </c>
      <c r="P220" s="17">
        <f t="shared" si="163"/>
        <v>0</v>
      </c>
      <c r="Q220" s="17">
        <f t="shared" si="163"/>
        <v>0</v>
      </c>
      <c r="R220" s="78">
        <f t="shared" si="155"/>
        <v>0</v>
      </c>
      <c r="S220" s="17">
        <f t="shared" si="159"/>
        <v>0</v>
      </c>
      <c r="T220" s="12">
        <f t="shared" si="156"/>
        <v>0</v>
      </c>
      <c r="U220" s="12">
        <f t="shared" si="157"/>
        <v>0</v>
      </c>
      <c r="V220" s="31">
        <v>0</v>
      </c>
      <c r="W220" s="31">
        <v>0</v>
      </c>
      <c r="X220" s="31">
        <v>0</v>
      </c>
      <c r="Y220" s="30">
        <f t="shared" si="136"/>
        <v>0</v>
      </c>
      <c r="Z220" s="17">
        <f t="shared" si="158"/>
        <v>0</v>
      </c>
      <c r="AA220" s="17">
        <f t="shared" si="160"/>
        <v>0</v>
      </c>
      <c r="AB220" s="23">
        <v>0</v>
      </c>
      <c r="AC220" s="17">
        <f t="shared" si="161"/>
        <v>0</v>
      </c>
      <c r="AD220" s="17">
        <f t="shared" si="164"/>
        <v>0</v>
      </c>
      <c r="AE220" s="17">
        <f t="shared" si="164"/>
        <v>0</v>
      </c>
      <c r="AF220" s="17">
        <f t="shared" si="164"/>
        <v>0</v>
      </c>
      <c r="AH220" s="17">
        <f t="shared" si="168"/>
        <v>0</v>
      </c>
      <c r="AI220" s="17">
        <f t="shared" si="168"/>
        <v>0</v>
      </c>
      <c r="AJ220" s="17">
        <f t="shared" si="168"/>
        <v>0</v>
      </c>
      <c r="AK220" s="17">
        <f t="shared" si="168"/>
        <v>0</v>
      </c>
      <c r="AL220" s="17">
        <f t="shared" si="168"/>
        <v>0</v>
      </c>
      <c r="AM220" s="17">
        <f t="shared" si="168"/>
        <v>0</v>
      </c>
      <c r="AN220" s="17">
        <f t="shared" si="168"/>
        <v>0</v>
      </c>
      <c r="AO220" s="17">
        <f t="shared" si="168"/>
        <v>0</v>
      </c>
      <c r="AP220" s="17">
        <f t="shared" si="168"/>
        <v>0</v>
      </c>
      <c r="AQ220" s="17">
        <f t="shared" si="168"/>
        <v>0</v>
      </c>
      <c r="AR220" s="17">
        <f t="shared" si="169"/>
        <v>0</v>
      </c>
      <c r="AS220" s="17">
        <f t="shared" si="169"/>
        <v>0</v>
      </c>
      <c r="AT220" s="17">
        <f t="shared" si="169"/>
        <v>0</v>
      </c>
      <c r="AU220" s="17">
        <f t="shared" si="169"/>
        <v>0</v>
      </c>
      <c r="AV220" s="17">
        <f t="shared" si="169"/>
        <v>0</v>
      </c>
      <c r="AW220" s="17">
        <f t="shared" si="169"/>
        <v>0</v>
      </c>
      <c r="AX220" s="17">
        <f t="shared" si="169"/>
        <v>0</v>
      </c>
      <c r="AY220" s="17">
        <f t="shared" si="169"/>
        <v>0</v>
      </c>
      <c r="BA220" s="17">
        <f t="shared" si="170"/>
        <v>0</v>
      </c>
      <c r="BB220" s="17">
        <f t="shared" si="170"/>
        <v>0</v>
      </c>
      <c r="BC220" s="17">
        <f t="shared" si="170"/>
        <v>0</v>
      </c>
      <c r="BD220" s="17">
        <f t="shared" si="170"/>
        <v>0</v>
      </c>
      <c r="BE220" s="17">
        <f t="shared" si="170"/>
        <v>0</v>
      </c>
      <c r="BF220" s="17">
        <f t="shared" si="170"/>
        <v>0</v>
      </c>
      <c r="BH220" s="36">
        <f t="shared" si="137"/>
        <v>0</v>
      </c>
      <c r="BI220" s="33"/>
    </row>
    <row r="221" spans="1:61" ht="15">
      <c r="A221" s="24" t="s">
        <v>12651</v>
      </c>
      <c r="B221" s="15">
        <f t="shared" si="150"/>
        <v>0</v>
      </c>
      <c r="C221" s="22" t="s">
        <v>12652</v>
      </c>
      <c r="D221" s="78">
        <f t="shared" si="151"/>
        <v>0</v>
      </c>
      <c r="E221" s="17">
        <f t="shared" si="152"/>
        <v>0</v>
      </c>
      <c r="F221" s="3">
        <f t="shared" si="153"/>
        <v>0</v>
      </c>
      <c r="G221" s="84">
        <f t="shared" si="154"/>
        <v>0</v>
      </c>
      <c r="H221" s="79">
        <f t="shared" si="126"/>
        <v>0</v>
      </c>
      <c r="I221" s="79">
        <f t="shared" si="127"/>
        <v>0</v>
      </c>
      <c r="J221" s="79">
        <f t="shared" si="128"/>
        <v>0</v>
      </c>
      <c r="K221" s="23">
        <v>0</v>
      </c>
      <c r="L221" s="17">
        <f t="shared" si="162"/>
        <v>0</v>
      </c>
      <c r="M221" s="17">
        <f t="shared" si="162"/>
        <v>0</v>
      </c>
      <c r="N221" s="79">
        <f t="shared" si="130"/>
        <v>0</v>
      </c>
      <c r="O221" s="17">
        <f t="shared" si="163"/>
        <v>0</v>
      </c>
      <c r="P221" s="17">
        <f t="shared" si="163"/>
        <v>0</v>
      </c>
      <c r="Q221" s="17">
        <f t="shared" si="163"/>
        <v>0</v>
      </c>
      <c r="R221" s="78">
        <f t="shared" si="155"/>
        <v>0</v>
      </c>
      <c r="S221" s="17">
        <f t="shared" si="159"/>
        <v>0</v>
      </c>
      <c r="T221" s="12">
        <f t="shared" si="156"/>
        <v>0</v>
      </c>
      <c r="U221" s="12">
        <f t="shared" si="157"/>
        <v>0</v>
      </c>
      <c r="V221" s="31">
        <v>0</v>
      </c>
      <c r="W221" s="31">
        <v>0</v>
      </c>
      <c r="X221" s="31">
        <v>0</v>
      </c>
      <c r="Y221" s="30">
        <f t="shared" si="136"/>
        <v>0</v>
      </c>
      <c r="Z221" s="17">
        <f t="shared" si="158"/>
        <v>0</v>
      </c>
      <c r="AA221" s="17">
        <f t="shared" si="160"/>
        <v>0</v>
      </c>
      <c r="AB221" s="23">
        <v>0</v>
      </c>
      <c r="AC221" s="17">
        <f t="shared" si="161"/>
        <v>0</v>
      </c>
      <c r="AD221" s="17">
        <f t="shared" si="164"/>
        <v>0</v>
      </c>
      <c r="AE221" s="17">
        <f t="shared" si="164"/>
        <v>0</v>
      </c>
      <c r="AF221" s="17">
        <f t="shared" si="164"/>
        <v>0</v>
      </c>
      <c r="AH221" s="17">
        <f t="shared" si="168"/>
        <v>0</v>
      </c>
      <c r="AI221" s="17">
        <f t="shared" si="168"/>
        <v>0</v>
      </c>
      <c r="AJ221" s="17">
        <f t="shared" si="168"/>
        <v>0</v>
      </c>
      <c r="AK221" s="17">
        <f t="shared" si="168"/>
        <v>0</v>
      </c>
      <c r="AL221" s="17">
        <f t="shared" si="168"/>
        <v>0</v>
      </c>
      <c r="AM221" s="17">
        <f t="shared" si="168"/>
        <v>0</v>
      </c>
      <c r="AN221" s="17">
        <f t="shared" si="168"/>
        <v>0</v>
      </c>
      <c r="AO221" s="17">
        <f t="shared" si="168"/>
        <v>0</v>
      </c>
      <c r="AP221" s="17">
        <f t="shared" si="168"/>
        <v>0</v>
      </c>
      <c r="AQ221" s="17">
        <f t="shared" si="168"/>
        <v>0</v>
      </c>
      <c r="AR221" s="17">
        <f t="shared" si="169"/>
        <v>0</v>
      </c>
      <c r="AS221" s="17">
        <f t="shared" si="169"/>
        <v>0</v>
      </c>
      <c r="AT221" s="17">
        <f t="shared" si="169"/>
        <v>0</v>
      </c>
      <c r="AU221" s="17">
        <f t="shared" si="169"/>
        <v>0</v>
      </c>
      <c r="AV221" s="17">
        <f t="shared" si="169"/>
        <v>0</v>
      </c>
      <c r="AW221" s="17">
        <f t="shared" si="169"/>
        <v>0</v>
      </c>
      <c r="AX221" s="17">
        <f t="shared" si="169"/>
        <v>0</v>
      </c>
      <c r="AY221" s="17">
        <f t="shared" si="169"/>
        <v>0</v>
      </c>
      <c r="BA221" s="17">
        <f t="shared" si="170"/>
        <v>0</v>
      </c>
      <c r="BB221" s="17">
        <f t="shared" si="170"/>
        <v>0</v>
      </c>
      <c r="BC221" s="17">
        <f t="shared" si="170"/>
        <v>0</v>
      </c>
      <c r="BD221" s="17">
        <f t="shared" si="170"/>
        <v>0</v>
      </c>
      <c r="BE221" s="17">
        <f t="shared" si="170"/>
        <v>0</v>
      </c>
      <c r="BF221" s="17">
        <f t="shared" si="170"/>
        <v>0</v>
      </c>
      <c r="BH221" s="36">
        <f t="shared" si="137"/>
        <v>0</v>
      </c>
      <c r="BI221" s="33"/>
    </row>
    <row r="222" spans="1:61" ht="15">
      <c r="A222" s="24" t="s">
        <v>12653</v>
      </c>
      <c r="B222" s="15">
        <f t="shared" si="150"/>
        <v>0</v>
      </c>
      <c r="C222" s="22" t="s">
        <v>12654</v>
      </c>
      <c r="D222" s="78">
        <f t="shared" si="151"/>
        <v>0</v>
      </c>
      <c r="E222" s="17">
        <f t="shared" si="152"/>
        <v>0</v>
      </c>
      <c r="F222" s="3">
        <f t="shared" si="153"/>
        <v>0</v>
      </c>
      <c r="G222" s="84">
        <f t="shared" si="154"/>
        <v>0</v>
      </c>
      <c r="H222" s="79">
        <f t="shared" si="126"/>
        <v>0</v>
      </c>
      <c r="I222" s="79">
        <f t="shared" si="127"/>
        <v>0</v>
      </c>
      <c r="J222" s="79">
        <f t="shared" si="128"/>
        <v>0</v>
      </c>
      <c r="K222" s="23">
        <v>0</v>
      </c>
      <c r="L222" s="17">
        <f t="shared" si="162"/>
        <v>0</v>
      </c>
      <c r="M222" s="17">
        <f t="shared" si="162"/>
        <v>0</v>
      </c>
      <c r="N222" s="79">
        <f t="shared" si="130"/>
        <v>0</v>
      </c>
      <c r="O222" s="17">
        <f t="shared" si="163"/>
        <v>0</v>
      </c>
      <c r="P222" s="17">
        <f t="shared" si="163"/>
        <v>0</v>
      </c>
      <c r="Q222" s="17">
        <f t="shared" si="163"/>
        <v>0</v>
      </c>
      <c r="R222" s="78">
        <f t="shared" si="155"/>
        <v>0</v>
      </c>
      <c r="S222" s="17">
        <f t="shared" si="159"/>
        <v>0</v>
      </c>
      <c r="T222" s="12">
        <f t="shared" si="156"/>
        <v>0</v>
      </c>
      <c r="U222" s="12">
        <f t="shared" si="157"/>
        <v>0</v>
      </c>
      <c r="V222" s="31">
        <v>0</v>
      </c>
      <c r="W222" s="31">
        <v>0</v>
      </c>
      <c r="X222" s="31">
        <v>0</v>
      </c>
      <c r="Y222" s="30">
        <f t="shared" si="136"/>
        <v>0</v>
      </c>
      <c r="Z222" s="17">
        <f t="shared" si="158"/>
        <v>0</v>
      </c>
      <c r="AA222" s="17">
        <f t="shared" si="160"/>
        <v>0</v>
      </c>
      <c r="AB222" s="23">
        <v>0</v>
      </c>
      <c r="AC222" s="17">
        <f t="shared" si="161"/>
        <v>0</v>
      </c>
      <c r="AD222" s="17">
        <f t="shared" si="164"/>
        <v>0</v>
      </c>
      <c r="AE222" s="17">
        <f t="shared" si="164"/>
        <v>0</v>
      </c>
      <c r="AF222" s="17">
        <f t="shared" si="164"/>
        <v>0</v>
      </c>
      <c r="AH222" s="17">
        <f t="shared" si="168"/>
        <v>0</v>
      </c>
      <c r="AI222" s="17">
        <f t="shared" si="168"/>
        <v>0</v>
      </c>
      <c r="AJ222" s="17">
        <f t="shared" si="168"/>
        <v>0</v>
      </c>
      <c r="AK222" s="17">
        <f t="shared" si="168"/>
        <v>0</v>
      </c>
      <c r="AL222" s="17">
        <f t="shared" si="168"/>
        <v>0</v>
      </c>
      <c r="AM222" s="17">
        <f t="shared" si="168"/>
        <v>0</v>
      </c>
      <c r="AN222" s="17">
        <f t="shared" si="168"/>
        <v>0</v>
      </c>
      <c r="AO222" s="17">
        <f t="shared" si="168"/>
        <v>0</v>
      </c>
      <c r="AP222" s="17">
        <f t="shared" si="168"/>
        <v>0</v>
      </c>
      <c r="AQ222" s="17">
        <f t="shared" si="168"/>
        <v>0</v>
      </c>
      <c r="AR222" s="17">
        <f t="shared" si="169"/>
        <v>0</v>
      </c>
      <c r="AS222" s="17">
        <f t="shared" si="169"/>
        <v>0</v>
      </c>
      <c r="AT222" s="17">
        <f t="shared" si="169"/>
        <v>0</v>
      </c>
      <c r="AU222" s="17">
        <f t="shared" si="169"/>
        <v>0</v>
      </c>
      <c r="AV222" s="17">
        <f t="shared" si="169"/>
        <v>0</v>
      </c>
      <c r="AW222" s="17">
        <f t="shared" si="169"/>
        <v>0</v>
      </c>
      <c r="AX222" s="17">
        <f t="shared" si="169"/>
        <v>0</v>
      </c>
      <c r="AY222" s="17">
        <f t="shared" si="169"/>
        <v>0</v>
      </c>
      <c r="BA222" s="17">
        <f t="shared" si="170"/>
        <v>0</v>
      </c>
      <c r="BB222" s="17">
        <f t="shared" si="170"/>
        <v>0</v>
      </c>
      <c r="BC222" s="17">
        <f t="shared" si="170"/>
        <v>0</v>
      </c>
      <c r="BD222" s="17">
        <f t="shared" si="170"/>
        <v>0</v>
      </c>
      <c r="BE222" s="17">
        <f t="shared" si="170"/>
        <v>0</v>
      </c>
      <c r="BF222" s="17">
        <f t="shared" si="170"/>
        <v>0</v>
      </c>
      <c r="BH222" s="36">
        <f t="shared" si="137"/>
        <v>0</v>
      </c>
      <c r="BI222" s="5"/>
    </row>
    <row r="223" spans="1:61" ht="15">
      <c r="A223" s="24" t="s">
        <v>12655</v>
      </c>
      <c r="B223" s="15">
        <f t="shared" si="150"/>
        <v>0</v>
      </c>
      <c r="C223" s="22" t="s">
        <v>12656</v>
      </c>
      <c r="D223" s="78">
        <f t="shared" si="151"/>
        <v>0</v>
      </c>
      <c r="E223" s="17">
        <f t="shared" si="152"/>
        <v>0</v>
      </c>
      <c r="F223" s="3">
        <f t="shared" si="153"/>
        <v>0</v>
      </c>
      <c r="G223" s="84">
        <f t="shared" si="154"/>
        <v>0</v>
      </c>
      <c r="H223" s="79">
        <f t="shared" si="126"/>
        <v>0</v>
      </c>
      <c r="I223" s="79">
        <f t="shared" si="127"/>
        <v>0</v>
      </c>
      <c r="J223" s="79">
        <f t="shared" si="128"/>
        <v>0</v>
      </c>
      <c r="K223" s="23">
        <v>0</v>
      </c>
      <c r="L223" s="17">
        <f t="shared" si="162"/>
        <v>0</v>
      </c>
      <c r="M223" s="17">
        <f t="shared" si="162"/>
        <v>0</v>
      </c>
      <c r="N223" s="79">
        <f t="shared" si="130"/>
        <v>0</v>
      </c>
      <c r="O223" s="17">
        <f t="shared" si="163"/>
        <v>0</v>
      </c>
      <c r="P223" s="17">
        <f t="shared" si="163"/>
        <v>0</v>
      </c>
      <c r="Q223" s="17">
        <f t="shared" si="163"/>
        <v>0</v>
      </c>
      <c r="R223" s="78">
        <f t="shared" si="155"/>
        <v>0</v>
      </c>
      <c r="S223" s="17">
        <f t="shared" si="159"/>
        <v>0</v>
      </c>
      <c r="T223" s="12">
        <f t="shared" si="156"/>
        <v>0</v>
      </c>
      <c r="U223" s="12">
        <f t="shared" si="157"/>
        <v>0</v>
      </c>
      <c r="V223" s="31">
        <v>0</v>
      </c>
      <c r="W223" s="31">
        <v>0</v>
      </c>
      <c r="X223" s="31">
        <v>0</v>
      </c>
      <c r="Y223" s="30">
        <f t="shared" si="136"/>
        <v>0</v>
      </c>
      <c r="Z223" s="17">
        <f t="shared" si="158"/>
        <v>0</v>
      </c>
      <c r="AA223" s="17">
        <f t="shared" si="160"/>
        <v>0</v>
      </c>
      <c r="AB223" s="23">
        <v>0</v>
      </c>
      <c r="AC223" s="17">
        <f t="shared" si="161"/>
        <v>0</v>
      </c>
      <c r="AD223" s="17">
        <f t="shared" si="164"/>
        <v>0</v>
      </c>
      <c r="AE223" s="17">
        <f t="shared" si="164"/>
        <v>0</v>
      </c>
      <c r="AF223" s="17">
        <f t="shared" si="164"/>
        <v>0</v>
      </c>
      <c r="AH223" s="17">
        <f t="shared" si="168"/>
        <v>0</v>
      </c>
      <c r="AI223" s="17">
        <f t="shared" si="168"/>
        <v>0</v>
      </c>
      <c r="AJ223" s="17">
        <f t="shared" si="168"/>
        <v>0</v>
      </c>
      <c r="AK223" s="17">
        <f t="shared" si="168"/>
        <v>0</v>
      </c>
      <c r="AL223" s="17">
        <f t="shared" si="168"/>
        <v>0</v>
      </c>
      <c r="AM223" s="17">
        <f t="shared" si="168"/>
        <v>0</v>
      </c>
      <c r="AN223" s="17">
        <f t="shared" si="168"/>
        <v>0</v>
      </c>
      <c r="AO223" s="17">
        <f t="shared" si="168"/>
        <v>0</v>
      </c>
      <c r="AP223" s="17">
        <f t="shared" si="168"/>
        <v>0</v>
      </c>
      <c r="AQ223" s="17">
        <f t="shared" si="168"/>
        <v>0</v>
      </c>
      <c r="AR223" s="17">
        <f t="shared" si="169"/>
        <v>0</v>
      </c>
      <c r="AS223" s="17">
        <f t="shared" si="169"/>
        <v>0</v>
      </c>
      <c r="AT223" s="17">
        <f t="shared" si="169"/>
        <v>0</v>
      </c>
      <c r="AU223" s="17">
        <f t="shared" si="169"/>
        <v>0</v>
      </c>
      <c r="AV223" s="17">
        <f t="shared" si="169"/>
        <v>0</v>
      </c>
      <c r="AW223" s="17">
        <f t="shared" si="169"/>
        <v>0</v>
      </c>
      <c r="AX223" s="17">
        <f t="shared" si="169"/>
        <v>0</v>
      </c>
      <c r="AY223" s="17">
        <f t="shared" si="169"/>
        <v>0</v>
      </c>
      <c r="BA223" s="17">
        <f t="shared" si="170"/>
        <v>0</v>
      </c>
      <c r="BB223" s="17">
        <f t="shared" si="170"/>
        <v>0</v>
      </c>
      <c r="BC223" s="17">
        <f t="shared" si="170"/>
        <v>0</v>
      </c>
      <c r="BD223" s="17">
        <f t="shared" si="170"/>
        <v>0</v>
      </c>
      <c r="BE223" s="17">
        <f t="shared" si="170"/>
        <v>0</v>
      </c>
      <c r="BF223" s="17">
        <f t="shared" si="170"/>
        <v>0</v>
      </c>
      <c r="BH223" s="36">
        <f t="shared" si="137"/>
        <v>0</v>
      </c>
      <c r="BI223" s="5"/>
    </row>
    <row r="224" spans="1:61" ht="15">
      <c r="A224" s="24" t="s">
        <v>12657</v>
      </c>
      <c r="B224" s="15">
        <f t="shared" si="150"/>
        <v>0</v>
      </c>
      <c r="C224" s="22" t="s">
        <v>12658</v>
      </c>
      <c r="D224" s="78">
        <f t="shared" si="151"/>
        <v>0</v>
      </c>
      <c r="E224" s="17">
        <f t="shared" si="152"/>
        <v>0</v>
      </c>
      <c r="F224" s="3">
        <f t="shared" si="153"/>
        <v>0</v>
      </c>
      <c r="G224" s="84">
        <f t="shared" si="154"/>
        <v>0</v>
      </c>
      <c r="H224" s="79">
        <f t="shared" si="126"/>
        <v>0</v>
      </c>
      <c r="I224" s="79">
        <f t="shared" si="127"/>
        <v>0</v>
      </c>
      <c r="J224" s="79">
        <f t="shared" si="128"/>
        <v>0</v>
      </c>
      <c r="K224" s="23">
        <v>0</v>
      </c>
      <c r="L224" s="17">
        <f t="shared" si="162"/>
        <v>0</v>
      </c>
      <c r="M224" s="17">
        <f t="shared" si="162"/>
        <v>0</v>
      </c>
      <c r="N224" s="79">
        <f t="shared" si="130"/>
        <v>0</v>
      </c>
      <c r="O224" s="17">
        <f t="shared" si="163"/>
        <v>0</v>
      </c>
      <c r="P224" s="17">
        <f t="shared" si="163"/>
        <v>0</v>
      </c>
      <c r="Q224" s="17">
        <f t="shared" si="163"/>
        <v>0</v>
      </c>
      <c r="R224" s="78">
        <f t="shared" si="155"/>
        <v>0</v>
      </c>
      <c r="S224" s="17">
        <f t="shared" si="159"/>
        <v>0</v>
      </c>
      <c r="T224" s="12">
        <f t="shared" si="156"/>
        <v>0</v>
      </c>
      <c r="U224" s="12">
        <f t="shared" si="157"/>
        <v>0</v>
      </c>
      <c r="V224" s="31">
        <v>0</v>
      </c>
      <c r="W224" s="31">
        <v>0</v>
      </c>
      <c r="X224" s="31">
        <v>0</v>
      </c>
      <c r="Y224" s="30">
        <f t="shared" si="136"/>
        <v>0</v>
      </c>
      <c r="Z224" s="17">
        <f t="shared" si="158"/>
        <v>0</v>
      </c>
      <c r="AA224" s="17">
        <f t="shared" si="160"/>
        <v>0</v>
      </c>
      <c r="AB224" s="23">
        <v>0</v>
      </c>
      <c r="AC224" s="17">
        <f t="shared" si="161"/>
        <v>0</v>
      </c>
      <c r="AD224" s="17">
        <f t="shared" si="164"/>
        <v>0</v>
      </c>
      <c r="AE224" s="17">
        <f t="shared" si="164"/>
        <v>0</v>
      </c>
      <c r="AF224" s="17">
        <f t="shared" si="164"/>
        <v>0</v>
      </c>
      <c r="AH224" s="17">
        <f t="shared" si="168"/>
        <v>0</v>
      </c>
      <c r="AI224" s="17">
        <f t="shared" si="168"/>
        <v>0</v>
      </c>
      <c r="AJ224" s="17">
        <f t="shared" si="168"/>
        <v>0</v>
      </c>
      <c r="AK224" s="17">
        <f t="shared" si="168"/>
        <v>0</v>
      </c>
      <c r="AL224" s="17">
        <f t="shared" si="168"/>
        <v>0</v>
      </c>
      <c r="AM224" s="17">
        <f t="shared" si="168"/>
        <v>0</v>
      </c>
      <c r="AN224" s="17">
        <f t="shared" si="168"/>
        <v>0</v>
      </c>
      <c r="AO224" s="17">
        <f t="shared" si="168"/>
        <v>0</v>
      </c>
      <c r="AP224" s="17">
        <f t="shared" si="168"/>
        <v>0</v>
      </c>
      <c r="AQ224" s="17">
        <f t="shared" si="168"/>
        <v>0</v>
      </c>
      <c r="AR224" s="17">
        <f t="shared" si="169"/>
        <v>0</v>
      </c>
      <c r="AS224" s="17">
        <f t="shared" si="169"/>
        <v>0</v>
      </c>
      <c r="AT224" s="17">
        <f t="shared" si="169"/>
        <v>0</v>
      </c>
      <c r="AU224" s="17">
        <f t="shared" si="169"/>
        <v>0</v>
      </c>
      <c r="AV224" s="17">
        <f t="shared" si="169"/>
        <v>0</v>
      </c>
      <c r="AW224" s="17">
        <f t="shared" si="169"/>
        <v>0</v>
      </c>
      <c r="AX224" s="17">
        <f t="shared" si="169"/>
        <v>0</v>
      </c>
      <c r="AY224" s="17">
        <f t="shared" si="169"/>
        <v>0</v>
      </c>
      <c r="BA224" s="17">
        <f t="shared" si="170"/>
        <v>0</v>
      </c>
      <c r="BB224" s="17">
        <f t="shared" si="170"/>
        <v>0</v>
      </c>
      <c r="BC224" s="17">
        <f t="shared" si="170"/>
        <v>0</v>
      </c>
      <c r="BD224" s="17">
        <f t="shared" si="170"/>
        <v>0</v>
      </c>
      <c r="BE224" s="17">
        <f t="shared" si="170"/>
        <v>0</v>
      </c>
      <c r="BF224" s="17">
        <f t="shared" si="170"/>
        <v>0</v>
      </c>
      <c r="BH224" s="36">
        <f t="shared" si="137"/>
        <v>0</v>
      </c>
      <c r="BI224" s="33"/>
    </row>
    <row r="225" spans="1:61" ht="15">
      <c r="A225" s="24" t="s">
        <v>12659</v>
      </c>
      <c r="B225" s="15">
        <f t="shared" si="150"/>
        <v>0</v>
      </c>
      <c r="C225" s="22" t="s">
        <v>12660</v>
      </c>
      <c r="D225" s="78">
        <f t="shared" si="151"/>
        <v>0</v>
      </c>
      <c r="E225" s="17">
        <f t="shared" si="152"/>
        <v>0</v>
      </c>
      <c r="F225" s="3">
        <f t="shared" si="153"/>
        <v>0</v>
      </c>
      <c r="G225" s="84">
        <f t="shared" si="154"/>
        <v>0</v>
      </c>
      <c r="H225" s="79">
        <f t="shared" si="126"/>
        <v>0</v>
      </c>
      <c r="I225" s="79">
        <f t="shared" si="127"/>
        <v>0</v>
      </c>
      <c r="J225" s="79">
        <f t="shared" si="128"/>
        <v>0</v>
      </c>
      <c r="K225" s="23">
        <v>0</v>
      </c>
      <c r="L225" s="17">
        <f t="shared" si="162"/>
        <v>0</v>
      </c>
      <c r="M225" s="17">
        <f t="shared" si="162"/>
        <v>0</v>
      </c>
      <c r="N225" s="79">
        <f t="shared" si="130"/>
        <v>0</v>
      </c>
      <c r="O225" s="17">
        <f t="shared" si="163"/>
        <v>0</v>
      </c>
      <c r="P225" s="17">
        <f t="shared" si="163"/>
        <v>0</v>
      </c>
      <c r="Q225" s="17">
        <f t="shared" si="163"/>
        <v>0</v>
      </c>
      <c r="R225" s="78">
        <f t="shared" si="155"/>
        <v>0</v>
      </c>
      <c r="S225" s="17">
        <f t="shared" si="159"/>
        <v>0</v>
      </c>
      <c r="T225" s="12">
        <f t="shared" si="156"/>
        <v>0</v>
      </c>
      <c r="U225" s="12">
        <f t="shared" si="157"/>
        <v>0</v>
      </c>
      <c r="V225" s="31">
        <v>0</v>
      </c>
      <c r="W225" s="31">
        <v>0</v>
      </c>
      <c r="X225" s="31">
        <v>0</v>
      </c>
      <c r="Y225" s="30">
        <f t="shared" si="136"/>
        <v>0</v>
      </c>
      <c r="Z225" s="17">
        <f t="shared" si="158"/>
        <v>0</v>
      </c>
      <c r="AA225" s="17">
        <f t="shared" si="160"/>
        <v>0</v>
      </c>
      <c r="AB225" s="23">
        <v>0</v>
      </c>
      <c r="AC225" s="17">
        <f t="shared" si="161"/>
        <v>0</v>
      </c>
      <c r="AD225" s="17">
        <f t="shared" si="164"/>
        <v>0</v>
      </c>
      <c r="AE225" s="17">
        <f t="shared" si="164"/>
        <v>0</v>
      </c>
      <c r="AF225" s="17">
        <f t="shared" si="164"/>
        <v>0</v>
      </c>
      <c r="AH225" s="17">
        <f t="shared" si="168"/>
        <v>0</v>
      </c>
      <c r="AI225" s="17">
        <f t="shared" si="168"/>
        <v>0</v>
      </c>
      <c r="AJ225" s="17">
        <f t="shared" si="168"/>
        <v>0</v>
      </c>
      <c r="AK225" s="17">
        <f t="shared" si="168"/>
        <v>0</v>
      </c>
      <c r="AL225" s="17">
        <f t="shared" si="168"/>
        <v>0</v>
      </c>
      <c r="AM225" s="17">
        <f t="shared" si="168"/>
        <v>0</v>
      </c>
      <c r="AN225" s="17">
        <f t="shared" si="168"/>
        <v>0</v>
      </c>
      <c r="AO225" s="17">
        <f t="shared" si="168"/>
        <v>0</v>
      </c>
      <c r="AP225" s="17">
        <f t="shared" si="168"/>
        <v>0</v>
      </c>
      <c r="AQ225" s="17">
        <f t="shared" si="168"/>
        <v>0</v>
      </c>
      <c r="AR225" s="17">
        <f t="shared" si="169"/>
        <v>0</v>
      </c>
      <c r="AS225" s="17">
        <f t="shared" si="169"/>
        <v>0</v>
      </c>
      <c r="AT225" s="17">
        <f t="shared" si="169"/>
        <v>0</v>
      </c>
      <c r="AU225" s="17">
        <f t="shared" si="169"/>
        <v>0</v>
      </c>
      <c r="AV225" s="17">
        <f t="shared" si="169"/>
        <v>0</v>
      </c>
      <c r="AW225" s="17">
        <f t="shared" si="169"/>
        <v>0</v>
      </c>
      <c r="AX225" s="17">
        <f t="shared" si="169"/>
        <v>0</v>
      </c>
      <c r="AY225" s="17">
        <f t="shared" si="169"/>
        <v>0</v>
      </c>
      <c r="BA225" s="17">
        <f t="shared" si="170"/>
        <v>0</v>
      </c>
      <c r="BB225" s="17">
        <f t="shared" si="170"/>
        <v>0</v>
      </c>
      <c r="BC225" s="17">
        <f t="shared" si="170"/>
        <v>0</v>
      </c>
      <c r="BD225" s="17">
        <f t="shared" si="170"/>
        <v>0</v>
      </c>
      <c r="BE225" s="17">
        <f t="shared" si="170"/>
        <v>0</v>
      </c>
      <c r="BF225" s="17">
        <f t="shared" si="170"/>
        <v>0</v>
      </c>
      <c r="BH225" s="36">
        <f t="shared" si="137"/>
        <v>0</v>
      </c>
      <c r="BI225" s="33"/>
    </row>
    <row r="226" spans="1:61" ht="15">
      <c r="A226" s="24" t="s">
        <v>12661</v>
      </c>
      <c r="B226" s="15">
        <f t="shared" si="150"/>
        <v>0</v>
      </c>
      <c r="C226" s="22" t="s">
        <v>12662</v>
      </c>
      <c r="D226" s="78">
        <f t="shared" si="151"/>
        <v>0</v>
      </c>
      <c r="E226" s="17">
        <f t="shared" si="152"/>
        <v>0</v>
      </c>
      <c r="F226" s="3">
        <f t="shared" si="153"/>
        <v>0</v>
      </c>
      <c r="G226" s="84">
        <f t="shared" si="154"/>
        <v>0</v>
      </c>
      <c r="H226" s="79">
        <f t="shared" si="126"/>
        <v>0</v>
      </c>
      <c r="I226" s="79">
        <f t="shared" si="127"/>
        <v>0</v>
      </c>
      <c r="J226" s="79">
        <f t="shared" si="128"/>
        <v>0</v>
      </c>
      <c r="K226" s="23">
        <v>0</v>
      </c>
      <c r="L226" s="17">
        <f t="shared" si="162"/>
        <v>0</v>
      </c>
      <c r="M226" s="17">
        <f t="shared" si="162"/>
        <v>0</v>
      </c>
      <c r="N226" s="79">
        <f t="shared" si="130"/>
        <v>0</v>
      </c>
      <c r="O226" s="17">
        <f t="shared" si="163"/>
        <v>0</v>
      </c>
      <c r="P226" s="17">
        <f t="shared" si="163"/>
        <v>0</v>
      </c>
      <c r="Q226" s="17">
        <f t="shared" si="163"/>
        <v>0</v>
      </c>
      <c r="R226" s="78">
        <f t="shared" si="155"/>
        <v>0</v>
      </c>
      <c r="S226" s="17">
        <f t="shared" si="159"/>
        <v>0</v>
      </c>
      <c r="T226" s="12">
        <f t="shared" si="156"/>
        <v>0</v>
      </c>
      <c r="U226" s="12">
        <f t="shared" si="157"/>
        <v>0</v>
      </c>
      <c r="V226" s="31">
        <v>0</v>
      </c>
      <c r="W226" s="31">
        <v>0</v>
      </c>
      <c r="X226" s="31">
        <v>0</v>
      </c>
      <c r="Y226" s="30">
        <f t="shared" si="136"/>
        <v>0</v>
      </c>
      <c r="Z226" s="17">
        <f t="shared" si="158"/>
        <v>0</v>
      </c>
      <c r="AA226" s="17">
        <f t="shared" si="160"/>
        <v>0</v>
      </c>
      <c r="AB226" s="23">
        <v>0</v>
      </c>
      <c r="AC226" s="17">
        <f t="shared" si="161"/>
        <v>0</v>
      </c>
      <c r="AD226" s="17">
        <f t="shared" si="164"/>
        <v>0</v>
      </c>
      <c r="AE226" s="17">
        <f t="shared" si="164"/>
        <v>0</v>
      </c>
      <c r="AF226" s="17">
        <f t="shared" si="164"/>
        <v>0</v>
      </c>
      <c r="AH226" s="17">
        <f t="shared" si="168"/>
        <v>0</v>
      </c>
      <c r="AI226" s="17">
        <f t="shared" si="168"/>
        <v>0</v>
      </c>
      <c r="AJ226" s="17">
        <f t="shared" si="168"/>
        <v>0</v>
      </c>
      <c r="AK226" s="17">
        <f t="shared" si="168"/>
        <v>0</v>
      </c>
      <c r="AL226" s="17">
        <f t="shared" si="168"/>
        <v>0</v>
      </c>
      <c r="AM226" s="17">
        <f t="shared" si="168"/>
        <v>0</v>
      </c>
      <c r="AN226" s="17">
        <f t="shared" si="168"/>
        <v>0</v>
      </c>
      <c r="AO226" s="17">
        <f t="shared" si="168"/>
        <v>0</v>
      </c>
      <c r="AP226" s="17">
        <f t="shared" si="168"/>
        <v>0</v>
      </c>
      <c r="AQ226" s="17">
        <f t="shared" si="168"/>
        <v>0</v>
      </c>
      <c r="AR226" s="17">
        <f t="shared" si="169"/>
        <v>0</v>
      </c>
      <c r="AS226" s="17">
        <f t="shared" si="169"/>
        <v>0</v>
      </c>
      <c r="AT226" s="17">
        <f t="shared" si="169"/>
        <v>0</v>
      </c>
      <c r="AU226" s="17">
        <f t="shared" si="169"/>
        <v>0</v>
      </c>
      <c r="AV226" s="17">
        <f t="shared" si="169"/>
        <v>0</v>
      </c>
      <c r="AW226" s="17">
        <f t="shared" si="169"/>
        <v>0</v>
      </c>
      <c r="AX226" s="17">
        <f t="shared" si="169"/>
        <v>0</v>
      </c>
      <c r="AY226" s="17">
        <f t="shared" si="169"/>
        <v>0</v>
      </c>
      <c r="BA226" s="17">
        <f t="shared" si="170"/>
        <v>0</v>
      </c>
      <c r="BB226" s="17">
        <f t="shared" si="170"/>
        <v>0</v>
      </c>
      <c r="BC226" s="17">
        <f t="shared" si="170"/>
        <v>0</v>
      </c>
      <c r="BD226" s="17">
        <f t="shared" si="170"/>
        <v>0</v>
      </c>
      <c r="BE226" s="17">
        <f t="shared" si="170"/>
        <v>0</v>
      </c>
      <c r="BF226" s="17">
        <f t="shared" si="170"/>
        <v>0</v>
      </c>
      <c r="BH226" s="36">
        <f t="shared" si="137"/>
        <v>0</v>
      </c>
      <c r="BI226" s="5"/>
    </row>
    <row r="227" spans="1:61" ht="15">
      <c r="A227" s="24" t="s">
        <v>12663</v>
      </c>
      <c r="B227" s="15">
        <f t="shared" si="150"/>
        <v>0</v>
      </c>
      <c r="C227" s="22" t="s">
        <v>12664</v>
      </c>
      <c r="D227" s="78">
        <f t="shared" si="151"/>
        <v>0</v>
      </c>
      <c r="E227" s="17">
        <f t="shared" si="152"/>
        <v>0</v>
      </c>
      <c r="F227" s="3">
        <f t="shared" si="153"/>
        <v>0</v>
      </c>
      <c r="G227" s="84">
        <f t="shared" si="154"/>
        <v>0</v>
      </c>
      <c r="H227" s="79">
        <f t="shared" si="126"/>
        <v>0</v>
      </c>
      <c r="I227" s="79">
        <f t="shared" si="127"/>
        <v>0</v>
      </c>
      <c r="J227" s="79">
        <f t="shared" si="128"/>
        <v>0</v>
      </c>
      <c r="K227" s="23">
        <v>0</v>
      </c>
      <c r="L227" s="17">
        <f t="shared" si="162"/>
        <v>0</v>
      </c>
      <c r="M227" s="17">
        <f t="shared" si="162"/>
        <v>0</v>
      </c>
      <c r="N227" s="79">
        <f t="shared" si="130"/>
        <v>0</v>
      </c>
      <c r="O227" s="17">
        <f t="shared" si="163"/>
        <v>0</v>
      </c>
      <c r="P227" s="17">
        <f t="shared" si="163"/>
        <v>0</v>
      </c>
      <c r="Q227" s="17">
        <f t="shared" si="163"/>
        <v>0</v>
      </c>
      <c r="R227" s="78">
        <f t="shared" si="155"/>
        <v>0</v>
      </c>
      <c r="S227" s="17">
        <f t="shared" si="159"/>
        <v>0</v>
      </c>
      <c r="T227" s="12">
        <f t="shared" si="156"/>
        <v>0</v>
      </c>
      <c r="U227" s="12">
        <f t="shared" si="157"/>
        <v>0</v>
      </c>
      <c r="V227" s="31">
        <v>0</v>
      </c>
      <c r="W227" s="31">
        <v>0</v>
      </c>
      <c r="X227" s="31">
        <v>0</v>
      </c>
      <c r="Y227" s="30">
        <f t="shared" si="136"/>
        <v>0</v>
      </c>
      <c r="Z227" s="17">
        <f t="shared" si="158"/>
        <v>0</v>
      </c>
      <c r="AA227" s="17">
        <f t="shared" si="160"/>
        <v>0</v>
      </c>
      <c r="AB227" s="23">
        <v>0</v>
      </c>
      <c r="AC227" s="17">
        <f t="shared" si="161"/>
        <v>0</v>
      </c>
      <c r="AD227" s="17">
        <f t="shared" si="164"/>
        <v>0</v>
      </c>
      <c r="AE227" s="17">
        <f t="shared" si="164"/>
        <v>0</v>
      </c>
      <c r="AF227" s="17">
        <f t="shared" si="164"/>
        <v>0</v>
      </c>
      <c r="AH227" s="17">
        <f t="shared" si="168"/>
        <v>0</v>
      </c>
      <c r="AI227" s="17">
        <f t="shared" si="168"/>
        <v>0</v>
      </c>
      <c r="AJ227" s="17">
        <f t="shared" si="168"/>
        <v>0</v>
      </c>
      <c r="AK227" s="17">
        <f t="shared" si="168"/>
        <v>0</v>
      </c>
      <c r="AL227" s="17">
        <f t="shared" si="168"/>
        <v>0</v>
      </c>
      <c r="AM227" s="17">
        <f t="shared" si="168"/>
        <v>0</v>
      </c>
      <c r="AN227" s="17">
        <f t="shared" si="168"/>
        <v>0</v>
      </c>
      <c r="AO227" s="17">
        <f t="shared" si="168"/>
        <v>0</v>
      </c>
      <c r="AP227" s="17">
        <f t="shared" si="168"/>
        <v>0</v>
      </c>
      <c r="AQ227" s="17">
        <f t="shared" si="168"/>
        <v>0</v>
      </c>
      <c r="AR227" s="17">
        <f t="shared" si="169"/>
        <v>0</v>
      </c>
      <c r="AS227" s="17">
        <f t="shared" si="169"/>
        <v>0</v>
      </c>
      <c r="AT227" s="17">
        <f t="shared" si="169"/>
        <v>0</v>
      </c>
      <c r="AU227" s="17">
        <f t="shared" si="169"/>
        <v>0</v>
      </c>
      <c r="AV227" s="17">
        <f t="shared" si="169"/>
        <v>0</v>
      </c>
      <c r="AW227" s="17">
        <f t="shared" si="169"/>
        <v>0</v>
      </c>
      <c r="AX227" s="17">
        <f t="shared" si="169"/>
        <v>0</v>
      </c>
      <c r="AY227" s="17">
        <f t="shared" si="169"/>
        <v>0</v>
      </c>
      <c r="BA227" s="17">
        <f t="shared" si="170"/>
        <v>0</v>
      </c>
      <c r="BB227" s="17">
        <f t="shared" si="170"/>
        <v>0</v>
      </c>
      <c r="BC227" s="17">
        <f t="shared" si="170"/>
        <v>0</v>
      </c>
      <c r="BD227" s="17">
        <f t="shared" si="170"/>
        <v>0</v>
      </c>
      <c r="BE227" s="17">
        <f t="shared" si="170"/>
        <v>0</v>
      </c>
      <c r="BF227" s="17">
        <f t="shared" si="170"/>
        <v>0</v>
      </c>
      <c r="BH227" s="36">
        <f t="shared" si="137"/>
        <v>0</v>
      </c>
      <c r="BI227" s="5"/>
    </row>
    <row r="228" spans="1:61" ht="15">
      <c r="A228" s="24" t="s">
        <v>12665</v>
      </c>
      <c r="B228" s="15">
        <f t="shared" si="150"/>
        <v>0</v>
      </c>
      <c r="C228" s="22" t="s">
        <v>12666</v>
      </c>
      <c r="D228" s="78">
        <f t="shared" si="151"/>
        <v>0</v>
      </c>
      <c r="E228" s="17">
        <f t="shared" si="152"/>
        <v>0</v>
      </c>
      <c r="F228" s="3">
        <f t="shared" si="153"/>
        <v>0</v>
      </c>
      <c r="G228" s="84">
        <f t="shared" si="154"/>
        <v>0</v>
      </c>
      <c r="H228" s="79">
        <f t="shared" si="126"/>
        <v>0</v>
      </c>
      <c r="I228" s="79">
        <f t="shared" si="127"/>
        <v>0</v>
      </c>
      <c r="J228" s="79">
        <f t="shared" si="128"/>
        <v>0</v>
      </c>
      <c r="K228" s="23">
        <v>0</v>
      </c>
      <c r="L228" s="17">
        <f t="shared" ref="L228:M247" si="171">SUMPRODUCT(L$374:L$599*(LEFT($A$374:$A$599,LEN($A228))=$A228))</f>
        <v>0</v>
      </c>
      <c r="M228" s="17">
        <f t="shared" si="171"/>
        <v>0</v>
      </c>
      <c r="N228" s="79">
        <f t="shared" si="130"/>
        <v>0</v>
      </c>
      <c r="O228" s="17">
        <f t="shared" ref="O228:Q247" si="172">SUMPRODUCT(O$374:O$599*(LEFT($A$374:$A$599,LEN($A228))=$A228))</f>
        <v>0</v>
      </c>
      <c r="P228" s="17">
        <f t="shared" si="172"/>
        <v>0</v>
      </c>
      <c r="Q228" s="17">
        <f t="shared" si="172"/>
        <v>0</v>
      </c>
      <c r="R228" s="78">
        <f t="shared" si="155"/>
        <v>0</v>
      </c>
      <c r="S228" s="17">
        <f t="shared" si="159"/>
        <v>0</v>
      </c>
      <c r="T228" s="12">
        <f t="shared" si="156"/>
        <v>0</v>
      </c>
      <c r="U228" s="12">
        <f t="shared" si="157"/>
        <v>0</v>
      </c>
      <c r="V228" s="31">
        <v>0</v>
      </c>
      <c r="W228" s="31">
        <v>0</v>
      </c>
      <c r="X228" s="31">
        <v>0</v>
      </c>
      <c r="Y228" s="30">
        <f t="shared" si="136"/>
        <v>0</v>
      </c>
      <c r="Z228" s="17">
        <f t="shared" si="158"/>
        <v>0</v>
      </c>
      <c r="AA228" s="17">
        <f t="shared" si="160"/>
        <v>0</v>
      </c>
      <c r="AB228" s="23">
        <v>0</v>
      </c>
      <c r="AC228" s="17">
        <f t="shared" si="161"/>
        <v>0</v>
      </c>
      <c r="AD228" s="17">
        <f t="shared" ref="AD228:AF247" si="173">SUMPRODUCT(AD$374:AD$599*(LEFT($A$374:$A$599,LEN($A228))=$A228))</f>
        <v>0</v>
      </c>
      <c r="AE228" s="17">
        <f t="shared" si="173"/>
        <v>0</v>
      </c>
      <c r="AF228" s="17">
        <f t="shared" si="173"/>
        <v>0</v>
      </c>
      <c r="AH228" s="17">
        <f t="shared" ref="AH228:AQ237" si="174">SUMPRODUCT(AH$374:AH$599*(LEFT($A$374:$A$599,LEN($A228))=$A228))</f>
        <v>0</v>
      </c>
      <c r="AI228" s="17">
        <f t="shared" si="174"/>
        <v>0</v>
      </c>
      <c r="AJ228" s="17">
        <f t="shared" si="174"/>
        <v>0</v>
      </c>
      <c r="AK228" s="17">
        <f t="shared" si="174"/>
        <v>0</v>
      </c>
      <c r="AL228" s="17">
        <f t="shared" si="174"/>
        <v>0</v>
      </c>
      <c r="AM228" s="17">
        <f t="shared" si="174"/>
        <v>0</v>
      </c>
      <c r="AN228" s="17">
        <f t="shared" si="174"/>
        <v>0</v>
      </c>
      <c r="AO228" s="17">
        <f t="shared" si="174"/>
        <v>0</v>
      </c>
      <c r="AP228" s="17">
        <f t="shared" si="174"/>
        <v>0</v>
      </c>
      <c r="AQ228" s="17">
        <f t="shared" si="174"/>
        <v>0</v>
      </c>
      <c r="AR228" s="17">
        <f t="shared" ref="AR228:AY237" si="175">SUMPRODUCT(AR$374:AR$599*(LEFT($A$374:$A$599,LEN($A228))=$A228))</f>
        <v>0</v>
      </c>
      <c r="AS228" s="17">
        <f t="shared" si="175"/>
        <v>0</v>
      </c>
      <c r="AT228" s="17">
        <f t="shared" si="175"/>
        <v>0</v>
      </c>
      <c r="AU228" s="17">
        <f t="shared" si="175"/>
        <v>0</v>
      </c>
      <c r="AV228" s="17">
        <f t="shared" si="175"/>
        <v>0</v>
      </c>
      <c r="AW228" s="17">
        <f t="shared" si="175"/>
        <v>0</v>
      </c>
      <c r="AX228" s="17">
        <f t="shared" si="175"/>
        <v>0</v>
      </c>
      <c r="AY228" s="17">
        <f t="shared" si="175"/>
        <v>0</v>
      </c>
      <c r="BA228" s="17">
        <f t="shared" ref="BA228:BF237" si="176">SUMPRODUCT(BA$374:BA$599*(LEFT($A$374:$A$599,LEN($A228))=$A228))</f>
        <v>0</v>
      </c>
      <c r="BB228" s="17">
        <f t="shared" si="176"/>
        <v>0</v>
      </c>
      <c r="BC228" s="17">
        <f t="shared" si="176"/>
        <v>0</v>
      </c>
      <c r="BD228" s="17">
        <f t="shared" si="176"/>
        <v>0</v>
      </c>
      <c r="BE228" s="17">
        <f t="shared" si="176"/>
        <v>0</v>
      </c>
      <c r="BF228" s="17">
        <f t="shared" si="176"/>
        <v>0</v>
      </c>
      <c r="BH228" s="36">
        <f t="shared" si="137"/>
        <v>0</v>
      </c>
      <c r="BI228" s="33"/>
    </row>
    <row r="229" spans="1:61" ht="15">
      <c r="A229" s="24" t="s">
        <v>12667</v>
      </c>
      <c r="B229" s="15">
        <f t="shared" si="150"/>
        <v>0</v>
      </c>
      <c r="C229" s="22" t="s">
        <v>12668</v>
      </c>
      <c r="D229" s="78">
        <f t="shared" si="151"/>
        <v>0</v>
      </c>
      <c r="E229" s="17">
        <f t="shared" si="152"/>
        <v>0</v>
      </c>
      <c r="F229" s="3">
        <f t="shared" si="153"/>
        <v>0</v>
      </c>
      <c r="G229" s="84">
        <f t="shared" si="154"/>
        <v>0</v>
      </c>
      <c r="H229" s="79">
        <f t="shared" si="126"/>
        <v>0</v>
      </c>
      <c r="I229" s="79">
        <f t="shared" si="127"/>
        <v>0</v>
      </c>
      <c r="J229" s="79">
        <f t="shared" si="128"/>
        <v>0</v>
      </c>
      <c r="K229" s="23">
        <v>0</v>
      </c>
      <c r="L229" s="17">
        <f t="shared" si="171"/>
        <v>0</v>
      </c>
      <c r="M229" s="17">
        <f t="shared" si="171"/>
        <v>0</v>
      </c>
      <c r="N229" s="79">
        <f t="shared" si="130"/>
        <v>0</v>
      </c>
      <c r="O229" s="17">
        <f t="shared" si="172"/>
        <v>0</v>
      </c>
      <c r="P229" s="17">
        <f t="shared" si="172"/>
        <v>0</v>
      </c>
      <c r="Q229" s="17">
        <f t="shared" si="172"/>
        <v>0</v>
      </c>
      <c r="R229" s="78">
        <f t="shared" si="155"/>
        <v>0</v>
      </c>
      <c r="S229" s="17">
        <f t="shared" si="159"/>
        <v>0</v>
      </c>
      <c r="T229" s="12">
        <f t="shared" si="156"/>
        <v>0</v>
      </c>
      <c r="U229" s="12">
        <f t="shared" si="157"/>
        <v>0</v>
      </c>
      <c r="V229" s="31">
        <v>0</v>
      </c>
      <c r="W229" s="31">
        <v>0</v>
      </c>
      <c r="X229" s="31">
        <v>0</v>
      </c>
      <c r="Y229" s="30">
        <f t="shared" si="136"/>
        <v>0</v>
      </c>
      <c r="Z229" s="17">
        <f t="shared" si="158"/>
        <v>0</v>
      </c>
      <c r="AA229" s="17">
        <f t="shared" si="160"/>
        <v>0</v>
      </c>
      <c r="AB229" s="23">
        <v>0</v>
      </c>
      <c r="AC229" s="17">
        <f t="shared" si="161"/>
        <v>0</v>
      </c>
      <c r="AD229" s="17">
        <f t="shared" si="173"/>
        <v>0</v>
      </c>
      <c r="AE229" s="17">
        <f t="shared" si="173"/>
        <v>0</v>
      </c>
      <c r="AF229" s="17">
        <f t="shared" si="173"/>
        <v>0</v>
      </c>
      <c r="AH229" s="17">
        <f t="shared" si="174"/>
        <v>0</v>
      </c>
      <c r="AI229" s="17">
        <f t="shared" si="174"/>
        <v>0</v>
      </c>
      <c r="AJ229" s="17">
        <f t="shared" si="174"/>
        <v>0</v>
      </c>
      <c r="AK229" s="17">
        <f t="shared" si="174"/>
        <v>0</v>
      </c>
      <c r="AL229" s="17">
        <f t="shared" si="174"/>
        <v>0</v>
      </c>
      <c r="AM229" s="17">
        <f t="shared" si="174"/>
        <v>0</v>
      </c>
      <c r="AN229" s="17">
        <f t="shared" si="174"/>
        <v>0</v>
      </c>
      <c r="AO229" s="17">
        <f t="shared" si="174"/>
        <v>0</v>
      </c>
      <c r="AP229" s="17">
        <f t="shared" si="174"/>
        <v>0</v>
      </c>
      <c r="AQ229" s="17">
        <f t="shared" si="174"/>
        <v>0</v>
      </c>
      <c r="AR229" s="17">
        <f t="shared" si="175"/>
        <v>0</v>
      </c>
      <c r="AS229" s="17">
        <f t="shared" si="175"/>
        <v>0</v>
      </c>
      <c r="AT229" s="17">
        <f t="shared" si="175"/>
        <v>0</v>
      </c>
      <c r="AU229" s="17">
        <f t="shared" si="175"/>
        <v>0</v>
      </c>
      <c r="AV229" s="17">
        <f t="shared" si="175"/>
        <v>0</v>
      </c>
      <c r="AW229" s="17">
        <f t="shared" si="175"/>
        <v>0</v>
      </c>
      <c r="AX229" s="17">
        <f t="shared" si="175"/>
        <v>0</v>
      </c>
      <c r="AY229" s="17">
        <f t="shared" si="175"/>
        <v>0</v>
      </c>
      <c r="BA229" s="17">
        <f t="shared" si="176"/>
        <v>0</v>
      </c>
      <c r="BB229" s="17">
        <f t="shared" si="176"/>
        <v>0</v>
      </c>
      <c r="BC229" s="17">
        <f t="shared" si="176"/>
        <v>0</v>
      </c>
      <c r="BD229" s="17">
        <f t="shared" si="176"/>
        <v>0</v>
      </c>
      <c r="BE229" s="17">
        <f t="shared" si="176"/>
        <v>0</v>
      </c>
      <c r="BF229" s="17">
        <f t="shared" si="176"/>
        <v>0</v>
      </c>
      <c r="BH229" s="36">
        <f t="shared" si="137"/>
        <v>0</v>
      </c>
      <c r="BI229" s="33"/>
    </row>
    <row r="230" spans="1:61" ht="15">
      <c r="A230" s="24" t="s">
        <v>12669</v>
      </c>
      <c r="B230" s="15">
        <f t="shared" si="150"/>
        <v>0</v>
      </c>
      <c r="C230" s="22" t="s">
        <v>12670</v>
      </c>
      <c r="D230" s="78">
        <f t="shared" si="151"/>
        <v>0</v>
      </c>
      <c r="E230" s="17">
        <f t="shared" si="152"/>
        <v>0</v>
      </c>
      <c r="F230" s="3">
        <f t="shared" si="153"/>
        <v>0</v>
      </c>
      <c r="G230" s="84">
        <f t="shared" si="154"/>
        <v>0</v>
      </c>
      <c r="H230" s="79">
        <f t="shared" si="126"/>
        <v>0</v>
      </c>
      <c r="I230" s="79">
        <f t="shared" si="127"/>
        <v>0</v>
      </c>
      <c r="J230" s="79">
        <f t="shared" si="128"/>
        <v>0</v>
      </c>
      <c r="K230" s="23">
        <v>0</v>
      </c>
      <c r="L230" s="17">
        <f t="shared" si="171"/>
        <v>0</v>
      </c>
      <c r="M230" s="17">
        <f t="shared" si="171"/>
        <v>0</v>
      </c>
      <c r="N230" s="79">
        <f t="shared" si="130"/>
        <v>0</v>
      </c>
      <c r="O230" s="17">
        <f t="shared" si="172"/>
        <v>0</v>
      </c>
      <c r="P230" s="17">
        <f t="shared" si="172"/>
        <v>0</v>
      </c>
      <c r="Q230" s="17">
        <f t="shared" si="172"/>
        <v>0</v>
      </c>
      <c r="R230" s="78">
        <f t="shared" si="155"/>
        <v>0</v>
      </c>
      <c r="S230" s="17">
        <f t="shared" si="159"/>
        <v>0</v>
      </c>
      <c r="T230" s="12">
        <f t="shared" si="156"/>
        <v>0</v>
      </c>
      <c r="U230" s="12">
        <f t="shared" si="157"/>
        <v>0</v>
      </c>
      <c r="V230" s="31">
        <v>0</v>
      </c>
      <c r="W230" s="31">
        <v>0</v>
      </c>
      <c r="X230" s="31">
        <v>0</v>
      </c>
      <c r="Y230" s="30">
        <f t="shared" si="136"/>
        <v>0</v>
      </c>
      <c r="Z230" s="17">
        <f t="shared" si="158"/>
        <v>0</v>
      </c>
      <c r="AA230" s="17">
        <f t="shared" si="160"/>
        <v>0</v>
      </c>
      <c r="AB230" s="23">
        <v>0</v>
      </c>
      <c r="AC230" s="17">
        <f t="shared" si="161"/>
        <v>0</v>
      </c>
      <c r="AD230" s="17">
        <f t="shared" si="173"/>
        <v>0</v>
      </c>
      <c r="AE230" s="17">
        <f t="shared" si="173"/>
        <v>0</v>
      </c>
      <c r="AF230" s="17">
        <f t="shared" si="173"/>
        <v>0</v>
      </c>
      <c r="AH230" s="17">
        <f t="shared" si="174"/>
        <v>0</v>
      </c>
      <c r="AI230" s="17">
        <f t="shared" si="174"/>
        <v>0</v>
      </c>
      <c r="AJ230" s="17">
        <f t="shared" si="174"/>
        <v>0</v>
      </c>
      <c r="AK230" s="17">
        <f t="shared" si="174"/>
        <v>0</v>
      </c>
      <c r="AL230" s="17">
        <f t="shared" si="174"/>
        <v>0</v>
      </c>
      <c r="AM230" s="17">
        <f t="shared" si="174"/>
        <v>0</v>
      </c>
      <c r="AN230" s="17">
        <f t="shared" si="174"/>
        <v>0</v>
      </c>
      <c r="AO230" s="17">
        <f t="shared" si="174"/>
        <v>0</v>
      </c>
      <c r="AP230" s="17">
        <f t="shared" si="174"/>
        <v>0</v>
      </c>
      <c r="AQ230" s="17">
        <f t="shared" si="174"/>
        <v>0</v>
      </c>
      <c r="AR230" s="17">
        <f t="shared" si="175"/>
        <v>0</v>
      </c>
      <c r="AS230" s="17">
        <f t="shared" si="175"/>
        <v>0</v>
      </c>
      <c r="AT230" s="17">
        <f t="shared" si="175"/>
        <v>0</v>
      </c>
      <c r="AU230" s="17">
        <f t="shared" si="175"/>
        <v>0</v>
      </c>
      <c r="AV230" s="17">
        <f t="shared" si="175"/>
        <v>0</v>
      </c>
      <c r="AW230" s="17">
        <f t="shared" si="175"/>
        <v>0</v>
      </c>
      <c r="AX230" s="17">
        <f t="shared" si="175"/>
        <v>0</v>
      </c>
      <c r="AY230" s="17">
        <f t="shared" si="175"/>
        <v>0</v>
      </c>
      <c r="BA230" s="17">
        <f t="shared" si="176"/>
        <v>0</v>
      </c>
      <c r="BB230" s="17">
        <f t="shared" si="176"/>
        <v>0</v>
      </c>
      <c r="BC230" s="17">
        <f t="shared" si="176"/>
        <v>0</v>
      </c>
      <c r="BD230" s="17">
        <f t="shared" si="176"/>
        <v>0</v>
      </c>
      <c r="BE230" s="17">
        <f t="shared" si="176"/>
        <v>0</v>
      </c>
      <c r="BF230" s="17">
        <f t="shared" si="176"/>
        <v>0</v>
      </c>
      <c r="BH230" s="36">
        <f t="shared" si="137"/>
        <v>0</v>
      </c>
      <c r="BI230" s="5"/>
    </row>
    <row r="231" spans="1:61" ht="15">
      <c r="A231" s="24" t="s">
        <v>12671</v>
      </c>
      <c r="B231" s="15">
        <f t="shared" si="150"/>
        <v>0</v>
      </c>
      <c r="C231" s="22" t="s">
        <v>12672</v>
      </c>
      <c r="D231" s="78">
        <f t="shared" si="151"/>
        <v>0</v>
      </c>
      <c r="E231" s="17">
        <f t="shared" si="152"/>
        <v>0</v>
      </c>
      <c r="F231" s="3">
        <f t="shared" si="153"/>
        <v>0</v>
      </c>
      <c r="G231" s="84">
        <f t="shared" si="154"/>
        <v>0</v>
      </c>
      <c r="H231" s="79">
        <f t="shared" si="126"/>
        <v>0</v>
      </c>
      <c r="I231" s="79">
        <f t="shared" si="127"/>
        <v>0</v>
      </c>
      <c r="J231" s="79">
        <f t="shared" si="128"/>
        <v>0</v>
      </c>
      <c r="K231" s="23">
        <v>0</v>
      </c>
      <c r="L231" s="17">
        <f t="shared" si="171"/>
        <v>0</v>
      </c>
      <c r="M231" s="17">
        <f t="shared" si="171"/>
        <v>0</v>
      </c>
      <c r="N231" s="79">
        <f t="shared" si="130"/>
        <v>0</v>
      </c>
      <c r="O231" s="17">
        <f t="shared" si="172"/>
        <v>0</v>
      </c>
      <c r="P231" s="17">
        <f t="shared" si="172"/>
        <v>0</v>
      </c>
      <c r="Q231" s="17">
        <f t="shared" si="172"/>
        <v>0</v>
      </c>
      <c r="R231" s="78">
        <f t="shared" si="155"/>
        <v>0</v>
      </c>
      <c r="S231" s="17">
        <f t="shared" si="159"/>
        <v>0</v>
      </c>
      <c r="T231" s="12">
        <f t="shared" si="156"/>
        <v>0</v>
      </c>
      <c r="U231" s="12">
        <f t="shared" si="157"/>
        <v>0</v>
      </c>
      <c r="V231" s="31">
        <v>0</v>
      </c>
      <c r="W231" s="31">
        <v>0</v>
      </c>
      <c r="X231" s="31">
        <v>0</v>
      </c>
      <c r="Y231" s="30">
        <f t="shared" si="136"/>
        <v>0</v>
      </c>
      <c r="Z231" s="17">
        <f t="shared" si="158"/>
        <v>0</v>
      </c>
      <c r="AA231" s="17">
        <f t="shared" si="160"/>
        <v>0</v>
      </c>
      <c r="AB231" s="23">
        <v>0</v>
      </c>
      <c r="AC231" s="17">
        <f t="shared" si="161"/>
        <v>0</v>
      </c>
      <c r="AD231" s="17">
        <f t="shared" si="173"/>
        <v>0</v>
      </c>
      <c r="AE231" s="17">
        <f t="shared" si="173"/>
        <v>0</v>
      </c>
      <c r="AF231" s="17">
        <f t="shared" si="173"/>
        <v>0</v>
      </c>
      <c r="AH231" s="17">
        <f t="shared" si="174"/>
        <v>0</v>
      </c>
      <c r="AI231" s="17">
        <f t="shared" si="174"/>
        <v>0</v>
      </c>
      <c r="AJ231" s="17">
        <f t="shared" si="174"/>
        <v>0</v>
      </c>
      <c r="AK231" s="17">
        <f t="shared" si="174"/>
        <v>0</v>
      </c>
      <c r="AL231" s="17">
        <f t="shared" si="174"/>
        <v>0</v>
      </c>
      <c r="AM231" s="17">
        <f t="shared" si="174"/>
        <v>0</v>
      </c>
      <c r="AN231" s="17">
        <f t="shared" si="174"/>
        <v>0</v>
      </c>
      <c r="AO231" s="17">
        <f t="shared" si="174"/>
        <v>0</v>
      </c>
      <c r="AP231" s="17">
        <f t="shared" si="174"/>
        <v>0</v>
      </c>
      <c r="AQ231" s="17">
        <f t="shared" si="174"/>
        <v>0</v>
      </c>
      <c r="AR231" s="17">
        <f t="shared" si="175"/>
        <v>0</v>
      </c>
      <c r="AS231" s="17">
        <f t="shared" si="175"/>
        <v>0</v>
      </c>
      <c r="AT231" s="17">
        <f t="shared" si="175"/>
        <v>0</v>
      </c>
      <c r="AU231" s="17">
        <f t="shared" si="175"/>
        <v>0</v>
      </c>
      <c r="AV231" s="17">
        <f t="shared" si="175"/>
        <v>0</v>
      </c>
      <c r="AW231" s="17">
        <f t="shared" si="175"/>
        <v>0</v>
      </c>
      <c r="AX231" s="17">
        <f t="shared" si="175"/>
        <v>0</v>
      </c>
      <c r="AY231" s="17">
        <f t="shared" si="175"/>
        <v>0</v>
      </c>
      <c r="BA231" s="17">
        <f t="shared" si="176"/>
        <v>0</v>
      </c>
      <c r="BB231" s="17">
        <f t="shared" si="176"/>
        <v>0</v>
      </c>
      <c r="BC231" s="17">
        <f t="shared" si="176"/>
        <v>0</v>
      </c>
      <c r="BD231" s="17">
        <f t="shared" si="176"/>
        <v>0</v>
      </c>
      <c r="BE231" s="17">
        <f t="shared" si="176"/>
        <v>0</v>
      </c>
      <c r="BF231" s="17">
        <f t="shared" si="176"/>
        <v>0</v>
      </c>
      <c r="BH231" s="36">
        <f t="shared" si="137"/>
        <v>0</v>
      </c>
      <c r="BI231" s="5"/>
    </row>
    <row r="232" spans="1:61" ht="15">
      <c r="A232" s="24" t="s">
        <v>12673</v>
      </c>
      <c r="B232" s="15">
        <f t="shared" si="150"/>
        <v>0</v>
      </c>
      <c r="C232" s="22" t="s">
        <v>12674</v>
      </c>
      <c r="D232" s="78">
        <f t="shared" si="151"/>
        <v>0</v>
      </c>
      <c r="E232" s="17">
        <f t="shared" si="152"/>
        <v>0</v>
      </c>
      <c r="F232" s="3">
        <f t="shared" si="153"/>
        <v>0</v>
      </c>
      <c r="G232" s="84">
        <f t="shared" si="154"/>
        <v>0</v>
      </c>
      <c r="H232" s="79">
        <f t="shared" ref="H232:H295" si="177">AL232+AN232</f>
        <v>0</v>
      </c>
      <c r="I232" s="79">
        <f t="shared" ref="I232:I295" si="178">AO232+AQ232</f>
        <v>0</v>
      </c>
      <c r="J232" s="79">
        <f t="shared" ref="J232:J295" si="179">AR232+AT232</f>
        <v>0</v>
      </c>
      <c r="K232" s="20">
        <v>0</v>
      </c>
      <c r="L232" s="17">
        <f t="shared" si="171"/>
        <v>0</v>
      </c>
      <c r="M232" s="17">
        <f t="shared" si="171"/>
        <v>0</v>
      </c>
      <c r="N232" s="79">
        <f t="shared" ref="N232:N295" si="180">AU232</f>
        <v>0</v>
      </c>
      <c r="O232" s="17">
        <f t="shared" si="172"/>
        <v>0</v>
      </c>
      <c r="P232" s="17">
        <f t="shared" si="172"/>
        <v>0</v>
      </c>
      <c r="Q232" s="17">
        <f t="shared" si="172"/>
        <v>0</v>
      </c>
      <c r="R232" s="78">
        <f t="shared" si="155"/>
        <v>0</v>
      </c>
      <c r="S232" s="17">
        <f t="shared" si="159"/>
        <v>0</v>
      </c>
      <c r="T232" s="12">
        <f t="shared" si="156"/>
        <v>0</v>
      </c>
      <c r="U232" s="12">
        <f t="shared" si="157"/>
        <v>0</v>
      </c>
      <c r="V232" s="31">
        <v>0</v>
      </c>
      <c r="W232" s="31">
        <v>0</v>
      </c>
      <c r="X232" s="31">
        <v>0</v>
      </c>
      <c r="Y232" s="30">
        <f t="shared" si="136"/>
        <v>0</v>
      </c>
      <c r="Z232" s="17">
        <f t="shared" si="158"/>
        <v>0</v>
      </c>
      <c r="AA232" s="17">
        <f t="shared" si="160"/>
        <v>0</v>
      </c>
      <c r="AB232" s="23">
        <v>0</v>
      </c>
      <c r="AC232" s="17">
        <f t="shared" si="161"/>
        <v>0</v>
      </c>
      <c r="AD232" s="17">
        <f t="shared" si="173"/>
        <v>0</v>
      </c>
      <c r="AE232" s="17">
        <f t="shared" si="173"/>
        <v>0</v>
      </c>
      <c r="AF232" s="17">
        <f t="shared" si="173"/>
        <v>0</v>
      </c>
      <c r="AH232" s="17">
        <f t="shared" si="174"/>
        <v>0</v>
      </c>
      <c r="AI232" s="17">
        <f t="shared" si="174"/>
        <v>0</v>
      </c>
      <c r="AJ232" s="17">
        <f t="shared" si="174"/>
        <v>0</v>
      </c>
      <c r="AK232" s="17">
        <f t="shared" si="174"/>
        <v>0</v>
      </c>
      <c r="AL232" s="17">
        <f t="shared" si="174"/>
        <v>0</v>
      </c>
      <c r="AM232" s="17">
        <f t="shared" si="174"/>
        <v>0</v>
      </c>
      <c r="AN232" s="17">
        <f t="shared" si="174"/>
        <v>0</v>
      </c>
      <c r="AO232" s="17">
        <f t="shared" si="174"/>
        <v>0</v>
      </c>
      <c r="AP232" s="17">
        <f t="shared" si="174"/>
        <v>0</v>
      </c>
      <c r="AQ232" s="17">
        <f t="shared" si="174"/>
        <v>0</v>
      </c>
      <c r="AR232" s="17">
        <f t="shared" si="175"/>
        <v>0</v>
      </c>
      <c r="AS232" s="17">
        <f t="shared" si="175"/>
        <v>0</v>
      </c>
      <c r="AT232" s="17">
        <f t="shared" si="175"/>
        <v>0</v>
      </c>
      <c r="AU232" s="17">
        <f t="shared" si="175"/>
        <v>0</v>
      </c>
      <c r="AV232" s="17">
        <f t="shared" si="175"/>
        <v>0</v>
      </c>
      <c r="AW232" s="17">
        <f t="shared" si="175"/>
        <v>0</v>
      </c>
      <c r="AX232" s="17">
        <f t="shared" si="175"/>
        <v>0</v>
      </c>
      <c r="AY232" s="17">
        <f t="shared" si="175"/>
        <v>0</v>
      </c>
      <c r="BA232" s="17">
        <f t="shared" si="176"/>
        <v>0</v>
      </c>
      <c r="BB232" s="17">
        <f t="shared" si="176"/>
        <v>0</v>
      </c>
      <c r="BC232" s="17">
        <f t="shared" si="176"/>
        <v>0</v>
      </c>
      <c r="BD232" s="17">
        <f t="shared" si="176"/>
        <v>0</v>
      </c>
      <c r="BE232" s="17">
        <f t="shared" si="176"/>
        <v>0</v>
      </c>
      <c r="BF232" s="17">
        <f t="shared" si="176"/>
        <v>0</v>
      </c>
      <c r="BH232" s="36">
        <f t="shared" si="137"/>
        <v>0</v>
      </c>
      <c r="BI232" s="33"/>
    </row>
    <row r="233" spans="1:61" ht="15">
      <c r="A233" s="24" t="s">
        <v>12675</v>
      </c>
      <c r="B233" s="15">
        <f t="shared" si="150"/>
        <v>0</v>
      </c>
      <c r="C233" s="22" t="s">
        <v>12676</v>
      </c>
      <c r="D233" s="78">
        <f t="shared" si="151"/>
        <v>0</v>
      </c>
      <c r="E233" s="17">
        <f t="shared" si="152"/>
        <v>0</v>
      </c>
      <c r="F233" s="3">
        <f t="shared" si="153"/>
        <v>0</v>
      </c>
      <c r="G233" s="84">
        <f t="shared" si="154"/>
        <v>0</v>
      </c>
      <c r="H233" s="79">
        <f t="shared" si="177"/>
        <v>0</v>
      </c>
      <c r="I233" s="79">
        <f t="shared" si="178"/>
        <v>0</v>
      </c>
      <c r="J233" s="79">
        <f t="shared" si="179"/>
        <v>0</v>
      </c>
      <c r="K233" s="23">
        <v>0</v>
      </c>
      <c r="L233" s="17">
        <f t="shared" si="171"/>
        <v>0</v>
      </c>
      <c r="M233" s="17">
        <f t="shared" si="171"/>
        <v>0</v>
      </c>
      <c r="N233" s="79">
        <f t="shared" si="180"/>
        <v>0</v>
      </c>
      <c r="O233" s="17">
        <f t="shared" si="172"/>
        <v>0</v>
      </c>
      <c r="P233" s="17">
        <f t="shared" si="172"/>
        <v>0</v>
      </c>
      <c r="Q233" s="17">
        <f t="shared" si="172"/>
        <v>0</v>
      </c>
      <c r="R233" s="78">
        <f t="shared" si="155"/>
        <v>0</v>
      </c>
      <c r="S233" s="17">
        <f t="shared" si="159"/>
        <v>0</v>
      </c>
      <c r="T233" s="12">
        <f t="shared" si="156"/>
        <v>0</v>
      </c>
      <c r="U233" s="12">
        <f t="shared" si="157"/>
        <v>0</v>
      </c>
      <c r="V233" s="31">
        <v>0</v>
      </c>
      <c r="W233" s="31">
        <v>0</v>
      </c>
      <c r="X233" s="31">
        <v>0</v>
      </c>
      <c r="Y233" s="30">
        <f t="shared" ref="Y233:Y296" si="181">AW233+AY233</f>
        <v>0</v>
      </c>
      <c r="Z233" s="17">
        <f t="shared" si="158"/>
        <v>0</v>
      </c>
      <c r="AA233" s="17">
        <f t="shared" si="160"/>
        <v>0</v>
      </c>
      <c r="AB233" s="23">
        <v>0</v>
      </c>
      <c r="AC233" s="17">
        <f t="shared" si="161"/>
        <v>0</v>
      </c>
      <c r="AD233" s="17">
        <f t="shared" si="173"/>
        <v>0</v>
      </c>
      <c r="AE233" s="17">
        <f t="shared" si="173"/>
        <v>0</v>
      </c>
      <c r="AF233" s="17">
        <f t="shared" si="173"/>
        <v>0</v>
      </c>
      <c r="AH233" s="17">
        <f t="shared" si="174"/>
        <v>0</v>
      </c>
      <c r="AI233" s="17">
        <f t="shared" si="174"/>
        <v>0</v>
      </c>
      <c r="AJ233" s="17">
        <f t="shared" si="174"/>
        <v>0</v>
      </c>
      <c r="AK233" s="17">
        <f t="shared" si="174"/>
        <v>0</v>
      </c>
      <c r="AL233" s="17">
        <f t="shared" si="174"/>
        <v>0</v>
      </c>
      <c r="AM233" s="17">
        <f t="shared" si="174"/>
        <v>0</v>
      </c>
      <c r="AN233" s="17">
        <f t="shared" si="174"/>
        <v>0</v>
      </c>
      <c r="AO233" s="17">
        <f t="shared" si="174"/>
        <v>0</v>
      </c>
      <c r="AP233" s="17">
        <f t="shared" si="174"/>
        <v>0</v>
      </c>
      <c r="AQ233" s="17">
        <f t="shared" si="174"/>
        <v>0</v>
      </c>
      <c r="AR233" s="17">
        <f t="shared" si="175"/>
        <v>0</v>
      </c>
      <c r="AS233" s="17">
        <f t="shared" si="175"/>
        <v>0</v>
      </c>
      <c r="AT233" s="17">
        <f t="shared" si="175"/>
        <v>0</v>
      </c>
      <c r="AU233" s="17">
        <f t="shared" si="175"/>
        <v>0</v>
      </c>
      <c r="AV233" s="17">
        <f t="shared" si="175"/>
        <v>0</v>
      </c>
      <c r="AW233" s="17">
        <f t="shared" si="175"/>
        <v>0</v>
      </c>
      <c r="AX233" s="17">
        <f t="shared" si="175"/>
        <v>0</v>
      </c>
      <c r="AY233" s="17">
        <f t="shared" si="175"/>
        <v>0</v>
      </c>
      <c r="BA233" s="17">
        <f t="shared" si="176"/>
        <v>0</v>
      </c>
      <c r="BB233" s="17">
        <f t="shared" si="176"/>
        <v>0</v>
      </c>
      <c r="BC233" s="17">
        <f t="shared" si="176"/>
        <v>0</v>
      </c>
      <c r="BD233" s="17">
        <f t="shared" si="176"/>
        <v>0</v>
      </c>
      <c r="BE233" s="17">
        <f t="shared" si="176"/>
        <v>0</v>
      </c>
      <c r="BF233" s="17">
        <f t="shared" si="176"/>
        <v>0</v>
      </c>
      <c r="BH233" s="36">
        <f t="shared" ref="BH233:BH296" si="182">+(BD233-AJ233)+(BF233-AV233)+(AX233-BB233)</f>
        <v>0</v>
      </c>
      <c r="BI233" s="33"/>
    </row>
    <row r="234" spans="1:61" ht="15">
      <c r="A234" s="24" t="s">
        <v>12677</v>
      </c>
      <c r="B234" s="15">
        <f t="shared" si="150"/>
        <v>0</v>
      </c>
      <c r="C234" s="22" t="s">
        <v>12678</v>
      </c>
      <c r="D234" s="78">
        <f t="shared" si="151"/>
        <v>0</v>
      </c>
      <c r="E234" s="17">
        <f t="shared" si="152"/>
        <v>0</v>
      </c>
      <c r="F234" s="3">
        <f t="shared" si="153"/>
        <v>0</v>
      </c>
      <c r="G234" s="84">
        <f t="shared" si="154"/>
        <v>0</v>
      </c>
      <c r="H234" s="79">
        <f t="shared" si="177"/>
        <v>0</v>
      </c>
      <c r="I234" s="79">
        <f t="shared" si="178"/>
        <v>0</v>
      </c>
      <c r="J234" s="79">
        <f t="shared" si="179"/>
        <v>0</v>
      </c>
      <c r="K234" s="23">
        <v>0</v>
      </c>
      <c r="L234" s="17">
        <f t="shared" si="171"/>
        <v>0</v>
      </c>
      <c r="M234" s="17">
        <f t="shared" si="171"/>
        <v>0</v>
      </c>
      <c r="N234" s="79">
        <f t="shared" si="180"/>
        <v>0</v>
      </c>
      <c r="O234" s="17">
        <f t="shared" si="172"/>
        <v>0</v>
      </c>
      <c r="P234" s="17">
        <f t="shared" si="172"/>
        <v>0</v>
      </c>
      <c r="Q234" s="17">
        <f t="shared" si="172"/>
        <v>0</v>
      </c>
      <c r="R234" s="78">
        <f t="shared" si="155"/>
        <v>0</v>
      </c>
      <c r="S234" s="17">
        <f t="shared" si="159"/>
        <v>0</v>
      </c>
      <c r="T234" s="12">
        <f t="shared" si="156"/>
        <v>0</v>
      </c>
      <c r="U234" s="12">
        <f t="shared" si="157"/>
        <v>0</v>
      </c>
      <c r="V234" s="31">
        <v>0</v>
      </c>
      <c r="W234" s="31">
        <v>0</v>
      </c>
      <c r="X234" s="31">
        <v>0</v>
      </c>
      <c r="Y234" s="30">
        <f t="shared" si="181"/>
        <v>0</v>
      </c>
      <c r="Z234" s="17">
        <f t="shared" si="158"/>
        <v>0</v>
      </c>
      <c r="AA234" s="17">
        <f t="shared" si="160"/>
        <v>0</v>
      </c>
      <c r="AB234" s="23">
        <v>0</v>
      </c>
      <c r="AC234" s="17">
        <f t="shared" si="161"/>
        <v>0</v>
      </c>
      <c r="AD234" s="17">
        <f t="shared" si="173"/>
        <v>0</v>
      </c>
      <c r="AE234" s="17">
        <f t="shared" si="173"/>
        <v>0</v>
      </c>
      <c r="AF234" s="17">
        <f t="shared" si="173"/>
        <v>0</v>
      </c>
      <c r="AH234" s="17">
        <f t="shared" si="174"/>
        <v>0</v>
      </c>
      <c r="AI234" s="17">
        <f t="shared" si="174"/>
        <v>0</v>
      </c>
      <c r="AJ234" s="17">
        <f t="shared" si="174"/>
        <v>0</v>
      </c>
      <c r="AK234" s="17">
        <f t="shared" si="174"/>
        <v>0</v>
      </c>
      <c r="AL234" s="17">
        <f t="shared" si="174"/>
        <v>0</v>
      </c>
      <c r="AM234" s="17">
        <f t="shared" si="174"/>
        <v>0</v>
      </c>
      <c r="AN234" s="17">
        <f t="shared" si="174"/>
        <v>0</v>
      </c>
      <c r="AO234" s="17">
        <f t="shared" si="174"/>
        <v>0</v>
      </c>
      <c r="AP234" s="17">
        <f t="shared" si="174"/>
        <v>0</v>
      </c>
      <c r="AQ234" s="17">
        <f t="shared" si="174"/>
        <v>0</v>
      </c>
      <c r="AR234" s="17">
        <f t="shared" si="175"/>
        <v>0</v>
      </c>
      <c r="AS234" s="17">
        <f t="shared" si="175"/>
        <v>0</v>
      </c>
      <c r="AT234" s="17">
        <f t="shared" si="175"/>
        <v>0</v>
      </c>
      <c r="AU234" s="17">
        <f t="shared" si="175"/>
        <v>0</v>
      </c>
      <c r="AV234" s="17">
        <f t="shared" si="175"/>
        <v>0</v>
      </c>
      <c r="AW234" s="17">
        <f t="shared" si="175"/>
        <v>0</v>
      </c>
      <c r="AX234" s="17">
        <f t="shared" si="175"/>
        <v>0</v>
      </c>
      <c r="AY234" s="17">
        <f t="shared" si="175"/>
        <v>0</v>
      </c>
      <c r="BA234" s="17">
        <f t="shared" si="176"/>
        <v>0</v>
      </c>
      <c r="BB234" s="17">
        <f t="shared" si="176"/>
        <v>0</v>
      </c>
      <c r="BC234" s="17">
        <f t="shared" si="176"/>
        <v>0</v>
      </c>
      <c r="BD234" s="17">
        <f t="shared" si="176"/>
        <v>0</v>
      </c>
      <c r="BE234" s="17">
        <f t="shared" si="176"/>
        <v>0</v>
      </c>
      <c r="BF234" s="17">
        <f t="shared" si="176"/>
        <v>0</v>
      </c>
      <c r="BH234" s="36">
        <f t="shared" si="182"/>
        <v>0</v>
      </c>
      <c r="BI234" s="5"/>
    </row>
    <row r="235" spans="1:61" ht="15">
      <c r="A235" s="24" t="s">
        <v>12679</v>
      </c>
      <c r="B235" s="15">
        <f t="shared" si="150"/>
        <v>0</v>
      </c>
      <c r="C235" s="22" t="s">
        <v>12680</v>
      </c>
      <c r="D235" s="78">
        <f t="shared" si="151"/>
        <v>0</v>
      </c>
      <c r="E235" s="17">
        <f t="shared" si="152"/>
        <v>0</v>
      </c>
      <c r="F235" s="3">
        <f t="shared" si="153"/>
        <v>0</v>
      </c>
      <c r="G235" s="84">
        <f t="shared" si="154"/>
        <v>0</v>
      </c>
      <c r="H235" s="79">
        <f t="shared" si="177"/>
        <v>0</v>
      </c>
      <c r="I235" s="79">
        <f t="shared" si="178"/>
        <v>0</v>
      </c>
      <c r="J235" s="79">
        <f t="shared" si="179"/>
        <v>0</v>
      </c>
      <c r="K235" s="23">
        <v>0</v>
      </c>
      <c r="L235" s="17">
        <f t="shared" si="171"/>
        <v>0</v>
      </c>
      <c r="M235" s="17">
        <f t="shared" si="171"/>
        <v>0</v>
      </c>
      <c r="N235" s="79">
        <f t="shared" si="180"/>
        <v>0</v>
      </c>
      <c r="O235" s="17">
        <f t="shared" si="172"/>
        <v>0</v>
      </c>
      <c r="P235" s="17">
        <f t="shared" si="172"/>
        <v>0</v>
      </c>
      <c r="Q235" s="17">
        <f t="shared" si="172"/>
        <v>0</v>
      </c>
      <c r="R235" s="78">
        <f t="shared" si="155"/>
        <v>0</v>
      </c>
      <c r="S235" s="17">
        <f t="shared" si="159"/>
        <v>0</v>
      </c>
      <c r="T235" s="12">
        <f t="shared" si="156"/>
        <v>0</v>
      </c>
      <c r="U235" s="12">
        <f t="shared" si="157"/>
        <v>0</v>
      </c>
      <c r="V235" s="31">
        <v>0</v>
      </c>
      <c r="W235" s="31">
        <v>0</v>
      </c>
      <c r="X235" s="31">
        <v>0</v>
      </c>
      <c r="Y235" s="30">
        <f t="shared" si="181"/>
        <v>0</v>
      </c>
      <c r="Z235" s="17">
        <f t="shared" si="158"/>
        <v>0</v>
      </c>
      <c r="AA235" s="17">
        <f t="shared" si="160"/>
        <v>0</v>
      </c>
      <c r="AB235" s="23">
        <v>0</v>
      </c>
      <c r="AC235" s="17">
        <f t="shared" si="161"/>
        <v>0</v>
      </c>
      <c r="AD235" s="17">
        <f t="shared" si="173"/>
        <v>0</v>
      </c>
      <c r="AE235" s="17">
        <f t="shared" si="173"/>
        <v>0</v>
      </c>
      <c r="AF235" s="17">
        <f t="shared" si="173"/>
        <v>0</v>
      </c>
      <c r="AH235" s="17">
        <f t="shared" si="174"/>
        <v>0</v>
      </c>
      <c r="AI235" s="17">
        <f t="shared" si="174"/>
        <v>0</v>
      </c>
      <c r="AJ235" s="17">
        <f t="shared" si="174"/>
        <v>0</v>
      </c>
      <c r="AK235" s="17">
        <f t="shared" si="174"/>
        <v>0</v>
      </c>
      <c r="AL235" s="17">
        <f t="shared" si="174"/>
        <v>0</v>
      </c>
      <c r="AM235" s="17">
        <f t="shared" si="174"/>
        <v>0</v>
      </c>
      <c r="AN235" s="17">
        <f t="shared" si="174"/>
        <v>0</v>
      </c>
      <c r="AO235" s="17">
        <f t="shared" si="174"/>
        <v>0</v>
      </c>
      <c r="AP235" s="17">
        <f t="shared" si="174"/>
        <v>0</v>
      </c>
      <c r="AQ235" s="17">
        <f t="shared" si="174"/>
        <v>0</v>
      </c>
      <c r="AR235" s="17">
        <f t="shared" si="175"/>
        <v>0</v>
      </c>
      <c r="AS235" s="17">
        <f t="shared" si="175"/>
        <v>0</v>
      </c>
      <c r="AT235" s="17">
        <f t="shared" si="175"/>
        <v>0</v>
      </c>
      <c r="AU235" s="17">
        <f t="shared" si="175"/>
        <v>0</v>
      </c>
      <c r="AV235" s="17">
        <f t="shared" si="175"/>
        <v>0</v>
      </c>
      <c r="AW235" s="17">
        <f t="shared" si="175"/>
        <v>0</v>
      </c>
      <c r="AX235" s="17">
        <f t="shared" si="175"/>
        <v>0</v>
      </c>
      <c r="AY235" s="17">
        <f t="shared" si="175"/>
        <v>0</v>
      </c>
      <c r="BA235" s="17">
        <f t="shared" si="176"/>
        <v>0</v>
      </c>
      <c r="BB235" s="17">
        <f t="shared" si="176"/>
        <v>0</v>
      </c>
      <c r="BC235" s="17">
        <f t="shared" si="176"/>
        <v>0</v>
      </c>
      <c r="BD235" s="17">
        <f t="shared" si="176"/>
        <v>0</v>
      </c>
      <c r="BE235" s="17">
        <f t="shared" si="176"/>
        <v>0</v>
      </c>
      <c r="BF235" s="17">
        <f t="shared" si="176"/>
        <v>0</v>
      </c>
      <c r="BH235" s="36">
        <f t="shared" si="182"/>
        <v>0</v>
      </c>
      <c r="BI235" s="5"/>
    </row>
    <row r="236" spans="1:61" ht="15">
      <c r="A236" s="24" t="s">
        <v>12681</v>
      </c>
      <c r="B236" s="15">
        <f t="shared" si="150"/>
        <v>0</v>
      </c>
      <c r="C236" s="22" t="s">
        <v>12682</v>
      </c>
      <c r="D236" s="78">
        <f t="shared" si="151"/>
        <v>0</v>
      </c>
      <c r="E236" s="17">
        <f t="shared" si="152"/>
        <v>0</v>
      </c>
      <c r="F236" s="3">
        <f t="shared" si="153"/>
        <v>0</v>
      </c>
      <c r="G236" s="84">
        <f t="shared" si="154"/>
        <v>0</v>
      </c>
      <c r="H236" s="79">
        <f t="shared" si="177"/>
        <v>0</v>
      </c>
      <c r="I236" s="79">
        <f t="shared" si="178"/>
        <v>0</v>
      </c>
      <c r="J236" s="79">
        <f t="shared" si="179"/>
        <v>0</v>
      </c>
      <c r="K236" s="23">
        <v>0</v>
      </c>
      <c r="L236" s="17">
        <f t="shared" si="171"/>
        <v>0</v>
      </c>
      <c r="M236" s="17">
        <f t="shared" si="171"/>
        <v>0</v>
      </c>
      <c r="N236" s="79">
        <f t="shared" si="180"/>
        <v>0</v>
      </c>
      <c r="O236" s="17">
        <f t="shared" si="172"/>
        <v>0</v>
      </c>
      <c r="P236" s="17">
        <f t="shared" si="172"/>
        <v>0</v>
      </c>
      <c r="Q236" s="17">
        <f t="shared" si="172"/>
        <v>0</v>
      </c>
      <c r="R236" s="78">
        <f t="shared" si="155"/>
        <v>0</v>
      </c>
      <c r="S236" s="17">
        <f t="shared" si="159"/>
        <v>0</v>
      </c>
      <c r="T236" s="12">
        <f t="shared" si="156"/>
        <v>0</v>
      </c>
      <c r="U236" s="12">
        <f t="shared" si="157"/>
        <v>0</v>
      </c>
      <c r="V236" s="31">
        <v>0</v>
      </c>
      <c r="W236" s="31">
        <v>0</v>
      </c>
      <c r="X236" s="31">
        <v>0</v>
      </c>
      <c r="Y236" s="30">
        <f t="shared" si="181"/>
        <v>0</v>
      </c>
      <c r="Z236" s="17">
        <f t="shared" si="158"/>
        <v>0</v>
      </c>
      <c r="AA236" s="17">
        <f t="shared" si="160"/>
        <v>0</v>
      </c>
      <c r="AB236" s="23">
        <v>0</v>
      </c>
      <c r="AC236" s="17">
        <f t="shared" si="161"/>
        <v>0</v>
      </c>
      <c r="AD236" s="17">
        <f t="shared" si="173"/>
        <v>0</v>
      </c>
      <c r="AE236" s="17">
        <f t="shared" si="173"/>
        <v>0</v>
      </c>
      <c r="AF236" s="17">
        <f t="shared" si="173"/>
        <v>0</v>
      </c>
      <c r="AH236" s="17">
        <f t="shared" si="174"/>
        <v>0</v>
      </c>
      <c r="AI236" s="17">
        <f t="shared" si="174"/>
        <v>0</v>
      </c>
      <c r="AJ236" s="17">
        <f t="shared" si="174"/>
        <v>0</v>
      </c>
      <c r="AK236" s="17">
        <f t="shared" si="174"/>
        <v>0</v>
      </c>
      <c r="AL236" s="17">
        <f t="shared" si="174"/>
        <v>0</v>
      </c>
      <c r="AM236" s="17">
        <f t="shared" si="174"/>
        <v>0</v>
      </c>
      <c r="AN236" s="17">
        <f t="shared" si="174"/>
        <v>0</v>
      </c>
      <c r="AO236" s="17">
        <f t="shared" si="174"/>
        <v>0</v>
      </c>
      <c r="AP236" s="17">
        <f t="shared" si="174"/>
        <v>0</v>
      </c>
      <c r="AQ236" s="17">
        <f t="shared" si="174"/>
        <v>0</v>
      </c>
      <c r="AR236" s="17">
        <f t="shared" si="175"/>
        <v>0</v>
      </c>
      <c r="AS236" s="17">
        <f t="shared" si="175"/>
        <v>0</v>
      </c>
      <c r="AT236" s="17">
        <f t="shared" si="175"/>
        <v>0</v>
      </c>
      <c r="AU236" s="17">
        <f t="shared" si="175"/>
        <v>0</v>
      </c>
      <c r="AV236" s="17">
        <f t="shared" si="175"/>
        <v>0</v>
      </c>
      <c r="AW236" s="17">
        <f t="shared" si="175"/>
        <v>0</v>
      </c>
      <c r="AX236" s="17">
        <f t="shared" si="175"/>
        <v>0</v>
      </c>
      <c r="AY236" s="17">
        <f t="shared" si="175"/>
        <v>0</v>
      </c>
      <c r="BA236" s="17">
        <f t="shared" si="176"/>
        <v>0</v>
      </c>
      <c r="BB236" s="17">
        <f t="shared" si="176"/>
        <v>0</v>
      </c>
      <c r="BC236" s="17">
        <f t="shared" si="176"/>
        <v>0</v>
      </c>
      <c r="BD236" s="17">
        <f t="shared" si="176"/>
        <v>0</v>
      </c>
      <c r="BE236" s="17">
        <f t="shared" si="176"/>
        <v>0</v>
      </c>
      <c r="BF236" s="17">
        <f t="shared" si="176"/>
        <v>0</v>
      </c>
      <c r="BH236" s="36">
        <f t="shared" si="182"/>
        <v>0</v>
      </c>
      <c r="BI236" s="33"/>
    </row>
    <row r="237" spans="1:61" ht="15">
      <c r="A237" s="24" t="s">
        <v>12683</v>
      </c>
      <c r="B237" s="15">
        <f t="shared" si="150"/>
        <v>0</v>
      </c>
      <c r="C237" s="22" t="s">
        <v>12684</v>
      </c>
      <c r="D237" s="78">
        <f t="shared" si="151"/>
        <v>0</v>
      </c>
      <c r="E237" s="17">
        <f t="shared" si="152"/>
        <v>0</v>
      </c>
      <c r="F237" s="3">
        <f t="shared" si="153"/>
        <v>0</v>
      </c>
      <c r="G237" s="84">
        <f t="shared" si="154"/>
        <v>0</v>
      </c>
      <c r="H237" s="81">
        <f t="shared" si="177"/>
        <v>0</v>
      </c>
      <c r="I237" s="81">
        <f t="shared" si="178"/>
        <v>0</v>
      </c>
      <c r="J237" s="81">
        <f t="shared" si="179"/>
        <v>0</v>
      </c>
      <c r="K237" s="20">
        <v>0</v>
      </c>
      <c r="L237" s="17">
        <f t="shared" si="171"/>
        <v>0</v>
      </c>
      <c r="M237" s="17">
        <f t="shared" si="171"/>
        <v>0</v>
      </c>
      <c r="N237" s="81">
        <f t="shared" si="180"/>
        <v>0</v>
      </c>
      <c r="O237" s="17">
        <f t="shared" si="172"/>
        <v>0</v>
      </c>
      <c r="P237" s="17">
        <f t="shared" si="172"/>
        <v>0</v>
      </c>
      <c r="Q237" s="17">
        <f t="shared" si="172"/>
        <v>0</v>
      </c>
      <c r="R237" s="78">
        <f t="shared" si="155"/>
        <v>0</v>
      </c>
      <c r="S237" s="17">
        <f t="shared" si="159"/>
        <v>0</v>
      </c>
      <c r="T237" s="12">
        <f t="shared" si="156"/>
        <v>0</v>
      </c>
      <c r="U237" s="12">
        <f t="shared" si="157"/>
        <v>0</v>
      </c>
      <c r="V237" s="37">
        <v>0</v>
      </c>
      <c r="W237" s="37">
        <v>0</v>
      </c>
      <c r="X237" s="37">
        <v>0</v>
      </c>
      <c r="Y237" s="30">
        <f t="shared" si="181"/>
        <v>0</v>
      </c>
      <c r="Z237" s="17">
        <f t="shared" si="158"/>
        <v>0</v>
      </c>
      <c r="AA237" s="17">
        <f t="shared" si="160"/>
        <v>0</v>
      </c>
      <c r="AB237" s="20">
        <v>0</v>
      </c>
      <c r="AC237" s="17">
        <f t="shared" si="161"/>
        <v>0</v>
      </c>
      <c r="AD237" s="17">
        <f t="shared" si="173"/>
        <v>0</v>
      </c>
      <c r="AE237" s="17">
        <f t="shared" si="173"/>
        <v>0</v>
      </c>
      <c r="AF237" s="17">
        <f t="shared" si="173"/>
        <v>0</v>
      </c>
      <c r="AH237" s="17">
        <f t="shared" si="174"/>
        <v>0</v>
      </c>
      <c r="AI237" s="17">
        <f t="shared" si="174"/>
        <v>0</v>
      </c>
      <c r="AJ237" s="17">
        <f t="shared" si="174"/>
        <v>0</v>
      </c>
      <c r="AK237" s="17">
        <f t="shared" si="174"/>
        <v>0</v>
      </c>
      <c r="AL237" s="17">
        <f t="shared" si="174"/>
        <v>0</v>
      </c>
      <c r="AM237" s="17">
        <f t="shared" si="174"/>
        <v>0</v>
      </c>
      <c r="AN237" s="17">
        <f t="shared" si="174"/>
        <v>0</v>
      </c>
      <c r="AO237" s="17">
        <f t="shared" si="174"/>
        <v>0</v>
      </c>
      <c r="AP237" s="17">
        <f t="shared" si="174"/>
        <v>0</v>
      </c>
      <c r="AQ237" s="17">
        <f t="shared" si="174"/>
        <v>0</v>
      </c>
      <c r="AR237" s="17">
        <f t="shared" si="175"/>
        <v>0</v>
      </c>
      <c r="AS237" s="17">
        <f t="shared" si="175"/>
        <v>0</v>
      </c>
      <c r="AT237" s="17">
        <f t="shared" si="175"/>
        <v>0</v>
      </c>
      <c r="AU237" s="17">
        <f t="shared" si="175"/>
        <v>0</v>
      </c>
      <c r="AV237" s="17">
        <f t="shared" si="175"/>
        <v>0</v>
      </c>
      <c r="AW237" s="17">
        <f t="shared" si="175"/>
        <v>0</v>
      </c>
      <c r="AX237" s="17">
        <f t="shared" si="175"/>
        <v>0</v>
      </c>
      <c r="AY237" s="17">
        <f t="shared" si="175"/>
        <v>0</v>
      </c>
      <c r="BA237" s="17">
        <f t="shared" si="176"/>
        <v>0</v>
      </c>
      <c r="BB237" s="17">
        <f t="shared" si="176"/>
        <v>0</v>
      </c>
      <c r="BC237" s="17">
        <f t="shared" si="176"/>
        <v>0</v>
      </c>
      <c r="BD237" s="17">
        <f t="shared" si="176"/>
        <v>0</v>
      </c>
      <c r="BE237" s="17">
        <f t="shared" si="176"/>
        <v>0</v>
      </c>
      <c r="BF237" s="17">
        <f t="shared" si="176"/>
        <v>0</v>
      </c>
      <c r="BH237" s="36">
        <f t="shared" si="182"/>
        <v>0</v>
      </c>
      <c r="BI237" s="33"/>
    </row>
    <row r="238" spans="1:61" ht="15">
      <c r="A238" s="24" t="s">
        <v>12685</v>
      </c>
      <c r="B238" s="15">
        <f t="shared" si="150"/>
        <v>0</v>
      </c>
      <c r="C238" s="22" t="s">
        <v>12686</v>
      </c>
      <c r="D238" s="78">
        <f t="shared" si="151"/>
        <v>0</v>
      </c>
      <c r="E238" s="17">
        <f t="shared" si="152"/>
        <v>0</v>
      </c>
      <c r="F238" s="3">
        <f t="shared" si="153"/>
        <v>0</v>
      </c>
      <c r="G238" s="84">
        <f t="shared" si="154"/>
        <v>0</v>
      </c>
      <c r="H238" s="79">
        <f t="shared" si="177"/>
        <v>0</v>
      </c>
      <c r="I238" s="79">
        <f t="shared" si="178"/>
        <v>0</v>
      </c>
      <c r="J238" s="79">
        <f t="shared" si="179"/>
        <v>0</v>
      </c>
      <c r="K238" s="23">
        <v>0</v>
      </c>
      <c r="L238" s="17">
        <f t="shared" si="171"/>
        <v>0</v>
      </c>
      <c r="M238" s="17">
        <f t="shared" si="171"/>
        <v>0</v>
      </c>
      <c r="N238" s="79">
        <f t="shared" si="180"/>
        <v>0</v>
      </c>
      <c r="O238" s="17">
        <f t="shared" si="172"/>
        <v>0</v>
      </c>
      <c r="P238" s="17">
        <f t="shared" si="172"/>
        <v>0</v>
      </c>
      <c r="Q238" s="17">
        <f t="shared" si="172"/>
        <v>0</v>
      </c>
      <c r="R238" s="78">
        <f t="shared" si="155"/>
        <v>0</v>
      </c>
      <c r="S238" s="17">
        <f t="shared" si="159"/>
        <v>0</v>
      </c>
      <c r="T238" s="12">
        <f t="shared" si="156"/>
        <v>0</v>
      </c>
      <c r="U238" s="12">
        <f t="shared" si="157"/>
        <v>0</v>
      </c>
      <c r="V238" s="31">
        <v>0</v>
      </c>
      <c r="W238" s="31">
        <v>0</v>
      </c>
      <c r="X238" s="31">
        <v>0</v>
      </c>
      <c r="Y238" s="30">
        <f t="shared" si="181"/>
        <v>0</v>
      </c>
      <c r="Z238" s="17">
        <f t="shared" si="158"/>
        <v>0</v>
      </c>
      <c r="AA238" s="17">
        <f t="shared" si="160"/>
        <v>0</v>
      </c>
      <c r="AB238" s="23">
        <v>0</v>
      </c>
      <c r="AC238" s="17">
        <f t="shared" si="161"/>
        <v>0</v>
      </c>
      <c r="AD238" s="17">
        <f t="shared" si="173"/>
        <v>0</v>
      </c>
      <c r="AE238" s="17">
        <f t="shared" si="173"/>
        <v>0</v>
      </c>
      <c r="AF238" s="17">
        <f t="shared" si="173"/>
        <v>0</v>
      </c>
      <c r="AH238" s="17">
        <f t="shared" ref="AH238:AQ247" si="183">SUMPRODUCT(AH$374:AH$599*(LEFT($A$374:$A$599,LEN($A238))=$A238))</f>
        <v>0</v>
      </c>
      <c r="AI238" s="17">
        <f t="shared" si="183"/>
        <v>0</v>
      </c>
      <c r="AJ238" s="17">
        <f t="shared" si="183"/>
        <v>0</v>
      </c>
      <c r="AK238" s="17">
        <f t="shared" si="183"/>
        <v>0</v>
      </c>
      <c r="AL238" s="17">
        <f t="shared" si="183"/>
        <v>0</v>
      </c>
      <c r="AM238" s="17">
        <f t="shared" si="183"/>
        <v>0</v>
      </c>
      <c r="AN238" s="17">
        <f t="shared" si="183"/>
        <v>0</v>
      </c>
      <c r="AO238" s="17">
        <f t="shared" si="183"/>
        <v>0</v>
      </c>
      <c r="AP238" s="17">
        <f t="shared" si="183"/>
        <v>0</v>
      </c>
      <c r="AQ238" s="17">
        <f t="shared" si="183"/>
        <v>0</v>
      </c>
      <c r="AR238" s="17">
        <f t="shared" ref="AR238:AY247" si="184">SUMPRODUCT(AR$374:AR$599*(LEFT($A$374:$A$599,LEN($A238))=$A238))</f>
        <v>0</v>
      </c>
      <c r="AS238" s="17">
        <f t="shared" si="184"/>
        <v>0</v>
      </c>
      <c r="AT238" s="17">
        <f t="shared" si="184"/>
        <v>0</v>
      </c>
      <c r="AU238" s="17">
        <f t="shared" si="184"/>
        <v>0</v>
      </c>
      <c r="AV238" s="17">
        <f t="shared" si="184"/>
        <v>0</v>
      </c>
      <c r="AW238" s="17">
        <f t="shared" si="184"/>
        <v>0</v>
      </c>
      <c r="AX238" s="17">
        <f t="shared" si="184"/>
        <v>0</v>
      </c>
      <c r="AY238" s="17">
        <f t="shared" si="184"/>
        <v>0</v>
      </c>
      <c r="BA238" s="17">
        <f t="shared" ref="BA238:BF247" si="185">SUMPRODUCT(BA$374:BA$599*(LEFT($A$374:$A$599,LEN($A238))=$A238))</f>
        <v>0</v>
      </c>
      <c r="BB238" s="17">
        <f t="shared" si="185"/>
        <v>0</v>
      </c>
      <c r="BC238" s="17">
        <f t="shared" si="185"/>
        <v>0</v>
      </c>
      <c r="BD238" s="17">
        <f t="shared" si="185"/>
        <v>0</v>
      </c>
      <c r="BE238" s="17">
        <f t="shared" si="185"/>
        <v>0</v>
      </c>
      <c r="BF238" s="17">
        <f t="shared" si="185"/>
        <v>0</v>
      </c>
      <c r="BH238" s="36">
        <f t="shared" si="182"/>
        <v>0</v>
      </c>
      <c r="BI238" s="5"/>
    </row>
    <row r="239" spans="1:61" ht="15">
      <c r="A239" s="24" t="s">
        <v>12687</v>
      </c>
      <c r="B239" s="15">
        <f t="shared" si="150"/>
        <v>0</v>
      </c>
      <c r="C239" s="22" t="s">
        <v>12688</v>
      </c>
      <c r="D239" s="78">
        <f t="shared" si="151"/>
        <v>0</v>
      </c>
      <c r="E239" s="17">
        <f t="shared" si="152"/>
        <v>0</v>
      </c>
      <c r="F239" s="3">
        <f t="shared" si="153"/>
        <v>0</v>
      </c>
      <c r="G239" s="84">
        <f t="shared" si="154"/>
        <v>0</v>
      </c>
      <c r="H239" s="79">
        <f t="shared" si="177"/>
        <v>0</v>
      </c>
      <c r="I239" s="79">
        <f t="shared" si="178"/>
        <v>0</v>
      </c>
      <c r="J239" s="79">
        <f t="shared" si="179"/>
        <v>0</v>
      </c>
      <c r="K239" s="20">
        <v>0</v>
      </c>
      <c r="L239" s="17">
        <f t="shared" si="171"/>
        <v>0</v>
      </c>
      <c r="M239" s="17">
        <f t="shared" si="171"/>
        <v>0</v>
      </c>
      <c r="N239" s="79">
        <f t="shared" si="180"/>
        <v>0</v>
      </c>
      <c r="O239" s="17">
        <f t="shared" si="172"/>
        <v>0</v>
      </c>
      <c r="P239" s="17">
        <f t="shared" si="172"/>
        <v>0</v>
      </c>
      <c r="Q239" s="17">
        <f t="shared" si="172"/>
        <v>0</v>
      </c>
      <c r="R239" s="78">
        <f t="shared" si="155"/>
        <v>0</v>
      </c>
      <c r="S239" s="17">
        <f t="shared" si="159"/>
        <v>0</v>
      </c>
      <c r="T239" s="12">
        <f t="shared" si="156"/>
        <v>0</v>
      </c>
      <c r="U239" s="12">
        <f t="shared" si="157"/>
        <v>0</v>
      </c>
      <c r="V239" s="31">
        <v>0</v>
      </c>
      <c r="W239" s="31">
        <v>0</v>
      </c>
      <c r="X239" s="31">
        <v>0</v>
      </c>
      <c r="Y239" s="30">
        <f t="shared" si="181"/>
        <v>0</v>
      </c>
      <c r="Z239" s="17">
        <f t="shared" si="158"/>
        <v>0</v>
      </c>
      <c r="AA239" s="17">
        <f t="shared" si="160"/>
        <v>0</v>
      </c>
      <c r="AB239" s="23">
        <v>0</v>
      </c>
      <c r="AC239" s="17">
        <f t="shared" si="161"/>
        <v>0</v>
      </c>
      <c r="AD239" s="17">
        <f t="shared" si="173"/>
        <v>0</v>
      </c>
      <c r="AE239" s="17">
        <f t="shared" si="173"/>
        <v>0</v>
      </c>
      <c r="AF239" s="17">
        <f t="shared" si="173"/>
        <v>0</v>
      </c>
      <c r="AH239" s="17">
        <f t="shared" si="183"/>
        <v>0</v>
      </c>
      <c r="AI239" s="17">
        <f t="shared" si="183"/>
        <v>0</v>
      </c>
      <c r="AJ239" s="17">
        <f t="shared" si="183"/>
        <v>0</v>
      </c>
      <c r="AK239" s="17">
        <f t="shared" si="183"/>
        <v>0</v>
      </c>
      <c r="AL239" s="17">
        <f t="shared" si="183"/>
        <v>0</v>
      </c>
      <c r="AM239" s="17">
        <f t="shared" si="183"/>
        <v>0</v>
      </c>
      <c r="AN239" s="17">
        <f t="shared" si="183"/>
        <v>0</v>
      </c>
      <c r="AO239" s="17">
        <f t="shared" si="183"/>
        <v>0</v>
      </c>
      <c r="AP239" s="17">
        <f t="shared" si="183"/>
        <v>0</v>
      </c>
      <c r="AQ239" s="17">
        <f t="shared" si="183"/>
        <v>0</v>
      </c>
      <c r="AR239" s="17">
        <f t="shared" si="184"/>
        <v>0</v>
      </c>
      <c r="AS239" s="17">
        <f t="shared" si="184"/>
        <v>0</v>
      </c>
      <c r="AT239" s="17">
        <f t="shared" si="184"/>
        <v>0</v>
      </c>
      <c r="AU239" s="17">
        <f t="shared" si="184"/>
        <v>0</v>
      </c>
      <c r="AV239" s="17">
        <f t="shared" si="184"/>
        <v>0</v>
      </c>
      <c r="AW239" s="17">
        <f t="shared" si="184"/>
        <v>0</v>
      </c>
      <c r="AX239" s="17">
        <f t="shared" si="184"/>
        <v>0</v>
      </c>
      <c r="AY239" s="17">
        <f t="shared" si="184"/>
        <v>0</v>
      </c>
      <c r="BA239" s="17">
        <f t="shared" si="185"/>
        <v>0</v>
      </c>
      <c r="BB239" s="17">
        <f t="shared" si="185"/>
        <v>0</v>
      </c>
      <c r="BC239" s="17">
        <f t="shared" si="185"/>
        <v>0</v>
      </c>
      <c r="BD239" s="17">
        <f t="shared" si="185"/>
        <v>0</v>
      </c>
      <c r="BE239" s="17">
        <f t="shared" si="185"/>
        <v>0</v>
      </c>
      <c r="BF239" s="17">
        <f t="shared" si="185"/>
        <v>0</v>
      </c>
      <c r="BH239" s="36">
        <f t="shared" si="182"/>
        <v>0</v>
      </c>
      <c r="BI239" s="5"/>
    </row>
    <row r="240" spans="1:61" ht="15">
      <c r="A240" s="24" t="s">
        <v>12689</v>
      </c>
      <c r="B240" s="15">
        <f t="shared" si="150"/>
        <v>0</v>
      </c>
      <c r="C240" s="22" t="s">
        <v>12690</v>
      </c>
      <c r="D240" s="78">
        <f t="shared" si="151"/>
        <v>0</v>
      </c>
      <c r="E240" s="17">
        <f t="shared" si="152"/>
        <v>0</v>
      </c>
      <c r="F240" s="3">
        <f t="shared" si="153"/>
        <v>0</v>
      </c>
      <c r="G240" s="84">
        <f t="shared" si="154"/>
        <v>0</v>
      </c>
      <c r="H240" s="79">
        <f t="shared" si="177"/>
        <v>0</v>
      </c>
      <c r="I240" s="79">
        <f t="shared" si="178"/>
        <v>0</v>
      </c>
      <c r="J240" s="79">
        <f t="shared" si="179"/>
        <v>0</v>
      </c>
      <c r="K240" s="23">
        <v>0</v>
      </c>
      <c r="L240" s="17">
        <f t="shared" si="171"/>
        <v>0</v>
      </c>
      <c r="M240" s="17">
        <f t="shared" si="171"/>
        <v>0</v>
      </c>
      <c r="N240" s="79">
        <f t="shared" si="180"/>
        <v>0</v>
      </c>
      <c r="O240" s="17">
        <f t="shared" si="172"/>
        <v>0</v>
      </c>
      <c r="P240" s="17">
        <f t="shared" si="172"/>
        <v>0</v>
      </c>
      <c r="Q240" s="17">
        <f t="shared" si="172"/>
        <v>0</v>
      </c>
      <c r="R240" s="78">
        <f t="shared" si="155"/>
        <v>0</v>
      </c>
      <c r="S240" s="17">
        <f t="shared" si="159"/>
        <v>0</v>
      </c>
      <c r="T240" s="12">
        <f t="shared" si="156"/>
        <v>0</v>
      </c>
      <c r="U240" s="12">
        <f t="shared" si="157"/>
        <v>0</v>
      </c>
      <c r="V240" s="31">
        <v>0</v>
      </c>
      <c r="W240" s="31">
        <v>0</v>
      </c>
      <c r="X240" s="31">
        <v>0</v>
      </c>
      <c r="Y240" s="30">
        <f t="shared" si="181"/>
        <v>0</v>
      </c>
      <c r="Z240" s="17">
        <f t="shared" si="158"/>
        <v>0</v>
      </c>
      <c r="AA240" s="17">
        <f t="shared" si="160"/>
        <v>0</v>
      </c>
      <c r="AB240" s="23">
        <v>0</v>
      </c>
      <c r="AC240" s="17">
        <f t="shared" si="161"/>
        <v>0</v>
      </c>
      <c r="AD240" s="17">
        <f t="shared" si="173"/>
        <v>0</v>
      </c>
      <c r="AE240" s="17">
        <f t="shared" si="173"/>
        <v>0</v>
      </c>
      <c r="AF240" s="17">
        <f t="shared" si="173"/>
        <v>0</v>
      </c>
      <c r="AH240" s="17">
        <f t="shared" si="183"/>
        <v>0</v>
      </c>
      <c r="AI240" s="17">
        <f t="shared" si="183"/>
        <v>0</v>
      </c>
      <c r="AJ240" s="17">
        <f t="shared" si="183"/>
        <v>0</v>
      </c>
      <c r="AK240" s="17">
        <f t="shared" si="183"/>
        <v>0</v>
      </c>
      <c r="AL240" s="17">
        <f t="shared" si="183"/>
        <v>0</v>
      </c>
      <c r="AM240" s="17">
        <f t="shared" si="183"/>
        <v>0</v>
      </c>
      <c r="AN240" s="17">
        <f t="shared" si="183"/>
        <v>0</v>
      </c>
      <c r="AO240" s="17">
        <f t="shared" si="183"/>
        <v>0</v>
      </c>
      <c r="AP240" s="17">
        <f t="shared" si="183"/>
        <v>0</v>
      </c>
      <c r="AQ240" s="17">
        <f t="shared" si="183"/>
        <v>0</v>
      </c>
      <c r="AR240" s="17">
        <f t="shared" si="184"/>
        <v>0</v>
      </c>
      <c r="AS240" s="17">
        <f t="shared" si="184"/>
        <v>0</v>
      </c>
      <c r="AT240" s="17">
        <f t="shared" si="184"/>
        <v>0</v>
      </c>
      <c r="AU240" s="17">
        <f t="shared" si="184"/>
        <v>0</v>
      </c>
      <c r="AV240" s="17">
        <f t="shared" si="184"/>
        <v>0</v>
      </c>
      <c r="AW240" s="17">
        <f t="shared" si="184"/>
        <v>0</v>
      </c>
      <c r="AX240" s="17">
        <f t="shared" si="184"/>
        <v>0</v>
      </c>
      <c r="AY240" s="17">
        <f t="shared" si="184"/>
        <v>0</v>
      </c>
      <c r="BA240" s="17">
        <f t="shared" si="185"/>
        <v>0</v>
      </c>
      <c r="BB240" s="17">
        <f t="shared" si="185"/>
        <v>0</v>
      </c>
      <c r="BC240" s="17">
        <f t="shared" si="185"/>
        <v>0</v>
      </c>
      <c r="BD240" s="17">
        <f t="shared" si="185"/>
        <v>0</v>
      </c>
      <c r="BE240" s="17">
        <f t="shared" si="185"/>
        <v>0</v>
      </c>
      <c r="BF240" s="17">
        <f t="shared" si="185"/>
        <v>0</v>
      </c>
      <c r="BH240" s="36">
        <f t="shared" si="182"/>
        <v>0</v>
      </c>
      <c r="BI240" s="33"/>
    </row>
    <row r="241" spans="1:61" ht="15">
      <c r="A241" s="24" t="s">
        <v>12691</v>
      </c>
      <c r="B241" s="15">
        <f t="shared" si="150"/>
        <v>0</v>
      </c>
      <c r="C241" s="22" t="s">
        <v>12692</v>
      </c>
      <c r="D241" s="78">
        <f t="shared" si="151"/>
        <v>0</v>
      </c>
      <c r="E241" s="17">
        <f t="shared" si="152"/>
        <v>0</v>
      </c>
      <c r="F241" s="3">
        <f t="shared" si="153"/>
        <v>0</v>
      </c>
      <c r="G241" s="84">
        <f t="shared" si="154"/>
        <v>0</v>
      </c>
      <c r="H241" s="79">
        <f t="shared" si="177"/>
        <v>0</v>
      </c>
      <c r="I241" s="79">
        <f t="shared" si="178"/>
        <v>0</v>
      </c>
      <c r="J241" s="79">
        <f t="shared" si="179"/>
        <v>0</v>
      </c>
      <c r="K241" s="23">
        <v>0</v>
      </c>
      <c r="L241" s="17">
        <f t="shared" si="171"/>
        <v>0</v>
      </c>
      <c r="M241" s="17">
        <f t="shared" si="171"/>
        <v>0</v>
      </c>
      <c r="N241" s="79">
        <f t="shared" si="180"/>
        <v>0</v>
      </c>
      <c r="O241" s="17">
        <f t="shared" si="172"/>
        <v>0</v>
      </c>
      <c r="P241" s="17">
        <f t="shared" si="172"/>
        <v>0</v>
      </c>
      <c r="Q241" s="17">
        <f t="shared" si="172"/>
        <v>0</v>
      </c>
      <c r="R241" s="78">
        <f t="shared" si="155"/>
        <v>0</v>
      </c>
      <c r="S241" s="17">
        <f t="shared" si="159"/>
        <v>0</v>
      </c>
      <c r="T241" s="12">
        <f t="shared" si="156"/>
        <v>0</v>
      </c>
      <c r="U241" s="12">
        <f t="shared" si="157"/>
        <v>0</v>
      </c>
      <c r="V241" s="31">
        <v>0</v>
      </c>
      <c r="W241" s="31">
        <v>0</v>
      </c>
      <c r="X241" s="31">
        <v>0</v>
      </c>
      <c r="Y241" s="30">
        <f t="shared" si="181"/>
        <v>0</v>
      </c>
      <c r="Z241" s="17">
        <f t="shared" si="158"/>
        <v>0</v>
      </c>
      <c r="AA241" s="17">
        <f t="shared" si="160"/>
        <v>0</v>
      </c>
      <c r="AB241" s="23">
        <v>0</v>
      </c>
      <c r="AC241" s="17">
        <f t="shared" si="161"/>
        <v>0</v>
      </c>
      <c r="AD241" s="17">
        <f t="shared" si="173"/>
        <v>0</v>
      </c>
      <c r="AE241" s="17">
        <f t="shared" si="173"/>
        <v>0</v>
      </c>
      <c r="AF241" s="17">
        <f t="shared" si="173"/>
        <v>0</v>
      </c>
      <c r="AH241" s="17">
        <f t="shared" si="183"/>
        <v>0</v>
      </c>
      <c r="AI241" s="17">
        <f t="shared" si="183"/>
        <v>0</v>
      </c>
      <c r="AJ241" s="17">
        <f t="shared" si="183"/>
        <v>0</v>
      </c>
      <c r="AK241" s="17">
        <f t="shared" si="183"/>
        <v>0</v>
      </c>
      <c r="AL241" s="17">
        <f t="shared" si="183"/>
        <v>0</v>
      </c>
      <c r="AM241" s="17">
        <f t="shared" si="183"/>
        <v>0</v>
      </c>
      <c r="AN241" s="17">
        <f t="shared" si="183"/>
        <v>0</v>
      </c>
      <c r="AO241" s="17">
        <f t="shared" si="183"/>
        <v>0</v>
      </c>
      <c r="AP241" s="17">
        <f t="shared" si="183"/>
        <v>0</v>
      </c>
      <c r="AQ241" s="17">
        <f t="shared" si="183"/>
        <v>0</v>
      </c>
      <c r="AR241" s="17">
        <f t="shared" si="184"/>
        <v>0</v>
      </c>
      <c r="AS241" s="17">
        <f t="shared" si="184"/>
        <v>0</v>
      </c>
      <c r="AT241" s="17">
        <f t="shared" si="184"/>
        <v>0</v>
      </c>
      <c r="AU241" s="17">
        <f t="shared" si="184"/>
        <v>0</v>
      </c>
      <c r="AV241" s="17">
        <f t="shared" si="184"/>
        <v>0</v>
      </c>
      <c r="AW241" s="17">
        <f t="shared" si="184"/>
        <v>0</v>
      </c>
      <c r="AX241" s="17">
        <f t="shared" si="184"/>
        <v>0</v>
      </c>
      <c r="AY241" s="17">
        <f t="shared" si="184"/>
        <v>0</v>
      </c>
      <c r="BA241" s="17">
        <f t="shared" si="185"/>
        <v>0</v>
      </c>
      <c r="BB241" s="17">
        <f t="shared" si="185"/>
        <v>0</v>
      </c>
      <c r="BC241" s="17">
        <f t="shared" si="185"/>
        <v>0</v>
      </c>
      <c r="BD241" s="17">
        <f t="shared" si="185"/>
        <v>0</v>
      </c>
      <c r="BE241" s="17">
        <f t="shared" si="185"/>
        <v>0</v>
      </c>
      <c r="BF241" s="17">
        <f t="shared" si="185"/>
        <v>0</v>
      </c>
      <c r="BH241" s="36">
        <f t="shared" si="182"/>
        <v>0</v>
      </c>
      <c r="BI241" s="33"/>
    </row>
    <row r="242" spans="1:61" ht="15">
      <c r="A242" s="24" t="s">
        <v>12693</v>
      </c>
      <c r="B242" s="15">
        <f t="shared" si="150"/>
        <v>0</v>
      </c>
      <c r="C242" s="22" t="s">
        <v>12694</v>
      </c>
      <c r="D242" s="78">
        <f t="shared" si="151"/>
        <v>0</v>
      </c>
      <c r="E242" s="17">
        <f t="shared" si="152"/>
        <v>0</v>
      </c>
      <c r="F242" s="3">
        <f t="shared" si="153"/>
        <v>0</v>
      </c>
      <c r="G242" s="84">
        <f t="shared" si="154"/>
        <v>0</v>
      </c>
      <c r="H242" s="79">
        <f t="shared" si="177"/>
        <v>0</v>
      </c>
      <c r="I242" s="79">
        <f t="shared" si="178"/>
        <v>0</v>
      </c>
      <c r="J242" s="79">
        <f t="shared" si="179"/>
        <v>0</v>
      </c>
      <c r="K242" s="23">
        <v>0</v>
      </c>
      <c r="L242" s="17">
        <f t="shared" si="171"/>
        <v>0</v>
      </c>
      <c r="M242" s="17">
        <f t="shared" si="171"/>
        <v>0</v>
      </c>
      <c r="N242" s="79">
        <f t="shared" si="180"/>
        <v>0</v>
      </c>
      <c r="O242" s="17">
        <f t="shared" si="172"/>
        <v>0</v>
      </c>
      <c r="P242" s="17">
        <f t="shared" si="172"/>
        <v>0</v>
      </c>
      <c r="Q242" s="17">
        <f t="shared" si="172"/>
        <v>0</v>
      </c>
      <c r="R242" s="78">
        <f t="shared" si="155"/>
        <v>0</v>
      </c>
      <c r="S242" s="17">
        <f t="shared" si="159"/>
        <v>0</v>
      </c>
      <c r="T242" s="12">
        <f t="shared" si="156"/>
        <v>0</v>
      </c>
      <c r="U242" s="12">
        <f t="shared" si="157"/>
        <v>0</v>
      </c>
      <c r="V242" s="31">
        <v>0</v>
      </c>
      <c r="W242" s="31">
        <v>0</v>
      </c>
      <c r="X242" s="31">
        <v>0</v>
      </c>
      <c r="Y242" s="30">
        <f t="shared" si="181"/>
        <v>0</v>
      </c>
      <c r="Z242" s="17">
        <f t="shared" si="158"/>
        <v>0</v>
      </c>
      <c r="AA242" s="17">
        <f t="shared" si="160"/>
        <v>0</v>
      </c>
      <c r="AB242" s="23">
        <v>0</v>
      </c>
      <c r="AC242" s="17">
        <f t="shared" si="161"/>
        <v>0</v>
      </c>
      <c r="AD242" s="17">
        <f t="shared" si="173"/>
        <v>0</v>
      </c>
      <c r="AE242" s="17">
        <f t="shared" si="173"/>
        <v>0</v>
      </c>
      <c r="AF242" s="17">
        <f t="shared" si="173"/>
        <v>0</v>
      </c>
      <c r="AH242" s="17">
        <f t="shared" si="183"/>
        <v>0</v>
      </c>
      <c r="AI242" s="17">
        <f t="shared" si="183"/>
        <v>0</v>
      </c>
      <c r="AJ242" s="17">
        <f t="shared" si="183"/>
        <v>0</v>
      </c>
      <c r="AK242" s="17">
        <f t="shared" si="183"/>
        <v>0</v>
      </c>
      <c r="AL242" s="17">
        <f t="shared" si="183"/>
        <v>0</v>
      </c>
      <c r="AM242" s="17">
        <f t="shared" si="183"/>
        <v>0</v>
      </c>
      <c r="AN242" s="17">
        <f t="shared" si="183"/>
        <v>0</v>
      </c>
      <c r="AO242" s="17">
        <f t="shared" si="183"/>
        <v>0</v>
      </c>
      <c r="AP242" s="17">
        <f t="shared" si="183"/>
        <v>0</v>
      </c>
      <c r="AQ242" s="17">
        <f t="shared" si="183"/>
        <v>0</v>
      </c>
      <c r="AR242" s="17">
        <f t="shared" si="184"/>
        <v>0</v>
      </c>
      <c r="AS242" s="17">
        <f t="shared" si="184"/>
        <v>0</v>
      </c>
      <c r="AT242" s="17">
        <f t="shared" si="184"/>
        <v>0</v>
      </c>
      <c r="AU242" s="17">
        <f t="shared" si="184"/>
        <v>0</v>
      </c>
      <c r="AV242" s="17">
        <f t="shared" si="184"/>
        <v>0</v>
      </c>
      <c r="AW242" s="17">
        <f t="shared" si="184"/>
        <v>0</v>
      </c>
      <c r="AX242" s="17">
        <f t="shared" si="184"/>
        <v>0</v>
      </c>
      <c r="AY242" s="17">
        <f t="shared" si="184"/>
        <v>0</v>
      </c>
      <c r="BA242" s="17">
        <f t="shared" si="185"/>
        <v>0</v>
      </c>
      <c r="BB242" s="17">
        <f t="shared" si="185"/>
        <v>0</v>
      </c>
      <c r="BC242" s="17">
        <f t="shared" si="185"/>
        <v>0</v>
      </c>
      <c r="BD242" s="17">
        <f t="shared" si="185"/>
        <v>0</v>
      </c>
      <c r="BE242" s="17">
        <f t="shared" si="185"/>
        <v>0</v>
      </c>
      <c r="BF242" s="17">
        <f t="shared" si="185"/>
        <v>0</v>
      </c>
      <c r="BH242" s="36">
        <f t="shared" si="182"/>
        <v>0</v>
      </c>
      <c r="BI242" s="5"/>
    </row>
    <row r="243" spans="1:61" ht="15">
      <c r="A243" s="24" t="s">
        <v>12695</v>
      </c>
      <c r="B243" s="15">
        <f t="shared" si="150"/>
        <v>0</v>
      </c>
      <c r="C243" s="22" t="s">
        <v>12696</v>
      </c>
      <c r="D243" s="78">
        <f t="shared" si="151"/>
        <v>0</v>
      </c>
      <c r="E243" s="17">
        <f t="shared" si="152"/>
        <v>0</v>
      </c>
      <c r="F243" s="3">
        <f t="shared" si="153"/>
        <v>0</v>
      </c>
      <c r="G243" s="84">
        <f t="shared" si="154"/>
        <v>0</v>
      </c>
      <c r="H243" s="79">
        <f t="shared" si="177"/>
        <v>0</v>
      </c>
      <c r="I243" s="79">
        <f t="shared" si="178"/>
        <v>0</v>
      </c>
      <c r="J243" s="79">
        <f t="shared" si="179"/>
        <v>0</v>
      </c>
      <c r="K243" s="23">
        <v>0</v>
      </c>
      <c r="L243" s="17">
        <f t="shared" si="171"/>
        <v>0</v>
      </c>
      <c r="M243" s="17">
        <f t="shared" si="171"/>
        <v>0</v>
      </c>
      <c r="N243" s="79">
        <f t="shared" si="180"/>
        <v>0</v>
      </c>
      <c r="O243" s="17">
        <f t="shared" si="172"/>
        <v>0</v>
      </c>
      <c r="P243" s="17">
        <f t="shared" si="172"/>
        <v>0</v>
      </c>
      <c r="Q243" s="17">
        <f t="shared" si="172"/>
        <v>0</v>
      </c>
      <c r="R243" s="78">
        <f t="shared" si="155"/>
        <v>0</v>
      </c>
      <c r="S243" s="17">
        <f t="shared" si="159"/>
        <v>0</v>
      </c>
      <c r="T243" s="12">
        <f t="shared" si="156"/>
        <v>0</v>
      </c>
      <c r="U243" s="12">
        <f t="shared" si="157"/>
        <v>0</v>
      </c>
      <c r="V243" s="31">
        <v>0</v>
      </c>
      <c r="W243" s="31">
        <v>0</v>
      </c>
      <c r="X243" s="31">
        <v>0</v>
      </c>
      <c r="Y243" s="30">
        <f t="shared" si="181"/>
        <v>0</v>
      </c>
      <c r="Z243" s="17">
        <f t="shared" si="158"/>
        <v>0</v>
      </c>
      <c r="AA243" s="17">
        <f t="shared" si="160"/>
        <v>0</v>
      </c>
      <c r="AB243" s="23">
        <v>0</v>
      </c>
      <c r="AC243" s="17">
        <f t="shared" si="161"/>
        <v>0</v>
      </c>
      <c r="AD243" s="17">
        <f t="shared" si="173"/>
        <v>0</v>
      </c>
      <c r="AE243" s="17">
        <f t="shared" si="173"/>
        <v>0</v>
      </c>
      <c r="AF243" s="17">
        <f t="shared" si="173"/>
        <v>0</v>
      </c>
      <c r="AH243" s="17">
        <f t="shared" si="183"/>
        <v>0</v>
      </c>
      <c r="AI243" s="17">
        <f t="shared" si="183"/>
        <v>0</v>
      </c>
      <c r="AJ243" s="17">
        <f t="shared" si="183"/>
        <v>0</v>
      </c>
      <c r="AK243" s="17">
        <f t="shared" si="183"/>
        <v>0</v>
      </c>
      <c r="AL243" s="17">
        <f t="shared" si="183"/>
        <v>0</v>
      </c>
      <c r="AM243" s="17">
        <f t="shared" si="183"/>
        <v>0</v>
      </c>
      <c r="AN243" s="17">
        <f t="shared" si="183"/>
        <v>0</v>
      </c>
      <c r="AO243" s="17">
        <f t="shared" si="183"/>
        <v>0</v>
      </c>
      <c r="AP243" s="17">
        <f t="shared" si="183"/>
        <v>0</v>
      </c>
      <c r="AQ243" s="17">
        <f t="shared" si="183"/>
        <v>0</v>
      </c>
      <c r="AR243" s="17">
        <f t="shared" si="184"/>
        <v>0</v>
      </c>
      <c r="AS243" s="17">
        <f t="shared" si="184"/>
        <v>0</v>
      </c>
      <c r="AT243" s="17">
        <f t="shared" si="184"/>
        <v>0</v>
      </c>
      <c r="AU243" s="17">
        <f t="shared" si="184"/>
        <v>0</v>
      </c>
      <c r="AV243" s="17">
        <f t="shared" si="184"/>
        <v>0</v>
      </c>
      <c r="AW243" s="17">
        <f t="shared" si="184"/>
        <v>0</v>
      </c>
      <c r="AX243" s="17">
        <f t="shared" si="184"/>
        <v>0</v>
      </c>
      <c r="AY243" s="17">
        <f t="shared" si="184"/>
        <v>0</v>
      </c>
      <c r="BA243" s="17">
        <f t="shared" si="185"/>
        <v>0</v>
      </c>
      <c r="BB243" s="17">
        <f t="shared" si="185"/>
        <v>0</v>
      </c>
      <c r="BC243" s="17">
        <f t="shared" si="185"/>
        <v>0</v>
      </c>
      <c r="BD243" s="17">
        <f t="shared" si="185"/>
        <v>0</v>
      </c>
      <c r="BE243" s="17">
        <f t="shared" si="185"/>
        <v>0</v>
      </c>
      <c r="BF243" s="17">
        <f t="shared" si="185"/>
        <v>0</v>
      </c>
      <c r="BH243" s="36">
        <f t="shared" si="182"/>
        <v>0</v>
      </c>
      <c r="BI243" s="5"/>
    </row>
    <row r="244" spans="1:61" ht="15">
      <c r="A244" s="24" t="s">
        <v>12697</v>
      </c>
      <c r="B244" s="15">
        <f t="shared" si="150"/>
        <v>0</v>
      </c>
      <c r="C244" s="22" t="s">
        <v>12698</v>
      </c>
      <c r="D244" s="78">
        <f t="shared" si="151"/>
        <v>0</v>
      </c>
      <c r="E244" s="17">
        <f t="shared" si="152"/>
        <v>0</v>
      </c>
      <c r="F244" s="3">
        <f t="shared" si="153"/>
        <v>0</v>
      </c>
      <c r="G244" s="84">
        <f t="shared" si="154"/>
        <v>0</v>
      </c>
      <c r="H244" s="79">
        <f t="shared" si="177"/>
        <v>0</v>
      </c>
      <c r="I244" s="79">
        <f t="shared" si="178"/>
        <v>0</v>
      </c>
      <c r="J244" s="79">
        <f t="shared" si="179"/>
        <v>0</v>
      </c>
      <c r="K244" s="23">
        <v>0</v>
      </c>
      <c r="L244" s="17">
        <f t="shared" si="171"/>
        <v>0</v>
      </c>
      <c r="M244" s="17">
        <f t="shared" si="171"/>
        <v>0</v>
      </c>
      <c r="N244" s="79">
        <f t="shared" si="180"/>
        <v>0</v>
      </c>
      <c r="O244" s="17">
        <f t="shared" si="172"/>
        <v>0</v>
      </c>
      <c r="P244" s="17">
        <f t="shared" si="172"/>
        <v>0</v>
      </c>
      <c r="Q244" s="17">
        <f t="shared" si="172"/>
        <v>0</v>
      </c>
      <c r="R244" s="78">
        <f t="shared" si="155"/>
        <v>0</v>
      </c>
      <c r="S244" s="17">
        <f t="shared" si="159"/>
        <v>0</v>
      </c>
      <c r="T244" s="12">
        <f t="shared" si="156"/>
        <v>0</v>
      </c>
      <c r="U244" s="12">
        <f t="shared" si="157"/>
        <v>0</v>
      </c>
      <c r="V244" s="31">
        <v>0</v>
      </c>
      <c r="W244" s="31">
        <v>0</v>
      </c>
      <c r="X244" s="31">
        <v>0</v>
      </c>
      <c r="Y244" s="30">
        <f t="shared" si="181"/>
        <v>0</v>
      </c>
      <c r="Z244" s="17">
        <f t="shared" si="158"/>
        <v>0</v>
      </c>
      <c r="AA244" s="17">
        <f t="shared" si="160"/>
        <v>0</v>
      </c>
      <c r="AB244" s="23">
        <v>0</v>
      </c>
      <c r="AC244" s="17">
        <f t="shared" si="161"/>
        <v>0</v>
      </c>
      <c r="AD244" s="17">
        <f t="shared" si="173"/>
        <v>0</v>
      </c>
      <c r="AE244" s="17">
        <f t="shared" si="173"/>
        <v>0</v>
      </c>
      <c r="AF244" s="17">
        <f t="shared" si="173"/>
        <v>0</v>
      </c>
      <c r="AH244" s="17">
        <f t="shared" si="183"/>
        <v>0</v>
      </c>
      <c r="AI244" s="17">
        <f t="shared" si="183"/>
        <v>0</v>
      </c>
      <c r="AJ244" s="17">
        <f t="shared" si="183"/>
        <v>0</v>
      </c>
      <c r="AK244" s="17">
        <f t="shared" si="183"/>
        <v>0</v>
      </c>
      <c r="AL244" s="17">
        <f t="shared" si="183"/>
        <v>0</v>
      </c>
      <c r="AM244" s="17">
        <f t="shared" si="183"/>
        <v>0</v>
      </c>
      <c r="AN244" s="17">
        <f t="shared" si="183"/>
        <v>0</v>
      </c>
      <c r="AO244" s="17">
        <f t="shared" si="183"/>
        <v>0</v>
      </c>
      <c r="AP244" s="17">
        <f t="shared" si="183"/>
        <v>0</v>
      </c>
      <c r="AQ244" s="17">
        <f t="shared" si="183"/>
        <v>0</v>
      </c>
      <c r="AR244" s="17">
        <f t="shared" si="184"/>
        <v>0</v>
      </c>
      <c r="AS244" s="17">
        <f t="shared" si="184"/>
        <v>0</v>
      </c>
      <c r="AT244" s="17">
        <f t="shared" si="184"/>
        <v>0</v>
      </c>
      <c r="AU244" s="17">
        <f t="shared" si="184"/>
        <v>0</v>
      </c>
      <c r="AV244" s="17">
        <f t="shared" si="184"/>
        <v>0</v>
      </c>
      <c r="AW244" s="17">
        <f t="shared" si="184"/>
        <v>0</v>
      </c>
      <c r="AX244" s="17">
        <f t="shared" si="184"/>
        <v>0</v>
      </c>
      <c r="AY244" s="17">
        <f t="shared" si="184"/>
        <v>0</v>
      </c>
      <c r="BA244" s="17">
        <f t="shared" si="185"/>
        <v>0</v>
      </c>
      <c r="BB244" s="17">
        <f t="shared" si="185"/>
        <v>0</v>
      </c>
      <c r="BC244" s="17">
        <f t="shared" si="185"/>
        <v>0</v>
      </c>
      <c r="BD244" s="17">
        <f t="shared" si="185"/>
        <v>0</v>
      </c>
      <c r="BE244" s="17">
        <f t="shared" si="185"/>
        <v>0</v>
      </c>
      <c r="BF244" s="17">
        <f t="shared" si="185"/>
        <v>0</v>
      </c>
      <c r="BH244" s="36">
        <f t="shared" si="182"/>
        <v>0</v>
      </c>
      <c r="BI244" s="33"/>
    </row>
    <row r="245" spans="1:61" ht="15">
      <c r="A245" s="24" t="s">
        <v>12699</v>
      </c>
      <c r="B245" s="15">
        <f t="shared" si="150"/>
        <v>0</v>
      </c>
      <c r="C245" s="22" t="s">
        <v>12700</v>
      </c>
      <c r="D245" s="78">
        <f t="shared" si="151"/>
        <v>0</v>
      </c>
      <c r="E245" s="17">
        <f t="shared" si="152"/>
        <v>0</v>
      </c>
      <c r="F245" s="3">
        <f t="shared" si="153"/>
        <v>0</v>
      </c>
      <c r="G245" s="84">
        <f t="shared" si="154"/>
        <v>0</v>
      </c>
      <c r="H245" s="79">
        <f t="shared" si="177"/>
        <v>0</v>
      </c>
      <c r="I245" s="79">
        <f t="shared" si="178"/>
        <v>0</v>
      </c>
      <c r="J245" s="79">
        <f t="shared" si="179"/>
        <v>0</v>
      </c>
      <c r="K245" s="23">
        <v>0</v>
      </c>
      <c r="L245" s="17">
        <f t="shared" si="171"/>
        <v>0</v>
      </c>
      <c r="M245" s="17">
        <f t="shared" si="171"/>
        <v>0</v>
      </c>
      <c r="N245" s="79">
        <f t="shared" si="180"/>
        <v>0</v>
      </c>
      <c r="O245" s="17">
        <f t="shared" si="172"/>
        <v>0</v>
      </c>
      <c r="P245" s="17">
        <f t="shared" si="172"/>
        <v>0</v>
      </c>
      <c r="Q245" s="17">
        <f t="shared" si="172"/>
        <v>0</v>
      </c>
      <c r="R245" s="78">
        <f t="shared" si="155"/>
        <v>0</v>
      </c>
      <c r="S245" s="17">
        <f t="shared" si="159"/>
        <v>0</v>
      </c>
      <c r="T245" s="12">
        <f t="shared" si="156"/>
        <v>0</v>
      </c>
      <c r="U245" s="12">
        <f t="shared" si="157"/>
        <v>0</v>
      </c>
      <c r="V245" s="31">
        <v>0</v>
      </c>
      <c r="W245" s="31">
        <v>0</v>
      </c>
      <c r="X245" s="31">
        <v>0</v>
      </c>
      <c r="Y245" s="30">
        <f t="shared" si="181"/>
        <v>0</v>
      </c>
      <c r="Z245" s="17">
        <f t="shared" si="158"/>
        <v>0</v>
      </c>
      <c r="AA245" s="17">
        <f t="shared" si="160"/>
        <v>0</v>
      </c>
      <c r="AB245" s="23">
        <v>0</v>
      </c>
      <c r="AC245" s="17">
        <f t="shared" si="161"/>
        <v>0</v>
      </c>
      <c r="AD245" s="17">
        <f t="shared" si="173"/>
        <v>0</v>
      </c>
      <c r="AE245" s="17">
        <f t="shared" si="173"/>
        <v>0</v>
      </c>
      <c r="AF245" s="17">
        <f t="shared" si="173"/>
        <v>0</v>
      </c>
      <c r="AH245" s="17">
        <f t="shared" si="183"/>
        <v>0</v>
      </c>
      <c r="AI245" s="17">
        <f t="shared" si="183"/>
        <v>0</v>
      </c>
      <c r="AJ245" s="17">
        <f t="shared" si="183"/>
        <v>0</v>
      </c>
      <c r="AK245" s="17">
        <f t="shared" si="183"/>
        <v>0</v>
      </c>
      <c r="AL245" s="17">
        <f t="shared" si="183"/>
        <v>0</v>
      </c>
      <c r="AM245" s="17">
        <f t="shared" si="183"/>
        <v>0</v>
      </c>
      <c r="AN245" s="17">
        <f t="shared" si="183"/>
        <v>0</v>
      </c>
      <c r="AO245" s="17">
        <f t="shared" si="183"/>
        <v>0</v>
      </c>
      <c r="AP245" s="17">
        <f t="shared" si="183"/>
        <v>0</v>
      </c>
      <c r="AQ245" s="17">
        <f t="shared" si="183"/>
        <v>0</v>
      </c>
      <c r="AR245" s="17">
        <f t="shared" si="184"/>
        <v>0</v>
      </c>
      <c r="AS245" s="17">
        <f t="shared" si="184"/>
        <v>0</v>
      </c>
      <c r="AT245" s="17">
        <f t="shared" si="184"/>
        <v>0</v>
      </c>
      <c r="AU245" s="17">
        <f t="shared" si="184"/>
        <v>0</v>
      </c>
      <c r="AV245" s="17">
        <f t="shared" si="184"/>
        <v>0</v>
      </c>
      <c r="AW245" s="17">
        <f t="shared" si="184"/>
        <v>0</v>
      </c>
      <c r="AX245" s="17">
        <f t="shared" si="184"/>
        <v>0</v>
      </c>
      <c r="AY245" s="17">
        <f t="shared" si="184"/>
        <v>0</v>
      </c>
      <c r="BA245" s="17">
        <f t="shared" si="185"/>
        <v>0</v>
      </c>
      <c r="BB245" s="17">
        <f t="shared" si="185"/>
        <v>0</v>
      </c>
      <c r="BC245" s="17">
        <f t="shared" si="185"/>
        <v>0</v>
      </c>
      <c r="BD245" s="17">
        <f t="shared" si="185"/>
        <v>0</v>
      </c>
      <c r="BE245" s="17">
        <f t="shared" si="185"/>
        <v>0</v>
      </c>
      <c r="BF245" s="17">
        <f t="shared" si="185"/>
        <v>0</v>
      </c>
      <c r="BH245" s="36">
        <f t="shared" si="182"/>
        <v>0</v>
      </c>
      <c r="BI245" s="33"/>
    </row>
    <row r="246" spans="1:61" ht="15">
      <c r="A246" s="24" t="s">
        <v>12701</v>
      </c>
      <c r="B246" s="15">
        <f t="shared" si="150"/>
        <v>0</v>
      </c>
      <c r="C246" s="22" t="s">
        <v>12702</v>
      </c>
      <c r="D246" s="78">
        <f t="shared" si="151"/>
        <v>0</v>
      </c>
      <c r="E246" s="17">
        <f t="shared" si="152"/>
        <v>0</v>
      </c>
      <c r="F246" s="3">
        <f t="shared" si="153"/>
        <v>0</v>
      </c>
      <c r="G246" s="84">
        <f t="shared" si="154"/>
        <v>0</v>
      </c>
      <c r="H246" s="79">
        <f t="shared" si="177"/>
        <v>0</v>
      </c>
      <c r="I246" s="79">
        <f t="shared" si="178"/>
        <v>0</v>
      </c>
      <c r="J246" s="79">
        <f t="shared" si="179"/>
        <v>0</v>
      </c>
      <c r="K246" s="23">
        <v>0</v>
      </c>
      <c r="L246" s="17">
        <f t="shared" si="171"/>
        <v>0</v>
      </c>
      <c r="M246" s="17">
        <f t="shared" si="171"/>
        <v>0</v>
      </c>
      <c r="N246" s="79">
        <f t="shared" si="180"/>
        <v>0</v>
      </c>
      <c r="O246" s="17">
        <f t="shared" si="172"/>
        <v>0</v>
      </c>
      <c r="P246" s="17">
        <f t="shared" si="172"/>
        <v>0</v>
      </c>
      <c r="Q246" s="17">
        <f t="shared" si="172"/>
        <v>0</v>
      </c>
      <c r="R246" s="78">
        <f t="shared" si="155"/>
        <v>0</v>
      </c>
      <c r="S246" s="17">
        <f t="shared" si="159"/>
        <v>0</v>
      </c>
      <c r="T246" s="12">
        <f t="shared" si="156"/>
        <v>0</v>
      </c>
      <c r="U246" s="12">
        <f t="shared" si="157"/>
        <v>0</v>
      </c>
      <c r="V246" s="31">
        <v>0</v>
      </c>
      <c r="W246" s="31">
        <v>0</v>
      </c>
      <c r="X246" s="31">
        <v>0</v>
      </c>
      <c r="Y246" s="30">
        <f t="shared" si="181"/>
        <v>0</v>
      </c>
      <c r="Z246" s="17">
        <f t="shared" si="158"/>
        <v>0</v>
      </c>
      <c r="AA246" s="17">
        <f t="shared" si="160"/>
        <v>0</v>
      </c>
      <c r="AB246" s="23">
        <v>0</v>
      </c>
      <c r="AC246" s="17">
        <f t="shared" si="161"/>
        <v>0</v>
      </c>
      <c r="AD246" s="17">
        <f t="shared" si="173"/>
        <v>0</v>
      </c>
      <c r="AE246" s="17">
        <f t="shared" si="173"/>
        <v>0</v>
      </c>
      <c r="AF246" s="17">
        <f t="shared" si="173"/>
        <v>0</v>
      </c>
      <c r="AH246" s="17">
        <f t="shared" si="183"/>
        <v>0</v>
      </c>
      <c r="AI246" s="17">
        <f t="shared" si="183"/>
        <v>0</v>
      </c>
      <c r="AJ246" s="17">
        <f t="shared" si="183"/>
        <v>0</v>
      </c>
      <c r="AK246" s="17">
        <f t="shared" si="183"/>
        <v>0</v>
      </c>
      <c r="AL246" s="17">
        <f t="shared" si="183"/>
        <v>0</v>
      </c>
      <c r="AM246" s="17">
        <f t="shared" si="183"/>
        <v>0</v>
      </c>
      <c r="AN246" s="17">
        <f t="shared" si="183"/>
        <v>0</v>
      </c>
      <c r="AO246" s="17">
        <f t="shared" si="183"/>
        <v>0</v>
      </c>
      <c r="AP246" s="17">
        <f t="shared" si="183"/>
        <v>0</v>
      </c>
      <c r="AQ246" s="17">
        <f t="shared" si="183"/>
        <v>0</v>
      </c>
      <c r="AR246" s="17">
        <f t="shared" si="184"/>
        <v>0</v>
      </c>
      <c r="AS246" s="17">
        <f t="shared" si="184"/>
        <v>0</v>
      </c>
      <c r="AT246" s="17">
        <f t="shared" si="184"/>
        <v>0</v>
      </c>
      <c r="AU246" s="17">
        <f t="shared" si="184"/>
        <v>0</v>
      </c>
      <c r="AV246" s="17">
        <f t="shared" si="184"/>
        <v>0</v>
      </c>
      <c r="AW246" s="17">
        <f t="shared" si="184"/>
        <v>0</v>
      </c>
      <c r="AX246" s="17">
        <f t="shared" si="184"/>
        <v>0</v>
      </c>
      <c r="AY246" s="17">
        <f t="shared" si="184"/>
        <v>0</v>
      </c>
      <c r="BA246" s="17">
        <f t="shared" si="185"/>
        <v>0</v>
      </c>
      <c r="BB246" s="17">
        <f t="shared" si="185"/>
        <v>0</v>
      </c>
      <c r="BC246" s="17">
        <f t="shared" si="185"/>
        <v>0</v>
      </c>
      <c r="BD246" s="17">
        <f t="shared" si="185"/>
        <v>0</v>
      </c>
      <c r="BE246" s="17">
        <f t="shared" si="185"/>
        <v>0</v>
      </c>
      <c r="BF246" s="17">
        <f t="shared" si="185"/>
        <v>0</v>
      </c>
      <c r="BH246" s="36">
        <f t="shared" si="182"/>
        <v>0</v>
      </c>
      <c r="BI246" s="5"/>
    </row>
    <row r="247" spans="1:61" ht="15">
      <c r="A247" s="24" t="s">
        <v>12703</v>
      </c>
      <c r="B247" s="15">
        <f t="shared" si="150"/>
        <v>0</v>
      </c>
      <c r="C247" s="22" t="s">
        <v>12704</v>
      </c>
      <c r="D247" s="78">
        <f t="shared" si="151"/>
        <v>0</v>
      </c>
      <c r="E247" s="17">
        <f t="shared" si="152"/>
        <v>0</v>
      </c>
      <c r="F247" s="3">
        <f t="shared" si="153"/>
        <v>0</v>
      </c>
      <c r="G247" s="84">
        <f t="shared" si="154"/>
        <v>0</v>
      </c>
      <c r="H247" s="79">
        <f t="shared" si="177"/>
        <v>0</v>
      </c>
      <c r="I247" s="79">
        <f t="shared" si="178"/>
        <v>0</v>
      </c>
      <c r="J247" s="79">
        <f t="shared" si="179"/>
        <v>0</v>
      </c>
      <c r="K247" s="23">
        <v>0</v>
      </c>
      <c r="L247" s="17">
        <f t="shared" si="171"/>
        <v>0</v>
      </c>
      <c r="M247" s="17">
        <f t="shared" si="171"/>
        <v>0</v>
      </c>
      <c r="N247" s="79">
        <f t="shared" si="180"/>
        <v>0</v>
      </c>
      <c r="O247" s="17">
        <f t="shared" si="172"/>
        <v>0</v>
      </c>
      <c r="P247" s="17">
        <f t="shared" si="172"/>
        <v>0</v>
      </c>
      <c r="Q247" s="17">
        <f t="shared" si="172"/>
        <v>0</v>
      </c>
      <c r="R247" s="78">
        <f t="shared" si="155"/>
        <v>0</v>
      </c>
      <c r="S247" s="17">
        <f t="shared" si="159"/>
        <v>0</v>
      </c>
      <c r="T247" s="12">
        <f t="shared" si="156"/>
        <v>0</v>
      </c>
      <c r="U247" s="12">
        <f t="shared" si="157"/>
        <v>0</v>
      </c>
      <c r="V247" s="31">
        <v>0</v>
      </c>
      <c r="W247" s="31">
        <v>0</v>
      </c>
      <c r="X247" s="31">
        <v>0</v>
      </c>
      <c r="Y247" s="30">
        <f t="shared" si="181"/>
        <v>0</v>
      </c>
      <c r="Z247" s="17">
        <f t="shared" si="158"/>
        <v>0</v>
      </c>
      <c r="AA247" s="17">
        <f t="shared" si="160"/>
        <v>0</v>
      </c>
      <c r="AB247" s="23">
        <v>0</v>
      </c>
      <c r="AC247" s="17">
        <f t="shared" si="161"/>
        <v>0</v>
      </c>
      <c r="AD247" s="17">
        <f t="shared" si="173"/>
        <v>0</v>
      </c>
      <c r="AE247" s="17">
        <f t="shared" si="173"/>
        <v>0</v>
      </c>
      <c r="AF247" s="17">
        <f t="shared" si="173"/>
        <v>0</v>
      </c>
      <c r="AH247" s="17">
        <f t="shared" si="183"/>
        <v>0</v>
      </c>
      <c r="AI247" s="17">
        <f t="shared" si="183"/>
        <v>0</v>
      </c>
      <c r="AJ247" s="17">
        <f t="shared" si="183"/>
        <v>0</v>
      </c>
      <c r="AK247" s="17">
        <f t="shared" si="183"/>
        <v>0</v>
      </c>
      <c r="AL247" s="17">
        <f t="shared" si="183"/>
        <v>0</v>
      </c>
      <c r="AM247" s="17">
        <f t="shared" si="183"/>
        <v>0</v>
      </c>
      <c r="AN247" s="17">
        <f t="shared" si="183"/>
        <v>0</v>
      </c>
      <c r="AO247" s="17">
        <f t="shared" si="183"/>
        <v>0</v>
      </c>
      <c r="AP247" s="17">
        <f t="shared" si="183"/>
        <v>0</v>
      </c>
      <c r="AQ247" s="17">
        <f t="shared" si="183"/>
        <v>0</v>
      </c>
      <c r="AR247" s="17">
        <f t="shared" si="184"/>
        <v>0</v>
      </c>
      <c r="AS247" s="17">
        <f t="shared" si="184"/>
        <v>0</v>
      </c>
      <c r="AT247" s="17">
        <f t="shared" si="184"/>
        <v>0</v>
      </c>
      <c r="AU247" s="17">
        <f t="shared" si="184"/>
        <v>0</v>
      </c>
      <c r="AV247" s="17">
        <f t="shared" si="184"/>
        <v>0</v>
      </c>
      <c r="AW247" s="17">
        <f t="shared" si="184"/>
        <v>0</v>
      </c>
      <c r="AX247" s="17">
        <f t="shared" si="184"/>
        <v>0</v>
      </c>
      <c r="AY247" s="17">
        <f t="shared" si="184"/>
        <v>0</v>
      </c>
      <c r="BA247" s="17">
        <f t="shared" si="185"/>
        <v>0</v>
      </c>
      <c r="BB247" s="17">
        <f t="shared" si="185"/>
        <v>0</v>
      </c>
      <c r="BC247" s="17">
        <f t="shared" si="185"/>
        <v>0</v>
      </c>
      <c r="BD247" s="17">
        <f t="shared" si="185"/>
        <v>0</v>
      </c>
      <c r="BE247" s="17">
        <f t="shared" si="185"/>
        <v>0</v>
      </c>
      <c r="BF247" s="17">
        <f t="shared" si="185"/>
        <v>0</v>
      </c>
      <c r="BH247" s="36">
        <f t="shared" si="182"/>
        <v>0</v>
      </c>
      <c r="BI247" s="5"/>
    </row>
    <row r="248" spans="1:61" ht="15">
      <c r="A248" s="24" t="s">
        <v>12705</v>
      </c>
      <c r="B248" s="15">
        <f t="shared" si="150"/>
        <v>0</v>
      </c>
      <c r="C248" s="22" t="s">
        <v>12706</v>
      </c>
      <c r="D248" s="78">
        <f t="shared" si="151"/>
        <v>0</v>
      </c>
      <c r="E248" s="17">
        <f t="shared" si="152"/>
        <v>0</v>
      </c>
      <c r="F248" s="3">
        <f t="shared" si="153"/>
        <v>0</v>
      </c>
      <c r="G248" s="84">
        <f t="shared" si="154"/>
        <v>0</v>
      </c>
      <c r="H248" s="79">
        <f t="shared" si="177"/>
        <v>0</v>
      </c>
      <c r="I248" s="79">
        <f t="shared" si="178"/>
        <v>0</v>
      </c>
      <c r="J248" s="79">
        <f t="shared" si="179"/>
        <v>0</v>
      </c>
      <c r="K248" s="23">
        <v>0</v>
      </c>
      <c r="L248" s="17">
        <f t="shared" ref="L248:M267" si="186">SUMPRODUCT(L$374:L$599*(LEFT($A$374:$A$599,LEN($A248))=$A248))</f>
        <v>0</v>
      </c>
      <c r="M248" s="17">
        <f t="shared" si="186"/>
        <v>0</v>
      </c>
      <c r="N248" s="79">
        <f t="shared" si="180"/>
        <v>0</v>
      </c>
      <c r="O248" s="17">
        <f t="shared" ref="O248:Q267" si="187">SUMPRODUCT(O$374:O$599*(LEFT($A$374:$A$599,LEN($A248))=$A248))</f>
        <v>0</v>
      </c>
      <c r="P248" s="17">
        <f t="shared" si="187"/>
        <v>0</v>
      </c>
      <c r="Q248" s="17">
        <f t="shared" si="187"/>
        <v>0</v>
      </c>
      <c r="R248" s="78">
        <f t="shared" si="155"/>
        <v>0</v>
      </c>
      <c r="S248" s="17">
        <f t="shared" si="159"/>
        <v>0</v>
      </c>
      <c r="T248" s="12">
        <f t="shared" si="156"/>
        <v>0</v>
      </c>
      <c r="U248" s="12">
        <f t="shared" si="157"/>
        <v>0</v>
      </c>
      <c r="V248" s="31">
        <v>0</v>
      </c>
      <c r="W248" s="31">
        <v>0</v>
      </c>
      <c r="X248" s="31">
        <v>0</v>
      </c>
      <c r="Y248" s="30">
        <f t="shared" si="181"/>
        <v>0</v>
      </c>
      <c r="Z248" s="17">
        <f t="shared" si="158"/>
        <v>0</v>
      </c>
      <c r="AA248" s="17">
        <f t="shared" si="160"/>
        <v>0</v>
      </c>
      <c r="AB248" s="23">
        <v>0</v>
      </c>
      <c r="AC248" s="17">
        <f t="shared" si="161"/>
        <v>0</v>
      </c>
      <c r="AD248" s="17">
        <f t="shared" ref="AD248:AF267" si="188">SUMPRODUCT(AD$374:AD$599*(LEFT($A$374:$A$599,LEN($A248))=$A248))</f>
        <v>0</v>
      </c>
      <c r="AE248" s="17">
        <f t="shared" si="188"/>
        <v>0</v>
      </c>
      <c r="AF248" s="17">
        <f t="shared" si="188"/>
        <v>0</v>
      </c>
      <c r="AH248" s="17">
        <f t="shared" ref="AH248:AQ257" si="189">SUMPRODUCT(AH$374:AH$599*(LEFT($A$374:$A$599,LEN($A248))=$A248))</f>
        <v>0</v>
      </c>
      <c r="AI248" s="17">
        <f t="shared" si="189"/>
        <v>0</v>
      </c>
      <c r="AJ248" s="17">
        <f t="shared" si="189"/>
        <v>0</v>
      </c>
      <c r="AK248" s="17">
        <f t="shared" si="189"/>
        <v>0</v>
      </c>
      <c r="AL248" s="17">
        <f t="shared" si="189"/>
        <v>0</v>
      </c>
      <c r="AM248" s="17">
        <f t="shared" si="189"/>
        <v>0</v>
      </c>
      <c r="AN248" s="17">
        <f t="shared" si="189"/>
        <v>0</v>
      </c>
      <c r="AO248" s="17">
        <f t="shared" si="189"/>
        <v>0</v>
      </c>
      <c r="AP248" s="17">
        <f t="shared" si="189"/>
        <v>0</v>
      </c>
      <c r="AQ248" s="17">
        <f t="shared" si="189"/>
        <v>0</v>
      </c>
      <c r="AR248" s="17">
        <f t="shared" ref="AR248:AY257" si="190">SUMPRODUCT(AR$374:AR$599*(LEFT($A$374:$A$599,LEN($A248))=$A248))</f>
        <v>0</v>
      </c>
      <c r="AS248" s="17">
        <f t="shared" si="190"/>
        <v>0</v>
      </c>
      <c r="AT248" s="17">
        <f t="shared" si="190"/>
        <v>0</v>
      </c>
      <c r="AU248" s="17">
        <f t="shared" si="190"/>
        <v>0</v>
      </c>
      <c r="AV248" s="17">
        <f t="shared" si="190"/>
        <v>0</v>
      </c>
      <c r="AW248" s="17">
        <f t="shared" si="190"/>
        <v>0</v>
      </c>
      <c r="AX248" s="17">
        <f t="shared" si="190"/>
        <v>0</v>
      </c>
      <c r="AY248" s="17">
        <f t="shared" si="190"/>
        <v>0</v>
      </c>
      <c r="BA248" s="17">
        <f t="shared" ref="BA248:BF257" si="191">SUMPRODUCT(BA$374:BA$599*(LEFT($A$374:$A$599,LEN($A248))=$A248))</f>
        <v>0</v>
      </c>
      <c r="BB248" s="17">
        <f t="shared" si="191"/>
        <v>0</v>
      </c>
      <c r="BC248" s="17">
        <f t="shared" si="191"/>
        <v>0</v>
      </c>
      <c r="BD248" s="17">
        <f t="shared" si="191"/>
        <v>0</v>
      </c>
      <c r="BE248" s="17">
        <f t="shared" si="191"/>
        <v>0</v>
      </c>
      <c r="BF248" s="17">
        <f t="shared" si="191"/>
        <v>0</v>
      </c>
      <c r="BH248" s="36">
        <f t="shared" si="182"/>
        <v>0</v>
      </c>
      <c r="BI248" s="33"/>
    </row>
    <row r="249" spans="1:61" ht="15">
      <c r="A249" s="24" t="s">
        <v>12707</v>
      </c>
      <c r="B249" s="15">
        <f t="shared" si="150"/>
        <v>0</v>
      </c>
      <c r="C249" s="22" t="s">
        <v>12708</v>
      </c>
      <c r="D249" s="78">
        <f t="shared" si="151"/>
        <v>0</v>
      </c>
      <c r="E249" s="17">
        <f t="shared" si="152"/>
        <v>0</v>
      </c>
      <c r="F249" s="3">
        <f t="shared" si="153"/>
        <v>0</v>
      </c>
      <c r="G249" s="84">
        <f t="shared" si="154"/>
        <v>0</v>
      </c>
      <c r="H249" s="79">
        <f t="shared" si="177"/>
        <v>0</v>
      </c>
      <c r="I249" s="79">
        <f t="shared" si="178"/>
        <v>0</v>
      </c>
      <c r="J249" s="79">
        <f t="shared" si="179"/>
        <v>0</v>
      </c>
      <c r="K249" s="23">
        <v>0</v>
      </c>
      <c r="L249" s="17">
        <f t="shared" si="186"/>
        <v>0</v>
      </c>
      <c r="M249" s="17">
        <f t="shared" si="186"/>
        <v>0</v>
      </c>
      <c r="N249" s="79">
        <f t="shared" si="180"/>
        <v>0</v>
      </c>
      <c r="O249" s="17">
        <f t="shared" si="187"/>
        <v>0</v>
      </c>
      <c r="P249" s="17">
        <f t="shared" si="187"/>
        <v>0</v>
      </c>
      <c r="Q249" s="17">
        <f t="shared" si="187"/>
        <v>0</v>
      </c>
      <c r="R249" s="78">
        <f t="shared" si="155"/>
        <v>0</v>
      </c>
      <c r="S249" s="17">
        <f t="shared" si="159"/>
        <v>0</v>
      </c>
      <c r="T249" s="12">
        <f t="shared" si="156"/>
        <v>0</v>
      </c>
      <c r="U249" s="12">
        <f t="shared" si="157"/>
        <v>0</v>
      </c>
      <c r="V249" s="31">
        <v>0</v>
      </c>
      <c r="W249" s="31">
        <v>0</v>
      </c>
      <c r="X249" s="31">
        <v>0</v>
      </c>
      <c r="Y249" s="30">
        <f t="shared" si="181"/>
        <v>0</v>
      </c>
      <c r="Z249" s="17">
        <f t="shared" si="158"/>
        <v>0</v>
      </c>
      <c r="AA249" s="17">
        <f t="shared" si="160"/>
        <v>0</v>
      </c>
      <c r="AB249" s="23">
        <v>0</v>
      </c>
      <c r="AC249" s="17">
        <f t="shared" si="161"/>
        <v>0</v>
      </c>
      <c r="AD249" s="17">
        <f t="shared" si="188"/>
        <v>0</v>
      </c>
      <c r="AE249" s="17">
        <f t="shared" si="188"/>
        <v>0</v>
      </c>
      <c r="AF249" s="17">
        <f t="shared" si="188"/>
        <v>0</v>
      </c>
      <c r="AH249" s="17">
        <f t="shared" si="189"/>
        <v>0</v>
      </c>
      <c r="AI249" s="17">
        <f t="shared" si="189"/>
        <v>0</v>
      </c>
      <c r="AJ249" s="17">
        <f t="shared" si="189"/>
        <v>0</v>
      </c>
      <c r="AK249" s="17">
        <f t="shared" si="189"/>
        <v>0</v>
      </c>
      <c r="AL249" s="17">
        <f t="shared" si="189"/>
        <v>0</v>
      </c>
      <c r="AM249" s="17">
        <f t="shared" si="189"/>
        <v>0</v>
      </c>
      <c r="AN249" s="17">
        <f t="shared" si="189"/>
        <v>0</v>
      </c>
      <c r="AO249" s="17">
        <f t="shared" si="189"/>
        <v>0</v>
      </c>
      <c r="AP249" s="17">
        <f t="shared" si="189"/>
        <v>0</v>
      </c>
      <c r="AQ249" s="17">
        <f t="shared" si="189"/>
        <v>0</v>
      </c>
      <c r="AR249" s="17">
        <f t="shared" si="190"/>
        <v>0</v>
      </c>
      <c r="AS249" s="17">
        <f t="shared" si="190"/>
        <v>0</v>
      </c>
      <c r="AT249" s="17">
        <f t="shared" si="190"/>
        <v>0</v>
      </c>
      <c r="AU249" s="17">
        <f t="shared" si="190"/>
        <v>0</v>
      </c>
      <c r="AV249" s="17">
        <f t="shared" si="190"/>
        <v>0</v>
      </c>
      <c r="AW249" s="17">
        <f t="shared" si="190"/>
        <v>0</v>
      </c>
      <c r="AX249" s="17">
        <f t="shared" si="190"/>
        <v>0</v>
      </c>
      <c r="AY249" s="17">
        <f t="shared" si="190"/>
        <v>0</v>
      </c>
      <c r="BA249" s="17">
        <f t="shared" si="191"/>
        <v>0</v>
      </c>
      <c r="BB249" s="17">
        <f t="shared" si="191"/>
        <v>0</v>
      </c>
      <c r="BC249" s="17">
        <f t="shared" si="191"/>
        <v>0</v>
      </c>
      <c r="BD249" s="17">
        <f t="shared" si="191"/>
        <v>0</v>
      </c>
      <c r="BE249" s="17">
        <f t="shared" si="191"/>
        <v>0</v>
      </c>
      <c r="BF249" s="17">
        <f t="shared" si="191"/>
        <v>0</v>
      </c>
      <c r="BH249" s="36">
        <f t="shared" si="182"/>
        <v>0</v>
      </c>
      <c r="BI249" s="33"/>
    </row>
    <row r="250" spans="1:61" ht="15">
      <c r="A250" s="24" t="s">
        <v>12709</v>
      </c>
      <c r="B250" s="15">
        <f t="shared" si="150"/>
        <v>0</v>
      </c>
      <c r="C250" s="22" t="s">
        <v>12710</v>
      </c>
      <c r="D250" s="78">
        <f t="shared" si="151"/>
        <v>0</v>
      </c>
      <c r="E250" s="17">
        <f t="shared" si="152"/>
        <v>0</v>
      </c>
      <c r="F250" s="3">
        <f t="shared" si="153"/>
        <v>0</v>
      </c>
      <c r="G250" s="84">
        <f t="shared" si="154"/>
        <v>0</v>
      </c>
      <c r="H250" s="79">
        <f t="shared" si="177"/>
        <v>0</v>
      </c>
      <c r="I250" s="79">
        <f t="shared" si="178"/>
        <v>0</v>
      </c>
      <c r="J250" s="79">
        <f t="shared" si="179"/>
        <v>0</v>
      </c>
      <c r="K250" s="23">
        <v>0</v>
      </c>
      <c r="L250" s="17">
        <f t="shared" si="186"/>
        <v>0</v>
      </c>
      <c r="M250" s="17">
        <f t="shared" si="186"/>
        <v>0</v>
      </c>
      <c r="N250" s="79">
        <f t="shared" si="180"/>
        <v>0</v>
      </c>
      <c r="O250" s="17">
        <f t="shared" si="187"/>
        <v>0</v>
      </c>
      <c r="P250" s="17">
        <f t="shared" si="187"/>
        <v>0</v>
      </c>
      <c r="Q250" s="17">
        <f t="shared" si="187"/>
        <v>0</v>
      </c>
      <c r="R250" s="78">
        <f t="shared" si="155"/>
        <v>0</v>
      </c>
      <c r="S250" s="17">
        <f t="shared" si="159"/>
        <v>0</v>
      </c>
      <c r="T250" s="12">
        <f t="shared" si="156"/>
        <v>0</v>
      </c>
      <c r="U250" s="12">
        <f t="shared" si="157"/>
        <v>0</v>
      </c>
      <c r="V250" s="31">
        <v>0</v>
      </c>
      <c r="W250" s="31">
        <v>0</v>
      </c>
      <c r="X250" s="31">
        <v>0</v>
      </c>
      <c r="Y250" s="30">
        <f t="shared" si="181"/>
        <v>0</v>
      </c>
      <c r="Z250" s="17">
        <f t="shared" si="158"/>
        <v>0</v>
      </c>
      <c r="AA250" s="17">
        <f t="shared" si="160"/>
        <v>0</v>
      </c>
      <c r="AB250" s="23">
        <v>0</v>
      </c>
      <c r="AC250" s="17">
        <f t="shared" si="161"/>
        <v>0</v>
      </c>
      <c r="AD250" s="17">
        <f t="shared" si="188"/>
        <v>0</v>
      </c>
      <c r="AE250" s="17">
        <f t="shared" si="188"/>
        <v>0</v>
      </c>
      <c r="AF250" s="17">
        <f t="shared" si="188"/>
        <v>0</v>
      </c>
      <c r="AH250" s="17">
        <f t="shared" si="189"/>
        <v>0</v>
      </c>
      <c r="AI250" s="17">
        <f t="shared" si="189"/>
        <v>0</v>
      </c>
      <c r="AJ250" s="17">
        <f t="shared" si="189"/>
        <v>0</v>
      </c>
      <c r="AK250" s="17">
        <f t="shared" si="189"/>
        <v>0</v>
      </c>
      <c r="AL250" s="17">
        <f t="shared" si="189"/>
        <v>0</v>
      </c>
      <c r="AM250" s="17">
        <f t="shared" si="189"/>
        <v>0</v>
      </c>
      <c r="AN250" s="17">
        <f t="shared" si="189"/>
        <v>0</v>
      </c>
      <c r="AO250" s="17">
        <f t="shared" si="189"/>
        <v>0</v>
      </c>
      <c r="AP250" s="17">
        <f t="shared" si="189"/>
        <v>0</v>
      </c>
      <c r="AQ250" s="17">
        <f t="shared" si="189"/>
        <v>0</v>
      </c>
      <c r="AR250" s="17">
        <f t="shared" si="190"/>
        <v>0</v>
      </c>
      <c r="AS250" s="17">
        <f t="shared" si="190"/>
        <v>0</v>
      </c>
      <c r="AT250" s="17">
        <f t="shared" si="190"/>
        <v>0</v>
      </c>
      <c r="AU250" s="17">
        <f t="shared" si="190"/>
        <v>0</v>
      </c>
      <c r="AV250" s="17">
        <f t="shared" si="190"/>
        <v>0</v>
      </c>
      <c r="AW250" s="17">
        <f t="shared" si="190"/>
        <v>0</v>
      </c>
      <c r="AX250" s="17">
        <f t="shared" si="190"/>
        <v>0</v>
      </c>
      <c r="AY250" s="17">
        <f t="shared" si="190"/>
        <v>0</v>
      </c>
      <c r="BA250" s="17">
        <f t="shared" si="191"/>
        <v>0</v>
      </c>
      <c r="BB250" s="17">
        <f t="shared" si="191"/>
        <v>0</v>
      </c>
      <c r="BC250" s="17">
        <f t="shared" si="191"/>
        <v>0</v>
      </c>
      <c r="BD250" s="17">
        <f t="shared" si="191"/>
        <v>0</v>
      </c>
      <c r="BE250" s="17">
        <f t="shared" si="191"/>
        <v>0</v>
      </c>
      <c r="BF250" s="17">
        <f t="shared" si="191"/>
        <v>0</v>
      </c>
      <c r="BH250" s="36">
        <f t="shared" si="182"/>
        <v>0</v>
      </c>
      <c r="BI250" s="5"/>
    </row>
    <row r="251" spans="1:61" ht="15">
      <c r="A251" s="24" t="s">
        <v>12711</v>
      </c>
      <c r="B251" s="15">
        <f t="shared" si="150"/>
        <v>0</v>
      </c>
      <c r="C251" s="22" t="s">
        <v>12712</v>
      </c>
      <c r="D251" s="78">
        <f t="shared" si="151"/>
        <v>0</v>
      </c>
      <c r="E251" s="17">
        <f t="shared" si="152"/>
        <v>0</v>
      </c>
      <c r="F251" s="3">
        <f t="shared" si="153"/>
        <v>0</v>
      </c>
      <c r="G251" s="84">
        <f t="shared" si="154"/>
        <v>0</v>
      </c>
      <c r="H251" s="79">
        <f t="shared" si="177"/>
        <v>0</v>
      </c>
      <c r="I251" s="79">
        <f t="shared" si="178"/>
        <v>0</v>
      </c>
      <c r="J251" s="79">
        <f t="shared" si="179"/>
        <v>0</v>
      </c>
      <c r="K251" s="20">
        <v>0</v>
      </c>
      <c r="L251" s="17">
        <f t="shared" si="186"/>
        <v>0</v>
      </c>
      <c r="M251" s="17">
        <f t="shared" si="186"/>
        <v>0</v>
      </c>
      <c r="N251" s="79">
        <f t="shared" si="180"/>
        <v>0</v>
      </c>
      <c r="O251" s="17">
        <f t="shared" si="187"/>
        <v>0</v>
      </c>
      <c r="P251" s="17">
        <f t="shared" si="187"/>
        <v>0</v>
      </c>
      <c r="Q251" s="17">
        <f t="shared" si="187"/>
        <v>0</v>
      </c>
      <c r="R251" s="78">
        <f t="shared" si="155"/>
        <v>0</v>
      </c>
      <c r="S251" s="17">
        <f t="shared" si="159"/>
        <v>0</v>
      </c>
      <c r="T251" s="12">
        <f t="shared" si="156"/>
        <v>0</v>
      </c>
      <c r="U251" s="12">
        <f t="shared" si="157"/>
        <v>0</v>
      </c>
      <c r="V251" s="31">
        <v>0</v>
      </c>
      <c r="W251" s="31">
        <v>0</v>
      </c>
      <c r="X251" s="31">
        <v>0</v>
      </c>
      <c r="Y251" s="30">
        <f t="shared" si="181"/>
        <v>0</v>
      </c>
      <c r="Z251" s="17">
        <f t="shared" si="158"/>
        <v>0</v>
      </c>
      <c r="AA251" s="17">
        <f t="shared" si="160"/>
        <v>0</v>
      </c>
      <c r="AB251" s="23">
        <v>0</v>
      </c>
      <c r="AC251" s="17">
        <f t="shared" si="161"/>
        <v>0</v>
      </c>
      <c r="AD251" s="17">
        <f t="shared" si="188"/>
        <v>0</v>
      </c>
      <c r="AE251" s="17">
        <f t="shared" si="188"/>
        <v>0</v>
      </c>
      <c r="AF251" s="17">
        <f t="shared" si="188"/>
        <v>0</v>
      </c>
      <c r="AH251" s="17">
        <f t="shared" si="189"/>
        <v>0</v>
      </c>
      <c r="AI251" s="17">
        <f t="shared" si="189"/>
        <v>0</v>
      </c>
      <c r="AJ251" s="17">
        <f t="shared" si="189"/>
        <v>0</v>
      </c>
      <c r="AK251" s="17">
        <f t="shared" si="189"/>
        <v>0</v>
      </c>
      <c r="AL251" s="17">
        <f t="shared" si="189"/>
        <v>0</v>
      </c>
      <c r="AM251" s="17">
        <f t="shared" si="189"/>
        <v>0</v>
      </c>
      <c r="AN251" s="17">
        <f t="shared" si="189"/>
        <v>0</v>
      </c>
      <c r="AO251" s="17">
        <f t="shared" si="189"/>
        <v>0</v>
      </c>
      <c r="AP251" s="17">
        <f t="shared" si="189"/>
        <v>0</v>
      </c>
      <c r="AQ251" s="17">
        <f t="shared" si="189"/>
        <v>0</v>
      </c>
      <c r="AR251" s="17">
        <f t="shared" si="190"/>
        <v>0</v>
      </c>
      <c r="AS251" s="17">
        <f t="shared" si="190"/>
        <v>0</v>
      </c>
      <c r="AT251" s="17">
        <f t="shared" si="190"/>
        <v>0</v>
      </c>
      <c r="AU251" s="17">
        <f t="shared" si="190"/>
        <v>0</v>
      </c>
      <c r="AV251" s="17">
        <f t="shared" si="190"/>
        <v>0</v>
      </c>
      <c r="AW251" s="17">
        <f t="shared" si="190"/>
        <v>0</v>
      </c>
      <c r="AX251" s="17">
        <f t="shared" si="190"/>
        <v>0</v>
      </c>
      <c r="AY251" s="17">
        <f t="shared" si="190"/>
        <v>0</v>
      </c>
      <c r="BA251" s="17">
        <f t="shared" si="191"/>
        <v>0</v>
      </c>
      <c r="BB251" s="17">
        <f t="shared" si="191"/>
        <v>0</v>
      </c>
      <c r="BC251" s="17">
        <f t="shared" si="191"/>
        <v>0</v>
      </c>
      <c r="BD251" s="17">
        <f t="shared" si="191"/>
        <v>0</v>
      </c>
      <c r="BE251" s="17">
        <f t="shared" si="191"/>
        <v>0</v>
      </c>
      <c r="BF251" s="17">
        <f t="shared" si="191"/>
        <v>0</v>
      </c>
      <c r="BH251" s="36">
        <f t="shared" si="182"/>
        <v>0</v>
      </c>
      <c r="BI251" s="5"/>
    </row>
    <row r="252" spans="1:61" ht="15">
      <c r="A252" s="24" t="s">
        <v>12713</v>
      </c>
      <c r="B252" s="15">
        <f t="shared" si="150"/>
        <v>0</v>
      </c>
      <c r="C252" s="22" t="s">
        <v>12714</v>
      </c>
      <c r="D252" s="78">
        <f t="shared" si="151"/>
        <v>0</v>
      </c>
      <c r="E252" s="17">
        <f t="shared" si="152"/>
        <v>0</v>
      </c>
      <c r="F252" s="3">
        <f t="shared" si="153"/>
        <v>0</v>
      </c>
      <c r="G252" s="84">
        <f t="shared" si="154"/>
        <v>0</v>
      </c>
      <c r="H252" s="79">
        <f t="shared" si="177"/>
        <v>0</v>
      </c>
      <c r="I252" s="79">
        <f t="shared" si="178"/>
        <v>0</v>
      </c>
      <c r="J252" s="79">
        <f t="shared" si="179"/>
        <v>0</v>
      </c>
      <c r="K252" s="23">
        <v>0</v>
      </c>
      <c r="L252" s="17">
        <f t="shared" si="186"/>
        <v>0</v>
      </c>
      <c r="M252" s="17">
        <f t="shared" si="186"/>
        <v>0</v>
      </c>
      <c r="N252" s="79">
        <f t="shared" si="180"/>
        <v>0</v>
      </c>
      <c r="O252" s="17">
        <f t="shared" si="187"/>
        <v>0</v>
      </c>
      <c r="P252" s="17">
        <f t="shared" si="187"/>
        <v>0</v>
      </c>
      <c r="Q252" s="17">
        <f t="shared" si="187"/>
        <v>0</v>
      </c>
      <c r="R252" s="78">
        <f t="shared" si="155"/>
        <v>0</v>
      </c>
      <c r="S252" s="17">
        <f t="shared" si="159"/>
        <v>0</v>
      </c>
      <c r="T252" s="12">
        <f t="shared" si="156"/>
        <v>0</v>
      </c>
      <c r="U252" s="12">
        <f t="shared" si="157"/>
        <v>0</v>
      </c>
      <c r="V252" s="31">
        <v>0</v>
      </c>
      <c r="W252" s="31">
        <v>0</v>
      </c>
      <c r="X252" s="31">
        <v>0</v>
      </c>
      <c r="Y252" s="30">
        <f t="shared" si="181"/>
        <v>0</v>
      </c>
      <c r="Z252" s="17">
        <f t="shared" si="158"/>
        <v>0</v>
      </c>
      <c r="AA252" s="17">
        <f t="shared" si="160"/>
        <v>0</v>
      </c>
      <c r="AB252" s="23">
        <v>0</v>
      </c>
      <c r="AC252" s="17">
        <f t="shared" si="161"/>
        <v>0</v>
      </c>
      <c r="AD252" s="17">
        <f t="shared" si="188"/>
        <v>0</v>
      </c>
      <c r="AE252" s="17">
        <f t="shared" si="188"/>
        <v>0</v>
      </c>
      <c r="AF252" s="17">
        <f t="shared" si="188"/>
        <v>0</v>
      </c>
      <c r="AH252" s="17">
        <f t="shared" si="189"/>
        <v>0</v>
      </c>
      <c r="AI252" s="17">
        <f t="shared" si="189"/>
        <v>0</v>
      </c>
      <c r="AJ252" s="17">
        <f t="shared" si="189"/>
        <v>0</v>
      </c>
      <c r="AK252" s="17">
        <f t="shared" si="189"/>
        <v>0</v>
      </c>
      <c r="AL252" s="17">
        <f t="shared" si="189"/>
        <v>0</v>
      </c>
      <c r="AM252" s="17">
        <f t="shared" si="189"/>
        <v>0</v>
      </c>
      <c r="AN252" s="17">
        <f t="shared" si="189"/>
        <v>0</v>
      </c>
      <c r="AO252" s="17">
        <f t="shared" si="189"/>
        <v>0</v>
      </c>
      <c r="AP252" s="17">
        <f t="shared" si="189"/>
        <v>0</v>
      </c>
      <c r="AQ252" s="17">
        <f t="shared" si="189"/>
        <v>0</v>
      </c>
      <c r="AR252" s="17">
        <f t="shared" si="190"/>
        <v>0</v>
      </c>
      <c r="AS252" s="17">
        <f t="shared" si="190"/>
        <v>0</v>
      </c>
      <c r="AT252" s="17">
        <f t="shared" si="190"/>
        <v>0</v>
      </c>
      <c r="AU252" s="17">
        <f t="shared" si="190"/>
        <v>0</v>
      </c>
      <c r="AV252" s="17">
        <f t="shared" si="190"/>
        <v>0</v>
      </c>
      <c r="AW252" s="17">
        <f t="shared" si="190"/>
        <v>0</v>
      </c>
      <c r="AX252" s="17">
        <f t="shared" si="190"/>
        <v>0</v>
      </c>
      <c r="AY252" s="17">
        <f t="shared" si="190"/>
        <v>0</v>
      </c>
      <c r="BA252" s="17">
        <f t="shared" si="191"/>
        <v>0</v>
      </c>
      <c r="BB252" s="17">
        <f t="shared" si="191"/>
        <v>0</v>
      </c>
      <c r="BC252" s="17">
        <f t="shared" si="191"/>
        <v>0</v>
      </c>
      <c r="BD252" s="17">
        <f t="shared" si="191"/>
        <v>0</v>
      </c>
      <c r="BE252" s="17">
        <f t="shared" si="191"/>
        <v>0</v>
      </c>
      <c r="BF252" s="17">
        <f t="shared" si="191"/>
        <v>0</v>
      </c>
      <c r="BH252" s="36">
        <f t="shared" si="182"/>
        <v>0</v>
      </c>
      <c r="BI252" s="33"/>
    </row>
    <row r="253" spans="1:61" ht="15">
      <c r="A253" s="24" t="s">
        <v>12715</v>
      </c>
      <c r="B253" s="15">
        <f t="shared" si="150"/>
        <v>0</v>
      </c>
      <c r="C253" s="22" t="s">
        <v>12716</v>
      </c>
      <c r="D253" s="78">
        <f t="shared" si="151"/>
        <v>0</v>
      </c>
      <c r="E253" s="17">
        <f t="shared" si="152"/>
        <v>0</v>
      </c>
      <c r="F253" s="3">
        <f t="shared" si="153"/>
        <v>0</v>
      </c>
      <c r="G253" s="84">
        <f t="shared" si="154"/>
        <v>0</v>
      </c>
      <c r="H253" s="79">
        <f t="shared" si="177"/>
        <v>0</v>
      </c>
      <c r="I253" s="79">
        <f t="shared" si="178"/>
        <v>0</v>
      </c>
      <c r="J253" s="79">
        <f t="shared" si="179"/>
        <v>0</v>
      </c>
      <c r="K253" s="23">
        <v>0</v>
      </c>
      <c r="L253" s="17">
        <f t="shared" si="186"/>
        <v>0</v>
      </c>
      <c r="M253" s="17">
        <f t="shared" si="186"/>
        <v>0</v>
      </c>
      <c r="N253" s="79">
        <f t="shared" si="180"/>
        <v>0</v>
      </c>
      <c r="O253" s="17">
        <f t="shared" si="187"/>
        <v>0</v>
      </c>
      <c r="P253" s="17">
        <f t="shared" si="187"/>
        <v>0</v>
      </c>
      <c r="Q253" s="17">
        <f t="shared" si="187"/>
        <v>0</v>
      </c>
      <c r="R253" s="78">
        <f t="shared" si="155"/>
        <v>0</v>
      </c>
      <c r="S253" s="17">
        <f t="shared" si="159"/>
        <v>0</v>
      </c>
      <c r="T253" s="12">
        <f t="shared" si="156"/>
        <v>0</v>
      </c>
      <c r="U253" s="12">
        <f t="shared" si="157"/>
        <v>0</v>
      </c>
      <c r="V253" s="31">
        <v>0</v>
      </c>
      <c r="W253" s="31">
        <v>0</v>
      </c>
      <c r="X253" s="31">
        <v>0</v>
      </c>
      <c r="Y253" s="30">
        <f t="shared" si="181"/>
        <v>0</v>
      </c>
      <c r="Z253" s="17">
        <f t="shared" si="158"/>
        <v>0</v>
      </c>
      <c r="AA253" s="17">
        <f t="shared" si="160"/>
        <v>0</v>
      </c>
      <c r="AB253" s="23">
        <v>0</v>
      </c>
      <c r="AC253" s="17">
        <f t="shared" si="161"/>
        <v>0</v>
      </c>
      <c r="AD253" s="17">
        <f t="shared" si="188"/>
        <v>0</v>
      </c>
      <c r="AE253" s="17">
        <f t="shared" si="188"/>
        <v>0</v>
      </c>
      <c r="AF253" s="17">
        <f t="shared" si="188"/>
        <v>0</v>
      </c>
      <c r="AH253" s="17">
        <f t="shared" si="189"/>
        <v>0</v>
      </c>
      <c r="AI253" s="17">
        <f t="shared" si="189"/>
        <v>0</v>
      </c>
      <c r="AJ253" s="17">
        <f t="shared" si="189"/>
        <v>0</v>
      </c>
      <c r="AK253" s="17">
        <f t="shared" si="189"/>
        <v>0</v>
      </c>
      <c r="AL253" s="17">
        <f t="shared" si="189"/>
        <v>0</v>
      </c>
      <c r="AM253" s="17">
        <f t="shared" si="189"/>
        <v>0</v>
      </c>
      <c r="AN253" s="17">
        <f t="shared" si="189"/>
        <v>0</v>
      </c>
      <c r="AO253" s="17">
        <f t="shared" si="189"/>
        <v>0</v>
      </c>
      <c r="AP253" s="17">
        <f t="shared" si="189"/>
        <v>0</v>
      </c>
      <c r="AQ253" s="17">
        <f t="shared" si="189"/>
        <v>0</v>
      </c>
      <c r="AR253" s="17">
        <f t="shared" si="190"/>
        <v>0</v>
      </c>
      <c r="AS253" s="17">
        <f t="shared" si="190"/>
        <v>0</v>
      </c>
      <c r="AT253" s="17">
        <f t="shared" si="190"/>
        <v>0</v>
      </c>
      <c r="AU253" s="17">
        <f t="shared" si="190"/>
        <v>0</v>
      </c>
      <c r="AV253" s="17">
        <f t="shared" si="190"/>
        <v>0</v>
      </c>
      <c r="AW253" s="17">
        <f t="shared" si="190"/>
        <v>0</v>
      </c>
      <c r="AX253" s="17">
        <f t="shared" si="190"/>
        <v>0</v>
      </c>
      <c r="AY253" s="17">
        <f t="shared" si="190"/>
        <v>0</v>
      </c>
      <c r="BA253" s="17">
        <f t="shared" si="191"/>
        <v>0</v>
      </c>
      <c r="BB253" s="17">
        <f t="shared" si="191"/>
        <v>0</v>
      </c>
      <c r="BC253" s="17">
        <f t="shared" si="191"/>
        <v>0</v>
      </c>
      <c r="BD253" s="17">
        <f t="shared" si="191"/>
        <v>0</v>
      </c>
      <c r="BE253" s="17">
        <f t="shared" si="191"/>
        <v>0</v>
      </c>
      <c r="BF253" s="17">
        <f t="shared" si="191"/>
        <v>0</v>
      </c>
      <c r="BH253" s="36">
        <f t="shared" si="182"/>
        <v>0</v>
      </c>
      <c r="BI253" s="33"/>
    </row>
    <row r="254" spans="1:61" ht="15">
      <c r="A254" s="24" t="s">
        <v>12717</v>
      </c>
      <c r="B254" s="15">
        <f t="shared" si="150"/>
        <v>0</v>
      </c>
      <c r="C254" s="22" t="s">
        <v>12718</v>
      </c>
      <c r="D254" s="78">
        <f t="shared" si="151"/>
        <v>0</v>
      </c>
      <c r="E254" s="17">
        <f t="shared" si="152"/>
        <v>0</v>
      </c>
      <c r="F254" s="3">
        <f t="shared" si="153"/>
        <v>0</v>
      </c>
      <c r="G254" s="84">
        <f t="shared" si="154"/>
        <v>0</v>
      </c>
      <c r="H254" s="79">
        <f t="shared" si="177"/>
        <v>0</v>
      </c>
      <c r="I254" s="79">
        <f t="shared" si="178"/>
        <v>0</v>
      </c>
      <c r="J254" s="79">
        <f t="shared" si="179"/>
        <v>0</v>
      </c>
      <c r="K254" s="23">
        <v>0</v>
      </c>
      <c r="L254" s="17">
        <f t="shared" si="186"/>
        <v>0</v>
      </c>
      <c r="M254" s="17">
        <f t="shared" si="186"/>
        <v>0</v>
      </c>
      <c r="N254" s="79">
        <f t="shared" si="180"/>
        <v>0</v>
      </c>
      <c r="O254" s="17">
        <f t="shared" si="187"/>
        <v>0</v>
      </c>
      <c r="P254" s="17">
        <f t="shared" si="187"/>
        <v>0</v>
      </c>
      <c r="Q254" s="17">
        <f t="shared" si="187"/>
        <v>0</v>
      </c>
      <c r="R254" s="78">
        <f t="shared" si="155"/>
        <v>0</v>
      </c>
      <c r="S254" s="17">
        <f t="shared" si="159"/>
        <v>0</v>
      </c>
      <c r="T254" s="12">
        <f t="shared" si="156"/>
        <v>0</v>
      </c>
      <c r="U254" s="12">
        <f t="shared" si="157"/>
        <v>0</v>
      </c>
      <c r="V254" s="31">
        <v>0</v>
      </c>
      <c r="W254" s="31">
        <v>0</v>
      </c>
      <c r="X254" s="31">
        <v>0</v>
      </c>
      <c r="Y254" s="30">
        <f t="shared" si="181"/>
        <v>0</v>
      </c>
      <c r="Z254" s="17">
        <f t="shared" si="158"/>
        <v>0</v>
      </c>
      <c r="AA254" s="17">
        <f t="shared" si="160"/>
        <v>0</v>
      </c>
      <c r="AB254" s="23">
        <v>0</v>
      </c>
      <c r="AC254" s="17">
        <f t="shared" si="161"/>
        <v>0</v>
      </c>
      <c r="AD254" s="17">
        <f t="shared" si="188"/>
        <v>0</v>
      </c>
      <c r="AE254" s="17">
        <f t="shared" si="188"/>
        <v>0</v>
      </c>
      <c r="AF254" s="17">
        <f t="shared" si="188"/>
        <v>0</v>
      </c>
      <c r="AH254" s="17">
        <f t="shared" si="189"/>
        <v>0</v>
      </c>
      <c r="AI254" s="17">
        <f t="shared" si="189"/>
        <v>0</v>
      </c>
      <c r="AJ254" s="17">
        <f t="shared" si="189"/>
        <v>0</v>
      </c>
      <c r="AK254" s="17">
        <f t="shared" si="189"/>
        <v>0</v>
      </c>
      <c r="AL254" s="17">
        <f t="shared" si="189"/>
        <v>0</v>
      </c>
      <c r="AM254" s="17">
        <f t="shared" si="189"/>
        <v>0</v>
      </c>
      <c r="AN254" s="17">
        <f t="shared" si="189"/>
        <v>0</v>
      </c>
      <c r="AO254" s="17">
        <f t="shared" si="189"/>
        <v>0</v>
      </c>
      <c r="AP254" s="17">
        <f t="shared" si="189"/>
        <v>0</v>
      </c>
      <c r="AQ254" s="17">
        <f t="shared" si="189"/>
        <v>0</v>
      </c>
      <c r="AR254" s="17">
        <f t="shared" si="190"/>
        <v>0</v>
      </c>
      <c r="AS254" s="17">
        <f t="shared" si="190"/>
        <v>0</v>
      </c>
      <c r="AT254" s="17">
        <f t="shared" si="190"/>
        <v>0</v>
      </c>
      <c r="AU254" s="17">
        <f t="shared" si="190"/>
        <v>0</v>
      </c>
      <c r="AV254" s="17">
        <f t="shared" si="190"/>
        <v>0</v>
      </c>
      <c r="AW254" s="17">
        <f t="shared" si="190"/>
        <v>0</v>
      </c>
      <c r="AX254" s="17">
        <f t="shared" si="190"/>
        <v>0</v>
      </c>
      <c r="AY254" s="17">
        <f t="shared" si="190"/>
        <v>0</v>
      </c>
      <c r="BA254" s="17">
        <f t="shared" si="191"/>
        <v>0</v>
      </c>
      <c r="BB254" s="17">
        <f t="shared" si="191"/>
        <v>0</v>
      </c>
      <c r="BC254" s="17">
        <f t="shared" si="191"/>
        <v>0</v>
      </c>
      <c r="BD254" s="17">
        <f t="shared" si="191"/>
        <v>0</v>
      </c>
      <c r="BE254" s="17">
        <f t="shared" si="191"/>
        <v>0</v>
      </c>
      <c r="BF254" s="17">
        <f t="shared" si="191"/>
        <v>0</v>
      </c>
      <c r="BH254" s="36">
        <f t="shared" si="182"/>
        <v>0</v>
      </c>
      <c r="BI254" s="5"/>
    </row>
    <row r="255" spans="1:61" ht="15">
      <c r="A255" s="24" t="s">
        <v>12719</v>
      </c>
      <c r="B255" s="15">
        <f t="shared" si="150"/>
        <v>0</v>
      </c>
      <c r="C255" s="22" t="s">
        <v>12720</v>
      </c>
      <c r="D255" s="78">
        <f t="shared" si="151"/>
        <v>0</v>
      </c>
      <c r="E255" s="17">
        <f t="shared" si="152"/>
        <v>0</v>
      </c>
      <c r="F255" s="3">
        <f t="shared" si="153"/>
        <v>0</v>
      </c>
      <c r="G255" s="84">
        <f t="shared" si="154"/>
        <v>0</v>
      </c>
      <c r="H255" s="79">
        <f t="shared" si="177"/>
        <v>0</v>
      </c>
      <c r="I255" s="79">
        <f t="shared" si="178"/>
        <v>0</v>
      </c>
      <c r="J255" s="79">
        <f t="shared" si="179"/>
        <v>0</v>
      </c>
      <c r="K255" s="23">
        <v>0</v>
      </c>
      <c r="L255" s="17">
        <f t="shared" si="186"/>
        <v>0</v>
      </c>
      <c r="M255" s="17">
        <f t="shared" si="186"/>
        <v>0</v>
      </c>
      <c r="N255" s="79">
        <f t="shared" si="180"/>
        <v>0</v>
      </c>
      <c r="O255" s="17">
        <f t="shared" si="187"/>
        <v>0</v>
      </c>
      <c r="P255" s="17">
        <f t="shared" si="187"/>
        <v>0</v>
      </c>
      <c r="Q255" s="17">
        <f t="shared" si="187"/>
        <v>0</v>
      </c>
      <c r="R255" s="78">
        <f t="shared" si="155"/>
        <v>0</v>
      </c>
      <c r="S255" s="17">
        <f t="shared" si="159"/>
        <v>0</v>
      </c>
      <c r="T255" s="12">
        <f t="shared" si="156"/>
        <v>0</v>
      </c>
      <c r="U255" s="12">
        <f t="shared" si="157"/>
        <v>0</v>
      </c>
      <c r="V255" s="31">
        <v>0</v>
      </c>
      <c r="W255" s="31">
        <v>0</v>
      </c>
      <c r="X255" s="31">
        <v>0</v>
      </c>
      <c r="Y255" s="30">
        <f t="shared" si="181"/>
        <v>0</v>
      </c>
      <c r="Z255" s="17">
        <f t="shared" si="158"/>
        <v>0</v>
      </c>
      <c r="AA255" s="17">
        <f t="shared" si="160"/>
        <v>0</v>
      </c>
      <c r="AB255" s="23">
        <v>0</v>
      </c>
      <c r="AC255" s="17">
        <f t="shared" si="161"/>
        <v>0</v>
      </c>
      <c r="AD255" s="17">
        <f t="shared" si="188"/>
        <v>0</v>
      </c>
      <c r="AE255" s="17">
        <f t="shared" si="188"/>
        <v>0</v>
      </c>
      <c r="AF255" s="17">
        <f t="shared" si="188"/>
        <v>0</v>
      </c>
      <c r="AH255" s="17">
        <f t="shared" si="189"/>
        <v>0</v>
      </c>
      <c r="AI255" s="17">
        <f t="shared" si="189"/>
        <v>0</v>
      </c>
      <c r="AJ255" s="17">
        <f t="shared" si="189"/>
        <v>0</v>
      </c>
      <c r="AK255" s="17">
        <f t="shared" si="189"/>
        <v>0</v>
      </c>
      <c r="AL255" s="17">
        <f t="shared" si="189"/>
        <v>0</v>
      </c>
      <c r="AM255" s="17">
        <f t="shared" si="189"/>
        <v>0</v>
      </c>
      <c r="AN255" s="17">
        <f t="shared" si="189"/>
        <v>0</v>
      </c>
      <c r="AO255" s="17">
        <f t="shared" si="189"/>
        <v>0</v>
      </c>
      <c r="AP255" s="17">
        <f t="shared" si="189"/>
        <v>0</v>
      </c>
      <c r="AQ255" s="17">
        <f t="shared" si="189"/>
        <v>0</v>
      </c>
      <c r="AR255" s="17">
        <f t="shared" si="190"/>
        <v>0</v>
      </c>
      <c r="AS255" s="17">
        <f t="shared" si="190"/>
        <v>0</v>
      </c>
      <c r="AT255" s="17">
        <f t="shared" si="190"/>
        <v>0</v>
      </c>
      <c r="AU255" s="17">
        <f t="shared" si="190"/>
        <v>0</v>
      </c>
      <c r="AV255" s="17">
        <f t="shared" si="190"/>
        <v>0</v>
      </c>
      <c r="AW255" s="17">
        <f t="shared" si="190"/>
        <v>0</v>
      </c>
      <c r="AX255" s="17">
        <f t="shared" si="190"/>
        <v>0</v>
      </c>
      <c r="AY255" s="17">
        <f t="shared" si="190"/>
        <v>0</v>
      </c>
      <c r="BA255" s="17">
        <f t="shared" si="191"/>
        <v>0</v>
      </c>
      <c r="BB255" s="17">
        <f t="shared" si="191"/>
        <v>0</v>
      </c>
      <c r="BC255" s="17">
        <f t="shared" si="191"/>
        <v>0</v>
      </c>
      <c r="BD255" s="17">
        <f t="shared" si="191"/>
        <v>0</v>
      </c>
      <c r="BE255" s="17">
        <f t="shared" si="191"/>
        <v>0</v>
      </c>
      <c r="BF255" s="17">
        <f t="shared" si="191"/>
        <v>0</v>
      </c>
      <c r="BH255" s="36">
        <f t="shared" si="182"/>
        <v>0</v>
      </c>
      <c r="BI255" s="5"/>
    </row>
    <row r="256" spans="1:61" ht="15">
      <c r="A256" s="24" t="s">
        <v>12721</v>
      </c>
      <c r="B256" s="15">
        <f t="shared" si="150"/>
        <v>0</v>
      </c>
      <c r="C256" s="22" t="s">
        <v>12722</v>
      </c>
      <c r="D256" s="78">
        <f t="shared" si="151"/>
        <v>0</v>
      </c>
      <c r="E256" s="17">
        <f t="shared" si="152"/>
        <v>0</v>
      </c>
      <c r="F256" s="3">
        <f t="shared" si="153"/>
        <v>0</v>
      </c>
      <c r="G256" s="84">
        <f t="shared" si="154"/>
        <v>0</v>
      </c>
      <c r="H256" s="79">
        <f t="shared" si="177"/>
        <v>0</v>
      </c>
      <c r="I256" s="79">
        <f t="shared" si="178"/>
        <v>0</v>
      </c>
      <c r="J256" s="79">
        <f t="shared" si="179"/>
        <v>0</v>
      </c>
      <c r="K256" s="23">
        <v>0</v>
      </c>
      <c r="L256" s="17">
        <f t="shared" si="186"/>
        <v>0</v>
      </c>
      <c r="M256" s="17">
        <f t="shared" si="186"/>
        <v>0</v>
      </c>
      <c r="N256" s="79">
        <f t="shared" si="180"/>
        <v>0</v>
      </c>
      <c r="O256" s="17">
        <f t="shared" si="187"/>
        <v>0</v>
      </c>
      <c r="P256" s="17">
        <f t="shared" si="187"/>
        <v>0</v>
      </c>
      <c r="Q256" s="17">
        <f t="shared" si="187"/>
        <v>0</v>
      </c>
      <c r="R256" s="78">
        <f t="shared" si="155"/>
        <v>0</v>
      </c>
      <c r="S256" s="17">
        <f t="shared" si="159"/>
        <v>0</v>
      </c>
      <c r="T256" s="12">
        <f t="shared" si="156"/>
        <v>0</v>
      </c>
      <c r="U256" s="12">
        <f t="shared" si="157"/>
        <v>0</v>
      </c>
      <c r="V256" s="31">
        <v>0</v>
      </c>
      <c r="W256" s="31">
        <v>0</v>
      </c>
      <c r="X256" s="31">
        <v>0</v>
      </c>
      <c r="Y256" s="30">
        <f t="shared" si="181"/>
        <v>0</v>
      </c>
      <c r="Z256" s="17">
        <f t="shared" si="158"/>
        <v>0</v>
      </c>
      <c r="AA256" s="17">
        <f t="shared" si="160"/>
        <v>0</v>
      </c>
      <c r="AB256" s="23">
        <v>0</v>
      </c>
      <c r="AC256" s="17">
        <f t="shared" si="161"/>
        <v>0</v>
      </c>
      <c r="AD256" s="17">
        <f t="shared" si="188"/>
        <v>0</v>
      </c>
      <c r="AE256" s="17">
        <f t="shared" si="188"/>
        <v>0</v>
      </c>
      <c r="AF256" s="17">
        <f t="shared" si="188"/>
        <v>0</v>
      </c>
      <c r="AH256" s="17">
        <f t="shared" si="189"/>
        <v>0</v>
      </c>
      <c r="AI256" s="17">
        <f t="shared" si="189"/>
        <v>0</v>
      </c>
      <c r="AJ256" s="17">
        <f t="shared" si="189"/>
        <v>0</v>
      </c>
      <c r="AK256" s="17">
        <f t="shared" si="189"/>
        <v>0</v>
      </c>
      <c r="AL256" s="17">
        <f t="shared" si="189"/>
        <v>0</v>
      </c>
      <c r="AM256" s="17">
        <f t="shared" si="189"/>
        <v>0</v>
      </c>
      <c r="AN256" s="17">
        <f t="shared" si="189"/>
        <v>0</v>
      </c>
      <c r="AO256" s="17">
        <f t="shared" si="189"/>
        <v>0</v>
      </c>
      <c r="AP256" s="17">
        <f t="shared" si="189"/>
        <v>0</v>
      </c>
      <c r="AQ256" s="17">
        <f t="shared" si="189"/>
        <v>0</v>
      </c>
      <c r="AR256" s="17">
        <f t="shared" si="190"/>
        <v>0</v>
      </c>
      <c r="AS256" s="17">
        <f t="shared" si="190"/>
        <v>0</v>
      </c>
      <c r="AT256" s="17">
        <f t="shared" si="190"/>
        <v>0</v>
      </c>
      <c r="AU256" s="17">
        <f t="shared" si="190"/>
        <v>0</v>
      </c>
      <c r="AV256" s="17">
        <f t="shared" si="190"/>
        <v>0</v>
      </c>
      <c r="AW256" s="17">
        <f t="shared" si="190"/>
        <v>0</v>
      </c>
      <c r="AX256" s="17">
        <f t="shared" si="190"/>
        <v>0</v>
      </c>
      <c r="AY256" s="17">
        <f t="shared" si="190"/>
        <v>0</v>
      </c>
      <c r="BA256" s="17">
        <f t="shared" si="191"/>
        <v>0</v>
      </c>
      <c r="BB256" s="17">
        <f t="shared" si="191"/>
        <v>0</v>
      </c>
      <c r="BC256" s="17">
        <f t="shared" si="191"/>
        <v>0</v>
      </c>
      <c r="BD256" s="17">
        <f t="shared" si="191"/>
        <v>0</v>
      </c>
      <c r="BE256" s="17">
        <f t="shared" si="191"/>
        <v>0</v>
      </c>
      <c r="BF256" s="17">
        <f t="shared" si="191"/>
        <v>0</v>
      </c>
      <c r="BH256" s="36">
        <f t="shared" si="182"/>
        <v>0</v>
      </c>
      <c r="BI256" s="33"/>
    </row>
    <row r="257" spans="1:61" ht="15">
      <c r="A257" s="24" t="s">
        <v>12723</v>
      </c>
      <c r="B257" s="15">
        <f t="shared" si="150"/>
        <v>0</v>
      </c>
      <c r="C257" s="22" t="s">
        <v>12724</v>
      </c>
      <c r="D257" s="78">
        <f t="shared" si="151"/>
        <v>0</v>
      </c>
      <c r="E257" s="17">
        <f t="shared" si="152"/>
        <v>0</v>
      </c>
      <c r="F257" s="3">
        <f t="shared" si="153"/>
        <v>0</v>
      </c>
      <c r="G257" s="84">
        <f t="shared" si="154"/>
        <v>0</v>
      </c>
      <c r="H257" s="79">
        <f t="shared" si="177"/>
        <v>0</v>
      </c>
      <c r="I257" s="79">
        <f t="shared" si="178"/>
        <v>0</v>
      </c>
      <c r="J257" s="79">
        <f t="shared" si="179"/>
        <v>0</v>
      </c>
      <c r="K257" s="23">
        <v>0</v>
      </c>
      <c r="L257" s="17">
        <f t="shared" si="186"/>
        <v>0</v>
      </c>
      <c r="M257" s="17">
        <f t="shared" si="186"/>
        <v>0</v>
      </c>
      <c r="N257" s="79">
        <f t="shared" si="180"/>
        <v>0</v>
      </c>
      <c r="O257" s="17">
        <f t="shared" si="187"/>
        <v>0</v>
      </c>
      <c r="P257" s="17">
        <f t="shared" si="187"/>
        <v>0</v>
      </c>
      <c r="Q257" s="17">
        <f t="shared" si="187"/>
        <v>0</v>
      </c>
      <c r="R257" s="78">
        <f t="shared" si="155"/>
        <v>0</v>
      </c>
      <c r="S257" s="17">
        <f t="shared" si="159"/>
        <v>0</v>
      </c>
      <c r="T257" s="12">
        <f t="shared" si="156"/>
        <v>0</v>
      </c>
      <c r="U257" s="12">
        <f t="shared" si="157"/>
        <v>0</v>
      </c>
      <c r="V257" s="31">
        <v>0</v>
      </c>
      <c r="W257" s="31">
        <v>0</v>
      </c>
      <c r="X257" s="31">
        <v>0</v>
      </c>
      <c r="Y257" s="30">
        <f t="shared" si="181"/>
        <v>0</v>
      </c>
      <c r="Z257" s="17">
        <f t="shared" si="158"/>
        <v>0</v>
      </c>
      <c r="AA257" s="17">
        <f t="shared" si="160"/>
        <v>0</v>
      </c>
      <c r="AB257" s="23">
        <v>0</v>
      </c>
      <c r="AC257" s="17">
        <f t="shared" si="161"/>
        <v>0</v>
      </c>
      <c r="AD257" s="17">
        <f t="shared" si="188"/>
        <v>0</v>
      </c>
      <c r="AE257" s="17">
        <f t="shared" si="188"/>
        <v>0</v>
      </c>
      <c r="AF257" s="17">
        <f t="shared" si="188"/>
        <v>0</v>
      </c>
      <c r="AH257" s="17">
        <f t="shared" si="189"/>
        <v>0</v>
      </c>
      <c r="AI257" s="17">
        <f t="shared" si="189"/>
        <v>0</v>
      </c>
      <c r="AJ257" s="17">
        <f t="shared" si="189"/>
        <v>0</v>
      </c>
      <c r="AK257" s="17">
        <f t="shared" si="189"/>
        <v>0</v>
      </c>
      <c r="AL257" s="17">
        <f t="shared" si="189"/>
        <v>0</v>
      </c>
      <c r="AM257" s="17">
        <f t="shared" si="189"/>
        <v>0</v>
      </c>
      <c r="AN257" s="17">
        <f t="shared" si="189"/>
        <v>0</v>
      </c>
      <c r="AO257" s="17">
        <f t="shared" si="189"/>
        <v>0</v>
      </c>
      <c r="AP257" s="17">
        <f t="shared" si="189"/>
        <v>0</v>
      </c>
      <c r="AQ257" s="17">
        <f t="shared" si="189"/>
        <v>0</v>
      </c>
      <c r="AR257" s="17">
        <f t="shared" si="190"/>
        <v>0</v>
      </c>
      <c r="AS257" s="17">
        <f t="shared" si="190"/>
        <v>0</v>
      </c>
      <c r="AT257" s="17">
        <f t="shared" si="190"/>
        <v>0</v>
      </c>
      <c r="AU257" s="17">
        <f t="shared" si="190"/>
        <v>0</v>
      </c>
      <c r="AV257" s="17">
        <f t="shared" si="190"/>
        <v>0</v>
      </c>
      <c r="AW257" s="17">
        <f t="shared" si="190"/>
        <v>0</v>
      </c>
      <c r="AX257" s="17">
        <f t="shared" si="190"/>
        <v>0</v>
      </c>
      <c r="AY257" s="17">
        <f t="shared" si="190"/>
        <v>0</v>
      </c>
      <c r="BA257" s="17">
        <f t="shared" si="191"/>
        <v>0</v>
      </c>
      <c r="BB257" s="17">
        <f t="shared" si="191"/>
        <v>0</v>
      </c>
      <c r="BC257" s="17">
        <f t="shared" si="191"/>
        <v>0</v>
      </c>
      <c r="BD257" s="17">
        <f t="shared" si="191"/>
        <v>0</v>
      </c>
      <c r="BE257" s="17">
        <f t="shared" si="191"/>
        <v>0</v>
      </c>
      <c r="BF257" s="17">
        <f t="shared" si="191"/>
        <v>0</v>
      </c>
      <c r="BH257" s="36">
        <f t="shared" si="182"/>
        <v>0</v>
      </c>
      <c r="BI257" s="33"/>
    </row>
    <row r="258" spans="1:61" ht="15">
      <c r="A258" s="24" t="s">
        <v>12725</v>
      </c>
      <c r="B258" s="15">
        <f t="shared" si="150"/>
        <v>0</v>
      </c>
      <c r="C258" s="22" t="s">
        <v>12726</v>
      </c>
      <c r="D258" s="78">
        <f t="shared" si="151"/>
        <v>0</v>
      </c>
      <c r="E258" s="17">
        <f t="shared" si="152"/>
        <v>0</v>
      </c>
      <c r="F258" s="3">
        <f t="shared" si="153"/>
        <v>0</v>
      </c>
      <c r="G258" s="84">
        <f t="shared" si="154"/>
        <v>0</v>
      </c>
      <c r="H258" s="79">
        <f t="shared" si="177"/>
        <v>0</v>
      </c>
      <c r="I258" s="79">
        <f t="shared" si="178"/>
        <v>0</v>
      </c>
      <c r="J258" s="79">
        <f t="shared" si="179"/>
        <v>0</v>
      </c>
      <c r="K258" s="23">
        <v>0</v>
      </c>
      <c r="L258" s="17">
        <f t="shared" si="186"/>
        <v>0</v>
      </c>
      <c r="M258" s="17">
        <f t="shared" si="186"/>
        <v>0</v>
      </c>
      <c r="N258" s="79">
        <f t="shared" si="180"/>
        <v>0</v>
      </c>
      <c r="O258" s="17">
        <f t="shared" si="187"/>
        <v>0</v>
      </c>
      <c r="P258" s="17">
        <f t="shared" si="187"/>
        <v>0</v>
      </c>
      <c r="Q258" s="17">
        <f t="shared" si="187"/>
        <v>0</v>
      </c>
      <c r="R258" s="78">
        <f t="shared" si="155"/>
        <v>0</v>
      </c>
      <c r="S258" s="17">
        <f t="shared" si="159"/>
        <v>0</v>
      </c>
      <c r="T258" s="12">
        <f t="shared" si="156"/>
        <v>0</v>
      </c>
      <c r="U258" s="12">
        <f t="shared" si="157"/>
        <v>0</v>
      </c>
      <c r="V258" s="31">
        <v>0</v>
      </c>
      <c r="W258" s="31">
        <v>0</v>
      </c>
      <c r="X258" s="31">
        <v>0</v>
      </c>
      <c r="Y258" s="30">
        <f t="shared" si="181"/>
        <v>0</v>
      </c>
      <c r="Z258" s="17">
        <f t="shared" si="158"/>
        <v>0</v>
      </c>
      <c r="AA258" s="17">
        <f t="shared" si="160"/>
        <v>0</v>
      </c>
      <c r="AB258" s="23">
        <v>0</v>
      </c>
      <c r="AC258" s="17">
        <f t="shared" si="161"/>
        <v>0</v>
      </c>
      <c r="AD258" s="17">
        <f t="shared" si="188"/>
        <v>0</v>
      </c>
      <c r="AE258" s="17">
        <f t="shared" si="188"/>
        <v>0</v>
      </c>
      <c r="AF258" s="17">
        <f t="shared" si="188"/>
        <v>0</v>
      </c>
      <c r="AH258" s="17">
        <f t="shared" ref="AH258:AQ267" si="192">SUMPRODUCT(AH$374:AH$599*(LEFT($A$374:$A$599,LEN($A258))=$A258))</f>
        <v>0</v>
      </c>
      <c r="AI258" s="17">
        <f t="shared" si="192"/>
        <v>0</v>
      </c>
      <c r="AJ258" s="17">
        <f t="shared" si="192"/>
        <v>0</v>
      </c>
      <c r="AK258" s="17">
        <f t="shared" si="192"/>
        <v>0</v>
      </c>
      <c r="AL258" s="17">
        <f t="shared" si="192"/>
        <v>0</v>
      </c>
      <c r="AM258" s="17">
        <f t="shared" si="192"/>
        <v>0</v>
      </c>
      <c r="AN258" s="17">
        <f t="shared" si="192"/>
        <v>0</v>
      </c>
      <c r="AO258" s="17">
        <f t="shared" si="192"/>
        <v>0</v>
      </c>
      <c r="AP258" s="17">
        <f t="shared" si="192"/>
        <v>0</v>
      </c>
      <c r="AQ258" s="17">
        <f t="shared" si="192"/>
        <v>0</v>
      </c>
      <c r="AR258" s="17">
        <f t="shared" ref="AR258:AY267" si="193">SUMPRODUCT(AR$374:AR$599*(LEFT($A$374:$A$599,LEN($A258))=$A258))</f>
        <v>0</v>
      </c>
      <c r="AS258" s="17">
        <f t="shared" si="193"/>
        <v>0</v>
      </c>
      <c r="AT258" s="17">
        <f t="shared" si="193"/>
        <v>0</v>
      </c>
      <c r="AU258" s="17">
        <f t="shared" si="193"/>
        <v>0</v>
      </c>
      <c r="AV258" s="17">
        <f t="shared" si="193"/>
        <v>0</v>
      </c>
      <c r="AW258" s="17">
        <f t="shared" si="193"/>
        <v>0</v>
      </c>
      <c r="AX258" s="17">
        <f t="shared" si="193"/>
        <v>0</v>
      </c>
      <c r="AY258" s="17">
        <f t="shared" si="193"/>
        <v>0</v>
      </c>
      <c r="BA258" s="17">
        <f t="shared" ref="BA258:BF267" si="194">SUMPRODUCT(BA$374:BA$599*(LEFT($A$374:$A$599,LEN($A258))=$A258))</f>
        <v>0</v>
      </c>
      <c r="BB258" s="17">
        <f t="shared" si="194"/>
        <v>0</v>
      </c>
      <c r="BC258" s="17">
        <f t="shared" si="194"/>
        <v>0</v>
      </c>
      <c r="BD258" s="17">
        <f t="shared" si="194"/>
        <v>0</v>
      </c>
      <c r="BE258" s="17">
        <f t="shared" si="194"/>
        <v>0</v>
      </c>
      <c r="BF258" s="17">
        <f t="shared" si="194"/>
        <v>0</v>
      </c>
      <c r="BH258" s="36">
        <f t="shared" si="182"/>
        <v>0</v>
      </c>
      <c r="BI258" s="5"/>
    </row>
    <row r="259" spans="1:61" ht="15">
      <c r="A259" s="24" t="s">
        <v>12727</v>
      </c>
      <c r="B259" s="15">
        <f t="shared" si="150"/>
        <v>0</v>
      </c>
      <c r="C259" s="22" t="s">
        <v>12728</v>
      </c>
      <c r="D259" s="78">
        <f t="shared" si="151"/>
        <v>0</v>
      </c>
      <c r="E259" s="17">
        <f t="shared" si="152"/>
        <v>0</v>
      </c>
      <c r="F259" s="3">
        <f t="shared" si="153"/>
        <v>0</v>
      </c>
      <c r="G259" s="84">
        <f t="shared" si="154"/>
        <v>0</v>
      </c>
      <c r="H259" s="79">
        <f t="shared" si="177"/>
        <v>0</v>
      </c>
      <c r="I259" s="79">
        <f t="shared" si="178"/>
        <v>0</v>
      </c>
      <c r="J259" s="79">
        <f t="shared" si="179"/>
        <v>0</v>
      </c>
      <c r="K259" s="23">
        <v>0</v>
      </c>
      <c r="L259" s="17">
        <f t="shared" si="186"/>
        <v>0</v>
      </c>
      <c r="M259" s="17">
        <f t="shared" si="186"/>
        <v>0</v>
      </c>
      <c r="N259" s="79">
        <f t="shared" si="180"/>
        <v>0</v>
      </c>
      <c r="O259" s="17">
        <f t="shared" si="187"/>
        <v>0</v>
      </c>
      <c r="P259" s="17">
        <f t="shared" si="187"/>
        <v>0</v>
      </c>
      <c r="Q259" s="17">
        <f t="shared" si="187"/>
        <v>0</v>
      </c>
      <c r="R259" s="78">
        <f t="shared" si="155"/>
        <v>0</v>
      </c>
      <c r="S259" s="17">
        <f t="shared" si="159"/>
        <v>0</v>
      </c>
      <c r="T259" s="12">
        <f t="shared" si="156"/>
        <v>0</v>
      </c>
      <c r="U259" s="12">
        <f t="shared" si="157"/>
        <v>0</v>
      </c>
      <c r="V259" s="31">
        <v>0</v>
      </c>
      <c r="W259" s="31">
        <v>0</v>
      </c>
      <c r="X259" s="31">
        <v>0</v>
      </c>
      <c r="Y259" s="30">
        <f t="shared" si="181"/>
        <v>0</v>
      </c>
      <c r="Z259" s="17">
        <f t="shared" si="158"/>
        <v>0</v>
      </c>
      <c r="AA259" s="17">
        <f t="shared" si="160"/>
        <v>0</v>
      </c>
      <c r="AB259" s="23">
        <v>0</v>
      </c>
      <c r="AC259" s="17">
        <f t="shared" si="161"/>
        <v>0</v>
      </c>
      <c r="AD259" s="17">
        <f t="shared" si="188"/>
        <v>0</v>
      </c>
      <c r="AE259" s="17">
        <f t="shared" si="188"/>
        <v>0</v>
      </c>
      <c r="AF259" s="17">
        <f t="shared" si="188"/>
        <v>0</v>
      </c>
      <c r="AH259" s="17">
        <f t="shared" si="192"/>
        <v>0</v>
      </c>
      <c r="AI259" s="17">
        <f t="shared" si="192"/>
        <v>0</v>
      </c>
      <c r="AJ259" s="17">
        <f t="shared" si="192"/>
        <v>0</v>
      </c>
      <c r="AK259" s="17">
        <f t="shared" si="192"/>
        <v>0</v>
      </c>
      <c r="AL259" s="17">
        <f t="shared" si="192"/>
        <v>0</v>
      </c>
      <c r="AM259" s="17">
        <f t="shared" si="192"/>
        <v>0</v>
      </c>
      <c r="AN259" s="17">
        <f t="shared" si="192"/>
        <v>0</v>
      </c>
      <c r="AO259" s="17">
        <f t="shared" si="192"/>
        <v>0</v>
      </c>
      <c r="AP259" s="17">
        <f t="shared" si="192"/>
        <v>0</v>
      </c>
      <c r="AQ259" s="17">
        <f t="shared" si="192"/>
        <v>0</v>
      </c>
      <c r="AR259" s="17">
        <f t="shared" si="193"/>
        <v>0</v>
      </c>
      <c r="AS259" s="17">
        <f t="shared" si="193"/>
        <v>0</v>
      </c>
      <c r="AT259" s="17">
        <f t="shared" si="193"/>
        <v>0</v>
      </c>
      <c r="AU259" s="17">
        <f t="shared" si="193"/>
        <v>0</v>
      </c>
      <c r="AV259" s="17">
        <f t="shared" si="193"/>
        <v>0</v>
      </c>
      <c r="AW259" s="17">
        <f t="shared" si="193"/>
        <v>0</v>
      </c>
      <c r="AX259" s="17">
        <f t="shared" si="193"/>
        <v>0</v>
      </c>
      <c r="AY259" s="17">
        <f t="shared" si="193"/>
        <v>0</v>
      </c>
      <c r="BA259" s="17">
        <f t="shared" si="194"/>
        <v>0</v>
      </c>
      <c r="BB259" s="17">
        <f t="shared" si="194"/>
        <v>0</v>
      </c>
      <c r="BC259" s="17">
        <f t="shared" si="194"/>
        <v>0</v>
      </c>
      <c r="BD259" s="17">
        <f t="shared" si="194"/>
        <v>0</v>
      </c>
      <c r="BE259" s="17">
        <f t="shared" si="194"/>
        <v>0</v>
      </c>
      <c r="BF259" s="17">
        <f t="shared" si="194"/>
        <v>0</v>
      </c>
      <c r="BH259" s="36">
        <f t="shared" si="182"/>
        <v>0</v>
      </c>
      <c r="BI259" s="5"/>
    </row>
    <row r="260" spans="1:61" ht="15">
      <c r="A260" s="24" t="s">
        <v>12729</v>
      </c>
      <c r="B260" s="15">
        <f t="shared" si="150"/>
        <v>0</v>
      </c>
      <c r="C260" s="22" t="s">
        <v>12730</v>
      </c>
      <c r="D260" s="78">
        <f t="shared" si="151"/>
        <v>0</v>
      </c>
      <c r="E260" s="17">
        <f t="shared" si="152"/>
        <v>0</v>
      </c>
      <c r="F260" s="3">
        <f t="shared" si="153"/>
        <v>0</v>
      </c>
      <c r="G260" s="84">
        <f t="shared" si="154"/>
        <v>0</v>
      </c>
      <c r="H260" s="79">
        <f t="shared" si="177"/>
        <v>0</v>
      </c>
      <c r="I260" s="79">
        <f t="shared" si="178"/>
        <v>0</v>
      </c>
      <c r="J260" s="79">
        <f t="shared" si="179"/>
        <v>0</v>
      </c>
      <c r="K260" s="23">
        <v>0</v>
      </c>
      <c r="L260" s="17">
        <f t="shared" si="186"/>
        <v>0</v>
      </c>
      <c r="M260" s="17">
        <f t="shared" si="186"/>
        <v>0</v>
      </c>
      <c r="N260" s="79">
        <f t="shared" si="180"/>
        <v>0</v>
      </c>
      <c r="O260" s="17">
        <f t="shared" si="187"/>
        <v>0</v>
      </c>
      <c r="P260" s="17">
        <f t="shared" si="187"/>
        <v>0</v>
      </c>
      <c r="Q260" s="17">
        <f t="shared" si="187"/>
        <v>0</v>
      </c>
      <c r="R260" s="78">
        <f t="shared" si="155"/>
        <v>0</v>
      </c>
      <c r="S260" s="17">
        <f t="shared" si="159"/>
        <v>0</v>
      </c>
      <c r="T260" s="12">
        <f t="shared" si="156"/>
        <v>0</v>
      </c>
      <c r="U260" s="12">
        <f t="shared" si="157"/>
        <v>0</v>
      </c>
      <c r="V260" s="31">
        <v>0</v>
      </c>
      <c r="W260" s="31">
        <v>0</v>
      </c>
      <c r="X260" s="31">
        <v>0</v>
      </c>
      <c r="Y260" s="30">
        <f t="shared" si="181"/>
        <v>0</v>
      </c>
      <c r="Z260" s="17">
        <f t="shared" si="158"/>
        <v>0</v>
      </c>
      <c r="AA260" s="17">
        <f t="shared" si="160"/>
        <v>0</v>
      </c>
      <c r="AB260" s="23">
        <v>0</v>
      </c>
      <c r="AC260" s="17">
        <f t="shared" si="161"/>
        <v>0</v>
      </c>
      <c r="AD260" s="17">
        <f t="shared" si="188"/>
        <v>0</v>
      </c>
      <c r="AE260" s="17">
        <f t="shared" si="188"/>
        <v>0</v>
      </c>
      <c r="AF260" s="17">
        <f t="shared" si="188"/>
        <v>0</v>
      </c>
      <c r="AH260" s="17">
        <f t="shared" si="192"/>
        <v>0</v>
      </c>
      <c r="AI260" s="17">
        <f t="shared" si="192"/>
        <v>0</v>
      </c>
      <c r="AJ260" s="17">
        <f t="shared" si="192"/>
        <v>0</v>
      </c>
      <c r="AK260" s="17">
        <f t="shared" si="192"/>
        <v>0</v>
      </c>
      <c r="AL260" s="17">
        <f t="shared" si="192"/>
        <v>0</v>
      </c>
      <c r="AM260" s="17">
        <f t="shared" si="192"/>
        <v>0</v>
      </c>
      <c r="AN260" s="17">
        <f t="shared" si="192"/>
        <v>0</v>
      </c>
      <c r="AO260" s="17">
        <f t="shared" si="192"/>
        <v>0</v>
      </c>
      <c r="AP260" s="17">
        <f t="shared" si="192"/>
        <v>0</v>
      </c>
      <c r="AQ260" s="17">
        <f t="shared" si="192"/>
        <v>0</v>
      </c>
      <c r="AR260" s="17">
        <f t="shared" si="193"/>
        <v>0</v>
      </c>
      <c r="AS260" s="17">
        <f t="shared" si="193"/>
        <v>0</v>
      </c>
      <c r="AT260" s="17">
        <f t="shared" si="193"/>
        <v>0</v>
      </c>
      <c r="AU260" s="17">
        <f t="shared" si="193"/>
        <v>0</v>
      </c>
      <c r="AV260" s="17">
        <f t="shared" si="193"/>
        <v>0</v>
      </c>
      <c r="AW260" s="17">
        <f t="shared" si="193"/>
        <v>0</v>
      </c>
      <c r="AX260" s="17">
        <f t="shared" si="193"/>
        <v>0</v>
      </c>
      <c r="AY260" s="17">
        <f t="shared" si="193"/>
        <v>0</v>
      </c>
      <c r="BA260" s="17">
        <f t="shared" si="194"/>
        <v>0</v>
      </c>
      <c r="BB260" s="17">
        <f t="shared" si="194"/>
        <v>0</v>
      </c>
      <c r="BC260" s="17">
        <f t="shared" si="194"/>
        <v>0</v>
      </c>
      <c r="BD260" s="17">
        <f t="shared" si="194"/>
        <v>0</v>
      </c>
      <c r="BE260" s="17">
        <f t="shared" si="194"/>
        <v>0</v>
      </c>
      <c r="BF260" s="17">
        <f t="shared" si="194"/>
        <v>0</v>
      </c>
      <c r="BH260" s="36">
        <f t="shared" si="182"/>
        <v>0</v>
      </c>
      <c r="BI260" s="33"/>
    </row>
    <row r="261" spans="1:61" ht="15">
      <c r="A261" s="24" t="s">
        <v>12731</v>
      </c>
      <c r="B261" s="15">
        <f t="shared" si="150"/>
        <v>0</v>
      </c>
      <c r="C261" s="22" t="s">
        <v>12732</v>
      </c>
      <c r="D261" s="78">
        <f t="shared" si="151"/>
        <v>0</v>
      </c>
      <c r="E261" s="17">
        <f t="shared" si="152"/>
        <v>0</v>
      </c>
      <c r="F261" s="3">
        <f t="shared" si="153"/>
        <v>0</v>
      </c>
      <c r="G261" s="84">
        <f t="shared" si="154"/>
        <v>0</v>
      </c>
      <c r="H261" s="79">
        <f t="shared" si="177"/>
        <v>0</v>
      </c>
      <c r="I261" s="79">
        <f t="shared" si="178"/>
        <v>0</v>
      </c>
      <c r="J261" s="79">
        <f t="shared" si="179"/>
        <v>0</v>
      </c>
      <c r="K261" s="23">
        <v>0</v>
      </c>
      <c r="L261" s="17">
        <f t="shared" si="186"/>
        <v>0</v>
      </c>
      <c r="M261" s="17">
        <f t="shared" si="186"/>
        <v>0</v>
      </c>
      <c r="N261" s="79">
        <f t="shared" si="180"/>
        <v>0</v>
      </c>
      <c r="O261" s="17">
        <f t="shared" si="187"/>
        <v>0</v>
      </c>
      <c r="P261" s="17">
        <f t="shared" si="187"/>
        <v>0</v>
      </c>
      <c r="Q261" s="17">
        <f t="shared" si="187"/>
        <v>0</v>
      </c>
      <c r="R261" s="78">
        <f t="shared" si="155"/>
        <v>0</v>
      </c>
      <c r="S261" s="17">
        <f t="shared" si="159"/>
        <v>0</v>
      </c>
      <c r="T261" s="12">
        <f t="shared" si="156"/>
        <v>0</v>
      </c>
      <c r="U261" s="12">
        <f t="shared" si="157"/>
        <v>0</v>
      </c>
      <c r="V261" s="31">
        <v>0</v>
      </c>
      <c r="W261" s="31">
        <v>0</v>
      </c>
      <c r="X261" s="31">
        <v>0</v>
      </c>
      <c r="Y261" s="30">
        <f t="shared" si="181"/>
        <v>0</v>
      </c>
      <c r="Z261" s="17">
        <f t="shared" si="158"/>
        <v>0</v>
      </c>
      <c r="AA261" s="17">
        <f t="shared" si="160"/>
        <v>0</v>
      </c>
      <c r="AB261" s="23">
        <v>0</v>
      </c>
      <c r="AC261" s="17">
        <f t="shared" si="161"/>
        <v>0</v>
      </c>
      <c r="AD261" s="17">
        <f t="shared" si="188"/>
        <v>0</v>
      </c>
      <c r="AE261" s="17">
        <f t="shared" si="188"/>
        <v>0</v>
      </c>
      <c r="AF261" s="17">
        <f t="shared" si="188"/>
        <v>0</v>
      </c>
      <c r="AH261" s="17">
        <f t="shared" si="192"/>
        <v>0</v>
      </c>
      <c r="AI261" s="17">
        <f t="shared" si="192"/>
        <v>0</v>
      </c>
      <c r="AJ261" s="17">
        <f t="shared" si="192"/>
        <v>0</v>
      </c>
      <c r="AK261" s="17">
        <f t="shared" si="192"/>
        <v>0</v>
      </c>
      <c r="AL261" s="17">
        <f t="shared" si="192"/>
        <v>0</v>
      </c>
      <c r="AM261" s="17">
        <f t="shared" si="192"/>
        <v>0</v>
      </c>
      <c r="AN261" s="17">
        <f t="shared" si="192"/>
        <v>0</v>
      </c>
      <c r="AO261" s="17">
        <f t="shared" si="192"/>
        <v>0</v>
      </c>
      <c r="AP261" s="17">
        <f t="shared" si="192"/>
        <v>0</v>
      </c>
      <c r="AQ261" s="17">
        <f t="shared" si="192"/>
        <v>0</v>
      </c>
      <c r="AR261" s="17">
        <f t="shared" si="193"/>
        <v>0</v>
      </c>
      <c r="AS261" s="17">
        <f t="shared" si="193"/>
        <v>0</v>
      </c>
      <c r="AT261" s="17">
        <f t="shared" si="193"/>
        <v>0</v>
      </c>
      <c r="AU261" s="17">
        <f t="shared" si="193"/>
        <v>0</v>
      </c>
      <c r="AV261" s="17">
        <f t="shared" si="193"/>
        <v>0</v>
      </c>
      <c r="AW261" s="17">
        <f t="shared" si="193"/>
        <v>0</v>
      </c>
      <c r="AX261" s="17">
        <f t="shared" si="193"/>
        <v>0</v>
      </c>
      <c r="AY261" s="17">
        <f t="shared" si="193"/>
        <v>0</v>
      </c>
      <c r="BA261" s="17">
        <f t="shared" si="194"/>
        <v>0</v>
      </c>
      <c r="BB261" s="17">
        <f t="shared" si="194"/>
        <v>0</v>
      </c>
      <c r="BC261" s="17">
        <f t="shared" si="194"/>
        <v>0</v>
      </c>
      <c r="BD261" s="17">
        <f t="shared" si="194"/>
        <v>0</v>
      </c>
      <c r="BE261" s="17">
        <f t="shared" si="194"/>
        <v>0</v>
      </c>
      <c r="BF261" s="17">
        <f t="shared" si="194"/>
        <v>0</v>
      </c>
      <c r="BH261" s="36">
        <f t="shared" si="182"/>
        <v>0</v>
      </c>
      <c r="BI261" s="33"/>
    </row>
    <row r="262" spans="1:61" ht="15">
      <c r="A262" s="24" t="s">
        <v>12733</v>
      </c>
      <c r="B262" s="15">
        <f t="shared" si="150"/>
        <v>0</v>
      </c>
      <c r="C262" s="22" t="s">
        <v>12734</v>
      </c>
      <c r="D262" s="78">
        <f t="shared" si="151"/>
        <v>0</v>
      </c>
      <c r="E262" s="17">
        <f t="shared" si="152"/>
        <v>0</v>
      </c>
      <c r="F262" s="3">
        <f t="shared" si="153"/>
        <v>0</v>
      </c>
      <c r="G262" s="84">
        <f t="shared" si="154"/>
        <v>0</v>
      </c>
      <c r="H262" s="79">
        <f t="shared" si="177"/>
        <v>0</v>
      </c>
      <c r="I262" s="79">
        <f t="shared" si="178"/>
        <v>0</v>
      </c>
      <c r="J262" s="79">
        <f t="shared" si="179"/>
        <v>0</v>
      </c>
      <c r="K262" s="23">
        <v>0</v>
      </c>
      <c r="L262" s="17">
        <f t="shared" si="186"/>
        <v>0</v>
      </c>
      <c r="M262" s="17">
        <f t="shared" si="186"/>
        <v>0</v>
      </c>
      <c r="N262" s="79">
        <f t="shared" si="180"/>
        <v>0</v>
      </c>
      <c r="O262" s="17">
        <f t="shared" si="187"/>
        <v>0</v>
      </c>
      <c r="P262" s="17">
        <f t="shared" si="187"/>
        <v>0</v>
      </c>
      <c r="Q262" s="17">
        <f t="shared" si="187"/>
        <v>0</v>
      </c>
      <c r="R262" s="78">
        <f t="shared" si="155"/>
        <v>0</v>
      </c>
      <c r="S262" s="17">
        <f t="shared" si="159"/>
        <v>0</v>
      </c>
      <c r="T262" s="12">
        <f t="shared" si="156"/>
        <v>0</v>
      </c>
      <c r="U262" s="12">
        <f t="shared" si="157"/>
        <v>0</v>
      </c>
      <c r="V262" s="31">
        <v>0</v>
      </c>
      <c r="W262" s="31">
        <v>0</v>
      </c>
      <c r="X262" s="31">
        <v>0</v>
      </c>
      <c r="Y262" s="30">
        <f t="shared" si="181"/>
        <v>0</v>
      </c>
      <c r="Z262" s="17">
        <f t="shared" si="158"/>
        <v>0</v>
      </c>
      <c r="AA262" s="17">
        <f t="shared" si="160"/>
        <v>0</v>
      </c>
      <c r="AB262" s="23">
        <v>0</v>
      </c>
      <c r="AC262" s="17">
        <f t="shared" si="161"/>
        <v>0</v>
      </c>
      <c r="AD262" s="17">
        <f t="shared" si="188"/>
        <v>0</v>
      </c>
      <c r="AE262" s="17">
        <f t="shared" si="188"/>
        <v>0</v>
      </c>
      <c r="AF262" s="17">
        <f t="shared" si="188"/>
        <v>0</v>
      </c>
      <c r="AH262" s="17">
        <f t="shared" si="192"/>
        <v>0</v>
      </c>
      <c r="AI262" s="17">
        <f t="shared" si="192"/>
        <v>0</v>
      </c>
      <c r="AJ262" s="17">
        <f t="shared" si="192"/>
        <v>0</v>
      </c>
      <c r="AK262" s="17">
        <f t="shared" si="192"/>
        <v>0</v>
      </c>
      <c r="AL262" s="17">
        <f t="shared" si="192"/>
        <v>0</v>
      </c>
      <c r="AM262" s="17">
        <f t="shared" si="192"/>
        <v>0</v>
      </c>
      <c r="AN262" s="17">
        <f t="shared" si="192"/>
        <v>0</v>
      </c>
      <c r="AO262" s="17">
        <f t="shared" si="192"/>
        <v>0</v>
      </c>
      <c r="AP262" s="17">
        <f t="shared" si="192"/>
        <v>0</v>
      </c>
      <c r="AQ262" s="17">
        <f t="shared" si="192"/>
        <v>0</v>
      </c>
      <c r="AR262" s="17">
        <f t="shared" si="193"/>
        <v>0</v>
      </c>
      <c r="AS262" s="17">
        <f t="shared" si="193"/>
        <v>0</v>
      </c>
      <c r="AT262" s="17">
        <f t="shared" si="193"/>
        <v>0</v>
      </c>
      <c r="AU262" s="17">
        <f t="shared" si="193"/>
        <v>0</v>
      </c>
      <c r="AV262" s="17">
        <f t="shared" si="193"/>
        <v>0</v>
      </c>
      <c r="AW262" s="17">
        <f t="shared" si="193"/>
        <v>0</v>
      </c>
      <c r="AX262" s="17">
        <f t="shared" si="193"/>
        <v>0</v>
      </c>
      <c r="AY262" s="17">
        <f t="shared" si="193"/>
        <v>0</v>
      </c>
      <c r="BA262" s="17">
        <f t="shared" si="194"/>
        <v>0</v>
      </c>
      <c r="BB262" s="17">
        <f t="shared" si="194"/>
        <v>0</v>
      </c>
      <c r="BC262" s="17">
        <f t="shared" si="194"/>
        <v>0</v>
      </c>
      <c r="BD262" s="17">
        <f t="shared" si="194"/>
        <v>0</v>
      </c>
      <c r="BE262" s="17">
        <f t="shared" si="194"/>
        <v>0</v>
      </c>
      <c r="BF262" s="17">
        <f t="shared" si="194"/>
        <v>0</v>
      </c>
      <c r="BH262" s="36">
        <f t="shared" si="182"/>
        <v>0</v>
      </c>
      <c r="BI262" s="5"/>
    </row>
    <row r="263" spans="1:61" ht="15">
      <c r="A263" s="24" t="s">
        <v>12735</v>
      </c>
      <c r="B263" s="15">
        <f t="shared" si="150"/>
        <v>0</v>
      </c>
      <c r="C263" s="22" t="s">
        <v>12736</v>
      </c>
      <c r="D263" s="78">
        <f t="shared" si="151"/>
        <v>0</v>
      </c>
      <c r="E263" s="17">
        <f t="shared" si="152"/>
        <v>0</v>
      </c>
      <c r="F263" s="3">
        <f t="shared" si="153"/>
        <v>0</v>
      </c>
      <c r="G263" s="84">
        <f t="shared" si="154"/>
        <v>0</v>
      </c>
      <c r="H263" s="79">
        <f t="shared" si="177"/>
        <v>0</v>
      </c>
      <c r="I263" s="79">
        <f t="shared" si="178"/>
        <v>0</v>
      </c>
      <c r="J263" s="79">
        <f t="shared" si="179"/>
        <v>0</v>
      </c>
      <c r="K263" s="20">
        <v>0</v>
      </c>
      <c r="L263" s="17">
        <f t="shared" si="186"/>
        <v>0</v>
      </c>
      <c r="M263" s="17">
        <f t="shared" si="186"/>
        <v>0</v>
      </c>
      <c r="N263" s="79">
        <f t="shared" si="180"/>
        <v>0</v>
      </c>
      <c r="O263" s="17">
        <f t="shared" si="187"/>
        <v>0</v>
      </c>
      <c r="P263" s="17">
        <f t="shared" si="187"/>
        <v>0</v>
      </c>
      <c r="Q263" s="17">
        <f t="shared" si="187"/>
        <v>0</v>
      </c>
      <c r="R263" s="78">
        <f t="shared" si="155"/>
        <v>0</v>
      </c>
      <c r="S263" s="17">
        <f t="shared" si="159"/>
        <v>0</v>
      </c>
      <c r="T263" s="12">
        <f t="shared" si="156"/>
        <v>0</v>
      </c>
      <c r="U263" s="12">
        <f t="shared" si="157"/>
        <v>0</v>
      </c>
      <c r="V263" s="31">
        <v>0</v>
      </c>
      <c r="W263" s="31">
        <v>0</v>
      </c>
      <c r="X263" s="31">
        <v>0</v>
      </c>
      <c r="Y263" s="30">
        <f t="shared" si="181"/>
        <v>0</v>
      </c>
      <c r="Z263" s="17">
        <f t="shared" si="158"/>
        <v>0</v>
      </c>
      <c r="AA263" s="17">
        <f t="shared" si="160"/>
        <v>0</v>
      </c>
      <c r="AB263" s="23">
        <v>0</v>
      </c>
      <c r="AC263" s="17">
        <f t="shared" si="161"/>
        <v>0</v>
      </c>
      <c r="AD263" s="17">
        <f t="shared" si="188"/>
        <v>0</v>
      </c>
      <c r="AE263" s="17">
        <f t="shared" si="188"/>
        <v>0</v>
      </c>
      <c r="AF263" s="17">
        <f t="shared" si="188"/>
        <v>0</v>
      </c>
      <c r="AH263" s="17">
        <f t="shared" si="192"/>
        <v>0</v>
      </c>
      <c r="AI263" s="17">
        <f t="shared" si="192"/>
        <v>0</v>
      </c>
      <c r="AJ263" s="17">
        <f t="shared" si="192"/>
        <v>0</v>
      </c>
      <c r="AK263" s="17">
        <f t="shared" si="192"/>
        <v>0</v>
      </c>
      <c r="AL263" s="17">
        <f t="shared" si="192"/>
        <v>0</v>
      </c>
      <c r="AM263" s="17">
        <f t="shared" si="192"/>
        <v>0</v>
      </c>
      <c r="AN263" s="17">
        <f t="shared" si="192"/>
        <v>0</v>
      </c>
      <c r="AO263" s="17">
        <f t="shared" si="192"/>
        <v>0</v>
      </c>
      <c r="AP263" s="17">
        <f t="shared" si="192"/>
        <v>0</v>
      </c>
      <c r="AQ263" s="17">
        <f t="shared" si="192"/>
        <v>0</v>
      </c>
      <c r="AR263" s="17">
        <f t="shared" si="193"/>
        <v>0</v>
      </c>
      <c r="AS263" s="17">
        <f t="shared" si="193"/>
        <v>0</v>
      </c>
      <c r="AT263" s="17">
        <f t="shared" si="193"/>
        <v>0</v>
      </c>
      <c r="AU263" s="17">
        <f t="shared" si="193"/>
        <v>0</v>
      </c>
      <c r="AV263" s="17">
        <f t="shared" si="193"/>
        <v>0</v>
      </c>
      <c r="AW263" s="17">
        <f t="shared" si="193"/>
        <v>0</v>
      </c>
      <c r="AX263" s="17">
        <f t="shared" si="193"/>
        <v>0</v>
      </c>
      <c r="AY263" s="17">
        <f t="shared" si="193"/>
        <v>0</v>
      </c>
      <c r="BA263" s="17">
        <f t="shared" si="194"/>
        <v>0</v>
      </c>
      <c r="BB263" s="17">
        <f t="shared" si="194"/>
        <v>0</v>
      </c>
      <c r="BC263" s="17">
        <f t="shared" si="194"/>
        <v>0</v>
      </c>
      <c r="BD263" s="17">
        <f t="shared" si="194"/>
        <v>0</v>
      </c>
      <c r="BE263" s="17">
        <f t="shared" si="194"/>
        <v>0</v>
      </c>
      <c r="BF263" s="17">
        <f t="shared" si="194"/>
        <v>0</v>
      </c>
      <c r="BH263" s="36">
        <f t="shared" si="182"/>
        <v>0</v>
      </c>
      <c r="BI263" s="5"/>
    </row>
    <row r="264" spans="1:61" ht="15">
      <c r="A264" s="24" t="s">
        <v>12737</v>
      </c>
      <c r="B264" s="15">
        <f t="shared" ref="B264:B327" si="195">D264-R264</f>
        <v>0</v>
      </c>
      <c r="C264" s="22" t="s">
        <v>12738</v>
      </c>
      <c r="D264" s="78">
        <f t="shared" ref="D264:D327" si="196">SUM(E264:F264,Q264)</f>
        <v>0</v>
      </c>
      <c r="E264" s="17">
        <f t="shared" ref="E264:E327" si="197">SUMPRODUCT(E$374:E$599*(LEFT($A$374:$A$599,LEN($A264))=$A264))</f>
        <v>0</v>
      </c>
      <c r="F264" s="3">
        <f t="shared" ref="F264:F327" si="198">SUM(G264,K264:P264)</f>
        <v>0</v>
      </c>
      <c r="G264" s="84">
        <f t="shared" ref="G264:G327" si="199">SUM(H264:J264)</f>
        <v>0</v>
      </c>
      <c r="H264" s="79">
        <f t="shared" si="177"/>
        <v>0</v>
      </c>
      <c r="I264" s="79">
        <f t="shared" si="178"/>
        <v>0</v>
      </c>
      <c r="J264" s="79">
        <f t="shared" si="179"/>
        <v>0</v>
      </c>
      <c r="K264" s="23">
        <v>0</v>
      </c>
      <c r="L264" s="17">
        <f t="shared" si="186"/>
        <v>0</v>
      </c>
      <c r="M264" s="17">
        <f t="shared" si="186"/>
        <v>0</v>
      </c>
      <c r="N264" s="79">
        <f t="shared" si="180"/>
        <v>0</v>
      </c>
      <c r="O264" s="17">
        <f t="shared" si="187"/>
        <v>0</v>
      </c>
      <c r="P264" s="17">
        <f t="shared" si="187"/>
        <v>0</v>
      </c>
      <c r="Q264" s="17">
        <f t="shared" si="187"/>
        <v>0</v>
      </c>
      <c r="R264" s="78">
        <f t="shared" ref="R264:R327" si="200">SUM(S264:T264,AF264)</f>
        <v>0</v>
      </c>
      <c r="S264" s="17">
        <f t="shared" si="159"/>
        <v>0</v>
      </c>
      <c r="T264" s="12">
        <f t="shared" ref="T264:T327" si="201">SUM(V264:AE264)</f>
        <v>0</v>
      </c>
      <c r="U264" s="12">
        <f t="shared" ref="U264:U327" si="202">SUM(V264:X264)</f>
        <v>0</v>
      </c>
      <c r="V264" s="31">
        <v>0</v>
      </c>
      <c r="W264" s="31">
        <v>0</v>
      </c>
      <c r="X264" s="31">
        <v>0</v>
      </c>
      <c r="Y264" s="30">
        <f t="shared" si="181"/>
        <v>0</v>
      </c>
      <c r="Z264" s="17">
        <f t="shared" ref="Z264:Z327" si="203">SUMPRODUCT(Z$374:Z$599*(LEFT($A$374:$A$599,LEN($A264))=$A264))</f>
        <v>0</v>
      </c>
      <c r="AA264" s="17">
        <f t="shared" si="160"/>
        <v>0</v>
      </c>
      <c r="AB264" s="23">
        <v>0</v>
      </c>
      <c r="AC264" s="17">
        <f t="shared" si="161"/>
        <v>0</v>
      </c>
      <c r="AD264" s="17">
        <f t="shared" si="188"/>
        <v>0</v>
      </c>
      <c r="AE264" s="17">
        <f t="shared" si="188"/>
        <v>0</v>
      </c>
      <c r="AF264" s="17">
        <f t="shared" si="188"/>
        <v>0</v>
      </c>
      <c r="AH264" s="17">
        <f t="shared" si="192"/>
        <v>0</v>
      </c>
      <c r="AI264" s="17">
        <f t="shared" si="192"/>
        <v>0</v>
      </c>
      <c r="AJ264" s="17">
        <f t="shared" si="192"/>
        <v>0</v>
      </c>
      <c r="AK264" s="17">
        <f t="shared" si="192"/>
        <v>0</v>
      </c>
      <c r="AL264" s="17">
        <f t="shared" si="192"/>
        <v>0</v>
      </c>
      <c r="AM264" s="17">
        <f t="shared" si="192"/>
        <v>0</v>
      </c>
      <c r="AN264" s="17">
        <f t="shared" si="192"/>
        <v>0</v>
      </c>
      <c r="AO264" s="17">
        <f t="shared" si="192"/>
        <v>0</v>
      </c>
      <c r="AP264" s="17">
        <f t="shared" si="192"/>
        <v>0</v>
      </c>
      <c r="AQ264" s="17">
        <f t="shared" si="192"/>
        <v>0</v>
      </c>
      <c r="AR264" s="17">
        <f t="shared" si="193"/>
        <v>0</v>
      </c>
      <c r="AS264" s="17">
        <f t="shared" si="193"/>
        <v>0</v>
      </c>
      <c r="AT264" s="17">
        <f t="shared" si="193"/>
        <v>0</v>
      </c>
      <c r="AU264" s="17">
        <f t="shared" si="193"/>
        <v>0</v>
      </c>
      <c r="AV264" s="17">
        <f t="shared" si="193"/>
        <v>0</v>
      </c>
      <c r="AW264" s="17">
        <f t="shared" si="193"/>
        <v>0</v>
      </c>
      <c r="AX264" s="17">
        <f t="shared" si="193"/>
        <v>0</v>
      </c>
      <c r="AY264" s="17">
        <f t="shared" si="193"/>
        <v>0</v>
      </c>
      <c r="BA264" s="17">
        <f t="shared" si="194"/>
        <v>0</v>
      </c>
      <c r="BB264" s="17">
        <f t="shared" si="194"/>
        <v>0</v>
      </c>
      <c r="BC264" s="17">
        <f t="shared" si="194"/>
        <v>0</v>
      </c>
      <c r="BD264" s="17">
        <f t="shared" si="194"/>
        <v>0</v>
      </c>
      <c r="BE264" s="17">
        <f t="shared" si="194"/>
        <v>0</v>
      </c>
      <c r="BF264" s="17">
        <f t="shared" si="194"/>
        <v>0</v>
      </c>
      <c r="BH264" s="36">
        <f t="shared" si="182"/>
        <v>0</v>
      </c>
      <c r="BI264" s="33"/>
    </row>
    <row r="265" spans="1:61" ht="15">
      <c r="A265" s="24" t="s">
        <v>12739</v>
      </c>
      <c r="B265" s="15">
        <f t="shared" si="195"/>
        <v>0</v>
      </c>
      <c r="C265" s="22" t="s">
        <v>12740</v>
      </c>
      <c r="D265" s="78">
        <f t="shared" si="196"/>
        <v>0</v>
      </c>
      <c r="E265" s="17">
        <f t="shared" si="197"/>
        <v>0</v>
      </c>
      <c r="F265" s="3">
        <f t="shared" si="198"/>
        <v>0</v>
      </c>
      <c r="G265" s="84">
        <f t="shared" si="199"/>
        <v>0</v>
      </c>
      <c r="H265" s="79">
        <f t="shared" si="177"/>
        <v>0</v>
      </c>
      <c r="I265" s="79">
        <f t="shared" si="178"/>
        <v>0</v>
      </c>
      <c r="J265" s="79">
        <f t="shared" si="179"/>
        <v>0</v>
      </c>
      <c r="K265" s="23">
        <v>0</v>
      </c>
      <c r="L265" s="17">
        <f t="shared" si="186"/>
        <v>0</v>
      </c>
      <c r="M265" s="17">
        <f t="shared" si="186"/>
        <v>0</v>
      </c>
      <c r="N265" s="79">
        <f t="shared" si="180"/>
        <v>0</v>
      </c>
      <c r="O265" s="17">
        <f t="shared" si="187"/>
        <v>0</v>
      </c>
      <c r="P265" s="17">
        <f t="shared" si="187"/>
        <v>0</v>
      </c>
      <c r="Q265" s="17">
        <f t="shared" si="187"/>
        <v>0</v>
      </c>
      <c r="R265" s="78">
        <f t="shared" si="200"/>
        <v>0</v>
      </c>
      <c r="S265" s="17">
        <f t="shared" ref="S265:S328" si="204">SUMPRODUCT(S$374:S$599*(LEFT($A$374:$A$599,LEN($A265))=$A265))+MIN(0,SUMPRODUCT(($AA$374:$AA$599+$AC$374:$AC$599)*(LEFT($A$374:$A$599,LEN($A265))=$A265))+BH265)</f>
        <v>0</v>
      </c>
      <c r="T265" s="12">
        <f t="shared" si="201"/>
        <v>0</v>
      </c>
      <c r="U265" s="12">
        <f t="shared" si="202"/>
        <v>0</v>
      </c>
      <c r="V265" s="31">
        <v>0</v>
      </c>
      <c r="W265" s="31">
        <v>0</v>
      </c>
      <c r="X265" s="31">
        <v>0</v>
      </c>
      <c r="Y265" s="30">
        <f t="shared" si="181"/>
        <v>0</v>
      </c>
      <c r="Z265" s="17">
        <f t="shared" si="203"/>
        <v>0</v>
      </c>
      <c r="AA265" s="17">
        <f t="shared" ref="AA265:AA328" si="205">MAX(SUMPRODUCT(AA$374:AA$599*(LEFT($A$374:$A$599,LEN($A265))=$A265))+MIN(BH265,0),0)</f>
        <v>0</v>
      </c>
      <c r="AB265" s="23">
        <v>0</v>
      </c>
      <c r="AC265" s="17">
        <f t="shared" ref="AC265:AC328" si="206">MAX(SUMPRODUCT(AC$374:AC$599*(LEFT($A$374:$A$599,LEN($A265))=$A265))+MAX(BH265,0)+MIN(SUMPRODUCT($AA$374:$AA$599*(LEFT($A$374:$A$599,LEN($A265))=$A265))+BH265,0),0)</f>
        <v>0</v>
      </c>
      <c r="AD265" s="17">
        <f t="shared" si="188"/>
        <v>0</v>
      </c>
      <c r="AE265" s="17">
        <f t="shared" si="188"/>
        <v>0</v>
      </c>
      <c r="AF265" s="17">
        <f t="shared" si="188"/>
        <v>0</v>
      </c>
      <c r="AH265" s="17">
        <f t="shared" si="192"/>
        <v>0</v>
      </c>
      <c r="AI265" s="17">
        <f t="shared" si="192"/>
        <v>0</v>
      </c>
      <c r="AJ265" s="17">
        <f t="shared" si="192"/>
        <v>0</v>
      </c>
      <c r="AK265" s="17">
        <f t="shared" si="192"/>
        <v>0</v>
      </c>
      <c r="AL265" s="17">
        <f t="shared" si="192"/>
        <v>0</v>
      </c>
      <c r="AM265" s="17">
        <f t="shared" si="192"/>
        <v>0</v>
      </c>
      <c r="AN265" s="17">
        <f t="shared" si="192"/>
        <v>0</v>
      </c>
      <c r="AO265" s="17">
        <f t="shared" si="192"/>
        <v>0</v>
      </c>
      <c r="AP265" s="17">
        <f t="shared" si="192"/>
        <v>0</v>
      </c>
      <c r="AQ265" s="17">
        <f t="shared" si="192"/>
        <v>0</v>
      </c>
      <c r="AR265" s="17">
        <f t="shared" si="193"/>
        <v>0</v>
      </c>
      <c r="AS265" s="17">
        <f t="shared" si="193"/>
        <v>0</v>
      </c>
      <c r="AT265" s="17">
        <f t="shared" si="193"/>
        <v>0</v>
      </c>
      <c r="AU265" s="17">
        <f t="shared" si="193"/>
        <v>0</v>
      </c>
      <c r="AV265" s="17">
        <f t="shared" si="193"/>
        <v>0</v>
      </c>
      <c r="AW265" s="17">
        <f t="shared" si="193"/>
        <v>0</v>
      </c>
      <c r="AX265" s="17">
        <f t="shared" si="193"/>
        <v>0</v>
      </c>
      <c r="AY265" s="17">
        <f t="shared" si="193"/>
        <v>0</v>
      </c>
      <c r="BA265" s="17">
        <f t="shared" si="194"/>
        <v>0</v>
      </c>
      <c r="BB265" s="17">
        <f t="shared" si="194"/>
        <v>0</v>
      </c>
      <c r="BC265" s="17">
        <f t="shared" si="194"/>
        <v>0</v>
      </c>
      <c r="BD265" s="17">
        <f t="shared" si="194"/>
        <v>0</v>
      </c>
      <c r="BE265" s="17">
        <f t="shared" si="194"/>
        <v>0</v>
      </c>
      <c r="BF265" s="17">
        <f t="shared" si="194"/>
        <v>0</v>
      </c>
      <c r="BH265" s="36">
        <f t="shared" si="182"/>
        <v>0</v>
      </c>
      <c r="BI265" s="33"/>
    </row>
    <row r="266" spans="1:61" ht="15">
      <c r="A266" s="24" t="s">
        <v>12741</v>
      </c>
      <c r="B266" s="15">
        <f t="shared" si="195"/>
        <v>0</v>
      </c>
      <c r="C266" s="22" t="s">
        <v>12742</v>
      </c>
      <c r="D266" s="78">
        <f t="shared" si="196"/>
        <v>0</v>
      </c>
      <c r="E266" s="17">
        <f t="shared" si="197"/>
        <v>0</v>
      </c>
      <c r="F266" s="3">
        <f t="shared" si="198"/>
        <v>0</v>
      </c>
      <c r="G266" s="84">
        <f t="shared" si="199"/>
        <v>0</v>
      </c>
      <c r="H266" s="79">
        <f t="shared" si="177"/>
        <v>0</v>
      </c>
      <c r="I266" s="79">
        <f t="shared" si="178"/>
        <v>0</v>
      </c>
      <c r="J266" s="79">
        <f t="shared" si="179"/>
        <v>0</v>
      </c>
      <c r="K266" s="23">
        <v>0</v>
      </c>
      <c r="L266" s="17">
        <f t="shared" si="186"/>
        <v>0</v>
      </c>
      <c r="M266" s="17">
        <f t="shared" si="186"/>
        <v>0</v>
      </c>
      <c r="N266" s="79">
        <f t="shared" si="180"/>
        <v>0</v>
      </c>
      <c r="O266" s="17">
        <f t="shared" si="187"/>
        <v>0</v>
      </c>
      <c r="P266" s="17">
        <f t="shared" si="187"/>
        <v>0</v>
      </c>
      <c r="Q266" s="17">
        <f t="shared" si="187"/>
        <v>0</v>
      </c>
      <c r="R266" s="78">
        <f t="shared" si="200"/>
        <v>0</v>
      </c>
      <c r="S266" s="17">
        <f t="shared" si="204"/>
        <v>0</v>
      </c>
      <c r="T266" s="12">
        <f t="shared" si="201"/>
        <v>0</v>
      </c>
      <c r="U266" s="12">
        <f t="shared" si="202"/>
        <v>0</v>
      </c>
      <c r="V266" s="31">
        <v>0</v>
      </c>
      <c r="W266" s="31">
        <v>0</v>
      </c>
      <c r="X266" s="31">
        <v>0</v>
      </c>
      <c r="Y266" s="30">
        <f t="shared" si="181"/>
        <v>0</v>
      </c>
      <c r="Z266" s="17">
        <f t="shared" si="203"/>
        <v>0</v>
      </c>
      <c r="AA266" s="17">
        <f t="shared" si="205"/>
        <v>0</v>
      </c>
      <c r="AB266" s="23">
        <v>0</v>
      </c>
      <c r="AC266" s="17">
        <f t="shared" si="206"/>
        <v>0</v>
      </c>
      <c r="AD266" s="17">
        <f t="shared" si="188"/>
        <v>0</v>
      </c>
      <c r="AE266" s="17">
        <f t="shared" si="188"/>
        <v>0</v>
      </c>
      <c r="AF266" s="17">
        <f t="shared" si="188"/>
        <v>0</v>
      </c>
      <c r="AH266" s="17">
        <f t="shared" si="192"/>
        <v>0</v>
      </c>
      <c r="AI266" s="17">
        <f t="shared" si="192"/>
        <v>0</v>
      </c>
      <c r="AJ266" s="17">
        <f t="shared" si="192"/>
        <v>0</v>
      </c>
      <c r="AK266" s="17">
        <f t="shared" si="192"/>
        <v>0</v>
      </c>
      <c r="AL266" s="17">
        <f t="shared" si="192"/>
        <v>0</v>
      </c>
      <c r="AM266" s="17">
        <f t="shared" si="192"/>
        <v>0</v>
      </c>
      <c r="AN266" s="17">
        <f t="shared" si="192"/>
        <v>0</v>
      </c>
      <c r="AO266" s="17">
        <f t="shared" si="192"/>
        <v>0</v>
      </c>
      <c r="AP266" s="17">
        <f t="shared" si="192"/>
        <v>0</v>
      </c>
      <c r="AQ266" s="17">
        <f t="shared" si="192"/>
        <v>0</v>
      </c>
      <c r="AR266" s="17">
        <f t="shared" si="193"/>
        <v>0</v>
      </c>
      <c r="AS266" s="17">
        <f t="shared" si="193"/>
        <v>0</v>
      </c>
      <c r="AT266" s="17">
        <f t="shared" si="193"/>
        <v>0</v>
      </c>
      <c r="AU266" s="17">
        <f t="shared" si="193"/>
        <v>0</v>
      </c>
      <c r="AV266" s="17">
        <f t="shared" si="193"/>
        <v>0</v>
      </c>
      <c r="AW266" s="17">
        <f t="shared" si="193"/>
        <v>0</v>
      </c>
      <c r="AX266" s="17">
        <f t="shared" si="193"/>
        <v>0</v>
      </c>
      <c r="AY266" s="17">
        <f t="shared" si="193"/>
        <v>0</v>
      </c>
      <c r="BA266" s="17">
        <f t="shared" si="194"/>
        <v>0</v>
      </c>
      <c r="BB266" s="17">
        <f t="shared" si="194"/>
        <v>0</v>
      </c>
      <c r="BC266" s="17">
        <f t="shared" si="194"/>
        <v>0</v>
      </c>
      <c r="BD266" s="17">
        <f t="shared" si="194"/>
        <v>0</v>
      </c>
      <c r="BE266" s="17">
        <f t="shared" si="194"/>
        <v>0</v>
      </c>
      <c r="BF266" s="17">
        <f t="shared" si="194"/>
        <v>0</v>
      </c>
      <c r="BH266" s="36">
        <f t="shared" si="182"/>
        <v>0</v>
      </c>
      <c r="BI266" s="5"/>
    </row>
    <row r="267" spans="1:61" ht="15">
      <c r="A267" s="24" t="s">
        <v>12743</v>
      </c>
      <c r="B267" s="15">
        <f t="shared" si="195"/>
        <v>0</v>
      </c>
      <c r="C267" s="22" t="s">
        <v>12744</v>
      </c>
      <c r="D267" s="78">
        <f t="shared" si="196"/>
        <v>0</v>
      </c>
      <c r="E267" s="17">
        <f t="shared" si="197"/>
        <v>0</v>
      </c>
      <c r="F267" s="3">
        <f t="shared" si="198"/>
        <v>0</v>
      </c>
      <c r="G267" s="84">
        <f t="shared" si="199"/>
        <v>0</v>
      </c>
      <c r="H267" s="79">
        <f t="shared" si="177"/>
        <v>0</v>
      </c>
      <c r="I267" s="79">
        <f t="shared" si="178"/>
        <v>0</v>
      </c>
      <c r="J267" s="79">
        <f t="shared" si="179"/>
        <v>0</v>
      </c>
      <c r="K267" s="23">
        <v>0</v>
      </c>
      <c r="L267" s="17">
        <f t="shared" si="186"/>
        <v>0</v>
      </c>
      <c r="M267" s="17">
        <f t="shared" si="186"/>
        <v>0</v>
      </c>
      <c r="N267" s="79">
        <f t="shared" si="180"/>
        <v>0</v>
      </c>
      <c r="O267" s="17">
        <f t="shared" si="187"/>
        <v>0</v>
      </c>
      <c r="P267" s="17">
        <f t="shared" si="187"/>
        <v>0</v>
      </c>
      <c r="Q267" s="17">
        <f t="shared" si="187"/>
        <v>0</v>
      </c>
      <c r="R267" s="78">
        <f t="shared" si="200"/>
        <v>0</v>
      </c>
      <c r="S267" s="17">
        <f t="shared" si="204"/>
        <v>0</v>
      </c>
      <c r="T267" s="12">
        <f t="shared" si="201"/>
        <v>0</v>
      </c>
      <c r="U267" s="12">
        <f t="shared" si="202"/>
        <v>0</v>
      </c>
      <c r="V267" s="31">
        <v>0</v>
      </c>
      <c r="W267" s="31">
        <v>0</v>
      </c>
      <c r="X267" s="31">
        <v>0</v>
      </c>
      <c r="Y267" s="30">
        <f t="shared" si="181"/>
        <v>0</v>
      </c>
      <c r="Z267" s="17">
        <f t="shared" si="203"/>
        <v>0</v>
      </c>
      <c r="AA267" s="17">
        <f t="shared" si="205"/>
        <v>0</v>
      </c>
      <c r="AB267" s="23">
        <v>0</v>
      </c>
      <c r="AC267" s="17">
        <f t="shared" si="206"/>
        <v>0</v>
      </c>
      <c r="AD267" s="17">
        <f t="shared" si="188"/>
        <v>0</v>
      </c>
      <c r="AE267" s="17">
        <f t="shared" si="188"/>
        <v>0</v>
      </c>
      <c r="AF267" s="17">
        <f t="shared" si="188"/>
        <v>0</v>
      </c>
      <c r="AH267" s="17">
        <f t="shared" si="192"/>
        <v>0</v>
      </c>
      <c r="AI267" s="17">
        <f t="shared" si="192"/>
        <v>0</v>
      </c>
      <c r="AJ267" s="17">
        <f t="shared" si="192"/>
        <v>0</v>
      </c>
      <c r="AK267" s="17">
        <f t="shared" si="192"/>
        <v>0</v>
      </c>
      <c r="AL267" s="17">
        <f t="shared" si="192"/>
        <v>0</v>
      </c>
      <c r="AM267" s="17">
        <f t="shared" si="192"/>
        <v>0</v>
      </c>
      <c r="AN267" s="17">
        <f t="shared" si="192"/>
        <v>0</v>
      </c>
      <c r="AO267" s="17">
        <f t="shared" si="192"/>
        <v>0</v>
      </c>
      <c r="AP267" s="17">
        <f t="shared" si="192"/>
        <v>0</v>
      </c>
      <c r="AQ267" s="17">
        <f t="shared" si="192"/>
        <v>0</v>
      </c>
      <c r="AR267" s="17">
        <f t="shared" si="193"/>
        <v>0</v>
      </c>
      <c r="AS267" s="17">
        <f t="shared" si="193"/>
        <v>0</v>
      </c>
      <c r="AT267" s="17">
        <f t="shared" si="193"/>
        <v>0</v>
      </c>
      <c r="AU267" s="17">
        <f t="shared" si="193"/>
        <v>0</v>
      </c>
      <c r="AV267" s="17">
        <f t="shared" si="193"/>
        <v>0</v>
      </c>
      <c r="AW267" s="17">
        <f t="shared" si="193"/>
        <v>0</v>
      </c>
      <c r="AX267" s="17">
        <f t="shared" si="193"/>
        <v>0</v>
      </c>
      <c r="AY267" s="17">
        <f t="shared" si="193"/>
        <v>0</v>
      </c>
      <c r="BA267" s="17">
        <f t="shared" si="194"/>
        <v>0</v>
      </c>
      <c r="BB267" s="17">
        <f t="shared" si="194"/>
        <v>0</v>
      </c>
      <c r="BC267" s="17">
        <f t="shared" si="194"/>
        <v>0</v>
      </c>
      <c r="BD267" s="17">
        <f t="shared" si="194"/>
        <v>0</v>
      </c>
      <c r="BE267" s="17">
        <f t="shared" si="194"/>
        <v>0</v>
      </c>
      <c r="BF267" s="17">
        <f t="shared" si="194"/>
        <v>0</v>
      </c>
      <c r="BH267" s="36">
        <f t="shared" si="182"/>
        <v>0</v>
      </c>
      <c r="BI267" s="5"/>
    </row>
    <row r="268" spans="1:61" ht="15">
      <c r="A268" s="24" t="s">
        <v>12745</v>
      </c>
      <c r="B268" s="15">
        <f t="shared" si="195"/>
        <v>0</v>
      </c>
      <c r="C268" s="22" t="s">
        <v>12746</v>
      </c>
      <c r="D268" s="78">
        <f t="shared" si="196"/>
        <v>0</v>
      </c>
      <c r="E268" s="17">
        <f t="shared" si="197"/>
        <v>0</v>
      </c>
      <c r="F268" s="3">
        <f t="shared" si="198"/>
        <v>0</v>
      </c>
      <c r="G268" s="84">
        <f t="shared" si="199"/>
        <v>0</v>
      </c>
      <c r="H268" s="79">
        <f t="shared" si="177"/>
        <v>0</v>
      </c>
      <c r="I268" s="79">
        <f t="shared" si="178"/>
        <v>0</v>
      </c>
      <c r="J268" s="79">
        <f t="shared" si="179"/>
        <v>0</v>
      </c>
      <c r="K268" s="23">
        <v>0</v>
      </c>
      <c r="L268" s="17">
        <f t="shared" ref="L268:M287" si="207">SUMPRODUCT(L$374:L$599*(LEFT($A$374:$A$599,LEN($A268))=$A268))</f>
        <v>0</v>
      </c>
      <c r="M268" s="17">
        <f t="shared" si="207"/>
        <v>0</v>
      </c>
      <c r="N268" s="79">
        <f t="shared" si="180"/>
        <v>0</v>
      </c>
      <c r="O268" s="17">
        <f t="shared" ref="O268:Q287" si="208">SUMPRODUCT(O$374:O$599*(LEFT($A$374:$A$599,LEN($A268))=$A268))</f>
        <v>0</v>
      </c>
      <c r="P268" s="17">
        <f t="shared" si="208"/>
        <v>0</v>
      </c>
      <c r="Q268" s="17">
        <f t="shared" si="208"/>
        <v>0</v>
      </c>
      <c r="R268" s="78">
        <f t="shared" si="200"/>
        <v>0</v>
      </c>
      <c r="S268" s="17">
        <f t="shared" si="204"/>
        <v>0</v>
      </c>
      <c r="T268" s="12">
        <f t="shared" si="201"/>
        <v>0</v>
      </c>
      <c r="U268" s="12">
        <f t="shared" si="202"/>
        <v>0</v>
      </c>
      <c r="V268" s="31">
        <v>0</v>
      </c>
      <c r="W268" s="31">
        <v>0</v>
      </c>
      <c r="X268" s="31">
        <v>0</v>
      </c>
      <c r="Y268" s="30">
        <f t="shared" si="181"/>
        <v>0</v>
      </c>
      <c r="Z268" s="17">
        <f t="shared" si="203"/>
        <v>0</v>
      </c>
      <c r="AA268" s="17">
        <f t="shared" si="205"/>
        <v>0</v>
      </c>
      <c r="AB268" s="23">
        <v>0</v>
      </c>
      <c r="AC268" s="17">
        <f t="shared" si="206"/>
        <v>0</v>
      </c>
      <c r="AD268" s="17">
        <f t="shared" ref="AD268:AF287" si="209">SUMPRODUCT(AD$374:AD$599*(LEFT($A$374:$A$599,LEN($A268))=$A268))</f>
        <v>0</v>
      </c>
      <c r="AE268" s="17">
        <f t="shared" si="209"/>
        <v>0</v>
      </c>
      <c r="AF268" s="17">
        <f t="shared" si="209"/>
        <v>0</v>
      </c>
      <c r="AH268" s="17">
        <f t="shared" ref="AH268:AQ277" si="210">SUMPRODUCT(AH$374:AH$599*(LEFT($A$374:$A$599,LEN($A268))=$A268))</f>
        <v>0</v>
      </c>
      <c r="AI268" s="17">
        <f t="shared" si="210"/>
        <v>0</v>
      </c>
      <c r="AJ268" s="17">
        <f t="shared" si="210"/>
        <v>0</v>
      </c>
      <c r="AK268" s="17">
        <f t="shared" si="210"/>
        <v>0</v>
      </c>
      <c r="AL268" s="17">
        <f t="shared" si="210"/>
        <v>0</v>
      </c>
      <c r="AM268" s="17">
        <f t="shared" si="210"/>
        <v>0</v>
      </c>
      <c r="AN268" s="17">
        <f t="shared" si="210"/>
        <v>0</v>
      </c>
      <c r="AO268" s="17">
        <f t="shared" si="210"/>
        <v>0</v>
      </c>
      <c r="AP268" s="17">
        <f t="shared" si="210"/>
        <v>0</v>
      </c>
      <c r="AQ268" s="17">
        <f t="shared" si="210"/>
        <v>0</v>
      </c>
      <c r="AR268" s="17">
        <f t="shared" ref="AR268:AY277" si="211">SUMPRODUCT(AR$374:AR$599*(LEFT($A$374:$A$599,LEN($A268))=$A268))</f>
        <v>0</v>
      </c>
      <c r="AS268" s="17">
        <f t="shared" si="211"/>
        <v>0</v>
      </c>
      <c r="AT268" s="17">
        <f t="shared" si="211"/>
        <v>0</v>
      </c>
      <c r="AU268" s="17">
        <f t="shared" si="211"/>
        <v>0</v>
      </c>
      <c r="AV268" s="17">
        <f t="shared" si="211"/>
        <v>0</v>
      </c>
      <c r="AW268" s="17">
        <f t="shared" si="211"/>
        <v>0</v>
      </c>
      <c r="AX268" s="17">
        <f t="shared" si="211"/>
        <v>0</v>
      </c>
      <c r="AY268" s="17">
        <f t="shared" si="211"/>
        <v>0</v>
      </c>
      <c r="BA268" s="17">
        <f t="shared" ref="BA268:BF277" si="212">SUMPRODUCT(BA$374:BA$599*(LEFT($A$374:$A$599,LEN($A268))=$A268))</f>
        <v>0</v>
      </c>
      <c r="BB268" s="17">
        <f t="shared" si="212"/>
        <v>0</v>
      </c>
      <c r="BC268" s="17">
        <f t="shared" si="212"/>
        <v>0</v>
      </c>
      <c r="BD268" s="17">
        <f t="shared" si="212"/>
        <v>0</v>
      </c>
      <c r="BE268" s="17">
        <f t="shared" si="212"/>
        <v>0</v>
      </c>
      <c r="BF268" s="17">
        <f t="shared" si="212"/>
        <v>0</v>
      </c>
      <c r="BH268" s="36">
        <f t="shared" si="182"/>
        <v>0</v>
      </c>
      <c r="BI268" s="33"/>
    </row>
    <row r="269" spans="1:61" ht="15">
      <c r="A269" s="24" t="s">
        <v>12747</v>
      </c>
      <c r="B269" s="15">
        <f t="shared" si="195"/>
        <v>0</v>
      </c>
      <c r="C269" s="22" t="s">
        <v>12748</v>
      </c>
      <c r="D269" s="78">
        <f t="shared" si="196"/>
        <v>0</v>
      </c>
      <c r="E269" s="17">
        <f t="shared" si="197"/>
        <v>0</v>
      </c>
      <c r="F269" s="3">
        <f t="shared" si="198"/>
        <v>0</v>
      </c>
      <c r="G269" s="84">
        <f t="shared" si="199"/>
        <v>0</v>
      </c>
      <c r="H269" s="79">
        <f t="shared" si="177"/>
        <v>0</v>
      </c>
      <c r="I269" s="79">
        <f t="shared" si="178"/>
        <v>0</v>
      </c>
      <c r="J269" s="79">
        <f t="shared" si="179"/>
        <v>0</v>
      </c>
      <c r="K269" s="23">
        <v>0</v>
      </c>
      <c r="L269" s="17">
        <f t="shared" si="207"/>
        <v>0</v>
      </c>
      <c r="M269" s="17">
        <f t="shared" si="207"/>
        <v>0</v>
      </c>
      <c r="N269" s="79">
        <f t="shared" si="180"/>
        <v>0</v>
      </c>
      <c r="O269" s="17">
        <f t="shared" si="208"/>
        <v>0</v>
      </c>
      <c r="P269" s="17">
        <f t="shared" si="208"/>
        <v>0</v>
      </c>
      <c r="Q269" s="17">
        <f t="shared" si="208"/>
        <v>0</v>
      </c>
      <c r="R269" s="78">
        <f t="shared" si="200"/>
        <v>0</v>
      </c>
      <c r="S269" s="17">
        <f t="shared" si="204"/>
        <v>0</v>
      </c>
      <c r="T269" s="12">
        <f t="shared" si="201"/>
        <v>0</v>
      </c>
      <c r="U269" s="12">
        <f t="shared" si="202"/>
        <v>0</v>
      </c>
      <c r="V269" s="31">
        <v>0</v>
      </c>
      <c r="W269" s="31">
        <v>0</v>
      </c>
      <c r="X269" s="31">
        <v>0</v>
      </c>
      <c r="Y269" s="30">
        <f t="shared" si="181"/>
        <v>0</v>
      </c>
      <c r="Z269" s="17">
        <f t="shared" si="203"/>
        <v>0</v>
      </c>
      <c r="AA269" s="17">
        <f t="shared" si="205"/>
        <v>0</v>
      </c>
      <c r="AB269" s="23">
        <v>0</v>
      </c>
      <c r="AC269" s="17">
        <f t="shared" si="206"/>
        <v>0</v>
      </c>
      <c r="AD269" s="17">
        <f t="shared" si="209"/>
        <v>0</v>
      </c>
      <c r="AE269" s="17">
        <f t="shared" si="209"/>
        <v>0</v>
      </c>
      <c r="AF269" s="17">
        <f t="shared" si="209"/>
        <v>0</v>
      </c>
      <c r="AH269" s="17">
        <f t="shared" si="210"/>
        <v>0</v>
      </c>
      <c r="AI269" s="17">
        <f t="shared" si="210"/>
        <v>0</v>
      </c>
      <c r="AJ269" s="17">
        <f t="shared" si="210"/>
        <v>0</v>
      </c>
      <c r="AK269" s="17">
        <f t="shared" si="210"/>
        <v>0</v>
      </c>
      <c r="AL269" s="17">
        <f t="shared" si="210"/>
        <v>0</v>
      </c>
      <c r="AM269" s="17">
        <f t="shared" si="210"/>
        <v>0</v>
      </c>
      <c r="AN269" s="17">
        <f t="shared" si="210"/>
        <v>0</v>
      </c>
      <c r="AO269" s="17">
        <f t="shared" si="210"/>
        <v>0</v>
      </c>
      <c r="AP269" s="17">
        <f t="shared" si="210"/>
        <v>0</v>
      </c>
      <c r="AQ269" s="17">
        <f t="shared" si="210"/>
        <v>0</v>
      </c>
      <c r="AR269" s="17">
        <f t="shared" si="211"/>
        <v>0</v>
      </c>
      <c r="AS269" s="17">
        <f t="shared" si="211"/>
        <v>0</v>
      </c>
      <c r="AT269" s="17">
        <f t="shared" si="211"/>
        <v>0</v>
      </c>
      <c r="AU269" s="17">
        <f t="shared" si="211"/>
        <v>0</v>
      </c>
      <c r="AV269" s="17">
        <f t="shared" si="211"/>
        <v>0</v>
      </c>
      <c r="AW269" s="17">
        <f t="shared" si="211"/>
        <v>0</v>
      </c>
      <c r="AX269" s="17">
        <f t="shared" si="211"/>
        <v>0</v>
      </c>
      <c r="AY269" s="17">
        <f t="shared" si="211"/>
        <v>0</v>
      </c>
      <c r="BA269" s="17">
        <f t="shared" si="212"/>
        <v>0</v>
      </c>
      <c r="BB269" s="17">
        <f t="shared" si="212"/>
        <v>0</v>
      </c>
      <c r="BC269" s="17">
        <f t="shared" si="212"/>
        <v>0</v>
      </c>
      <c r="BD269" s="17">
        <f t="shared" si="212"/>
        <v>0</v>
      </c>
      <c r="BE269" s="17">
        <f t="shared" si="212"/>
        <v>0</v>
      </c>
      <c r="BF269" s="17">
        <f t="shared" si="212"/>
        <v>0</v>
      </c>
      <c r="BH269" s="36">
        <f t="shared" si="182"/>
        <v>0</v>
      </c>
      <c r="BI269" s="33"/>
    </row>
    <row r="270" spans="1:61" ht="15">
      <c r="A270" s="24" t="s">
        <v>12749</v>
      </c>
      <c r="B270" s="15">
        <f t="shared" si="195"/>
        <v>0</v>
      </c>
      <c r="C270" s="22" t="s">
        <v>12750</v>
      </c>
      <c r="D270" s="78">
        <f t="shared" si="196"/>
        <v>0</v>
      </c>
      <c r="E270" s="17">
        <f t="shared" si="197"/>
        <v>0</v>
      </c>
      <c r="F270" s="3">
        <f t="shared" si="198"/>
        <v>0</v>
      </c>
      <c r="G270" s="84">
        <f t="shared" si="199"/>
        <v>0</v>
      </c>
      <c r="H270" s="79">
        <f t="shared" si="177"/>
        <v>0</v>
      </c>
      <c r="I270" s="79">
        <f t="shared" si="178"/>
        <v>0</v>
      </c>
      <c r="J270" s="79">
        <f t="shared" si="179"/>
        <v>0</v>
      </c>
      <c r="K270" s="20">
        <v>0</v>
      </c>
      <c r="L270" s="17">
        <f t="shared" si="207"/>
        <v>0</v>
      </c>
      <c r="M270" s="17">
        <f t="shared" si="207"/>
        <v>0</v>
      </c>
      <c r="N270" s="79">
        <f t="shared" si="180"/>
        <v>0</v>
      </c>
      <c r="O270" s="17">
        <f t="shared" si="208"/>
        <v>0</v>
      </c>
      <c r="P270" s="17">
        <f t="shared" si="208"/>
        <v>0</v>
      </c>
      <c r="Q270" s="17">
        <f t="shared" si="208"/>
        <v>0</v>
      </c>
      <c r="R270" s="78">
        <f t="shared" si="200"/>
        <v>0</v>
      </c>
      <c r="S270" s="17">
        <f t="shared" si="204"/>
        <v>0</v>
      </c>
      <c r="T270" s="12">
        <f t="shared" si="201"/>
        <v>0</v>
      </c>
      <c r="U270" s="12">
        <f t="shared" si="202"/>
        <v>0</v>
      </c>
      <c r="V270" s="31">
        <v>0</v>
      </c>
      <c r="W270" s="31">
        <v>0</v>
      </c>
      <c r="X270" s="31">
        <v>0</v>
      </c>
      <c r="Y270" s="30">
        <f t="shared" si="181"/>
        <v>0</v>
      </c>
      <c r="Z270" s="17">
        <f t="shared" si="203"/>
        <v>0</v>
      </c>
      <c r="AA270" s="17">
        <f t="shared" si="205"/>
        <v>0</v>
      </c>
      <c r="AB270" s="23">
        <v>0</v>
      </c>
      <c r="AC270" s="17">
        <f t="shared" si="206"/>
        <v>0</v>
      </c>
      <c r="AD270" s="17">
        <f t="shared" si="209"/>
        <v>0</v>
      </c>
      <c r="AE270" s="17">
        <f t="shared" si="209"/>
        <v>0</v>
      </c>
      <c r="AF270" s="17">
        <f t="shared" si="209"/>
        <v>0</v>
      </c>
      <c r="AH270" s="17">
        <f t="shared" si="210"/>
        <v>0</v>
      </c>
      <c r="AI270" s="17">
        <f t="shared" si="210"/>
        <v>0</v>
      </c>
      <c r="AJ270" s="17">
        <f t="shared" si="210"/>
        <v>0</v>
      </c>
      <c r="AK270" s="17">
        <f t="shared" si="210"/>
        <v>0</v>
      </c>
      <c r="AL270" s="17">
        <f t="shared" si="210"/>
        <v>0</v>
      </c>
      <c r="AM270" s="17">
        <f t="shared" si="210"/>
        <v>0</v>
      </c>
      <c r="AN270" s="17">
        <f t="shared" si="210"/>
        <v>0</v>
      </c>
      <c r="AO270" s="17">
        <f t="shared" si="210"/>
        <v>0</v>
      </c>
      <c r="AP270" s="17">
        <f t="shared" si="210"/>
        <v>0</v>
      </c>
      <c r="AQ270" s="17">
        <f t="shared" si="210"/>
        <v>0</v>
      </c>
      <c r="AR270" s="17">
        <f t="shared" si="211"/>
        <v>0</v>
      </c>
      <c r="AS270" s="17">
        <f t="shared" si="211"/>
        <v>0</v>
      </c>
      <c r="AT270" s="17">
        <f t="shared" si="211"/>
        <v>0</v>
      </c>
      <c r="AU270" s="17">
        <f t="shared" si="211"/>
        <v>0</v>
      </c>
      <c r="AV270" s="17">
        <f t="shared" si="211"/>
        <v>0</v>
      </c>
      <c r="AW270" s="17">
        <f t="shared" si="211"/>
        <v>0</v>
      </c>
      <c r="AX270" s="17">
        <f t="shared" si="211"/>
        <v>0</v>
      </c>
      <c r="AY270" s="17">
        <f t="shared" si="211"/>
        <v>0</v>
      </c>
      <c r="BA270" s="17">
        <f t="shared" si="212"/>
        <v>0</v>
      </c>
      <c r="BB270" s="17">
        <f t="shared" si="212"/>
        <v>0</v>
      </c>
      <c r="BC270" s="17">
        <f t="shared" si="212"/>
        <v>0</v>
      </c>
      <c r="BD270" s="17">
        <f t="shared" si="212"/>
        <v>0</v>
      </c>
      <c r="BE270" s="17">
        <f t="shared" si="212"/>
        <v>0</v>
      </c>
      <c r="BF270" s="17">
        <f t="shared" si="212"/>
        <v>0</v>
      </c>
      <c r="BH270" s="36">
        <f t="shared" si="182"/>
        <v>0</v>
      </c>
      <c r="BI270" s="5"/>
    </row>
    <row r="271" spans="1:61" ht="15">
      <c r="A271" s="24" t="s">
        <v>12751</v>
      </c>
      <c r="B271" s="15">
        <f t="shared" si="195"/>
        <v>0</v>
      </c>
      <c r="C271" s="22" t="s">
        <v>12752</v>
      </c>
      <c r="D271" s="78">
        <f t="shared" si="196"/>
        <v>0</v>
      </c>
      <c r="E271" s="17">
        <f t="shared" si="197"/>
        <v>0</v>
      </c>
      <c r="F271" s="3">
        <f t="shared" si="198"/>
        <v>0</v>
      </c>
      <c r="G271" s="84">
        <f t="shared" si="199"/>
        <v>0</v>
      </c>
      <c r="H271" s="79">
        <f t="shared" si="177"/>
        <v>0</v>
      </c>
      <c r="I271" s="79">
        <f t="shared" si="178"/>
        <v>0</v>
      </c>
      <c r="J271" s="79">
        <f t="shared" si="179"/>
        <v>0</v>
      </c>
      <c r="K271" s="23">
        <v>0</v>
      </c>
      <c r="L271" s="17">
        <f t="shared" si="207"/>
        <v>0</v>
      </c>
      <c r="M271" s="17">
        <f t="shared" si="207"/>
        <v>0</v>
      </c>
      <c r="N271" s="79">
        <f t="shared" si="180"/>
        <v>0</v>
      </c>
      <c r="O271" s="17">
        <f t="shared" si="208"/>
        <v>0</v>
      </c>
      <c r="P271" s="17">
        <f t="shared" si="208"/>
        <v>0</v>
      </c>
      <c r="Q271" s="17">
        <f t="shared" si="208"/>
        <v>0</v>
      </c>
      <c r="R271" s="78">
        <f t="shared" si="200"/>
        <v>0</v>
      </c>
      <c r="S271" s="17">
        <f t="shared" si="204"/>
        <v>0</v>
      </c>
      <c r="T271" s="12">
        <f t="shared" si="201"/>
        <v>0</v>
      </c>
      <c r="U271" s="12">
        <f t="shared" si="202"/>
        <v>0</v>
      </c>
      <c r="V271" s="31">
        <v>0</v>
      </c>
      <c r="W271" s="31">
        <v>0</v>
      </c>
      <c r="X271" s="31">
        <v>0</v>
      </c>
      <c r="Y271" s="30">
        <f t="shared" si="181"/>
        <v>0</v>
      </c>
      <c r="Z271" s="17">
        <f t="shared" si="203"/>
        <v>0</v>
      </c>
      <c r="AA271" s="17">
        <f t="shared" si="205"/>
        <v>0</v>
      </c>
      <c r="AB271" s="23">
        <v>0</v>
      </c>
      <c r="AC271" s="17">
        <f t="shared" si="206"/>
        <v>0</v>
      </c>
      <c r="AD271" s="17">
        <f t="shared" si="209"/>
        <v>0</v>
      </c>
      <c r="AE271" s="17">
        <f t="shared" si="209"/>
        <v>0</v>
      </c>
      <c r="AF271" s="17">
        <f t="shared" si="209"/>
        <v>0</v>
      </c>
      <c r="AH271" s="17">
        <f t="shared" si="210"/>
        <v>0</v>
      </c>
      <c r="AI271" s="17">
        <f t="shared" si="210"/>
        <v>0</v>
      </c>
      <c r="AJ271" s="17">
        <f t="shared" si="210"/>
        <v>0</v>
      </c>
      <c r="AK271" s="17">
        <f t="shared" si="210"/>
        <v>0</v>
      </c>
      <c r="AL271" s="17">
        <f t="shared" si="210"/>
        <v>0</v>
      </c>
      <c r="AM271" s="17">
        <f t="shared" si="210"/>
        <v>0</v>
      </c>
      <c r="AN271" s="17">
        <f t="shared" si="210"/>
        <v>0</v>
      </c>
      <c r="AO271" s="17">
        <f t="shared" si="210"/>
        <v>0</v>
      </c>
      <c r="AP271" s="17">
        <f t="shared" si="210"/>
        <v>0</v>
      </c>
      <c r="AQ271" s="17">
        <f t="shared" si="210"/>
        <v>0</v>
      </c>
      <c r="AR271" s="17">
        <f t="shared" si="211"/>
        <v>0</v>
      </c>
      <c r="AS271" s="17">
        <f t="shared" si="211"/>
        <v>0</v>
      </c>
      <c r="AT271" s="17">
        <f t="shared" si="211"/>
        <v>0</v>
      </c>
      <c r="AU271" s="17">
        <f t="shared" si="211"/>
        <v>0</v>
      </c>
      <c r="AV271" s="17">
        <f t="shared" si="211"/>
        <v>0</v>
      </c>
      <c r="AW271" s="17">
        <f t="shared" si="211"/>
        <v>0</v>
      </c>
      <c r="AX271" s="17">
        <f t="shared" si="211"/>
        <v>0</v>
      </c>
      <c r="AY271" s="17">
        <f t="shared" si="211"/>
        <v>0</v>
      </c>
      <c r="BA271" s="17">
        <f t="shared" si="212"/>
        <v>0</v>
      </c>
      <c r="BB271" s="17">
        <f t="shared" si="212"/>
        <v>0</v>
      </c>
      <c r="BC271" s="17">
        <f t="shared" si="212"/>
        <v>0</v>
      </c>
      <c r="BD271" s="17">
        <f t="shared" si="212"/>
        <v>0</v>
      </c>
      <c r="BE271" s="17">
        <f t="shared" si="212"/>
        <v>0</v>
      </c>
      <c r="BF271" s="17">
        <f t="shared" si="212"/>
        <v>0</v>
      </c>
      <c r="BH271" s="36">
        <f t="shared" si="182"/>
        <v>0</v>
      </c>
      <c r="BI271" s="5"/>
    </row>
    <row r="272" spans="1:61" ht="15">
      <c r="A272" s="24" t="s">
        <v>12753</v>
      </c>
      <c r="B272" s="15">
        <f t="shared" si="195"/>
        <v>0</v>
      </c>
      <c r="C272" s="22" t="s">
        <v>12754</v>
      </c>
      <c r="D272" s="78">
        <f t="shared" si="196"/>
        <v>0</v>
      </c>
      <c r="E272" s="17">
        <f t="shared" si="197"/>
        <v>0</v>
      </c>
      <c r="F272" s="3">
        <f t="shared" si="198"/>
        <v>0</v>
      </c>
      <c r="G272" s="84">
        <f t="shared" si="199"/>
        <v>0</v>
      </c>
      <c r="H272" s="79">
        <f t="shared" si="177"/>
        <v>0</v>
      </c>
      <c r="I272" s="79">
        <f t="shared" si="178"/>
        <v>0</v>
      </c>
      <c r="J272" s="79">
        <f t="shared" si="179"/>
        <v>0</v>
      </c>
      <c r="K272" s="23">
        <v>0</v>
      </c>
      <c r="L272" s="17">
        <f t="shared" si="207"/>
        <v>0</v>
      </c>
      <c r="M272" s="17">
        <f t="shared" si="207"/>
        <v>0</v>
      </c>
      <c r="N272" s="79">
        <f t="shared" si="180"/>
        <v>0</v>
      </c>
      <c r="O272" s="17">
        <f t="shared" si="208"/>
        <v>0</v>
      </c>
      <c r="P272" s="17">
        <f t="shared" si="208"/>
        <v>0</v>
      </c>
      <c r="Q272" s="17">
        <f t="shared" si="208"/>
        <v>0</v>
      </c>
      <c r="R272" s="78">
        <f t="shared" si="200"/>
        <v>0</v>
      </c>
      <c r="S272" s="17">
        <f t="shared" si="204"/>
        <v>0</v>
      </c>
      <c r="T272" s="12">
        <f t="shared" si="201"/>
        <v>0</v>
      </c>
      <c r="U272" s="12">
        <f t="shared" si="202"/>
        <v>0</v>
      </c>
      <c r="V272" s="31">
        <v>0</v>
      </c>
      <c r="W272" s="31">
        <v>0</v>
      </c>
      <c r="X272" s="31">
        <v>0</v>
      </c>
      <c r="Y272" s="30">
        <f t="shared" si="181"/>
        <v>0</v>
      </c>
      <c r="Z272" s="17">
        <f t="shared" si="203"/>
        <v>0</v>
      </c>
      <c r="AA272" s="17">
        <f t="shared" si="205"/>
        <v>0</v>
      </c>
      <c r="AB272" s="23">
        <v>0</v>
      </c>
      <c r="AC272" s="17">
        <f t="shared" si="206"/>
        <v>0</v>
      </c>
      <c r="AD272" s="17">
        <f t="shared" si="209"/>
        <v>0</v>
      </c>
      <c r="AE272" s="17">
        <f t="shared" si="209"/>
        <v>0</v>
      </c>
      <c r="AF272" s="17">
        <f t="shared" si="209"/>
        <v>0</v>
      </c>
      <c r="AH272" s="17">
        <f t="shared" si="210"/>
        <v>0</v>
      </c>
      <c r="AI272" s="17">
        <f t="shared" si="210"/>
        <v>0</v>
      </c>
      <c r="AJ272" s="17">
        <f t="shared" si="210"/>
        <v>0</v>
      </c>
      <c r="AK272" s="17">
        <f t="shared" si="210"/>
        <v>0</v>
      </c>
      <c r="AL272" s="17">
        <f t="shared" si="210"/>
        <v>0</v>
      </c>
      <c r="AM272" s="17">
        <f t="shared" si="210"/>
        <v>0</v>
      </c>
      <c r="AN272" s="17">
        <f t="shared" si="210"/>
        <v>0</v>
      </c>
      <c r="AO272" s="17">
        <f t="shared" si="210"/>
        <v>0</v>
      </c>
      <c r="AP272" s="17">
        <f t="shared" si="210"/>
        <v>0</v>
      </c>
      <c r="AQ272" s="17">
        <f t="shared" si="210"/>
        <v>0</v>
      </c>
      <c r="AR272" s="17">
        <f t="shared" si="211"/>
        <v>0</v>
      </c>
      <c r="AS272" s="17">
        <f t="shared" si="211"/>
        <v>0</v>
      </c>
      <c r="AT272" s="17">
        <f t="shared" si="211"/>
        <v>0</v>
      </c>
      <c r="AU272" s="17">
        <f t="shared" si="211"/>
        <v>0</v>
      </c>
      <c r="AV272" s="17">
        <f t="shared" si="211"/>
        <v>0</v>
      </c>
      <c r="AW272" s="17">
        <f t="shared" si="211"/>
        <v>0</v>
      </c>
      <c r="AX272" s="17">
        <f t="shared" si="211"/>
        <v>0</v>
      </c>
      <c r="AY272" s="17">
        <f t="shared" si="211"/>
        <v>0</v>
      </c>
      <c r="BA272" s="17">
        <f t="shared" si="212"/>
        <v>0</v>
      </c>
      <c r="BB272" s="17">
        <f t="shared" si="212"/>
        <v>0</v>
      </c>
      <c r="BC272" s="17">
        <f t="shared" si="212"/>
        <v>0</v>
      </c>
      <c r="BD272" s="17">
        <f t="shared" si="212"/>
        <v>0</v>
      </c>
      <c r="BE272" s="17">
        <f t="shared" si="212"/>
        <v>0</v>
      </c>
      <c r="BF272" s="17">
        <f t="shared" si="212"/>
        <v>0</v>
      </c>
      <c r="BH272" s="36">
        <f t="shared" si="182"/>
        <v>0</v>
      </c>
      <c r="BI272" s="33"/>
    </row>
    <row r="273" spans="1:61" ht="15">
      <c r="A273" s="24" t="s">
        <v>12755</v>
      </c>
      <c r="B273" s="15">
        <f t="shared" si="195"/>
        <v>0</v>
      </c>
      <c r="C273" s="22" t="s">
        <v>12756</v>
      </c>
      <c r="D273" s="78">
        <f t="shared" si="196"/>
        <v>0</v>
      </c>
      <c r="E273" s="17">
        <f t="shared" si="197"/>
        <v>0</v>
      </c>
      <c r="F273" s="3">
        <f t="shared" si="198"/>
        <v>0</v>
      </c>
      <c r="G273" s="84">
        <f t="shared" si="199"/>
        <v>0</v>
      </c>
      <c r="H273" s="79">
        <f t="shared" si="177"/>
        <v>0</v>
      </c>
      <c r="I273" s="79">
        <f t="shared" si="178"/>
        <v>0</v>
      </c>
      <c r="J273" s="79">
        <f t="shared" si="179"/>
        <v>0</v>
      </c>
      <c r="K273" s="23">
        <v>0</v>
      </c>
      <c r="L273" s="17">
        <f t="shared" si="207"/>
        <v>0</v>
      </c>
      <c r="M273" s="17">
        <f t="shared" si="207"/>
        <v>0</v>
      </c>
      <c r="N273" s="79">
        <f t="shared" si="180"/>
        <v>0</v>
      </c>
      <c r="O273" s="17">
        <f t="shared" si="208"/>
        <v>0</v>
      </c>
      <c r="P273" s="17">
        <f t="shared" si="208"/>
        <v>0</v>
      </c>
      <c r="Q273" s="17">
        <f t="shared" si="208"/>
        <v>0</v>
      </c>
      <c r="R273" s="78">
        <f t="shared" si="200"/>
        <v>0</v>
      </c>
      <c r="S273" s="17">
        <f t="shared" si="204"/>
        <v>0</v>
      </c>
      <c r="T273" s="12">
        <f t="shared" si="201"/>
        <v>0</v>
      </c>
      <c r="U273" s="12">
        <f t="shared" si="202"/>
        <v>0</v>
      </c>
      <c r="V273" s="31">
        <v>0</v>
      </c>
      <c r="W273" s="31">
        <v>0</v>
      </c>
      <c r="X273" s="31">
        <v>0</v>
      </c>
      <c r="Y273" s="30">
        <f t="shared" si="181"/>
        <v>0</v>
      </c>
      <c r="Z273" s="17">
        <f t="shared" si="203"/>
        <v>0</v>
      </c>
      <c r="AA273" s="17">
        <f t="shared" si="205"/>
        <v>0</v>
      </c>
      <c r="AB273" s="23">
        <v>0</v>
      </c>
      <c r="AC273" s="17">
        <f t="shared" si="206"/>
        <v>0</v>
      </c>
      <c r="AD273" s="17">
        <f t="shared" si="209"/>
        <v>0</v>
      </c>
      <c r="AE273" s="17">
        <f t="shared" si="209"/>
        <v>0</v>
      </c>
      <c r="AF273" s="17">
        <f t="shared" si="209"/>
        <v>0</v>
      </c>
      <c r="AH273" s="17">
        <f t="shared" si="210"/>
        <v>0</v>
      </c>
      <c r="AI273" s="17">
        <f t="shared" si="210"/>
        <v>0</v>
      </c>
      <c r="AJ273" s="17">
        <f t="shared" si="210"/>
        <v>0</v>
      </c>
      <c r="AK273" s="17">
        <f t="shared" si="210"/>
        <v>0</v>
      </c>
      <c r="AL273" s="17">
        <f t="shared" si="210"/>
        <v>0</v>
      </c>
      <c r="AM273" s="17">
        <f t="shared" si="210"/>
        <v>0</v>
      </c>
      <c r="AN273" s="17">
        <f t="shared" si="210"/>
        <v>0</v>
      </c>
      <c r="AO273" s="17">
        <f t="shared" si="210"/>
        <v>0</v>
      </c>
      <c r="AP273" s="17">
        <f t="shared" si="210"/>
        <v>0</v>
      </c>
      <c r="AQ273" s="17">
        <f t="shared" si="210"/>
        <v>0</v>
      </c>
      <c r="AR273" s="17">
        <f t="shared" si="211"/>
        <v>0</v>
      </c>
      <c r="AS273" s="17">
        <f t="shared" si="211"/>
        <v>0</v>
      </c>
      <c r="AT273" s="17">
        <f t="shared" si="211"/>
        <v>0</v>
      </c>
      <c r="AU273" s="17">
        <f t="shared" si="211"/>
        <v>0</v>
      </c>
      <c r="AV273" s="17">
        <f t="shared" si="211"/>
        <v>0</v>
      </c>
      <c r="AW273" s="17">
        <f t="shared" si="211"/>
        <v>0</v>
      </c>
      <c r="AX273" s="17">
        <f t="shared" si="211"/>
        <v>0</v>
      </c>
      <c r="AY273" s="17">
        <f t="shared" si="211"/>
        <v>0</v>
      </c>
      <c r="BA273" s="17">
        <f t="shared" si="212"/>
        <v>0</v>
      </c>
      <c r="BB273" s="17">
        <f t="shared" si="212"/>
        <v>0</v>
      </c>
      <c r="BC273" s="17">
        <f t="shared" si="212"/>
        <v>0</v>
      </c>
      <c r="BD273" s="17">
        <f t="shared" si="212"/>
        <v>0</v>
      </c>
      <c r="BE273" s="17">
        <f t="shared" si="212"/>
        <v>0</v>
      </c>
      <c r="BF273" s="17">
        <f t="shared" si="212"/>
        <v>0</v>
      </c>
      <c r="BH273" s="36">
        <f t="shared" si="182"/>
        <v>0</v>
      </c>
      <c r="BI273" s="33"/>
    </row>
    <row r="274" spans="1:61" ht="15">
      <c r="A274" s="24" t="s">
        <v>12757</v>
      </c>
      <c r="B274" s="15">
        <f t="shared" si="195"/>
        <v>0</v>
      </c>
      <c r="C274" s="22" t="s">
        <v>12758</v>
      </c>
      <c r="D274" s="78">
        <f t="shared" si="196"/>
        <v>0</v>
      </c>
      <c r="E274" s="17">
        <f t="shared" si="197"/>
        <v>0</v>
      </c>
      <c r="F274" s="3">
        <f t="shared" si="198"/>
        <v>0</v>
      </c>
      <c r="G274" s="84">
        <f t="shared" si="199"/>
        <v>0</v>
      </c>
      <c r="H274" s="79">
        <f t="shared" si="177"/>
        <v>0</v>
      </c>
      <c r="I274" s="79">
        <f t="shared" si="178"/>
        <v>0</v>
      </c>
      <c r="J274" s="79">
        <f t="shared" si="179"/>
        <v>0</v>
      </c>
      <c r="K274" s="23">
        <v>0</v>
      </c>
      <c r="L274" s="17">
        <f t="shared" si="207"/>
        <v>0</v>
      </c>
      <c r="M274" s="17">
        <f t="shared" si="207"/>
        <v>0</v>
      </c>
      <c r="N274" s="79">
        <f t="shared" si="180"/>
        <v>0</v>
      </c>
      <c r="O274" s="17">
        <f t="shared" si="208"/>
        <v>0</v>
      </c>
      <c r="P274" s="17">
        <f t="shared" si="208"/>
        <v>0</v>
      </c>
      <c r="Q274" s="17">
        <f t="shared" si="208"/>
        <v>0</v>
      </c>
      <c r="R274" s="78">
        <f t="shared" si="200"/>
        <v>0</v>
      </c>
      <c r="S274" s="17">
        <f t="shared" si="204"/>
        <v>0</v>
      </c>
      <c r="T274" s="12">
        <f t="shared" si="201"/>
        <v>0</v>
      </c>
      <c r="U274" s="12">
        <f t="shared" si="202"/>
        <v>0</v>
      </c>
      <c r="V274" s="31">
        <v>0</v>
      </c>
      <c r="W274" s="31">
        <v>0</v>
      </c>
      <c r="X274" s="31">
        <v>0</v>
      </c>
      <c r="Y274" s="30">
        <f t="shared" si="181"/>
        <v>0</v>
      </c>
      <c r="Z274" s="17">
        <f t="shared" si="203"/>
        <v>0</v>
      </c>
      <c r="AA274" s="17">
        <f t="shared" si="205"/>
        <v>0</v>
      </c>
      <c r="AB274" s="23">
        <v>0</v>
      </c>
      <c r="AC274" s="17">
        <f t="shared" si="206"/>
        <v>0</v>
      </c>
      <c r="AD274" s="17">
        <f t="shared" si="209"/>
        <v>0</v>
      </c>
      <c r="AE274" s="17">
        <f t="shared" si="209"/>
        <v>0</v>
      </c>
      <c r="AF274" s="17">
        <f t="shared" si="209"/>
        <v>0</v>
      </c>
      <c r="AH274" s="17">
        <f t="shared" si="210"/>
        <v>0</v>
      </c>
      <c r="AI274" s="17">
        <f t="shared" si="210"/>
        <v>0</v>
      </c>
      <c r="AJ274" s="17">
        <f t="shared" si="210"/>
        <v>0</v>
      </c>
      <c r="AK274" s="17">
        <f t="shared" si="210"/>
        <v>0</v>
      </c>
      <c r="AL274" s="17">
        <f t="shared" si="210"/>
        <v>0</v>
      </c>
      <c r="AM274" s="17">
        <f t="shared" si="210"/>
        <v>0</v>
      </c>
      <c r="AN274" s="17">
        <f t="shared" si="210"/>
        <v>0</v>
      </c>
      <c r="AO274" s="17">
        <f t="shared" si="210"/>
        <v>0</v>
      </c>
      <c r="AP274" s="17">
        <f t="shared" si="210"/>
        <v>0</v>
      </c>
      <c r="AQ274" s="17">
        <f t="shared" si="210"/>
        <v>0</v>
      </c>
      <c r="AR274" s="17">
        <f t="shared" si="211"/>
        <v>0</v>
      </c>
      <c r="AS274" s="17">
        <f t="shared" si="211"/>
        <v>0</v>
      </c>
      <c r="AT274" s="17">
        <f t="shared" si="211"/>
        <v>0</v>
      </c>
      <c r="AU274" s="17">
        <f t="shared" si="211"/>
        <v>0</v>
      </c>
      <c r="AV274" s="17">
        <f t="shared" si="211"/>
        <v>0</v>
      </c>
      <c r="AW274" s="17">
        <f t="shared" si="211"/>
        <v>0</v>
      </c>
      <c r="AX274" s="17">
        <f t="shared" si="211"/>
        <v>0</v>
      </c>
      <c r="AY274" s="17">
        <f t="shared" si="211"/>
        <v>0</v>
      </c>
      <c r="BA274" s="17">
        <f t="shared" si="212"/>
        <v>0</v>
      </c>
      <c r="BB274" s="17">
        <f t="shared" si="212"/>
        <v>0</v>
      </c>
      <c r="BC274" s="17">
        <f t="shared" si="212"/>
        <v>0</v>
      </c>
      <c r="BD274" s="17">
        <f t="shared" si="212"/>
        <v>0</v>
      </c>
      <c r="BE274" s="17">
        <f t="shared" si="212"/>
        <v>0</v>
      </c>
      <c r="BF274" s="17">
        <f t="shared" si="212"/>
        <v>0</v>
      </c>
      <c r="BH274" s="36">
        <f t="shared" si="182"/>
        <v>0</v>
      </c>
      <c r="BI274" s="5"/>
    </row>
    <row r="275" spans="1:61" ht="15">
      <c r="A275" s="24" t="s">
        <v>12759</v>
      </c>
      <c r="B275" s="15">
        <f t="shared" si="195"/>
        <v>0</v>
      </c>
      <c r="C275" s="22" t="s">
        <v>12760</v>
      </c>
      <c r="D275" s="78">
        <f t="shared" si="196"/>
        <v>0</v>
      </c>
      <c r="E275" s="17">
        <f t="shared" si="197"/>
        <v>0</v>
      </c>
      <c r="F275" s="3">
        <f t="shared" si="198"/>
        <v>0</v>
      </c>
      <c r="G275" s="84">
        <f t="shared" si="199"/>
        <v>0</v>
      </c>
      <c r="H275" s="79">
        <f t="shared" si="177"/>
        <v>0</v>
      </c>
      <c r="I275" s="79">
        <f t="shared" si="178"/>
        <v>0</v>
      </c>
      <c r="J275" s="79">
        <f t="shared" si="179"/>
        <v>0</v>
      </c>
      <c r="K275" s="23">
        <v>0</v>
      </c>
      <c r="L275" s="17">
        <f t="shared" si="207"/>
        <v>0</v>
      </c>
      <c r="M275" s="17">
        <f t="shared" si="207"/>
        <v>0</v>
      </c>
      <c r="N275" s="79">
        <f t="shared" si="180"/>
        <v>0</v>
      </c>
      <c r="O275" s="17">
        <f t="shared" si="208"/>
        <v>0</v>
      </c>
      <c r="P275" s="17">
        <f t="shared" si="208"/>
        <v>0</v>
      </c>
      <c r="Q275" s="17">
        <f t="shared" si="208"/>
        <v>0</v>
      </c>
      <c r="R275" s="78">
        <f t="shared" si="200"/>
        <v>0</v>
      </c>
      <c r="S275" s="17">
        <f t="shared" si="204"/>
        <v>0</v>
      </c>
      <c r="T275" s="12">
        <f t="shared" si="201"/>
        <v>0</v>
      </c>
      <c r="U275" s="12">
        <f t="shared" si="202"/>
        <v>0</v>
      </c>
      <c r="V275" s="31">
        <v>0</v>
      </c>
      <c r="W275" s="31">
        <v>0</v>
      </c>
      <c r="X275" s="31">
        <v>0</v>
      </c>
      <c r="Y275" s="30">
        <f t="shared" si="181"/>
        <v>0</v>
      </c>
      <c r="Z275" s="17">
        <f t="shared" si="203"/>
        <v>0</v>
      </c>
      <c r="AA275" s="17">
        <f t="shared" si="205"/>
        <v>0</v>
      </c>
      <c r="AB275" s="23">
        <v>0</v>
      </c>
      <c r="AC275" s="17">
        <f t="shared" si="206"/>
        <v>0</v>
      </c>
      <c r="AD275" s="17">
        <f t="shared" si="209"/>
        <v>0</v>
      </c>
      <c r="AE275" s="17">
        <f t="shared" si="209"/>
        <v>0</v>
      </c>
      <c r="AF275" s="17">
        <f t="shared" si="209"/>
        <v>0</v>
      </c>
      <c r="AH275" s="17">
        <f t="shared" si="210"/>
        <v>0</v>
      </c>
      <c r="AI275" s="17">
        <f t="shared" si="210"/>
        <v>0</v>
      </c>
      <c r="AJ275" s="17">
        <f t="shared" si="210"/>
        <v>0</v>
      </c>
      <c r="AK275" s="17">
        <f t="shared" si="210"/>
        <v>0</v>
      </c>
      <c r="AL275" s="17">
        <f t="shared" si="210"/>
        <v>0</v>
      </c>
      <c r="AM275" s="17">
        <f t="shared" si="210"/>
        <v>0</v>
      </c>
      <c r="AN275" s="17">
        <f t="shared" si="210"/>
        <v>0</v>
      </c>
      <c r="AO275" s="17">
        <f t="shared" si="210"/>
        <v>0</v>
      </c>
      <c r="AP275" s="17">
        <f t="shared" si="210"/>
        <v>0</v>
      </c>
      <c r="AQ275" s="17">
        <f t="shared" si="210"/>
        <v>0</v>
      </c>
      <c r="AR275" s="17">
        <f t="shared" si="211"/>
        <v>0</v>
      </c>
      <c r="AS275" s="17">
        <f t="shared" si="211"/>
        <v>0</v>
      </c>
      <c r="AT275" s="17">
        <f t="shared" si="211"/>
        <v>0</v>
      </c>
      <c r="AU275" s="17">
        <f t="shared" si="211"/>
        <v>0</v>
      </c>
      <c r="AV275" s="17">
        <f t="shared" si="211"/>
        <v>0</v>
      </c>
      <c r="AW275" s="17">
        <f t="shared" si="211"/>
        <v>0</v>
      </c>
      <c r="AX275" s="17">
        <f t="shared" si="211"/>
        <v>0</v>
      </c>
      <c r="AY275" s="17">
        <f t="shared" si="211"/>
        <v>0</v>
      </c>
      <c r="BA275" s="17">
        <f t="shared" si="212"/>
        <v>0</v>
      </c>
      <c r="BB275" s="17">
        <f t="shared" si="212"/>
        <v>0</v>
      </c>
      <c r="BC275" s="17">
        <f t="shared" si="212"/>
        <v>0</v>
      </c>
      <c r="BD275" s="17">
        <f t="shared" si="212"/>
        <v>0</v>
      </c>
      <c r="BE275" s="17">
        <f t="shared" si="212"/>
        <v>0</v>
      </c>
      <c r="BF275" s="17">
        <f t="shared" si="212"/>
        <v>0</v>
      </c>
      <c r="BH275" s="36">
        <f t="shared" si="182"/>
        <v>0</v>
      </c>
      <c r="BI275" s="5"/>
    </row>
    <row r="276" spans="1:61" ht="15">
      <c r="A276" s="24" t="s">
        <v>12761</v>
      </c>
      <c r="B276" s="15">
        <f t="shared" si="195"/>
        <v>0</v>
      </c>
      <c r="C276" s="22" t="s">
        <v>12762</v>
      </c>
      <c r="D276" s="78">
        <f t="shared" si="196"/>
        <v>0</v>
      </c>
      <c r="E276" s="17">
        <f t="shared" si="197"/>
        <v>0</v>
      </c>
      <c r="F276" s="3">
        <f t="shared" si="198"/>
        <v>0</v>
      </c>
      <c r="G276" s="84">
        <f t="shared" si="199"/>
        <v>0</v>
      </c>
      <c r="H276" s="79">
        <f t="shared" si="177"/>
        <v>0</v>
      </c>
      <c r="I276" s="79">
        <f t="shared" si="178"/>
        <v>0</v>
      </c>
      <c r="J276" s="79">
        <f t="shared" si="179"/>
        <v>0</v>
      </c>
      <c r="K276" s="23">
        <v>0</v>
      </c>
      <c r="L276" s="17">
        <f t="shared" si="207"/>
        <v>0</v>
      </c>
      <c r="M276" s="17">
        <f t="shared" si="207"/>
        <v>0</v>
      </c>
      <c r="N276" s="79">
        <f t="shared" si="180"/>
        <v>0</v>
      </c>
      <c r="O276" s="17">
        <f t="shared" si="208"/>
        <v>0</v>
      </c>
      <c r="P276" s="17">
        <f t="shared" si="208"/>
        <v>0</v>
      </c>
      <c r="Q276" s="17">
        <f t="shared" si="208"/>
        <v>0</v>
      </c>
      <c r="R276" s="78">
        <f t="shared" si="200"/>
        <v>0</v>
      </c>
      <c r="S276" s="17">
        <f t="shared" si="204"/>
        <v>0</v>
      </c>
      <c r="T276" s="12">
        <f t="shared" si="201"/>
        <v>0</v>
      </c>
      <c r="U276" s="12">
        <f t="shared" si="202"/>
        <v>0</v>
      </c>
      <c r="V276" s="31">
        <v>0</v>
      </c>
      <c r="W276" s="31">
        <v>0</v>
      </c>
      <c r="X276" s="31">
        <v>0</v>
      </c>
      <c r="Y276" s="30">
        <f t="shared" si="181"/>
        <v>0</v>
      </c>
      <c r="Z276" s="17">
        <f t="shared" si="203"/>
        <v>0</v>
      </c>
      <c r="AA276" s="17">
        <f t="shared" si="205"/>
        <v>0</v>
      </c>
      <c r="AB276" s="23">
        <v>0</v>
      </c>
      <c r="AC276" s="17">
        <f t="shared" si="206"/>
        <v>0</v>
      </c>
      <c r="AD276" s="17">
        <f t="shared" si="209"/>
        <v>0</v>
      </c>
      <c r="AE276" s="17">
        <f t="shared" si="209"/>
        <v>0</v>
      </c>
      <c r="AF276" s="17">
        <f t="shared" si="209"/>
        <v>0</v>
      </c>
      <c r="AH276" s="17">
        <f t="shared" si="210"/>
        <v>0</v>
      </c>
      <c r="AI276" s="17">
        <f t="shared" si="210"/>
        <v>0</v>
      </c>
      <c r="AJ276" s="17">
        <f t="shared" si="210"/>
        <v>0</v>
      </c>
      <c r="AK276" s="17">
        <f t="shared" si="210"/>
        <v>0</v>
      </c>
      <c r="AL276" s="17">
        <f t="shared" si="210"/>
        <v>0</v>
      </c>
      <c r="AM276" s="17">
        <f t="shared" si="210"/>
        <v>0</v>
      </c>
      <c r="AN276" s="17">
        <f t="shared" si="210"/>
        <v>0</v>
      </c>
      <c r="AO276" s="17">
        <f t="shared" si="210"/>
        <v>0</v>
      </c>
      <c r="AP276" s="17">
        <f t="shared" si="210"/>
        <v>0</v>
      </c>
      <c r="AQ276" s="17">
        <f t="shared" si="210"/>
        <v>0</v>
      </c>
      <c r="AR276" s="17">
        <f t="shared" si="211"/>
        <v>0</v>
      </c>
      <c r="AS276" s="17">
        <f t="shared" si="211"/>
        <v>0</v>
      </c>
      <c r="AT276" s="17">
        <f t="shared" si="211"/>
        <v>0</v>
      </c>
      <c r="AU276" s="17">
        <f t="shared" si="211"/>
        <v>0</v>
      </c>
      <c r="AV276" s="17">
        <f t="shared" si="211"/>
        <v>0</v>
      </c>
      <c r="AW276" s="17">
        <f t="shared" si="211"/>
        <v>0</v>
      </c>
      <c r="AX276" s="17">
        <f t="shared" si="211"/>
        <v>0</v>
      </c>
      <c r="AY276" s="17">
        <f t="shared" si="211"/>
        <v>0</v>
      </c>
      <c r="BA276" s="17">
        <f t="shared" si="212"/>
        <v>0</v>
      </c>
      <c r="BB276" s="17">
        <f t="shared" si="212"/>
        <v>0</v>
      </c>
      <c r="BC276" s="17">
        <f t="shared" si="212"/>
        <v>0</v>
      </c>
      <c r="BD276" s="17">
        <f t="shared" si="212"/>
        <v>0</v>
      </c>
      <c r="BE276" s="17">
        <f t="shared" si="212"/>
        <v>0</v>
      </c>
      <c r="BF276" s="17">
        <f t="shared" si="212"/>
        <v>0</v>
      </c>
      <c r="BH276" s="36">
        <f t="shared" si="182"/>
        <v>0</v>
      </c>
      <c r="BI276" s="33"/>
    </row>
    <row r="277" spans="1:61" ht="15">
      <c r="A277" s="24" t="s">
        <v>12763</v>
      </c>
      <c r="B277" s="15">
        <f t="shared" si="195"/>
        <v>0</v>
      </c>
      <c r="C277" s="22" t="s">
        <v>12764</v>
      </c>
      <c r="D277" s="78">
        <f t="shared" si="196"/>
        <v>0</v>
      </c>
      <c r="E277" s="17">
        <f t="shared" si="197"/>
        <v>0</v>
      </c>
      <c r="F277" s="3">
        <f t="shared" si="198"/>
        <v>0</v>
      </c>
      <c r="G277" s="84">
        <f t="shared" si="199"/>
        <v>0</v>
      </c>
      <c r="H277" s="79">
        <f t="shared" si="177"/>
        <v>0</v>
      </c>
      <c r="I277" s="79">
        <f t="shared" si="178"/>
        <v>0</v>
      </c>
      <c r="J277" s="79">
        <f t="shared" si="179"/>
        <v>0</v>
      </c>
      <c r="K277" s="23">
        <v>0</v>
      </c>
      <c r="L277" s="17">
        <f t="shared" si="207"/>
        <v>0</v>
      </c>
      <c r="M277" s="17">
        <f t="shared" si="207"/>
        <v>0</v>
      </c>
      <c r="N277" s="79">
        <f t="shared" si="180"/>
        <v>0</v>
      </c>
      <c r="O277" s="17">
        <f t="shared" si="208"/>
        <v>0</v>
      </c>
      <c r="P277" s="17">
        <f t="shared" si="208"/>
        <v>0</v>
      </c>
      <c r="Q277" s="17">
        <f t="shared" si="208"/>
        <v>0</v>
      </c>
      <c r="R277" s="78">
        <f t="shared" si="200"/>
        <v>0</v>
      </c>
      <c r="S277" s="17">
        <f t="shared" si="204"/>
        <v>0</v>
      </c>
      <c r="T277" s="12">
        <f t="shared" si="201"/>
        <v>0</v>
      </c>
      <c r="U277" s="12">
        <f t="shared" si="202"/>
        <v>0</v>
      </c>
      <c r="V277" s="31">
        <v>0</v>
      </c>
      <c r="W277" s="31">
        <v>0</v>
      </c>
      <c r="X277" s="31">
        <v>0</v>
      </c>
      <c r="Y277" s="30">
        <f t="shared" si="181"/>
        <v>0</v>
      </c>
      <c r="Z277" s="17">
        <f t="shared" si="203"/>
        <v>0</v>
      </c>
      <c r="AA277" s="17">
        <f t="shared" si="205"/>
        <v>0</v>
      </c>
      <c r="AB277" s="23">
        <v>0</v>
      </c>
      <c r="AC277" s="17">
        <f t="shared" si="206"/>
        <v>0</v>
      </c>
      <c r="AD277" s="17">
        <f t="shared" si="209"/>
        <v>0</v>
      </c>
      <c r="AE277" s="17">
        <f t="shared" si="209"/>
        <v>0</v>
      </c>
      <c r="AF277" s="17">
        <f t="shared" si="209"/>
        <v>0</v>
      </c>
      <c r="AH277" s="17">
        <f t="shared" si="210"/>
        <v>0</v>
      </c>
      <c r="AI277" s="17">
        <f t="shared" si="210"/>
        <v>0</v>
      </c>
      <c r="AJ277" s="17">
        <f t="shared" si="210"/>
        <v>0</v>
      </c>
      <c r="AK277" s="17">
        <f t="shared" si="210"/>
        <v>0</v>
      </c>
      <c r="AL277" s="17">
        <f t="shared" si="210"/>
        <v>0</v>
      </c>
      <c r="AM277" s="17">
        <f t="shared" si="210"/>
        <v>0</v>
      </c>
      <c r="AN277" s="17">
        <f t="shared" si="210"/>
        <v>0</v>
      </c>
      <c r="AO277" s="17">
        <f t="shared" si="210"/>
        <v>0</v>
      </c>
      <c r="AP277" s="17">
        <f t="shared" si="210"/>
        <v>0</v>
      </c>
      <c r="AQ277" s="17">
        <f t="shared" si="210"/>
        <v>0</v>
      </c>
      <c r="AR277" s="17">
        <f t="shared" si="211"/>
        <v>0</v>
      </c>
      <c r="AS277" s="17">
        <f t="shared" si="211"/>
        <v>0</v>
      </c>
      <c r="AT277" s="17">
        <f t="shared" si="211"/>
        <v>0</v>
      </c>
      <c r="AU277" s="17">
        <f t="shared" si="211"/>
        <v>0</v>
      </c>
      <c r="AV277" s="17">
        <f t="shared" si="211"/>
        <v>0</v>
      </c>
      <c r="AW277" s="17">
        <f t="shared" si="211"/>
        <v>0</v>
      </c>
      <c r="AX277" s="17">
        <f t="shared" si="211"/>
        <v>0</v>
      </c>
      <c r="AY277" s="17">
        <f t="shared" si="211"/>
        <v>0</v>
      </c>
      <c r="BA277" s="17">
        <f t="shared" si="212"/>
        <v>0</v>
      </c>
      <c r="BB277" s="17">
        <f t="shared" si="212"/>
        <v>0</v>
      </c>
      <c r="BC277" s="17">
        <f t="shared" si="212"/>
        <v>0</v>
      </c>
      <c r="BD277" s="17">
        <f t="shared" si="212"/>
        <v>0</v>
      </c>
      <c r="BE277" s="17">
        <f t="shared" si="212"/>
        <v>0</v>
      </c>
      <c r="BF277" s="17">
        <f t="shared" si="212"/>
        <v>0</v>
      </c>
      <c r="BH277" s="36">
        <f t="shared" si="182"/>
        <v>0</v>
      </c>
      <c r="BI277" s="33"/>
    </row>
    <row r="278" spans="1:61" ht="15">
      <c r="A278" s="24" t="s">
        <v>12765</v>
      </c>
      <c r="B278" s="15">
        <f t="shared" si="195"/>
        <v>0</v>
      </c>
      <c r="C278" s="22" t="s">
        <v>12766</v>
      </c>
      <c r="D278" s="78">
        <f t="shared" si="196"/>
        <v>0</v>
      </c>
      <c r="E278" s="17">
        <f t="shared" si="197"/>
        <v>0</v>
      </c>
      <c r="F278" s="3">
        <f t="shared" si="198"/>
        <v>0</v>
      </c>
      <c r="G278" s="84">
        <f t="shared" si="199"/>
        <v>0</v>
      </c>
      <c r="H278" s="79">
        <f t="shared" si="177"/>
        <v>0</v>
      </c>
      <c r="I278" s="79">
        <f t="shared" si="178"/>
        <v>0</v>
      </c>
      <c r="J278" s="79">
        <f t="shared" si="179"/>
        <v>0</v>
      </c>
      <c r="K278" s="23">
        <v>0</v>
      </c>
      <c r="L278" s="17">
        <f t="shared" si="207"/>
        <v>0</v>
      </c>
      <c r="M278" s="17">
        <f t="shared" si="207"/>
        <v>0</v>
      </c>
      <c r="N278" s="79">
        <f t="shared" si="180"/>
        <v>0</v>
      </c>
      <c r="O278" s="17">
        <f t="shared" si="208"/>
        <v>0</v>
      </c>
      <c r="P278" s="17">
        <f t="shared" si="208"/>
        <v>0</v>
      </c>
      <c r="Q278" s="17">
        <f t="shared" si="208"/>
        <v>0</v>
      </c>
      <c r="R278" s="78">
        <f t="shared" si="200"/>
        <v>0</v>
      </c>
      <c r="S278" s="17">
        <f t="shared" si="204"/>
        <v>0</v>
      </c>
      <c r="T278" s="12">
        <f t="shared" si="201"/>
        <v>0</v>
      </c>
      <c r="U278" s="12">
        <f t="shared" si="202"/>
        <v>0</v>
      </c>
      <c r="V278" s="31">
        <v>0</v>
      </c>
      <c r="W278" s="31">
        <v>0</v>
      </c>
      <c r="X278" s="31">
        <v>0</v>
      </c>
      <c r="Y278" s="30">
        <f t="shared" si="181"/>
        <v>0</v>
      </c>
      <c r="Z278" s="17">
        <f t="shared" si="203"/>
        <v>0</v>
      </c>
      <c r="AA278" s="17">
        <f t="shared" si="205"/>
        <v>0</v>
      </c>
      <c r="AB278" s="23">
        <v>0</v>
      </c>
      <c r="AC278" s="17">
        <f t="shared" si="206"/>
        <v>0</v>
      </c>
      <c r="AD278" s="17">
        <f t="shared" si="209"/>
        <v>0</v>
      </c>
      <c r="AE278" s="17">
        <f t="shared" si="209"/>
        <v>0</v>
      </c>
      <c r="AF278" s="17">
        <f t="shared" si="209"/>
        <v>0</v>
      </c>
      <c r="AH278" s="17">
        <f t="shared" ref="AH278:AQ287" si="213">SUMPRODUCT(AH$374:AH$599*(LEFT($A$374:$A$599,LEN($A278))=$A278))</f>
        <v>0</v>
      </c>
      <c r="AI278" s="17">
        <f t="shared" si="213"/>
        <v>0</v>
      </c>
      <c r="AJ278" s="17">
        <f t="shared" si="213"/>
        <v>0</v>
      </c>
      <c r="AK278" s="17">
        <f t="shared" si="213"/>
        <v>0</v>
      </c>
      <c r="AL278" s="17">
        <f t="shared" si="213"/>
        <v>0</v>
      </c>
      <c r="AM278" s="17">
        <f t="shared" si="213"/>
        <v>0</v>
      </c>
      <c r="AN278" s="17">
        <f t="shared" si="213"/>
        <v>0</v>
      </c>
      <c r="AO278" s="17">
        <f t="shared" si="213"/>
        <v>0</v>
      </c>
      <c r="AP278" s="17">
        <f t="shared" si="213"/>
        <v>0</v>
      </c>
      <c r="AQ278" s="17">
        <f t="shared" si="213"/>
        <v>0</v>
      </c>
      <c r="AR278" s="17">
        <f t="shared" ref="AR278:AY287" si="214">SUMPRODUCT(AR$374:AR$599*(LEFT($A$374:$A$599,LEN($A278))=$A278))</f>
        <v>0</v>
      </c>
      <c r="AS278" s="17">
        <f t="shared" si="214"/>
        <v>0</v>
      </c>
      <c r="AT278" s="17">
        <f t="shared" si="214"/>
        <v>0</v>
      </c>
      <c r="AU278" s="17">
        <f t="shared" si="214"/>
        <v>0</v>
      </c>
      <c r="AV278" s="17">
        <f t="shared" si="214"/>
        <v>0</v>
      </c>
      <c r="AW278" s="17">
        <f t="shared" si="214"/>
        <v>0</v>
      </c>
      <c r="AX278" s="17">
        <f t="shared" si="214"/>
        <v>0</v>
      </c>
      <c r="AY278" s="17">
        <f t="shared" si="214"/>
        <v>0</v>
      </c>
      <c r="BA278" s="17">
        <f t="shared" ref="BA278:BF287" si="215">SUMPRODUCT(BA$374:BA$599*(LEFT($A$374:$A$599,LEN($A278))=$A278))</f>
        <v>0</v>
      </c>
      <c r="BB278" s="17">
        <f t="shared" si="215"/>
        <v>0</v>
      </c>
      <c r="BC278" s="17">
        <f t="shared" si="215"/>
        <v>0</v>
      </c>
      <c r="BD278" s="17">
        <f t="shared" si="215"/>
        <v>0</v>
      </c>
      <c r="BE278" s="17">
        <f t="shared" si="215"/>
        <v>0</v>
      </c>
      <c r="BF278" s="17">
        <f t="shared" si="215"/>
        <v>0</v>
      </c>
      <c r="BH278" s="36">
        <f t="shared" si="182"/>
        <v>0</v>
      </c>
      <c r="BI278" s="5"/>
    </row>
    <row r="279" spans="1:61" ht="15">
      <c r="A279" s="24" t="s">
        <v>12767</v>
      </c>
      <c r="B279" s="15">
        <f t="shared" si="195"/>
        <v>0</v>
      </c>
      <c r="C279" s="22" t="s">
        <v>12768</v>
      </c>
      <c r="D279" s="78">
        <f t="shared" si="196"/>
        <v>0</v>
      </c>
      <c r="E279" s="17">
        <f t="shared" si="197"/>
        <v>0</v>
      </c>
      <c r="F279" s="3">
        <f t="shared" si="198"/>
        <v>0</v>
      </c>
      <c r="G279" s="84">
        <f t="shared" si="199"/>
        <v>0</v>
      </c>
      <c r="H279" s="79">
        <f t="shared" si="177"/>
        <v>0</v>
      </c>
      <c r="I279" s="79">
        <f t="shared" si="178"/>
        <v>0</v>
      </c>
      <c r="J279" s="79">
        <f t="shared" si="179"/>
        <v>0</v>
      </c>
      <c r="K279" s="23">
        <v>0</v>
      </c>
      <c r="L279" s="17">
        <f t="shared" si="207"/>
        <v>0</v>
      </c>
      <c r="M279" s="17">
        <f t="shared" si="207"/>
        <v>0</v>
      </c>
      <c r="N279" s="79">
        <f t="shared" si="180"/>
        <v>0</v>
      </c>
      <c r="O279" s="17">
        <f t="shared" si="208"/>
        <v>0</v>
      </c>
      <c r="P279" s="17">
        <f t="shared" si="208"/>
        <v>0</v>
      </c>
      <c r="Q279" s="17">
        <f t="shared" si="208"/>
        <v>0</v>
      </c>
      <c r="R279" s="78">
        <f t="shared" si="200"/>
        <v>0</v>
      </c>
      <c r="S279" s="17">
        <f t="shared" si="204"/>
        <v>0</v>
      </c>
      <c r="T279" s="12">
        <f t="shared" si="201"/>
        <v>0</v>
      </c>
      <c r="U279" s="12">
        <f t="shared" si="202"/>
        <v>0</v>
      </c>
      <c r="V279" s="31">
        <v>0</v>
      </c>
      <c r="W279" s="31">
        <v>0</v>
      </c>
      <c r="X279" s="31">
        <v>0</v>
      </c>
      <c r="Y279" s="30">
        <f t="shared" si="181"/>
        <v>0</v>
      </c>
      <c r="Z279" s="17">
        <f t="shared" si="203"/>
        <v>0</v>
      </c>
      <c r="AA279" s="17">
        <f t="shared" si="205"/>
        <v>0</v>
      </c>
      <c r="AB279" s="23">
        <v>0</v>
      </c>
      <c r="AC279" s="17">
        <f t="shared" si="206"/>
        <v>0</v>
      </c>
      <c r="AD279" s="17">
        <f t="shared" si="209"/>
        <v>0</v>
      </c>
      <c r="AE279" s="17">
        <f t="shared" si="209"/>
        <v>0</v>
      </c>
      <c r="AF279" s="17">
        <f t="shared" si="209"/>
        <v>0</v>
      </c>
      <c r="AH279" s="17">
        <f t="shared" si="213"/>
        <v>0</v>
      </c>
      <c r="AI279" s="17">
        <f t="shared" si="213"/>
        <v>0</v>
      </c>
      <c r="AJ279" s="17">
        <f t="shared" si="213"/>
        <v>0</v>
      </c>
      <c r="AK279" s="17">
        <f t="shared" si="213"/>
        <v>0</v>
      </c>
      <c r="AL279" s="17">
        <f t="shared" si="213"/>
        <v>0</v>
      </c>
      <c r="AM279" s="17">
        <f t="shared" si="213"/>
        <v>0</v>
      </c>
      <c r="AN279" s="17">
        <f t="shared" si="213"/>
        <v>0</v>
      </c>
      <c r="AO279" s="17">
        <f t="shared" si="213"/>
        <v>0</v>
      </c>
      <c r="AP279" s="17">
        <f t="shared" si="213"/>
        <v>0</v>
      </c>
      <c r="AQ279" s="17">
        <f t="shared" si="213"/>
        <v>0</v>
      </c>
      <c r="AR279" s="17">
        <f t="shared" si="214"/>
        <v>0</v>
      </c>
      <c r="AS279" s="17">
        <f t="shared" si="214"/>
        <v>0</v>
      </c>
      <c r="AT279" s="17">
        <f t="shared" si="214"/>
        <v>0</v>
      </c>
      <c r="AU279" s="17">
        <f t="shared" si="214"/>
        <v>0</v>
      </c>
      <c r="AV279" s="17">
        <f t="shared" si="214"/>
        <v>0</v>
      </c>
      <c r="AW279" s="17">
        <f t="shared" si="214"/>
        <v>0</v>
      </c>
      <c r="AX279" s="17">
        <f t="shared" si="214"/>
        <v>0</v>
      </c>
      <c r="AY279" s="17">
        <f t="shared" si="214"/>
        <v>0</v>
      </c>
      <c r="BA279" s="17">
        <f t="shared" si="215"/>
        <v>0</v>
      </c>
      <c r="BB279" s="17">
        <f t="shared" si="215"/>
        <v>0</v>
      </c>
      <c r="BC279" s="17">
        <f t="shared" si="215"/>
        <v>0</v>
      </c>
      <c r="BD279" s="17">
        <f t="shared" si="215"/>
        <v>0</v>
      </c>
      <c r="BE279" s="17">
        <f t="shared" si="215"/>
        <v>0</v>
      </c>
      <c r="BF279" s="17">
        <f t="shared" si="215"/>
        <v>0</v>
      </c>
      <c r="BH279" s="36">
        <f t="shared" si="182"/>
        <v>0</v>
      </c>
      <c r="BI279" s="5"/>
    </row>
    <row r="280" spans="1:61" ht="15">
      <c r="A280" s="24" t="s">
        <v>12769</v>
      </c>
      <c r="B280" s="15">
        <f t="shared" si="195"/>
        <v>0</v>
      </c>
      <c r="C280" s="22" t="s">
        <v>12770</v>
      </c>
      <c r="D280" s="78">
        <f t="shared" si="196"/>
        <v>0</v>
      </c>
      <c r="E280" s="17">
        <f t="shared" si="197"/>
        <v>0</v>
      </c>
      <c r="F280" s="3">
        <f t="shared" si="198"/>
        <v>0</v>
      </c>
      <c r="G280" s="84">
        <f t="shared" si="199"/>
        <v>0</v>
      </c>
      <c r="H280" s="79">
        <f t="shared" si="177"/>
        <v>0</v>
      </c>
      <c r="I280" s="79">
        <f t="shared" si="178"/>
        <v>0</v>
      </c>
      <c r="J280" s="79">
        <f t="shared" si="179"/>
        <v>0</v>
      </c>
      <c r="K280" s="23">
        <v>0</v>
      </c>
      <c r="L280" s="17">
        <f t="shared" si="207"/>
        <v>0</v>
      </c>
      <c r="M280" s="17">
        <f t="shared" si="207"/>
        <v>0</v>
      </c>
      <c r="N280" s="79">
        <f t="shared" si="180"/>
        <v>0</v>
      </c>
      <c r="O280" s="17">
        <f t="shared" si="208"/>
        <v>0</v>
      </c>
      <c r="P280" s="17">
        <f t="shared" si="208"/>
        <v>0</v>
      </c>
      <c r="Q280" s="17">
        <f t="shared" si="208"/>
        <v>0</v>
      </c>
      <c r="R280" s="78">
        <f t="shared" si="200"/>
        <v>0</v>
      </c>
      <c r="S280" s="17">
        <f t="shared" si="204"/>
        <v>0</v>
      </c>
      <c r="T280" s="12">
        <f t="shared" si="201"/>
        <v>0</v>
      </c>
      <c r="U280" s="12">
        <f t="shared" si="202"/>
        <v>0</v>
      </c>
      <c r="V280" s="31">
        <v>0</v>
      </c>
      <c r="W280" s="31">
        <v>0</v>
      </c>
      <c r="X280" s="31">
        <v>0</v>
      </c>
      <c r="Y280" s="30">
        <f t="shared" si="181"/>
        <v>0</v>
      </c>
      <c r="Z280" s="17">
        <f t="shared" si="203"/>
        <v>0</v>
      </c>
      <c r="AA280" s="17">
        <f t="shared" si="205"/>
        <v>0</v>
      </c>
      <c r="AB280" s="23">
        <v>0</v>
      </c>
      <c r="AC280" s="17">
        <f t="shared" si="206"/>
        <v>0</v>
      </c>
      <c r="AD280" s="17">
        <f t="shared" si="209"/>
        <v>0</v>
      </c>
      <c r="AE280" s="17">
        <f t="shared" si="209"/>
        <v>0</v>
      </c>
      <c r="AF280" s="17">
        <f t="shared" si="209"/>
        <v>0</v>
      </c>
      <c r="AH280" s="17">
        <f t="shared" si="213"/>
        <v>0</v>
      </c>
      <c r="AI280" s="17">
        <f t="shared" si="213"/>
        <v>0</v>
      </c>
      <c r="AJ280" s="17">
        <f t="shared" si="213"/>
        <v>0</v>
      </c>
      <c r="AK280" s="17">
        <f t="shared" si="213"/>
        <v>0</v>
      </c>
      <c r="AL280" s="17">
        <f t="shared" si="213"/>
        <v>0</v>
      </c>
      <c r="AM280" s="17">
        <f t="shared" si="213"/>
        <v>0</v>
      </c>
      <c r="AN280" s="17">
        <f t="shared" si="213"/>
        <v>0</v>
      </c>
      <c r="AO280" s="17">
        <f t="shared" si="213"/>
        <v>0</v>
      </c>
      <c r="AP280" s="17">
        <f t="shared" si="213"/>
        <v>0</v>
      </c>
      <c r="AQ280" s="17">
        <f t="shared" si="213"/>
        <v>0</v>
      </c>
      <c r="AR280" s="17">
        <f t="shared" si="214"/>
        <v>0</v>
      </c>
      <c r="AS280" s="17">
        <f t="shared" si="214"/>
        <v>0</v>
      </c>
      <c r="AT280" s="17">
        <f t="shared" si="214"/>
        <v>0</v>
      </c>
      <c r="AU280" s="17">
        <f t="shared" si="214"/>
        <v>0</v>
      </c>
      <c r="AV280" s="17">
        <f t="shared" si="214"/>
        <v>0</v>
      </c>
      <c r="AW280" s="17">
        <f t="shared" si="214"/>
        <v>0</v>
      </c>
      <c r="AX280" s="17">
        <f t="shared" si="214"/>
        <v>0</v>
      </c>
      <c r="AY280" s="17">
        <f t="shared" si="214"/>
        <v>0</v>
      </c>
      <c r="BA280" s="17">
        <f t="shared" si="215"/>
        <v>0</v>
      </c>
      <c r="BB280" s="17">
        <f t="shared" si="215"/>
        <v>0</v>
      </c>
      <c r="BC280" s="17">
        <f t="shared" si="215"/>
        <v>0</v>
      </c>
      <c r="BD280" s="17">
        <f t="shared" si="215"/>
        <v>0</v>
      </c>
      <c r="BE280" s="17">
        <f t="shared" si="215"/>
        <v>0</v>
      </c>
      <c r="BF280" s="17">
        <f t="shared" si="215"/>
        <v>0</v>
      </c>
      <c r="BH280" s="36">
        <f t="shared" si="182"/>
        <v>0</v>
      </c>
      <c r="BI280" s="33"/>
    </row>
    <row r="281" spans="1:61" ht="15">
      <c r="A281" s="24" t="s">
        <v>12771</v>
      </c>
      <c r="B281" s="15">
        <f t="shared" si="195"/>
        <v>0</v>
      </c>
      <c r="C281" s="22" t="s">
        <v>12772</v>
      </c>
      <c r="D281" s="78">
        <f t="shared" si="196"/>
        <v>0</v>
      </c>
      <c r="E281" s="17">
        <f t="shared" si="197"/>
        <v>0</v>
      </c>
      <c r="F281" s="3">
        <f t="shared" si="198"/>
        <v>0</v>
      </c>
      <c r="G281" s="84">
        <f t="shared" si="199"/>
        <v>0</v>
      </c>
      <c r="H281" s="79">
        <f t="shared" si="177"/>
        <v>0</v>
      </c>
      <c r="I281" s="79">
        <f t="shared" si="178"/>
        <v>0</v>
      </c>
      <c r="J281" s="79">
        <f t="shared" si="179"/>
        <v>0</v>
      </c>
      <c r="K281" s="23">
        <v>0</v>
      </c>
      <c r="L281" s="17">
        <f t="shared" si="207"/>
        <v>0</v>
      </c>
      <c r="M281" s="17">
        <f t="shared" si="207"/>
        <v>0</v>
      </c>
      <c r="N281" s="79">
        <f t="shared" si="180"/>
        <v>0</v>
      </c>
      <c r="O281" s="17">
        <f t="shared" si="208"/>
        <v>0</v>
      </c>
      <c r="P281" s="17">
        <f t="shared" si="208"/>
        <v>0</v>
      </c>
      <c r="Q281" s="17">
        <f t="shared" si="208"/>
        <v>0</v>
      </c>
      <c r="R281" s="78">
        <f t="shared" si="200"/>
        <v>0</v>
      </c>
      <c r="S281" s="17">
        <f t="shared" si="204"/>
        <v>0</v>
      </c>
      <c r="T281" s="12">
        <f t="shared" si="201"/>
        <v>0</v>
      </c>
      <c r="U281" s="12">
        <f t="shared" si="202"/>
        <v>0</v>
      </c>
      <c r="V281" s="31">
        <v>0</v>
      </c>
      <c r="W281" s="31">
        <v>0</v>
      </c>
      <c r="X281" s="31">
        <v>0</v>
      </c>
      <c r="Y281" s="30">
        <f t="shared" si="181"/>
        <v>0</v>
      </c>
      <c r="Z281" s="17">
        <f t="shared" si="203"/>
        <v>0</v>
      </c>
      <c r="AA281" s="17">
        <f t="shared" si="205"/>
        <v>0</v>
      </c>
      <c r="AB281" s="23">
        <v>0</v>
      </c>
      <c r="AC281" s="17">
        <f t="shared" si="206"/>
        <v>0</v>
      </c>
      <c r="AD281" s="17">
        <f t="shared" si="209"/>
        <v>0</v>
      </c>
      <c r="AE281" s="17">
        <f t="shared" si="209"/>
        <v>0</v>
      </c>
      <c r="AF281" s="17">
        <f t="shared" si="209"/>
        <v>0</v>
      </c>
      <c r="AH281" s="17">
        <f t="shared" si="213"/>
        <v>0</v>
      </c>
      <c r="AI281" s="17">
        <f t="shared" si="213"/>
        <v>0</v>
      </c>
      <c r="AJ281" s="17">
        <f t="shared" si="213"/>
        <v>0</v>
      </c>
      <c r="AK281" s="17">
        <f t="shared" si="213"/>
        <v>0</v>
      </c>
      <c r="AL281" s="17">
        <f t="shared" si="213"/>
        <v>0</v>
      </c>
      <c r="AM281" s="17">
        <f t="shared" si="213"/>
        <v>0</v>
      </c>
      <c r="AN281" s="17">
        <f t="shared" si="213"/>
        <v>0</v>
      </c>
      <c r="AO281" s="17">
        <f t="shared" si="213"/>
        <v>0</v>
      </c>
      <c r="AP281" s="17">
        <f t="shared" si="213"/>
        <v>0</v>
      </c>
      <c r="AQ281" s="17">
        <f t="shared" si="213"/>
        <v>0</v>
      </c>
      <c r="AR281" s="17">
        <f t="shared" si="214"/>
        <v>0</v>
      </c>
      <c r="AS281" s="17">
        <f t="shared" si="214"/>
        <v>0</v>
      </c>
      <c r="AT281" s="17">
        <f t="shared" si="214"/>
        <v>0</v>
      </c>
      <c r="AU281" s="17">
        <f t="shared" si="214"/>
        <v>0</v>
      </c>
      <c r="AV281" s="17">
        <f t="shared" si="214"/>
        <v>0</v>
      </c>
      <c r="AW281" s="17">
        <f t="shared" si="214"/>
        <v>0</v>
      </c>
      <c r="AX281" s="17">
        <f t="shared" si="214"/>
        <v>0</v>
      </c>
      <c r="AY281" s="17">
        <f t="shared" si="214"/>
        <v>0</v>
      </c>
      <c r="BA281" s="17">
        <f t="shared" si="215"/>
        <v>0</v>
      </c>
      <c r="BB281" s="17">
        <f t="shared" si="215"/>
        <v>0</v>
      </c>
      <c r="BC281" s="17">
        <f t="shared" si="215"/>
        <v>0</v>
      </c>
      <c r="BD281" s="17">
        <f t="shared" si="215"/>
        <v>0</v>
      </c>
      <c r="BE281" s="17">
        <f t="shared" si="215"/>
        <v>0</v>
      </c>
      <c r="BF281" s="17">
        <f t="shared" si="215"/>
        <v>0</v>
      </c>
      <c r="BH281" s="36">
        <f t="shared" si="182"/>
        <v>0</v>
      </c>
      <c r="BI281" s="33"/>
    </row>
    <row r="282" spans="1:61" ht="15">
      <c r="A282" s="24" t="s">
        <v>12773</v>
      </c>
      <c r="B282" s="15">
        <f t="shared" si="195"/>
        <v>0</v>
      </c>
      <c r="C282" s="22" t="s">
        <v>12774</v>
      </c>
      <c r="D282" s="78">
        <f t="shared" si="196"/>
        <v>0</v>
      </c>
      <c r="E282" s="17">
        <f t="shared" si="197"/>
        <v>0</v>
      </c>
      <c r="F282" s="3">
        <f t="shared" si="198"/>
        <v>0</v>
      </c>
      <c r="G282" s="84">
        <f t="shared" si="199"/>
        <v>0</v>
      </c>
      <c r="H282" s="79">
        <f t="shared" si="177"/>
        <v>0</v>
      </c>
      <c r="I282" s="79">
        <f t="shared" si="178"/>
        <v>0</v>
      </c>
      <c r="J282" s="79">
        <f t="shared" si="179"/>
        <v>0</v>
      </c>
      <c r="K282" s="23">
        <v>0</v>
      </c>
      <c r="L282" s="17">
        <f t="shared" si="207"/>
        <v>0</v>
      </c>
      <c r="M282" s="17">
        <f t="shared" si="207"/>
        <v>0</v>
      </c>
      <c r="N282" s="79">
        <f t="shared" si="180"/>
        <v>0</v>
      </c>
      <c r="O282" s="17">
        <f t="shared" si="208"/>
        <v>0</v>
      </c>
      <c r="P282" s="17">
        <f t="shared" si="208"/>
        <v>0</v>
      </c>
      <c r="Q282" s="17">
        <f t="shared" si="208"/>
        <v>0</v>
      </c>
      <c r="R282" s="78">
        <f t="shared" si="200"/>
        <v>0</v>
      </c>
      <c r="S282" s="17">
        <f t="shared" si="204"/>
        <v>0</v>
      </c>
      <c r="T282" s="12">
        <f t="shared" si="201"/>
        <v>0</v>
      </c>
      <c r="U282" s="12">
        <f t="shared" si="202"/>
        <v>0</v>
      </c>
      <c r="V282" s="31">
        <v>0</v>
      </c>
      <c r="W282" s="31">
        <v>0</v>
      </c>
      <c r="X282" s="31">
        <v>0</v>
      </c>
      <c r="Y282" s="30">
        <f t="shared" si="181"/>
        <v>0</v>
      </c>
      <c r="Z282" s="17">
        <f t="shared" si="203"/>
        <v>0</v>
      </c>
      <c r="AA282" s="17">
        <f t="shared" si="205"/>
        <v>0</v>
      </c>
      <c r="AB282" s="23">
        <v>0</v>
      </c>
      <c r="AC282" s="17">
        <f t="shared" si="206"/>
        <v>0</v>
      </c>
      <c r="AD282" s="17">
        <f t="shared" si="209"/>
        <v>0</v>
      </c>
      <c r="AE282" s="17">
        <f t="shared" si="209"/>
        <v>0</v>
      </c>
      <c r="AF282" s="17">
        <f t="shared" si="209"/>
        <v>0</v>
      </c>
      <c r="AH282" s="17">
        <f t="shared" si="213"/>
        <v>0</v>
      </c>
      <c r="AI282" s="17">
        <f t="shared" si="213"/>
        <v>0</v>
      </c>
      <c r="AJ282" s="17">
        <f t="shared" si="213"/>
        <v>0</v>
      </c>
      <c r="AK282" s="17">
        <f t="shared" si="213"/>
        <v>0</v>
      </c>
      <c r="AL282" s="17">
        <f t="shared" si="213"/>
        <v>0</v>
      </c>
      <c r="AM282" s="17">
        <f t="shared" si="213"/>
        <v>0</v>
      </c>
      <c r="AN282" s="17">
        <f t="shared" si="213"/>
        <v>0</v>
      </c>
      <c r="AO282" s="17">
        <f t="shared" si="213"/>
        <v>0</v>
      </c>
      <c r="AP282" s="17">
        <f t="shared" si="213"/>
        <v>0</v>
      </c>
      <c r="AQ282" s="17">
        <f t="shared" si="213"/>
        <v>0</v>
      </c>
      <c r="AR282" s="17">
        <f t="shared" si="214"/>
        <v>0</v>
      </c>
      <c r="AS282" s="17">
        <f t="shared" si="214"/>
        <v>0</v>
      </c>
      <c r="AT282" s="17">
        <f t="shared" si="214"/>
        <v>0</v>
      </c>
      <c r="AU282" s="17">
        <f t="shared" si="214"/>
        <v>0</v>
      </c>
      <c r="AV282" s="17">
        <f t="shared" si="214"/>
        <v>0</v>
      </c>
      <c r="AW282" s="17">
        <f t="shared" si="214"/>
        <v>0</v>
      </c>
      <c r="AX282" s="17">
        <f t="shared" si="214"/>
        <v>0</v>
      </c>
      <c r="AY282" s="17">
        <f t="shared" si="214"/>
        <v>0</v>
      </c>
      <c r="BA282" s="17">
        <f t="shared" si="215"/>
        <v>0</v>
      </c>
      <c r="BB282" s="17">
        <f t="shared" si="215"/>
        <v>0</v>
      </c>
      <c r="BC282" s="17">
        <f t="shared" si="215"/>
        <v>0</v>
      </c>
      <c r="BD282" s="17">
        <f t="shared" si="215"/>
        <v>0</v>
      </c>
      <c r="BE282" s="17">
        <f t="shared" si="215"/>
        <v>0</v>
      </c>
      <c r="BF282" s="17">
        <f t="shared" si="215"/>
        <v>0</v>
      </c>
      <c r="BH282" s="36">
        <f t="shared" si="182"/>
        <v>0</v>
      </c>
      <c r="BI282" s="5"/>
    </row>
    <row r="283" spans="1:61" ht="15">
      <c r="A283" s="24" t="s">
        <v>12775</v>
      </c>
      <c r="B283" s="15">
        <f t="shared" si="195"/>
        <v>0</v>
      </c>
      <c r="C283" s="22" t="s">
        <v>12776</v>
      </c>
      <c r="D283" s="78">
        <f t="shared" si="196"/>
        <v>0</v>
      </c>
      <c r="E283" s="17">
        <f t="shared" si="197"/>
        <v>0</v>
      </c>
      <c r="F283" s="3">
        <f t="shared" si="198"/>
        <v>0</v>
      </c>
      <c r="G283" s="84">
        <f t="shared" si="199"/>
        <v>0</v>
      </c>
      <c r="H283" s="79">
        <f t="shared" si="177"/>
        <v>0</v>
      </c>
      <c r="I283" s="79">
        <f t="shared" si="178"/>
        <v>0</v>
      </c>
      <c r="J283" s="79">
        <f t="shared" si="179"/>
        <v>0</v>
      </c>
      <c r="K283" s="23">
        <v>0</v>
      </c>
      <c r="L283" s="17">
        <f t="shared" si="207"/>
        <v>0</v>
      </c>
      <c r="M283" s="17">
        <f t="shared" si="207"/>
        <v>0</v>
      </c>
      <c r="N283" s="79">
        <f t="shared" si="180"/>
        <v>0</v>
      </c>
      <c r="O283" s="17">
        <f t="shared" si="208"/>
        <v>0</v>
      </c>
      <c r="P283" s="17">
        <f t="shared" si="208"/>
        <v>0</v>
      </c>
      <c r="Q283" s="17">
        <f t="shared" si="208"/>
        <v>0</v>
      </c>
      <c r="R283" s="78">
        <f t="shared" si="200"/>
        <v>0</v>
      </c>
      <c r="S283" s="17">
        <f t="shared" si="204"/>
        <v>0</v>
      </c>
      <c r="T283" s="12">
        <f t="shared" si="201"/>
        <v>0</v>
      </c>
      <c r="U283" s="12">
        <f t="shared" si="202"/>
        <v>0</v>
      </c>
      <c r="V283" s="31">
        <v>0</v>
      </c>
      <c r="W283" s="31">
        <v>0</v>
      </c>
      <c r="X283" s="31">
        <v>0</v>
      </c>
      <c r="Y283" s="30">
        <f t="shared" si="181"/>
        <v>0</v>
      </c>
      <c r="Z283" s="17">
        <f t="shared" si="203"/>
        <v>0</v>
      </c>
      <c r="AA283" s="17">
        <f t="shared" si="205"/>
        <v>0</v>
      </c>
      <c r="AB283" s="23">
        <v>0</v>
      </c>
      <c r="AC283" s="17">
        <f t="shared" si="206"/>
        <v>0</v>
      </c>
      <c r="AD283" s="17">
        <f t="shared" si="209"/>
        <v>0</v>
      </c>
      <c r="AE283" s="17">
        <f t="shared" si="209"/>
        <v>0</v>
      </c>
      <c r="AF283" s="17">
        <f t="shared" si="209"/>
        <v>0</v>
      </c>
      <c r="AH283" s="17">
        <f t="shared" si="213"/>
        <v>0</v>
      </c>
      <c r="AI283" s="17">
        <f t="shared" si="213"/>
        <v>0</v>
      </c>
      <c r="AJ283" s="17">
        <f t="shared" si="213"/>
        <v>0</v>
      </c>
      <c r="AK283" s="17">
        <f t="shared" si="213"/>
        <v>0</v>
      </c>
      <c r="AL283" s="17">
        <f t="shared" si="213"/>
        <v>0</v>
      </c>
      <c r="AM283" s="17">
        <f t="shared" si="213"/>
        <v>0</v>
      </c>
      <c r="AN283" s="17">
        <f t="shared" si="213"/>
        <v>0</v>
      </c>
      <c r="AO283" s="17">
        <f t="shared" si="213"/>
        <v>0</v>
      </c>
      <c r="AP283" s="17">
        <f t="shared" si="213"/>
        <v>0</v>
      </c>
      <c r="AQ283" s="17">
        <f t="shared" si="213"/>
        <v>0</v>
      </c>
      <c r="AR283" s="17">
        <f t="shared" si="214"/>
        <v>0</v>
      </c>
      <c r="AS283" s="17">
        <f t="shared" si="214"/>
        <v>0</v>
      </c>
      <c r="AT283" s="17">
        <f t="shared" si="214"/>
        <v>0</v>
      </c>
      <c r="AU283" s="17">
        <f t="shared" si="214"/>
        <v>0</v>
      </c>
      <c r="AV283" s="17">
        <f t="shared" si="214"/>
        <v>0</v>
      </c>
      <c r="AW283" s="17">
        <f t="shared" si="214"/>
        <v>0</v>
      </c>
      <c r="AX283" s="17">
        <f t="shared" si="214"/>
        <v>0</v>
      </c>
      <c r="AY283" s="17">
        <f t="shared" si="214"/>
        <v>0</v>
      </c>
      <c r="BA283" s="17">
        <f t="shared" si="215"/>
        <v>0</v>
      </c>
      <c r="BB283" s="17">
        <f t="shared" si="215"/>
        <v>0</v>
      </c>
      <c r="BC283" s="17">
        <f t="shared" si="215"/>
        <v>0</v>
      </c>
      <c r="BD283" s="17">
        <f t="shared" si="215"/>
        <v>0</v>
      </c>
      <c r="BE283" s="17">
        <f t="shared" si="215"/>
        <v>0</v>
      </c>
      <c r="BF283" s="17">
        <f t="shared" si="215"/>
        <v>0</v>
      </c>
      <c r="BH283" s="36">
        <f t="shared" si="182"/>
        <v>0</v>
      </c>
      <c r="BI283" s="5"/>
    </row>
    <row r="284" spans="1:61" ht="15">
      <c r="A284" s="24" t="s">
        <v>12777</v>
      </c>
      <c r="B284" s="15">
        <f t="shared" si="195"/>
        <v>0</v>
      </c>
      <c r="C284" s="22" t="s">
        <v>12778</v>
      </c>
      <c r="D284" s="78">
        <f t="shared" si="196"/>
        <v>0</v>
      </c>
      <c r="E284" s="17">
        <f t="shared" si="197"/>
        <v>0</v>
      </c>
      <c r="F284" s="3">
        <f t="shared" si="198"/>
        <v>0</v>
      </c>
      <c r="G284" s="84">
        <f t="shared" si="199"/>
        <v>0</v>
      </c>
      <c r="H284" s="79">
        <f t="shared" si="177"/>
        <v>0</v>
      </c>
      <c r="I284" s="79">
        <f t="shared" si="178"/>
        <v>0</v>
      </c>
      <c r="J284" s="79">
        <f t="shared" si="179"/>
        <v>0</v>
      </c>
      <c r="K284" s="20">
        <v>0</v>
      </c>
      <c r="L284" s="17">
        <f t="shared" si="207"/>
        <v>0</v>
      </c>
      <c r="M284" s="17">
        <f t="shared" si="207"/>
        <v>0</v>
      </c>
      <c r="N284" s="79">
        <f t="shared" si="180"/>
        <v>0</v>
      </c>
      <c r="O284" s="17">
        <f t="shared" si="208"/>
        <v>0</v>
      </c>
      <c r="P284" s="17">
        <f t="shared" si="208"/>
        <v>0</v>
      </c>
      <c r="Q284" s="17">
        <f t="shared" si="208"/>
        <v>0</v>
      </c>
      <c r="R284" s="78">
        <f t="shared" si="200"/>
        <v>0</v>
      </c>
      <c r="S284" s="17">
        <f t="shared" si="204"/>
        <v>0</v>
      </c>
      <c r="T284" s="12">
        <f t="shared" si="201"/>
        <v>0</v>
      </c>
      <c r="U284" s="12">
        <f t="shared" si="202"/>
        <v>0</v>
      </c>
      <c r="V284" s="31">
        <v>0</v>
      </c>
      <c r="W284" s="31">
        <v>0</v>
      </c>
      <c r="X284" s="31">
        <v>0</v>
      </c>
      <c r="Y284" s="30">
        <f t="shared" si="181"/>
        <v>0</v>
      </c>
      <c r="Z284" s="17">
        <f t="shared" si="203"/>
        <v>0</v>
      </c>
      <c r="AA284" s="17">
        <f t="shared" si="205"/>
        <v>0</v>
      </c>
      <c r="AB284" s="23">
        <v>0</v>
      </c>
      <c r="AC284" s="17">
        <f t="shared" si="206"/>
        <v>0</v>
      </c>
      <c r="AD284" s="17">
        <f t="shared" si="209"/>
        <v>0</v>
      </c>
      <c r="AE284" s="17">
        <f t="shared" si="209"/>
        <v>0</v>
      </c>
      <c r="AF284" s="17">
        <f t="shared" si="209"/>
        <v>0</v>
      </c>
      <c r="AH284" s="17">
        <f t="shared" si="213"/>
        <v>0</v>
      </c>
      <c r="AI284" s="17">
        <f t="shared" si="213"/>
        <v>0</v>
      </c>
      <c r="AJ284" s="17">
        <f t="shared" si="213"/>
        <v>0</v>
      </c>
      <c r="AK284" s="17">
        <f t="shared" si="213"/>
        <v>0</v>
      </c>
      <c r="AL284" s="17">
        <f t="shared" si="213"/>
        <v>0</v>
      </c>
      <c r="AM284" s="17">
        <f t="shared" si="213"/>
        <v>0</v>
      </c>
      <c r="AN284" s="17">
        <f t="shared" si="213"/>
        <v>0</v>
      </c>
      <c r="AO284" s="17">
        <f t="shared" si="213"/>
        <v>0</v>
      </c>
      <c r="AP284" s="17">
        <f t="shared" si="213"/>
        <v>0</v>
      </c>
      <c r="AQ284" s="17">
        <f t="shared" si="213"/>
        <v>0</v>
      </c>
      <c r="AR284" s="17">
        <f t="shared" si="214"/>
        <v>0</v>
      </c>
      <c r="AS284" s="17">
        <f t="shared" si="214"/>
        <v>0</v>
      </c>
      <c r="AT284" s="17">
        <f t="shared" si="214"/>
        <v>0</v>
      </c>
      <c r="AU284" s="17">
        <f t="shared" si="214"/>
        <v>0</v>
      </c>
      <c r="AV284" s="17">
        <f t="shared" si="214"/>
        <v>0</v>
      </c>
      <c r="AW284" s="17">
        <f t="shared" si="214"/>
        <v>0</v>
      </c>
      <c r="AX284" s="17">
        <f t="shared" si="214"/>
        <v>0</v>
      </c>
      <c r="AY284" s="17">
        <f t="shared" si="214"/>
        <v>0</v>
      </c>
      <c r="BA284" s="17">
        <f t="shared" si="215"/>
        <v>0</v>
      </c>
      <c r="BB284" s="17">
        <f t="shared" si="215"/>
        <v>0</v>
      </c>
      <c r="BC284" s="17">
        <f t="shared" si="215"/>
        <v>0</v>
      </c>
      <c r="BD284" s="17">
        <f t="shared" si="215"/>
        <v>0</v>
      </c>
      <c r="BE284" s="17">
        <f t="shared" si="215"/>
        <v>0</v>
      </c>
      <c r="BF284" s="17">
        <f t="shared" si="215"/>
        <v>0</v>
      </c>
      <c r="BH284" s="36">
        <f t="shared" si="182"/>
        <v>0</v>
      </c>
      <c r="BI284" s="33"/>
    </row>
    <row r="285" spans="1:61" ht="15">
      <c r="A285" s="24" t="s">
        <v>12779</v>
      </c>
      <c r="B285" s="15">
        <f t="shared" si="195"/>
        <v>0</v>
      </c>
      <c r="C285" s="22" t="s">
        <v>12780</v>
      </c>
      <c r="D285" s="78">
        <f t="shared" si="196"/>
        <v>0</v>
      </c>
      <c r="E285" s="17">
        <f t="shared" si="197"/>
        <v>0</v>
      </c>
      <c r="F285" s="3">
        <f t="shared" si="198"/>
        <v>0</v>
      </c>
      <c r="G285" s="84">
        <f t="shared" si="199"/>
        <v>0</v>
      </c>
      <c r="H285" s="79">
        <f t="shared" si="177"/>
        <v>0</v>
      </c>
      <c r="I285" s="79">
        <f t="shared" si="178"/>
        <v>0</v>
      </c>
      <c r="J285" s="79">
        <f t="shared" si="179"/>
        <v>0</v>
      </c>
      <c r="K285" s="23">
        <v>0</v>
      </c>
      <c r="L285" s="17">
        <f t="shared" si="207"/>
        <v>0</v>
      </c>
      <c r="M285" s="17">
        <f t="shared" si="207"/>
        <v>0</v>
      </c>
      <c r="N285" s="79">
        <f t="shared" si="180"/>
        <v>0</v>
      </c>
      <c r="O285" s="17">
        <f t="shared" si="208"/>
        <v>0</v>
      </c>
      <c r="P285" s="17">
        <f t="shared" si="208"/>
        <v>0</v>
      </c>
      <c r="Q285" s="17">
        <f t="shared" si="208"/>
        <v>0</v>
      </c>
      <c r="R285" s="78">
        <f t="shared" si="200"/>
        <v>0</v>
      </c>
      <c r="S285" s="17">
        <f t="shared" si="204"/>
        <v>0</v>
      </c>
      <c r="T285" s="12">
        <f t="shared" si="201"/>
        <v>0</v>
      </c>
      <c r="U285" s="12">
        <f t="shared" si="202"/>
        <v>0</v>
      </c>
      <c r="V285" s="31">
        <v>0</v>
      </c>
      <c r="W285" s="31">
        <v>0</v>
      </c>
      <c r="X285" s="31">
        <v>0</v>
      </c>
      <c r="Y285" s="30">
        <f t="shared" si="181"/>
        <v>0</v>
      </c>
      <c r="Z285" s="17">
        <f t="shared" si="203"/>
        <v>0</v>
      </c>
      <c r="AA285" s="17">
        <f t="shared" si="205"/>
        <v>0</v>
      </c>
      <c r="AB285" s="23">
        <v>0</v>
      </c>
      <c r="AC285" s="17">
        <f t="shared" si="206"/>
        <v>0</v>
      </c>
      <c r="AD285" s="17">
        <f t="shared" si="209"/>
        <v>0</v>
      </c>
      <c r="AE285" s="17">
        <f t="shared" si="209"/>
        <v>0</v>
      </c>
      <c r="AF285" s="17">
        <f t="shared" si="209"/>
        <v>0</v>
      </c>
      <c r="AH285" s="17">
        <f t="shared" si="213"/>
        <v>0</v>
      </c>
      <c r="AI285" s="17">
        <f t="shared" si="213"/>
        <v>0</v>
      </c>
      <c r="AJ285" s="17">
        <f t="shared" si="213"/>
        <v>0</v>
      </c>
      <c r="AK285" s="17">
        <f t="shared" si="213"/>
        <v>0</v>
      </c>
      <c r="AL285" s="17">
        <f t="shared" si="213"/>
        <v>0</v>
      </c>
      <c r="AM285" s="17">
        <f t="shared" si="213"/>
        <v>0</v>
      </c>
      <c r="AN285" s="17">
        <f t="shared" si="213"/>
        <v>0</v>
      </c>
      <c r="AO285" s="17">
        <f t="shared" si="213"/>
        <v>0</v>
      </c>
      <c r="AP285" s="17">
        <f t="shared" si="213"/>
        <v>0</v>
      </c>
      <c r="AQ285" s="17">
        <f t="shared" si="213"/>
        <v>0</v>
      </c>
      <c r="AR285" s="17">
        <f t="shared" si="214"/>
        <v>0</v>
      </c>
      <c r="AS285" s="17">
        <f t="shared" si="214"/>
        <v>0</v>
      </c>
      <c r="AT285" s="17">
        <f t="shared" si="214"/>
        <v>0</v>
      </c>
      <c r="AU285" s="17">
        <f t="shared" si="214"/>
        <v>0</v>
      </c>
      <c r="AV285" s="17">
        <f t="shared" si="214"/>
        <v>0</v>
      </c>
      <c r="AW285" s="17">
        <f t="shared" si="214"/>
        <v>0</v>
      </c>
      <c r="AX285" s="17">
        <f t="shared" si="214"/>
        <v>0</v>
      </c>
      <c r="AY285" s="17">
        <f t="shared" si="214"/>
        <v>0</v>
      </c>
      <c r="BA285" s="17">
        <f t="shared" si="215"/>
        <v>0</v>
      </c>
      <c r="BB285" s="17">
        <f t="shared" si="215"/>
        <v>0</v>
      </c>
      <c r="BC285" s="17">
        <f t="shared" si="215"/>
        <v>0</v>
      </c>
      <c r="BD285" s="17">
        <f t="shared" si="215"/>
        <v>0</v>
      </c>
      <c r="BE285" s="17">
        <f t="shared" si="215"/>
        <v>0</v>
      </c>
      <c r="BF285" s="17">
        <f t="shared" si="215"/>
        <v>0</v>
      </c>
      <c r="BH285" s="36">
        <f t="shared" si="182"/>
        <v>0</v>
      </c>
      <c r="BI285" s="33"/>
    </row>
    <row r="286" spans="1:61" ht="15">
      <c r="A286" s="24" t="s">
        <v>12781</v>
      </c>
      <c r="B286" s="15">
        <f t="shared" si="195"/>
        <v>0</v>
      </c>
      <c r="C286" s="22" t="s">
        <v>12782</v>
      </c>
      <c r="D286" s="78">
        <f t="shared" si="196"/>
        <v>0</v>
      </c>
      <c r="E286" s="17">
        <f t="shared" si="197"/>
        <v>0</v>
      </c>
      <c r="F286" s="3">
        <f t="shared" si="198"/>
        <v>0</v>
      </c>
      <c r="G286" s="84">
        <f t="shared" si="199"/>
        <v>0</v>
      </c>
      <c r="H286" s="79">
        <f t="shared" si="177"/>
        <v>0</v>
      </c>
      <c r="I286" s="79">
        <f t="shared" si="178"/>
        <v>0</v>
      </c>
      <c r="J286" s="79">
        <f t="shared" si="179"/>
        <v>0</v>
      </c>
      <c r="K286" s="23">
        <v>0</v>
      </c>
      <c r="L286" s="17">
        <f t="shared" si="207"/>
        <v>0</v>
      </c>
      <c r="M286" s="17">
        <f t="shared" si="207"/>
        <v>0</v>
      </c>
      <c r="N286" s="79">
        <f t="shared" si="180"/>
        <v>0</v>
      </c>
      <c r="O286" s="17">
        <f t="shared" si="208"/>
        <v>0</v>
      </c>
      <c r="P286" s="17">
        <f t="shared" si="208"/>
        <v>0</v>
      </c>
      <c r="Q286" s="17">
        <f t="shared" si="208"/>
        <v>0</v>
      </c>
      <c r="R286" s="78">
        <f t="shared" si="200"/>
        <v>0</v>
      </c>
      <c r="S286" s="17">
        <f t="shared" si="204"/>
        <v>0</v>
      </c>
      <c r="T286" s="12">
        <f t="shared" si="201"/>
        <v>0</v>
      </c>
      <c r="U286" s="12">
        <f t="shared" si="202"/>
        <v>0</v>
      </c>
      <c r="V286" s="31">
        <v>0</v>
      </c>
      <c r="W286" s="31">
        <v>0</v>
      </c>
      <c r="X286" s="31">
        <v>0</v>
      </c>
      <c r="Y286" s="30">
        <f t="shared" si="181"/>
        <v>0</v>
      </c>
      <c r="Z286" s="17">
        <f t="shared" si="203"/>
        <v>0</v>
      </c>
      <c r="AA286" s="17">
        <f t="shared" si="205"/>
        <v>0</v>
      </c>
      <c r="AB286" s="23">
        <v>0</v>
      </c>
      <c r="AC286" s="17">
        <f t="shared" si="206"/>
        <v>0</v>
      </c>
      <c r="AD286" s="17">
        <f t="shared" si="209"/>
        <v>0</v>
      </c>
      <c r="AE286" s="17">
        <f t="shared" si="209"/>
        <v>0</v>
      </c>
      <c r="AF286" s="17">
        <f t="shared" si="209"/>
        <v>0</v>
      </c>
      <c r="AH286" s="17">
        <f t="shared" si="213"/>
        <v>0</v>
      </c>
      <c r="AI286" s="17">
        <f t="shared" si="213"/>
        <v>0</v>
      </c>
      <c r="AJ286" s="17">
        <f t="shared" si="213"/>
        <v>0</v>
      </c>
      <c r="AK286" s="17">
        <f t="shared" si="213"/>
        <v>0</v>
      </c>
      <c r="AL286" s="17">
        <f t="shared" si="213"/>
        <v>0</v>
      </c>
      <c r="AM286" s="17">
        <f t="shared" si="213"/>
        <v>0</v>
      </c>
      <c r="AN286" s="17">
        <f t="shared" si="213"/>
        <v>0</v>
      </c>
      <c r="AO286" s="17">
        <f t="shared" si="213"/>
        <v>0</v>
      </c>
      <c r="AP286" s="17">
        <f t="shared" si="213"/>
        <v>0</v>
      </c>
      <c r="AQ286" s="17">
        <f t="shared" si="213"/>
        <v>0</v>
      </c>
      <c r="AR286" s="17">
        <f t="shared" si="214"/>
        <v>0</v>
      </c>
      <c r="AS286" s="17">
        <f t="shared" si="214"/>
        <v>0</v>
      </c>
      <c r="AT286" s="17">
        <f t="shared" si="214"/>
        <v>0</v>
      </c>
      <c r="AU286" s="17">
        <f t="shared" si="214"/>
        <v>0</v>
      </c>
      <c r="AV286" s="17">
        <f t="shared" si="214"/>
        <v>0</v>
      </c>
      <c r="AW286" s="17">
        <f t="shared" si="214"/>
        <v>0</v>
      </c>
      <c r="AX286" s="17">
        <f t="shared" si="214"/>
        <v>0</v>
      </c>
      <c r="AY286" s="17">
        <f t="shared" si="214"/>
        <v>0</v>
      </c>
      <c r="BA286" s="17">
        <f t="shared" si="215"/>
        <v>0</v>
      </c>
      <c r="BB286" s="17">
        <f t="shared" si="215"/>
        <v>0</v>
      </c>
      <c r="BC286" s="17">
        <f t="shared" si="215"/>
        <v>0</v>
      </c>
      <c r="BD286" s="17">
        <f t="shared" si="215"/>
        <v>0</v>
      </c>
      <c r="BE286" s="17">
        <f t="shared" si="215"/>
        <v>0</v>
      </c>
      <c r="BF286" s="17">
        <f t="shared" si="215"/>
        <v>0</v>
      </c>
      <c r="BH286" s="36">
        <f t="shared" si="182"/>
        <v>0</v>
      </c>
      <c r="BI286" s="5"/>
    </row>
    <row r="287" spans="1:61" ht="15">
      <c r="A287" s="24" t="s">
        <v>12783</v>
      </c>
      <c r="B287" s="15">
        <f t="shared" si="195"/>
        <v>0</v>
      </c>
      <c r="C287" s="22" t="s">
        <v>12784</v>
      </c>
      <c r="D287" s="78">
        <f t="shared" si="196"/>
        <v>0</v>
      </c>
      <c r="E287" s="17">
        <f t="shared" si="197"/>
        <v>0</v>
      </c>
      <c r="F287" s="3">
        <f t="shared" si="198"/>
        <v>0</v>
      </c>
      <c r="G287" s="84">
        <f t="shared" si="199"/>
        <v>0</v>
      </c>
      <c r="H287" s="79">
        <f t="shared" si="177"/>
        <v>0</v>
      </c>
      <c r="I287" s="79">
        <f t="shared" si="178"/>
        <v>0</v>
      </c>
      <c r="J287" s="79">
        <f t="shared" si="179"/>
        <v>0</v>
      </c>
      <c r="K287" s="23">
        <v>0</v>
      </c>
      <c r="L287" s="17">
        <f t="shared" si="207"/>
        <v>0</v>
      </c>
      <c r="M287" s="17">
        <f t="shared" si="207"/>
        <v>0</v>
      </c>
      <c r="N287" s="79">
        <f t="shared" si="180"/>
        <v>0</v>
      </c>
      <c r="O287" s="17">
        <f t="shared" si="208"/>
        <v>0</v>
      </c>
      <c r="P287" s="17">
        <f t="shared" si="208"/>
        <v>0</v>
      </c>
      <c r="Q287" s="17">
        <f t="shared" si="208"/>
        <v>0</v>
      </c>
      <c r="R287" s="78">
        <f t="shared" si="200"/>
        <v>0</v>
      </c>
      <c r="S287" s="17">
        <f t="shared" si="204"/>
        <v>0</v>
      </c>
      <c r="T287" s="12">
        <f t="shared" si="201"/>
        <v>0</v>
      </c>
      <c r="U287" s="12">
        <f t="shared" si="202"/>
        <v>0</v>
      </c>
      <c r="V287" s="31">
        <v>0</v>
      </c>
      <c r="W287" s="31">
        <v>0</v>
      </c>
      <c r="X287" s="31">
        <v>0</v>
      </c>
      <c r="Y287" s="30">
        <f t="shared" si="181"/>
        <v>0</v>
      </c>
      <c r="Z287" s="17">
        <f t="shared" si="203"/>
        <v>0</v>
      </c>
      <c r="AA287" s="17">
        <f t="shared" si="205"/>
        <v>0</v>
      </c>
      <c r="AB287" s="23">
        <v>0</v>
      </c>
      <c r="AC287" s="17">
        <f t="shared" si="206"/>
        <v>0</v>
      </c>
      <c r="AD287" s="17">
        <f t="shared" si="209"/>
        <v>0</v>
      </c>
      <c r="AE287" s="17">
        <f t="shared" si="209"/>
        <v>0</v>
      </c>
      <c r="AF287" s="17">
        <f t="shared" si="209"/>
        <v>0</v>
      </c>
      <c r="AH287" s="17">
        <f t="shared" si="213"/>
        <v>0</v>
      </c>
      <c r="AI287" s="17">
        <f t="shared" si="213"/>
        <v>0</v>
      </c>
      <c r="AJ287" s="17">
        <f t="shared" si="213"/>
        <v>0</v>
      </c>
      <c r="AK287" s="17">
        <f t="shared" si="213"/>
        <v>0</v>
      </c>
      <c r="AL287" s="17">
        <f t="shared" si="213"/>
        <v>0</v>
      </c>
      <c r="AM287" s="17">
        <f t="shared" si="213"/>
        <v>0</v>
      </c>
      <c r="AN287" s="17">
        <f t="shared" si="213"/>
        <v>0</v>
      </c>
      <c r="AO287" s="17">
        <f t="shared" si="213"/>
        <v>0</v>
      </c>
      <c r="AP287" s="17">
        <f t="shared" si="213"/>
        <v>0</v>
      </c>
      <c r="AQ287" s="17">
        <f t="shared" si="213"/>
        <v>0</v>
      </c>
      <c r="AR287" s="17">
        <f t="shared" si="214"/>
        <v>0</v>
      </c>
      <c r="AS287" s="17">
        <f t="shared" si="214"/>
        <v>0</v>
      </c>
      <c r="AT287" s="17">
        <f t="shared" si="214"/>
        <v>0</v>
      </c>
      <c r="AU287" s="17">
        <f t="shared" si="214"/>
        <v>0</v>
      </c>
      <c r="AV287" s="17">
        <f t="shared" si="214"/>
        <v>0</v>
      </c>
      <c r="AW287" s="17">
        <f t="shared" si="214"/>
        <v>0</v>
      </c>
      <c r="AX287" s="17">
        <f t="shared" si="214"/>
        <v>0</v>
      </c>
      <c r="AY287" s="17">
        <f t="shared" si="214"/>
        <v>0</v>
      </c>
      <c r="BA287" s="17">
        <f t="shared" si="215"/>
        <v>0</v>
      </c>
      <c r="BB287" s="17">
        <f t="shared" si="215"/>
        <v>0</v>
      </c>
      <c r="BC287" s="17">
        <f t="shared" si="215"/>
        <v>0</v>
      </c>
      <c r="BD287" s="17">
        <f t="shared" si="215"/>
        <v>0</v>
      </c>
      <c r="BE287" s="17">
        <f t="shared" si="215"/>
        <v>0</v>
      </c>
      <c r="BF287" s="17">
        <f t="shared" si="215"/>
        <v>0</v>
      </c>
      <c r="BH287" s="36">
        <f t="shared" si="182"/>
        <v>0</v>
      </c>
      <c r="BI287" s="5"/>
    </row>
    <row r="288" spans="1:61" ht="15">
      <c r="A288" s="24" t="s">
        <v>12785</v>
      </c>
      <c r="B288" s="15">
        <f t="shared" si="195"/>
        <v>0</v>
      </c>
      <c r="C288" s="22" t="s">
        <v>12786</v>
      </c>
      <c r="D288" s="78">
        <f t="shared" si="196"/>
        <v>0</v>
      </c>
      <c r="E288" s="17">
        <f t="shared" si="197"/>
        <v>0</v>
      </c>
      <c r="F288" s="3">
        <f t="shared" si="198"/>
        <v>0</v>
      </c>
      <c r="G288" s="84">
        <f t="shared" si="199"/>
        <v>0</v>
      </c>
      <c r="H288" s="79">
        <f t="shared" si="177"/>
        <v>0</v>
      </c>
      <c r="I288" s="79">
        <f t="shared" si="178"/>
        <v>0</v>
      </c>
      <c r="J288" s="79">
        <f t="shared" si="179"/>
        <v>0</v>
      </c>
      <c r="K288" s="23">
        <v>0</v>
      </c>
      <c r="L288" s="17">
        <f t="shared" ref="L288:M307" si="216">SUMPRODUCT(L$374:L$599*(LEFT($A$374:$A$599,LEN($A288))=$A288))</f>
        <v>0</v>
      </c>
      <c r="M288" s="17">
        <f t="shared" si="216"/>
        <v>0</v>
      </c>
      <c r="N288" s="79">
        <f t="shared" si="180"/>
        <v>0</v>
      </c>
      <c r="O288" s="17">
        <f t="shared" ref="O288:Q307" si="217">SUMPRODUCT(O$374:O$599*(LEFT($A$374:$A$599,LEN($A288))=$A288))</f>
        <v>0</v>
      </c>
      <c r="P288" s="17">
        <f t="shared" si="217"/>
        <v>0</v>
      </c>
      <c r="Q288" s="17">
        <f t="shared" si="217"/>
        <v>0</v>
      </c>
      <c r="R288" s="78">
        <f t="shared" si="200"/>
        <v>0</v>
      </c>
      <c r="S288" s="17">
        <f t="shared" si="204"/>
        <v>0</v>
      </c>
      <c r="T288" s="12">
        <f t="shared" si="201"/>
        <v>0</v>
      </c>
      <c r="U288" s="12">
        <f t="shared" si="202"/>
        <v>0</v>
      </c>
      <c r="V288" s="31">
        <v>0</v>
      </c>
      <c r="W288" s="31">
        <v>0</v>
      </c>
      <c r="X288" s="31">
        <v>0</v>
      </c>
      <c r="Y288" s="30">
        <f t="shared" si="181"/>
        <v>0</v>
      </c>
      <c r="Z288" s="17">
        <f t="shared" si="203"/>
        <v>0</v>
      </c>
      <c r="AA288" s="17">
        <f t="shared" si="205"/>
        <v>0</v>
      </c>
      <c r="AB288" s="23">
        <v>0</v>
      </c>
      <c r="AC288" s="17">
        <f t="shared" si="206"/>
        <v>0</v>
      </c>
      <c r="AD288" s="17">
        <f t="shared" ref="AD288:AF307" si="218">SUMPRODUCT(AD$374:AD$599*(LEFT($A$374:$A$599,LEN($A288))=$A288))</f>
        <v>0</v>
      </c>
      <c r="AE288" s="17">
        <f t="shared" si="218"/>
        <v>0</v>
      </c>
      <c r="AF288" s="17">
        <f t="shared" si="218"/>
        <v>0</v>
      </c>
      <c r="AH288" s="17">
        <f t="shared" ref="AH288:AQ297" si="219">SUMPRODUCT(AH$374:AH$599*(LEFT($A$374:$A$599,LEN($A288))=$A288))</f>
        <v>0</v>
      </c>
      <c r="AI288" s="17">
        <f t="shared" si="219"/>
        <v>0</v>
      </c>
      <c r="AJ288" s="17">
        <f t="shared" si="219"/>
        <v>0</v>
      </c>
      <c r="AK288" s="17">
        <f t="shared" si="219"/>
        <v>0</v>
      </c>
      <c r="AL288" s="17">
        <f t="shared" si="219"/>
        <v>0</v>
      </c>
      <c r="AM288" s="17">
        <f t="shared" si="219"/>
        <v>0</v>
      </c>
      <c r="AN288" s="17">
        <f t="shared" si="219"/>
        <v>0</v>
      </c>
      <c r="AO288" s="17">
        <f t="shared" si="219"/>
        <v>0</v>
      </c>
      <c r="AP288" s="17">
        <f t="shared" si="219"/>
        <v>0</v>
      </c>
      <c r="AQ288" s="17">
        <f t="shared" si="219"/>
        <v>0</v>
      </c>
      <c r="AR288" s="17">
        <f t="shared" ref="AR288:AY297" si="220">SUMPRODUCT(AR$374:AR$599*(LEFT($A$374:$A$599,LEN($A288))=$A288))</f>
        <v>0</v>
      </c>
      <c r="AS288" s="17">
        <f t="shared" si="220"/>
        <v>0</v>
      </c>
      <c r="AT288" s="17">
        <f t="shared" si="220"/>
        <v>0</v>
      </c>
      <c r="AU288" s="17">
        <f t="shared" si="220"/>
        <v>0</v>
      </c>
      <c r="AV288" s="17">
        <f t="shared" si="220"/>
        <v>0</v>
      </c>
      <c r="AW288" s="17">
        <f t="shared" si="220"/>
        <v>0</v>
      </c>
      <c r="AX288" s="17">
        <f t="shared" si="220"/>
        <v>0</v>
      </c>
      <c r="AY288" s="17">
        <f t="shared" si="220"/>
        <v>0</v>
      </c>
      <c r="BA288" s="17">
        <f t="shared" ref="BA288:BF297" si="221">SUMPRODUCT(BA$374:BA$599*(LEFT($A$374:$A$599,LEN($A288))=$A288))</f>
        <v>0</v>
      </c>
      <c r="BB288" s="17">
        <f t="shared" si="221"/>
        <v>0</v>
      </c>
      <c r="BC288" s="17">
        <f t="shared" si="221"/>
        <v>0</v>
      </c>
      <c r="BD288" s="17">
        <f t="shared" si="221"/>
        <v>0</v>
      </c>
      <c r="BE288" s="17">
        <f t="shared" si="221"/>
        <v>0</v>
      </c>
      <c r="BF288" s="17">
        <f t="shared" si="221"/>
        <v>0</v>
      </c>
      <c r="BH288" s="36">
        <f t="shared" si="182"/>
        <v>0</v>
      </c>
      <c r="BI288" s="33"/>
    </row>
    <row r="289" spans="1:61" ht="15">
      <c r="A289" s="24" t="s">
        <v>12787</v>
      </c>
      <c r="B289" s="15">
        <f t="shared" si="195"/>
        <v>0</v>
      </c>
      <c r="C289" s="22" t="s">
        <v>12788</v>
      </c>
      <c r="D289" s="78">
        <f t="shared" si="196"/>
        <v>0</v>
      </c>
      <c r="E289" s="17">
        <f t="shared" si="197"/>
        <v>0</v>
      </c>
      <c r="F289" s="3">
        <f t="shared" si="198"/>
        <v>0</v>
      </c>
      <c r="G289" s="84">
        <f t="shared" si="199"/>
        <v>0</v>
      </c>
      <c r="H289" s="79">
        <f t="shared" si="177"/>
        <v>0</v>
      </c>
      <c r="I289" s="79">
        <f t="shared" si="178"/>
        <v>0</v>
      </c>
      <c r="J289" s="79">
        <f t="shared" si="179"/>
        <v>0</v>
      </c>
      <c r="K289" s="23">
        <v>0</v>
      </c>
      <c r="L289" s="17">
        <f t="shared" si="216"/>
        <v>0</v>
      </c>
      <c r="M289" s="17">
        <f t="shared" si="216"/>
        <v>0</v>
      </c>
      <c r="N289" s="79">
        <f t="shared" si="180"/>
        <v>0</v>
      </c>
      <c r="O289" s="17">
        <f t="shared" si="217"/>
        <v>0</v>
      </c>
      <c r="P289" s="17">
        <f t="shared" si="217"/>
        <v>0</v>
      </c>
      <c r="Q289" s="17">
        <f t="shared" si="217"/>
        <v>0</v>
      </c>
      <c r="R289" s="78">
        <f t="shared" si="200"/>
        <v>0</v>
      </c>
      <c r="S289" s="17">
        <f t="shared" si="204"/>
        <v>0</v>
      </c>
      <c r="T289" s="12">
        <f t="shared" si="201"/>
        <v>0</v>
      </c>
      <c r="U289" s="12">
        <f t="shared" si="202"/>
        <v>0</v>
      </c>
      <c r="V289" s="31">
        <v>0</v>
      </c>
      <c r="W289" s="31">
        <v>0</v>
      </c>
      <c r="X289" s="31">
        <v>0</v>
      </c>
      <c r="Y289" s="30">
        <f t="shared" si="181"/>
        <v>0</v>
      </c>
      <c r="Z289" s="17">
        <f t="shared" si="203"/>
        <v>0</v>
      </c>
      <c r="AA289" s="17">
        <f t="shared" si="205"/>
        <v>0</v>
      </c>
      <c r="AB289" s="23">
        <v>0</v>
      </c>
      <c r="AC289" s="17">
        <f t="shared" si="206"/>
        <v>0</v>
      </c>
      <c r="AD289" s="17">
        <f t="shared" si="218"/>
        <v>0</v>
      </c>
      <c r="AE289" s="17">
        <f t="shared" si="218"/>
        <v>0</v>
      </c>
      <c r="AF289" s="17">
        <f t="shared" si="218"/>
        <v>0</v>
      </c>
      <c r="AH289" s="17">
        <f t="shared" si="219"/>
        <v>0</v>
      </c>
      <c r="AI289" s="17">
        <f t="shared" si="219"/>
        <v>0</v>
      </c>
      <c r="AJ289" s="17">
        <f t="shared" si="219"/>
        <v>0</v>
      </c>
      <c r="AK289" s="17">
        <f t="shared" si="219"/>
        <v>0</v>
      </c>
      <c r="AL289" s="17">
        <f t="shared" si="219"/>
        <v>0</v>
      </c>
      <c r="AM289" s="17">
        <f t="shared" si="219"/>
        <v>0</v>
      </c>
      <c r="AN289" s="17">
        <f t="shared" si="219"/>
        <v>0</v>
      </c>
      <c r="AO289" s="17">
        <f t="shared" si="219"/>
        <v>0</v>
      </c>
      <c r="AP289" s="17">
        <f t="shared" si="219"/>
        <v>0</v>
      </c>
      <c r="AQ289" s="17">
        <f t="shared" si="219"/>
        <v>0</v>
      </c>
      <c r="AR289" s="17">
        <f t="shared" si="220"/>
        <v>0</v>
      </c>
      <c r="AS289" s="17">
        <f t="shared" si="220"/>
        <v>0</v>
      </c>
      <c r="AT289" s="17">
        <f t="shared" si="220"/>
        <v>0</v>
      </c>
      <c r="AU289" s="17">
        <f t="shared" si="220"/>
        <v>0</v>
      </c>
      <c r="AV289" s="17">
        <f t="shared" si="220"/>
        <v>0</v>
      </c>
      <c r="AW289" s="17">
        <f t="shared" si="220"/>
        <v>0</v>
      </c>
      <c r="AX289" s="17">
        <f t="shared" si="220"/>
        <v>0</v>
      </c>
      <c r="AY289" s="17">
        <f t="shared" si="220"/>
        <v>0</v>
      </c>
      <c r="BA289" s="17">
        <f t="shared" si="221"/>
        <v>0</v>
      </c>
      <c r="BB289" s="17">
        <f t="shared" si="221"/>
        <v>0</v>
      </c>
      <c r="BC289" s="17">
        <f t="shared" si="221"/>
        <v>0</v>
      </c>
      <c r="BD289" s="17">
        <f t="shared" si="221"/>
        <v>0</v>
      </c>
      <c r="BE289" s="17">
        <f t="shared" si="221"/>
        <v>0</v>
      </c>
      <c r="BF289" s="17">
        <f t="shared" si="221"/>
        <v>0</v>
      </c>
      <c r="BH289" s="36">
        <f t="shared" si="182"/>
        <v>0</v>
      </c>
      <c r="BI289" s="33"/>
    </row>
    <row r="290" spans="1:61" ht="15">
      <c r="A290" s="24" t="s">
        <v>12789</v>
      </c>
      <c r="B290" s="15">
        <f t="shared" si="195"/>
        <v>0</v>
      </c>
      <c r="C290" s="22" t="s">
        <v>12790</v>
      </c>
      <c r="D290" s="78">
        <f t="shared" si="196"/>
        <v>0</v>
      </c>
      <c r="E290" s="17">
        <f t="shared" si="197"/>
        <v>0</v>
      </c>
      <c r="F290" s="3">
        <f t="shared" si="198"/>
        <v>0</v>
      </c>
      <c r="G290" s="84">
        <f t="shared" si="199"/>
        <v>0</v>
      </c>
      <c r="H290" s="79">
        <f t="shared" si="177"/>
        <v>0</v>
      </c>
      <c r="I290" s="79">
        <f t="shared" si="178"/>
        <v>0</v>
      </c>
      <c r="J290" s="79">
        <f t="shared" si="179"/>
        <v>0</v>
      </c>
      <c r="K290" s="23">
        <v>0</v>
      </c>
      <c r="L290" s="17">
        <f t="shared" si="216"/>
        <v>0</v>
      </c>
      <c r="M290" s="17">
        <f t="shared" si="216"/>
        <v>0</v>
      </c>
      <c r="N290" s="79">
        <f t="shared" si="180"/>
        <v>0</v>
      </c>
      <c r="O290" s="17">
        <f t="shared" si="217"/>
        <v>0</v>
      </c>
      <c r="P290" s="17">
        <f t="shared" si="217"/>
        <v>0</v>
      </c>
      <c r="Q290" s="17">
        <f t="shared" si="217"/>
        <v>0</v>
      </c>
      <c r="R290" s="78">
        <f t="shared" si="200"/>
        <v>0</v>
      </c>
      <c r="S290" s="17">
        <f t="shared" si="204"/>
        <v>0</v>
      </c>
      <c r="T290" s="12">
        <f t="shared" si="201"/>
        <v>0</v>
      </c>
      <c r="U290" s="12">
        <f t="shared" si="202"/>
        <v>0</v>
      </c>
      <c r="V290" s="31">
        <v>0</v>
      </c>
      <c r="W290" s="31">
        <v>0</v>
      </c>
      <c r="X290" s="31">
        <v>0</v>
      </c>
      <c r="Y290" s="30">
        <f t="shared" si="181"/>
        <v>0</v>
      </c>
      <c r="Z290" s="17">
        <f t="shared" si="203"/>
        <v>0</v>
      </c>
      <c r="AA290" s="17">
        <f t="shared" si="205"/>
        <v>0</v>
      </c>
      <c r="AB290" s="23">
        <v>0</v>
      </c>
      <c r="AC290" s="17">
        <f t="shared" si="206"/>
        <v>0</v>
      </c>
      <c r="AD290" s="17">
        <f t="shared" si="218"/>
        <v>0</v>
      </c>
      <c r="AE290" s="17">
        <f t="shared" si="218"/>
        <v>0</v>
      </c>
      <c r="AF290" s="17">
        <f t="shared" si="218"/>
        <v>0</v>
      </c>
      <c r="AH290" s="17">
        <f t="shared" si="219"/>
        <v>0</v>
      </c>
      <c r="AI290" s="17">
        <f t="shared" si="219"/>
        <v>0</v>
      </c>
      <c r="AJ290" s="17">
        <f t="shared" si="219"/>
        <v>0</v>
      </c>
      <c r="AK290" s="17">
        <f t="shared" si="219"/>
        <v>0</v>
      </c>
      <c r="AL290" s="17">
        <f t="shared" si="219"/>
        <v>0</v>
      </c>
      <c r="AM290" s="17">
        <f t="shared" si="219"/>
        <v>0</v>
      </c>
      <c r="AN290" s="17">
        <f t="shared" si="219"/>
        <v>0</v>
      </c>
      <c r="AO290" s="17">
        <f t="shared" si="219"/>
        <v>0</v>
      </c>
      <c r="AP290" s="17">
        <f t="shared" si="219"/>
        <v>0</v>
      </c>
      <c r="AQ290" s="17">
        <f t="shared" si="219"/>
        <v>0</v>
      </c>
      <c r="AR290" s="17">
        <f t="shared" si="220"/>
        <v>0</v>
      </c>
      <c r="AS290" s="17">
        <f t="shared" si="220"/>
        <v>0</v>
      </c>
      <c r="AT290" s="17">
        <f t="shared" si="220"/>
        <v>0</v>
      </c>
      <c r="AU290" s="17">
        <f t="shared" si="220"/>
        <v>0</v>
      </c>
      <c r="AV290" s="17">
        <f t="shared" si="220"/>
        <v>0</v>
      </c>
      <c r="AW290" s="17">
        <f t="shared" si="220"/>
        <v>0</v>
      </c>
      <c r="AX290" s="17">
        <f t="shared" si="220"/>
        <v>0</v>
      </c>
      <c r="AY290" s="17">
        <f t="shared" si="220"/>
        <v>0</v>
      </c>
      <c r="BA290" s="17">
        <f t="shared" si="221"/>
        <v>0</v>
      </c>
      <c r="BB290" s="17">
        <f t="shared" si="221"/>
        <v>0</v>
      </c>
      <c r="BC290" s="17">
        <f t="shared" si="221"/>
        <v>0</v>
      </c>
      <c r="BD290" s="17">
        <f t="shared" si="221"/>
        <v>0</v>
      </c>
      <c r="BE290" s="17">
        <f t="shared" si="221"/>
        <v>0</v>
      </c>
      <c r="BF290" s="17">
        <f t="shared" si="221"/>
        <v>0</v>
      </c>
      <c r="BH290" s="36">
        <f t="shared" si="182"/>
        <v>0</v>
      </c>
      <c r="BI290" s="5"/>
    </row>
    <row r="291" spans="1:61" ht="15">
      <c r="A291" s="24" t="s">
        <v>12791</v>
      </c>
      <c r="B291" s="15">
        <f t="shared" si="195"/>
        <v>0</v>
      </c>
      <c r="C291" s="22" t="s">
        <v>12792</v>
      </c>
      <c r="D291" s="78">
        <f t="shared" si="196"/>
        <v>0</v>
      </c>
      <c r="E291" s="17">
        <f t="shared" si="197"/>
        <v>0</v>
      </c>
      <c r="F291" s="3">
        <f t="shared" si="198"/>
        <v>0</v>
      </c>
      <c r="G291" s="84">
        <f t="shared" si="199"/>
        <v>0</v>
      </c>
      <c r="H291" s="79">
        <f t="shared" si="177"/>
        <v>0</v>
      </c>
      <c r="I291" s="79">
        <f t="shared" si="178"/>
        <v>0</v>
      </c>
      <c r="J291" s="79">
        <f t="shared" si="179"/>
        <v>0</v>
      </c>
      <c r="K291" s="23">
        <v>0</v>
      </c>
      <c r="L291" s="17">
        <f t="shared" si="216"/>
        <v>0</v>
      </c>
      <c r="M291" s="17">
        <f t="shared" si="216"/>
        <v>0</v>
      </c>
      <c r="N291" s="79">
        <f t="shared" si="180"/>
        <v>0</v>
      </c>
      <c r="O291" s="17">
        <f t="shared" si="217"/>
        <v>0</v>
      </c>
      <c r="P291" s="17">
        <f t="shared" si="217"/>
        <v>0</v>
      </c>
      <c r="Q291" s="17">
        <f t="shared" si="217"/>
        <v>0</v>
      </c>
      <c r="R291" s="78">
        <f t="shared" si="200"/>
        <v>0</v>
      </c>
      <c r="S291" s="17">
        <f t="shared" si="204"/>
        <v>0</v>
      </c>
      <c r="T291" s="12">
        <f t="shared" si="201"/>
        <v>0</v>
      </c>
      <c r="U291" s="12">
        <f t="shared" si="202"/>
        <v>0</v>
      </c>
      <c r="V291" s="31">
        <v>0</v>
      </c>
      <c r="W291" s="31">
        <v>0</v>
      </c>
      <c r="X291" s="31">
        <v>0</v>
      </c>
      <c r="Y291" s="30">
        <f t="shared" si="181"/>
        <v>0</v>
      </c>
      <c r="Z291" s="17">
        <f t="shared" si="203"/>
        <v>0</v>
      </c>
      <c r="AA291" s="17">
        <f t="shared" si="205"/>
        <v>0</v>
      </c>
      <c r="AB291" s="23">
        <v>0</v>
      </c>
      <c r="AC291" s="17">
        <f t="shared" si="206"/>
        <v>0</v>
      </c>
      <c r="AD291" s="17">
        <f t="shared" si="218"/>
        <v>0</v>
      </c>
      <c r="AE291" s="17">
        <f t="shared" si="218"/>
        <v>0</v>
      </c>
      <c r="AF291" s="17">
        <f t="shared" si="218"/>
        <v>0</v>
      </c>
      <c r="AH291" s="17">
        <f t="shared" si="219"/>
        <v>0</v>
      </c>
      <c r="AI291" s="17">
        <f t="shared" si="219"/>
        <v>0</v>
      </c>
      <c r="AJ291" s="17">
        <f t="shared" si="219"/>
        <v>0</v>
      </c>
      <c r="AK291" s="17">
        <f t="shared" si="219"/>
        <v>0</v>
      </c>
      <c r="AL291" s="17">
        <f t="shared" si="219"/>
        <v>0</v>
      </c>
      <c r="AM291" s="17">
        <f t="shared" si="219"/>
        <v>0</v>
      </c>
      <c r="AN291" s="17">
        <f t="shared" si="219"/>
        <v>0</v>
      </c>
      <c r="AO291" s="17">
        <f t="shared" si="219"/>
        <v>0</v>
      </c>
      <c r="AP291" s="17">
        <f t="shared" si="219"/>
        <v>0</v>
      </c>
      <c r="AQ291" s="17">
        <f t="shared" si="219"/>
        <v>0</v>
      </c>
      <c r="AR291" s="17">
        <f t="shared" si="220"/>
        <v>0</v>
      </c>
      <c r="AS291" s="17">
        <f t="shared" si="220"/>
        <v>0</v>
      </c>
      <c r="AT291" s="17">
        <f t="shared" si="220"/>
        <v>0</v>
      </c>
      <c r="AU291" s="17">
        <f t="shared" si="220"/>
        <v>0</v>
      </c>
      <c r="AV291" s="17">
        <f t="shared" si="220"/>
        <v>0</v>
      </c>
      <c r="AW291" s="17">
        <f t="shared" si="220"/>
        <v>0</v>
      </c>
      <c r="AX291" s="17">
        <f t="shared" si="220"/>
        <v>0</v>
      </c>
      <c r="AY291" s="17">
        <f t="shared" si="220"/>
        <v>0</v>
      </c>
      <c r="BA291" s="17">
        <f t="shared" si="221"/>
        <v>0</v>
      </c>
      <c r="BB291" s="17">
        <f t="shared" si="221"/>
        <v>0</v>
      </c>
      <c r="BC291" s="17">
        <f t="shared" si="221"/>
        <v>0</v>
      </c>
      <c r="BD291" s="17">
        <f t="shared" si="221"/>
        <v>0</v>
      </c>
      <c r="BE291" s="17">
        <f t="shared" si="221"/>
        <v>0</v>
      </c>
      <c r="BF291" s="17">
        <f t="shared" si="221"/>
        <v>0</v>
      </c>
      <c r="BH291" s="36">
        <f t="shared" si="182"/>
        <v>0</v>
      </c>
      <c r="BI291" s="5"/>
    </row>
    <row r="292" spans="1:61" ht="15">
      <c r="A292" s="24" t="s">
        <v>12793</v>
      </c>
      <c r="B292" s="15">
        <f t="shared" si="195"/>
        <v>0</v>
      </c>
      <c r="C292" s="22" t="s">
        <v>12794</v>
      </c>
      <c r="D292" s="78">
        <f t="shared" si="196"/>
        <v>0</v>
      </c>
      <c r="E292" s="17">
        <f t="shared" si="197"/>
        <v>0</v>
      </c>
      <c r="F292" s="3">
        <f t="shared" si="198"/>
        <v>0</v>
      </c>
      <c r="G292" s="84">
        <f t="shared" si="199"/>
        <v>0</v>
      </c>
      <c r="H292" s="79">
        <f t="shared" si="177"/>
        <v>0</v>
      </c>
      <c r="I292" s="79">
        <f t="shared" si="178"/>
        <v>0</v>
      </c>
      <c r="J292" s="79">
        <f t="shared" si="179"/>
        <v>0</v>
      </c>
      <c r="K292" s="20">
        <v>0</v>
      </c>
      <c r="L292" s="17">
        <f t="shared" si="216"/>
        <v>0</v>
      </c>
      <c r="M292" s="17">
        <f t="shared" si="216"/>
        <v>0</v>
      </c>
      <c r="N292" s="79">
        <f t="shared" si="180"/>
        <v>0</v>
      </c>
      <c r="O292" s="17">
        <f t="shared" si="217"/>
        <v>0</v>
      </c>
      <c r="P292" s="17">
        <f t="shared" si="217"/>
        <v>0</v>
      </c>
      <c r="Q292" s="17">
        <f t="shared" si="217"/>
        <v>0</v>
      </c>
      <c r="R292" s="78">
        <f t="shared" si="200"/>
        <v>0</v>
      </c>
      <c r="S292" s="17">
        <f t="shared" si="204"/>
        <v>0</v>
      </c>
      <c r="T292" s="12">
        <f t="shared" si="201"/>
        <v>0</v>
      </c>
      <c r="U292" s="12">
        <f t="shared" si="202"/>
        <v>0</v>
      </c>
      <c r="V292" s="31">
        <v>0</v>
      </c>
      <c r="W292" s="31">
        <v>0</v>
      </c>
      <c r="X292" s="31">
        <v>0</v>
      </c>
      <c r="Y292" s="30">
        <f t="shared" si="181"/>
        <v>0</v>
      </c>
      <c r="Z292" s="17">
        <f t="shared" si="203"/>
        <v>0</v>
      </c>
      <c r="AA292" s="17">
        <f t="shared" si="205"/>
        <v>0</v>
      </c>
      <c r="AB292" s="23">
        <v>0</v>
      </c>
      <c r="AC292" s="17">
        <f t="shared" si="206"/>
        <v>0</v>
      </c>
      <c r="AD292" s="17">
        <f t="shared" si="218"/>
        <v>0</v>
      </c>
      <c r="AE292" s="17">
        <f t="shared" si="218"/>
        <v>0</v>
      </c>
      <c r="AF292" s="17">
        <f t="shared" si="218"/>
        <v>0</v>
      </c>
      <c r="AH292" s="17">
        <f t="shared" si="219"/>
        <v>0</v>
      </c>
      <c r="AI292" s="17">
        <f t="shared" si="219"/>
        <v>0</v>
      </c>
      <c r="AJ292" s="17">
        <f t="shared" si="219"/>
        <v>0</v>
      </c>
      <c r="AK292" s="17">
        <f t="shared" si="219"/>
        <v>0</v>
      </c>
      <c r="AL292" s="17">
        <f t="shared" si="219"/>
        <v>0</v>
      </c>
      <c r="AM292" s="17">
        <f t="shared" si="219"/>
        <v>0</v>
      </c>
      <c r="AN292" s="17">
        <f t="shared" si="219"/>
        <v>0</v>
      </c>
      <c r="AO292" s="17">
        <f t="shared" si="219"/>
        <v>0</v>
      </c>
      <c r="AP292" s="17">
        <f t="shared" si="219"/>
        <v>0</v>
      </c>
      <c r="AQ292" s="17">
        <f t="shared" si="219"/>
        <v>0</v>
      </c>
      <c r="AR292" s="17">
        <f t="shared" si="220"/>
        <v>0</v>
      </c>
      <c r="AS292" s="17">
        <f t="shared" si="220"/>
        <v>0</v>
      </c>
      <c r="AT292" s="17">
        <f t="shared" si="220"/>
        <v>0</v>
      </c>
      <c r="AU292" s="17">
        <f t="shared" si="220"/>
        <v>0</v>
      </c>
      <c r="AV292" s="17">
        <f t="shared" si="220"/>
        <v>0</v>
      </c>
      <c r="AW292" s="17">
        <f t="shared" si="220"/>
        <v>0</v>
      </c>
      <c r="AX292" s="17">
        <f t="shared" si="220"/>
        <v>0</v>
      </c>
      <c r="AY292" s="17">
        <f t="shared" si="220"/>
        <v>0</v>
      </c>
      <c r="BA292" s="17">
        <f t="shared" si="221"/>
        <v>0</v>
      </c>
      <c r="BB292" s="17">
        <f t="shared" si="221"/>
        <v>0</v>
      </c>
      <c r="BC292" s="17">
        <f t="shared" si="221"/>
        <v>0</v>
      </c>
      <c r="BD292" s="17">
        <f t="shared" si="221"/>
        <v>0</v>
      </c>
      <c r="BE292" s="17">
        <f t="shared" si="221"/>
        <v>0</v>
      </c>
      <c r="BF292" s="17">
        <f t="shared" si="221"/>
        <v>0</v>
      </c>
      <c r="BH292" s="36">
        <f t="shared" si="182"/>
        <v>0</v>
      </c>
      <c r="BI292" s="33"/>
    </row>
    <row r="293" spans="1:61" ht="15">
      <c r="A293" s="24" t="s">
        <v>12795</v>
      </c>
      <c r="B293" s="15">
        <f t="shared" si="195"/>
        <v>0</v>
      </c>
      <c r="C293" s="22" t="s">
        <v>12796</v>
      </c>
      <c r="D293" s="78">
        <f t="shared" si="196"/>
        <v>0</v>
      </c>
      <c r="E293" s="17">
        <f t="shared" si="197"/>
        <v>0</v>
      </c>
      <c r="F293" s="3">
        <f t="shared" si="198"/>
        <v>0</v>
      </c>
      <c r="G293" s="84">
        <f t="shared" si="199"/>
        <v>0</v>
      </c>
      <c r="H293" s="79">
        <f t="shared" si="177"/>
        <v>0</v>
      </c>
      <c r="I293" s="79">
        <f t="shared" si="178"/>
        <v>0</v>
      </c>
      <c r="J293" s="79">
        <f t="shared" si="179"/>
        <v>0</v>
      </c>
      <c r="K293" s="23">
        <v>0</v>
      </c>
      <c r="L293" s="17">
        <f t="shared" si="216"/>
        <v>0</v>
      </c>
      <c r="M293" s="17">
        <f t="shared" si="216"/>
        <v>0</v>
      </c>
      <c r="N293" s="79">
        <f t="shared" si="180"/>
        <v>0</v>
      </c>
      <c r="O293" s="17">
        <f t="shared" si="217"/>
        <v>0</v>
      </c>
      <c r="P293" s="17">
        <f t="shared" si="217"/>
        <v>0</v>
      </c>
      <c r="Q293" s="17">
        <f t="shared" si="217"/>
        <v>0</v>
      </c>
      <c r="R293" s="78">
        <f t="shared" si="200"/>
        <v>0</v>
      </c>
      <c r="S293" s="17">
        <f t="shared" si="204"/>
        <v>0</v>
      </c>
      <c r="T293" s="12">
        <f t="shared" si="201"/>
        <v>0</v>
      </c>
      <c r="U293" s="12">
        <f t="shared" si="202"/>
        <v>0</v>
      </c>
      <c r="V293" s="31">
        <v>0</v>
      </c>
      <c r="W293" s="31">
        <v>0</v>
      </c>
      <c r="X293" s="31">
        <v>0</v>
      </c>
      <c r="Y293" s="30">
        <f t="shared" si="181"/>
        <v>0</v>
      </c>
      <c r="Z293" s="17">
        <f t="shared" si="203"/>
        <v>0</v>
      </c>
      <c r="AA293" s="17">
        <f t="shared" si="205"/>
        <v>0</v>
      </c>
      <c r="AB293" s="23">
        <v>0</v>
      </c>
      <c r="AC293" s="17">
        <f t="shared" si="206"/>
        <v>0</v>
      </c>
      <c r="AD293" s="17">
        <f t="shared" si="218"/>
        <v>0</v>
      </c>
      <c r="AE293" s="17">
        <f t="shared" si="218"/>
        <v>0</v>
      </c>
      <c r="AF293" s="17">
        <f t="shared" si="218"/>
        <v>0</v>
      </c>
      <c r="AH293" s="17">
        <f t="shared" si="219"/>
        <v>0</v>
      </c>
      <c r="AI293" s="17">
        <f t="shared" si="219"/>
        <v>0</v>
      </c>
      <c r="AJ293" s="17">
        <f t="shared" si="219"/>
        <v>0</v>
      </c>
      <c r="AK293" s="17">
        <f t="shared" si="219"/>
        <v>0</v>
      </c>
      <c r="AL293" s="17">
        <f t="shared" si="219"/>
        <v>0</v>
      </c>
      <c r="AM293" s="17">
        <f t="shared" si="219"/>
        <v>0</v>
      </c>
      <c r="AN293" s="17">
        <f t="shared" si="219"/>
        <v>0</v>
      </c>
      <c r="AO293" s="17">
        <f t="shared" si="219"/>
        <v>0</v>
      </c>
      <c r="AP293" s="17">
        <f t="shared" si="219"/>
        <v>0</v>
      </c>
      <c r="AQ293" s="17">
        <f t="shared" si="219"/>
        <v>0</v>
      </c>
      <c r="AR293" s="17">
        <f t="shared" si="220"/>
        <v>0</v>
      </c>
      <c r="AS293" s="17">
        <f t="shared" si="220"/>
        <v>0</v>
      </c>
      <c r="AT293" s="17">
        <f t="shared" si="220"/>
        <v>0</v>
      </c>
      <c r="AU293" s="17">
        <f t="shared" si="220"/>
        <v>0</v>
      </c>
      <c r="AV293" s="17">
        <f t="shared" si="220"/>
        <v>0</v>
      </c>
      <c r="AW293" s="17">
        <f t="shared" si="220"/>
        <v>0</v>
      </c>
      <c r="AX293" s="17">
        <f t="shared" si="220"/>
        <v>0</v>
      </c>
      <c r="AY293" s="17">
        <f t="shared" si="220"/>
        <v>0</v>
      </c>
      <c r="BA293" s="17">
        <f t="shared" si="221"/>
        <v>0</v>
      </c>
      <c r="BB293" s="17">
        <f t="shared" si="221"/>
        <v>0</v>
      </c>
      <c r="BC293" s="17">
        <f t="shared" si="221"/>
        <v>0</v>
      </c>
      <c r="BD293" s="17">
        <f t="shared" si="221"/>
        <v>0</v>
      </c>
      <c r="BE293" s="17">
        <f t="shared" si="221"/>
        <v>0</v>
      </c>
      <c r="BF293" s="17">
        <f t="shared" si="221"/>
        <v>0</v>
      </c>
      <c r="BH293" s="36">
        <f t="shared" si="182"/>
        <v>0</v>
      </c>
      <c r="BI293" s="33"/>
    </row>
    <row r="294" spans="1:61" ht="15">
      <c r="A294" s="24" t="s">
        <v>12797</v>
      </c>
      <c r="B294" s="15">
        <f t="shared" si="195"/>
        <v>0</v>
      </c>
      <c r="C294" s="22" t="s">
        <v>12798</v>
      </c>
      <c r="D294" s="78">
        <f t="shared" si="196"/>
        <v>0</v>
      </c>
      <c r="E294" s="17">
        <f t="shared" si="197"/>
        <v>0</v>
      </c>
      <c r="F294" s="3">
        <f t="shared" si="198"/>
        <v>0</v>
      </c>
      <c r="G294" s="84">
        <f t="shared" si="199"/>
        <v>0</v>
      </c>
      <c r="H294" s="79">
        <f t="shared" si="177"/>
        <v>0</v>
      </c>
      <c r="I294" s="79">
        <f t="shared" si="178"/>
        <v>0</v>
      </c>
      <c r="J294" s="79">
        <f t="shared" si="179"/>
        <v>0</v>
      </c>
      <c r="K294" s="23">
        <v>0</v>
      </c>
      <c r="L294" s="17">
        <f t="shared" si="216"/>
        <v>0</v>
      </c>
      <c r="M294" s="17">
        <f t="shared" si="216"/>
        <v>0</v>
      </c>
      <c r="N294" s="79">
        <f t="shared" si="180"/>
        <v>0</v>
      </c>
      <c r="O294" s="17">
        <f t="shared" si="217"/>
        <v>0</v>
      </c>
      <c r="P294" s="17">
        <f t="shared" si="217"/>
        <v>0</v>
      </c>
      <c r="Q294" s="17">
        <f t="shared" si="217"/>
        <v>0</v>
      </c>
      <c r="R294" s="78">
        <f t="shared" si="200"/>
        <v>0</v>
      </c>
      <c r="S294" s="17">
        <f t="shared" si="204"/>
        <v>0</v>
      </c>
      <c r="T294" s="12">
        <f t="shared" si="201"/>
        <v>0</v>
      </c>
      <c r="U294" s="12">
        <f t="shared" si="202"/>
        <v>0</v>
      </c>
      <c r="V294" s="31">
        <v>0</v>
      </c>
      <c r="W294" s="31">
        <v>0</v>
      </c>
      <c r="X294" s="31">
        <v>0</v>
      </c>
      <c r="Y294" s="30">
        <f t="shared" si="181"/>
        <v>0</v>
      </c>
      <c r="Z294" s="17">
        <f t="shared" si="203"/>
        <v>0</v>
      </c>
      <c r="AA294" s="17">
        <f t="shared" si="205"/>
        <v>0</v>
      </c>
      <c r="AB294" s="23">
        <v>0</v>
      </c>
      <c r="AC294" s="17">
        <f t="shared" si="206"/>
        <v>0</v>
      </c>
      <c r="AD294" s="17">
        <f t="shared" si="218"/>
        <v>0</v>
      </c>
      <c r="AE294" s="17">
        <f t="shared" si="218"/>
        <v>0</v>
      </c>
      <c r="AF294" s="17">
        <f t="shared" si="218"/>
        <v>0</v>
      </c>
      <c r="AH294" s="17">
        <f t="shared" si="219"/>
        <v>0</v>
      </c>
      <c r="AI294" s="17">
        <f t="shared" si="219"/>
        <v>0</v>
      </c>
      <c r="AJ294" s="17">
        <f t="shared" si="219"/>
        <v>0</v>
      </c>
      <c r="AK294" s="17">
        <f t="shared" si="219"/>
        <v>0</v>
      </c>
      <c r="AL294" s="17">
        <f t="shared" si="219"/>
        <v>0</v>
      </c>
      <c r="AM294" s="17">
        <f t="shared" si="219"/>
        <v>0</v>
      </c>
      <c r="AN294" s="17">
        <f t="shared" si="219"/>
        <v>0</v>
      </c>
      <c r="AO294" s="17">
        <f t="shared" si="219"/>
        <v>0</v>
      </c>
      <c r="AP294" s="17">
        <f t="shared" si="219"/>
        <v>0</v>
      </c>
      <c r="AQ294" s="17">
        <f t="shared" si="219"/>
        <v>0</v>
      </c>
      <c r="AR294" s="17">
        <f t="shared" si="220"/>
        <v>0</v>
      </c>
      <c r="AS294" s="17">
        <f t="shared" si="220"/>
        <v>0</v>
      </c>
      <c r="AT294" s="17">
        <f t="shared" si="220"/>
        <v>0</v>
      </c>
      <c r="AU294" s="17">
        <f t="shared" si="220"/>
        <v>0</v>
      </c>
      <c r="AV294" s="17">
        <f t="shared" si="220"/>
        <v>0</v>
      </c>
      <c r="AW294" s="17">
        <f t="shared" si="220"/>
        <v>0</v>
      </c>
      <c r="AX294" s="17">
        <f t="shared" si="220"/>
        <v>0</v>
      </c>
      <c r="AY294" s="17">
        <f t="shared" si="220"/>
        <v>0</v>
      </c>
      <c r="BA294" s="17">
        <f t="shared" si="221"/>
        <v>0</v>
      </c>
      <c r="BB294" s="17">
        <f t="shared" si="221"/>
        <v>0</v>
      </c>
      <c r="BC294" s="17">
        <f t="shared" si="221"/>
        <v>0</v>
      </c>
      <c r="BD294" s="17">
        <f t="shared" si="221"/>
        <v>0</v>
      </c>
      <c r="BE294" s="17">
        <f t="shared" si="221"/>
        <v>0</v>
      </c>
      <c r="BF294" s="17">
        <f t="shared" si="221"/>
        <v>0</v>
      </c>
      <c r="BH294" s="36">
        <f t="shared" si="182"/>
        <v>0</v>
      </c>
      <c r="BI294" s="5"/>
    </row>
    <row r="295" spans="1:61" ht="15">
      <c r="A295" s="24" t="s">
        <v>12799</v>
      </c>
      <c r="B295" s="15">
        <f t="shared" si="195"/>
        <v>0</v>
      </c>
      <c r="C295" s="22" t="s">
        <v>12800</v>
      </c>
      <c r="D295" s="78">
        <f t="shared" si="196"/>
        <v>0</v>
      </c>
      <c r="E295" s="17">
        <f t="shared" si="197"/>
        <v>0</v>
      </c>
      <c r="F295" s="3">
        <f t="shared" si="198"/>
        <v>0</v>
      </c>
      <c r="G295" s="84">
        <f t="shared" si="199"/>
        <v>0</v>
      </c>
      <c r="H295" s="79">
        <f t="shared" si="177"/>
        <v>0</v>
      </c>
      <c r="I295" s="79">
        <f t="shared" si="178"/>
        <v>0</v>
      </c>
      <c r="J295" s="79">
        <f t="shared" si="179"/>
        <v>0</v>
      </c>
      <c r="K295" s="23">
        <v>0</v>
      </c>
      <c r="L295" s="17">
        <f t="shared" si="216"/>
        <v>0</v>
      </c>
      <c r="M295" s="17">
        <f t="shared" si="216"/>
        <v>0</v>
      </c>
      <c r="N295" s="79">
        <f t="shared" si="180"/>
        <v>0</v>
      </c>
      <c r="O295" s="17">
        <f t="shared" si="217"/>
        <v>0</v>
      </c>
      <c r="P295" s="17">
        <f t="shared" si="217"/>
        <v>0</v>
      </c>
      <c r="Q295" s="17">
        <f t="shared" si="217"/>
        <v>0</v>
      </c>
      <c r="R295" s="78">
        <f t="shared" si="200"/>
        <v>0</v>
      </c>
      <c r="S295" s="17">
        <f t="shared" si="204"/>
        <v>0</v>
      </c>
      <c r="T295" s="12">
        <f t="shared" si="201"/>
        <v>0</v>
      </c>
      <c r="U295" s="12">
        <f t="shared" si="202"/>
        <v>0</v>
      </c>
      <c r="V295" s="31">
        <v>0</v>
      </c>
      <c r="W295" s="31">
        <v>0</v>
      </c>
      <c r="X295" s="31">
        <v>0</v>
      </c>
      <c r="Y295" s="30">
        <f t="shared" si="181"/>
        <v>0</v>
      </c>
      <c r="Z295" s="17">
        <f t="shared" si="203"/>
        <v>0</v>
      </c>
      <c r="AA295" s="17">
        <f t="shared" si="205"/>
        <v>0</v>
      </c>
      <c r="AB295" s="23">
        <v>0</v>
      </c>
      <c r="AC295" s="17">
        <f t="shared" si="206"/>
        <v>0</v>
      </c>
      <c r="AD295" s="17">
        <f t="shared" si="218"/>
        <v>0</v>
      </c>
      <c r="AE295" s="17">
        <f t="shared" si="218"/>
        <v>0</v>
      </c>
      <c r="AF295" s="17">
        <f t="shared" si="218"/>
        <v>0</v>
      </c>
      <c r="AH295" s="17">
        <f t="shared" si="219"/>
        <v>0</v>
      </c>
      <c r="AI295" s="17">
        <f t="shared" si="219"/>
        <v>0</v>
      </c>
      <c r="AJ295" s="17">
        <f t="shared" si="219"/>
        <v>0</v>
      </c>
      <c r="AK295" s="17">
        <f t="shared" si="219"/>
        <v>0</v>
      </c>
      <c r="AL295" s="17">
        <f t="shared" si="219"/>
        <v>0</v>
      </c>
      <c r="AM295" s="17">
        <f t="shared" si="219"/>
        <v>0</v>
      </c>
      <c r="AN295" s="17">
        <f t="shared" si="219"/>
        <v>0</v>
      </c>
      <c r="AO295" s="17">
        <f t="shared" si="219"/>
        <v>0</v>
      </c>
      <c r="AP295" s="17">
        <f t="shared" si="219"/>
        <v>0</v>
      </c>
      <c r="AQ295" s="17">
        <f t="shared" si="219"/>
        <v>0</v>
      </c>
      <c r="AR295" s="17">
        <f t="shared" si="220"/>
        <v>0</v>
      </c>
      <c r="AS295" s="17">
        <f t="shared" si="220"/>
        <v>0</v>
      </c>
      <c r="AT295" s="17">
        <f t="shared" si="220"/>
        <v>0</v>
      </c>
      <c r="AU295" s="17">
        <f t="shared" si="220"/>
        <v>0</v>
      </c>
      <c r="AV295" s="17">
        <f t="shared" si="220"/>
        <v>0</v>
      </c>
      <c r="AW295" s="17">
        <f t="shared" si="220"/>
        <v>0</v>
      </c>
      <c r="AX295" s="17">
        <f t="shared" si="220"/>
        <v>0</v>
      </c>
      <c r="AY295" s="17">
        <f t="shared" si="220"/>
        <v>0</v>
      </c>
      <c r="BA295" s="17">
        <f t="shared" si="221"/>
        <v>0</v>
      </c>
      <c r="BB295" s="17">
        <f t="shared" si="221"/>
        <v>0</v>
      </c>
      <c r="BC295" s="17">
        <f t="shared" si="221"/>
        <v>0</v>
      </c>
      <c r="BD295" s="17">
        <f t="shared" si="221"/>
        <v>0</v>
      </c>
      <c r="BE295" s="17">
        <f t="shared" si="221"/>
        <v>0</v>
      </c>
      <c r="BF295" s="17">
        <f t="shared" si="221"/>
        <v>0</v>
      </c>
      <c r="BH295" s="36">
        <f t="shared" si="182"/>
        <v>0</v>
      </c>
      <c r="BI295" s="5"/>
    </row>
    <row r="296" spans="1:61" ht="15">
      <c r="A296" s="24" t="s">
        <v>12801</v>
      </c>
      <c r="B296" s="15">
        <f t="shared" si="195"/>
        <v>0</v>
      </c>
      <c r="C296" s="22" t="s">
        <v>12802</v>
      </c>
      <c r="D296" s="78">
        <f t="shared" si="196"/>
        <v>0</v>
      </c>
      <c r="E296" s="17">
        <f t="shared" si="197"/>
        <v>0</v>
      </c>
      <c r="F296" s="3">
        <f t="shared" si="198"/>
        <v>0</v>
      </c>
      <c r="G296" s="84">
        <f t="shared" si="199"/>
        <v>0</v>
      </c>
      <c r="H296" s="79">
        <f t="shared" ref="H296:H359" si="222">AL296+AN296</f>
        <v>0</v>
      </c>
      <c r="I296" s="79">
        <f t="shared" ref="I296:I359" si="223">AO296+AQ296</f>
        <v>0</v>
      </c>
      <c r="J296" s="79">
        <f t="shared" ref="J296:J359" si="224">AR296+AT296</f>
        <v>0</v>
      </c>
      <c r="K296" s="23">
        <v>0</v>
      </c>
      <c r="L296" s="17">
        <f t="shared" si="216"/>
        <v>0</v>
      </c>
      <c r="M296" s="17">
        <f t="shared" si="216"/>
        <v>0</v>
      </c>
      <c r="N296" s="79">
        <f t="shared" ref="N296:N359" si="225">AU296</f>
        <v>0</v>
      </c>
      <c r="O296" s="17">
        <f t="shared" si="217"/>
        <v>0</v>
      </c>
      <c r="P296" s="17">
        <f t="shared" si="217"/>
        <v>0</v>
      </c>
      <c r="Q296" s="17">
        <f t="shared" si="217"/>
        <v>0</v>
      </c>
      <c r="R296" s="78">
        <f t="shared" si="200"/>
        <v>0</v>
      </c>
      <c r="S296" s="17">
        <f t="shared" si="204"/>
        <v>0</v>
      </c>
      <c r="T296" s="12">
        <f t="shared" si="201"/>
        <v>0</v>
      </c>
      <c r="U296" s="12">
        <f t="shared" si="202"/>
        <v>0</v>
      </c>
      <c r="V296" s="31">
        <v>0</v>
      </c>
      <c r="W296" s="31">
        <v>0</v>
      </c>
      <c r="X296" s="31">
        <v>0</v>
      </c>
      <c r="Y296" s="30">
        <f t="shared" si="181"/>
        <v>0</v>
      </c>
      <c r="Z296" s="17">
        <f t="shared" si="203"/>
        <v>0</v>
      </c>
      <c r="AA296" s="17">
        <f t="shared" si="205"/>
        <v>0</v>
      </c>
      <c r="AB296" s="23">
        <v>0</v>
      </c>
      <c r="AC296" s="17">
        <f t="shared" si="206"/>
        <v>0</v>
      </c>
      <c r="AD296" s="17">
        <f t="shared" si="218"/>
        <v>0</v>
      </c>
      <c r="AE296" s="17">
        <f t="shared" si="218"/>
        <v>0</v>
      </c>
      <c r="AF296" s="17">
        <f t="shared" si="218"/>
        <v>0</v>
      </c>
      <c r="AH296" s="17">
        <f t="shared" si="219"/>
        <v>0</v>
      </c>
      <c r="AI296" s="17">
        <f t="shared" si="219"/>
        <v>0</v>
      </c>
      <c r="AJ296" s="17">
        <f t="shared" si="219"/>
        <v>0</v>
      </c>
      <c r="AK296" s="17">
        <f t="shared" si="219"/>
        <v>0</v>
      </c>
      <c r="AL296" s="17">
        <f t="shared" si="219"/>
        <v>0</v>
      </c>
      <c r="AM296" s="17">
        <f t="shared" si="219"/>
        <v>0</v>
      </c>
      <c r="AN296" s="17">
        <f t="shared" si="219"/>
        <v>0</v>
      </c>
      <c r="AO296" s="17">
        <f t="shared" si="219"/>
        <v>0</v>
      </c>
      <c r="AP296" s="17">
        <f t="shared" si="219"/>
        <v>0</v>
      </c>
      <c r="AQ296" s="17">
        <f t="shared" si="219"/>
        <v>0</v>
      </c>
      <c r="AR296" s="17">
        <f t="shared" si="220"/>
        <v>0</v>
      </c>
      <c r="AS296" s="17">
        <f t="shared" si="220"/>
        <v>0</v>
      </c>
      <c r="AT296" s="17">
        <f t="shared" si="220"/>
        <v>0</v>
      </c>
      <c r="AU296" s="17">
        <f t="shared" si="220"/>
        <v>0</v>
      </c>
      <c r="AV296" s="17">
        <f t="shared" si="220"/>
        <v>0</v>
      </c>
      <c r="AW296" s="17">
        <f t="shared" si="220"/>
        <v>0</v>
      </c>
      <c r="AX296" s="17">
        <f t="shared" si="220"/>
        <v>0</v>
      </c>
      <c r="AY296" s="17">
        <f t="shared" si="220"/>
        <v>0</v>
      </c>
      <c r="BA296" s="17">
        <f t="shared" si="221"/>
        <v>0</v>
      </c>
      <c r="BB296" s="17">
        <f t="shared" si="221"/>
        <v>0</v>
      </c>
      <c r="BC296" s="17">
        <f t="shared" si="221"/>
        <v>0</v>
      </c>
      <c r="BD296" s="17">
        <f t="shared" si="221"/>
        <v>0</v>
      </c>
      <c r="BE296" s="17">
        <f t="shared" si="221"/>
        <v>0</v>
      </c>
      <c r="BF296" s="17">
        <f t="shared" si="221"/>
        <v>0</v>
      </c>
      <c r="BH296" s="36">
        <f t="shared" si="182"/>
        <v>0</v>
      </c>
      <c r="BI296" s="33"/>
    </row>
    <row r="297" spans="1:61" ht="15">
      <c r="A297" s="24" t="s">
        <v>12803</v>
      </c>
      <c r="B297" s="15">
        <f t="shared" si="195"/>
        <v>0</v>
      </c>
      <c r="C297" s="22" t="s">
        <v>12804</v>
      </c>
      <c r="D297" s="78">
        <f t="shared" si="196"/>
        <v>0</v>
      </c>
      <c r="E297" s="17">
        <f t="shared" si="197"/>
        <v>0</v>
      </c>
      <c r="F297" s="3">
        <f t="shared" si="198"/>
        <v>0</v>
      </c>
      <c r="G297" s="84">
        <f t="shared" si="199"/>
        <v>0</v>
      </c>
      <c r="H297" s="79">
        <f t="shared" si="222"/>
        <v>0</v>
      </c>
      <c r="I297" s="79">
        <f t="shared" si="223"/>
        <v>0</v>
      </c>
      <c r="J297" s="79">
        <f t="shared" si="224"/>
        <v>0</v>
      </c>
      <c r="K297" s="23">
        <v>0</v>
      </c>
      <c r="L297" s="17">
        <f t="shared" si="216"/>
        <v>0</v>
      </c>
      <c r="M297" s="17">
        <f t="shared" si="216"/>
        <v>0</v>
      </c>
      <c r="N297" s="79">
        <f t="shared" si="225"/>
        <v>0</v>
      </c>
      <c r="O297" s="17">
        <f t="shared" si="217"/>
        <v>0</v>
      </c>
      <c r="P297" s="17">
        <f t="shared" si="217"/>
        <v>0</v>
      </c>
      <c r="Q297" s="17">
        <f t="shared" si="217"/>
        <v>0</v>
      </c>
      <c r="R297" s="78">
        <f t="shared" si="200"/>
        <v>0</v>
      </c>
      <c r="S297" s="17">
        <f t="shared" si="204"/>
        <v>0</v>
      </c>
      <c r="T297" s="12">
        <f t="shared" si="201"/>
        <v>0</v>
      </c>
      <c r="U297" s="12">
        <f t="shared" si="202"/>
        <v>0</v>
      </c>
      <c r="V297" s="31">
        <v>0</v>
      </c>
      <c r="W297" s="31">
        <v>0</v>
      </c>
      <c r="X297" s="31">
        <v>0</v>
      </c>
      <c r="Y297" s="30">
        <f t="shared" ref="Y297:Y360" si="226">AW297+AY297</f>
        <v>0</v>
      </c>
      <c r="Z297" s="17">
        <f t="shared" si="203"/>
        <v>0</v>
      </c>
      <c r="AA297" s="17">
        <f t="shared" si="205"/>
        <v>0</v>
      </c>
      <c r="AB297" s="23">
        <v>0</v>
      </c>
      <c r="AC297" s="17">
        <f t="shared" si="206"/>
        <v>0</v>
      </c>
      <c r="AD297" s="17">
        <f t="shared" si="218"/>
        <v>0</v>
      </c>
      <c r="AE297" s="17">
        <f t="shared" si="218"/>
        <v>0</v>
      </c>
      <c r="AF297" s="17">
        <f t="shared" si="218"/>
        <v>0</v>
      </c>
      <c r="AH297" s="17">
        <f t="shared" si="219"/>
        <v>0</v>
      </c>
      <c r="AI297" s="17">
        <f t="shared" si="219"/>
        <v>0</v>
      </c>
      <c r="AJ297" s="17">
        <f t="shared" si="219"/>
        <v>0</v>
      </c>
      <c r="AK297" s="17">
        <f t="shared" si="219"/>
        <v>0</v>
      </c>
      <c r="AL297" s="17">
        <f t="shared" si="219"/>
        <v>0</v>
      </c>
      <c r="AM297" s="17">
        <f t="shared" si="219"/>
        <v>0</v>
      </c>
      <c r="AN297" s="17">
        <f t="shared" si="219"/>
        <v>0</v>
      </c>
      <c r="AO297" s="17">
        <f t="shared" si="219"/>
        <v>0</v>
      </c>
      <c r="AP297" s="17">
        <f t="shared" si="219"/>
        <v>0</v>
      </c>
      <c r="AQ297" s="17">
        <f t="shared" si="219"/>
        <v>0</v>
      </c>
      <c r="AR297" s="17">
        <f t="shared" si="220"/>
        <v>0</v>
      </c>
      <c r="AS297" s="17">
        <f t="shared" si="220"/>
        <v>0</v>
      </c>
      <c r="AT297" s="17">
        <f t="shared" si="220"/>
        <v>0</v>
      </c>
      <c r="AU297" s="17">
        <f t="shared" si="220"/>
        <v>0</v>
      </c>
      <c r="AV297" s="17">
        <f t="shared" si="220"/>
        <v>0</v>
      </c>
      <c r="AW297" s="17">
        <f t="shared" si="220"/>
        <v>0</v>
      </c>
      <c r="AX297" s="17">
        <f t="shared" si="220"/>
        <v>0</v>
      </c>
      <c r="AY297" s="17">
        <f t="shared" si="220"/>
        <v>0</v>
      </c>
      <c r="BA297" s="17">
        <f t="shared" si="221"/>
        <v>0</v>
      </c>
      <c r="BB297" s="17">
        <f t="shared" si="221"/>
        <v>0</v>
      </c>
      <c r="BC297" s="17">
        <f t="shared" si="221"/>
        <v>0</v>
      </c>
      <c r="BD297" s="17">
        <f t="shared" si="221"/>
        <v>0</v>
      </c>
      <c r="BE297" s="17">
        <f t="shared" si="221"/>
        <v>0</v>
      </c>
      <c r="BF297" s="17">
        <f t="shared" si="221"/>
        <v>0</v>
      </c>
      <c r="BH297" s="36">
        <f t="shared" ref="BH297:BH360" si="227">+(BD297-AJ297)+(BF297-AV297)+(AX297-BB297)</f>
        <v>0</v>
      </c>
      <c r="BI297" s="33"/>
    </row>
    <row r="298" spans="1:61" ht="15">
      <c r="A298" s="24" t="s">
        <v>12805</v>
      </c>
      <c r="B298" s="15">
        <f t="shared" si="195"/>
        <v>0</v>
      </c>
      <c r="C298" s="22" t="s">
        <v>12806</v>
      </c>
      <c r="D298" s="78">
        <f t="shared" si="196"/>
        <v>0</v>
      </c>
      <c r="E298" s="17">
        <f t="shared" si="197"/>
        <v>0</v>
      </c>
      <c r="F298" s="3">
        <f t="shared" si="198"/>
        <v>0</v>
      </c>
      <c r="G298" s="84">
        <f t="shared" si="199"/>
        <v>0</v>
      </c>
      <c r="H298" s="79">
        <f t="shared" si="222"/>
        <v>0</v>
      </c>
      <c r="I298" s="79">
        <f t="shared" si="223"/>
        <v>0</v>
      </c>
      <c r="J298" s="79">
        <f t="shared" si="224"/>
        <v>0</v>
      </c>
      <c r="K298" s="23">
        <v>0</v>
      </c>
      <c r="L298" s="17">
        <f t="shared" si="216"/>
        <v>0</v>
      </c>
      <c r="M298" s="17">
        <f t="shared" si="216"/>
        <v>0</v>
      </c>
      <c r="N298" s="79">
        <f t="shared" si="225"/>
        <v>0</v>
      </c>
      <c r="O298" s="17">
        <f t="shared" si="217"/>
        <v>0</v>
      </c>
      <c r="P298" s="17">
        <f t="shared" si="217"/>
        <v>0</v>
      </c>
      <c r="Q298" s="17">
        <f t="shared" si="217"/>
        <v>0</v>
      </c>
      <c r="R298" s="78">
        <f t="shared" si="200"/>
        <v>0</v>
      </c>
      <c r="S298" s="17">
        <f t="shared" si="204"/>
        <v>0</v>
      </c>
      <c r="T298" s="12">
        <f t="shared" si="201"/>
        <v>0</v>
      </c>
      <c r="U298" s="12">
        <f t="shared" si="202"/>
        <v>0</v>
      </c>
      <c r="V298" s="31">
        <v>0</v>
      </c>
      <c r="W298" s="31">
        <v>0</v>
      </c>
      <c r="X298" s="31">
        <v>0</v>
      </c>
      <c r="Y298" s="30">
        <f t="shared" si="226"/>
        <v>0</v>
      </c>
      <c r="Z298" s="17">
        <f t="shared" si="203"/>
        <v>0</v>
      </c>
      <c r="AA298" s="17">
        <f t="shared" si="205"/>
        <v>0</v>
      </c>
      <c r="AB298" s="23">
        <v>0</v>
      </c>
      <c r="AC298" s="17">
        <f t="shared" si="206"/>
        <v>0</v>
      </c>
      <c r="AD298" s="17">
        <f t="shared" si="218"/>
        <v>0</v>
      </c>
      <c r="AE298" s="17">
        <f t="shared" si="218"/>
        <v>0</v>
      </c>
      <c r="AF298" s="17">
        <f t="shared" si="218"/>
        <v>0</v>
      </c>
      <c r="AH298" s="17">
        <f t="shared" ref="AH298:AQ307" si="228">SUMPRODUCT(AH$374:AH$599*(LEFT($A$374:$A$599,LEN($A298))=$A298))</f>
        <v>0</v>
      </c>
      <c r="AI298" s="17">
        <f t="shared" si="228"/>
        <v>0</v>
      </c>
      <c r="AJ298" s="17">
        <f t="shared" si="228"/>
        <v>0</v>
      </c>
      <c r="AK298" s="17">
        <f t="shared" si="228"/>
        <v>0</v>
      </c>
      <c r="AL298" s="17">
        <f t="shared" si="228"/>
        <v>0</v>
      </c>
      <c r="AM298" s="17">
        <f t="shared" si="228"/>
        <v>0</v>
      </c>
      <c r="AN298" s="17">
        <f t="shared" si="228"/>
        <v>0</v>
      </c>
      <c r="AO298" s="17">
        <f t="shared" si="228"/>
        <v>0</v>
      </c>
      <c r="AP298" s="17">
        <f t="shared" si="228"/>
        <v>0</v>
      </c>
      <c r="AQ298" s="17">
        <f t="shared" si="228"/>
        <v>0</v>
      </c>
      <c r="AR298" s="17">
        <f t="shared" ref="AR298:AY307" si="229">SUMPRODUCT(AR$374:AR$599*(LEFT($A$374:$A$599,LEN($A298))=$A298))</f>
        <v>0</v>
      </c>
      <c r="AS298" s="17">
        <f t="shared" si="229"/>
        <v>0</v>
      </c>
      <c r="AT298" s="17">
        <f t="shared" si="229"/>
        <v>0</v>
      </c>
      <c r="AU298" s="17">
        <f t="shared" si="229"/>
        <v>0</v>
      </c>
      <c r="AV298" s="17">
        <f t="shared" si="229"/>
        <v>0</v>
      </c>
      <c r="AW298" s="17">
        <f t="shared" si="229"/>
        <v>0</v>
      </c>
      <c r="AX298" s="17">
        <f t="shared" si="229"/>
        <v>0</v>
      </c>
      <c r="AY298" s="17">
        <f t="shared" si="229"/>
        <v>0</v>
      </c>
      <c r="BA298" s="17">
        <f t="shared" ref="BA298:BF307" si="230">SUMPRODUCT(BA$374:BA$599*(LEFT($A$374:$A$599,LEN($A298))=$A298))</f>
        <v>0</v>
      </c>
      <c r="BB298" s="17">
        <f t="shared" si="230"/>
        <v>0</v>
      </c>
      <c r="BC298" s="17">
        <f t="shared" si="230"/>
        <v>0</v>
      </c>
      <c r="BD298" s="17">
        <f t="shared" si="230"/>
        <v>0</v>
      </c>
      <c r="BE298" s="17">
        <f t="shared" si="230"/>
        <v>0</v>
      </c>
      <c r="BF298" s="17">
        <f t="shared" si="230"/>
        <v>0</v>
      </c>
      <c r="BH298" s="36">
        <f t="shared" si="227"/>
        <v>0</v>
      </c>
      <c r="BI298" s="5"/>
    </row>
    <row r="299" spans="1:61" ht="15">
      <c r="A299" s="24" t="s">
        <v>12807</v>
      </c>
      <c r="B299" s="15">
        <f t="shared" si="195"/>
        <v>0</v>
      </c>
      <c r="C299" s="22" t="s">
        <v>12808</v>
      </c>
      <c r="D299" s="78">
        <f t="shared" si="196"/>
        <v>0</v>
      </c>
      <c r="E299" s="17">
        <f t="shared" si="197"/>
        <v>0</v>
      </c>
      <c r="F299" s="3">
        <f t="shared" si="198"/>
        <v>0</v>
      </c>
      <c r="G299" s="84">
        <f t="shared" si="199"/>
        <v>0</v>
      </c>
      <c r="H299" s="79">
        <f t="shared" si="222"/>
        <v>0</v>
      </c>
      <c r="I299" s="79">
        <f t="shared" si="223"/>
        <v>0</v>
      </c>
      <c r="J299" s="79">
        <f t="shared" si="224"/>
        <v>0</v>
      </c>
      <c r="K299" s="23">
        <v>0</v>
      </c>
      <c r="L299" s="17">
        <f t="shared" si="216"/>
        <v>0</v>
      </c>
      <c r="M299" s="17">
        <f t="shared" si="216"/>
        <v>0</v>
      </c>
      <c r="N299" s="79">
        <f t="shared" si="225"/>
        <v>0</v>
      </c>
      <c r="O299" s="17">
        <f t="shared" si="217"/>
        <v>0</v>
      </c>
      <c r="P299" s="17">
        <f t="shared" si="217"/>
        <v>0</v>
      </c>
      <c r="Q299" s="17">
        <f t="shared" si="217"/>
        <v>0</v>
      </c>
      <c r="R299" s="78">
        <f t="shared" si="200"/>
        <v>0</v>
      </c>
      <c r="S299" s="17">
        <f t="shared" si="204"/>
        <v>0</v>
      </c>
      <c r="T299" s="12">
        <f t="shared" si="201"/>
        <v>0</v>
      </c>
      <c r="U299" s="12">
        <f t="shared" si="202"/>
        <v>0</v>
      </c>
      <c r="V299" s="31">
        <v>0</v>
      </c>
      <c r="W299" s="31">
        <v>0</v>
      </c>
      <c r="X299" s="31">
        <v>0</v>
      </c>
      <c r="Y299" s="30">
        <f t="shared" si="226"/>
        <v>0</v>
      </c>
      <c r="Z299" s="17">
        <f t="shared" si="203"/>
        <v>0</v>
      </c>
      <c r="AA299" s="17">
        <f t="shared" si="205"/>
        <v>0</v>
      </c>
      <c r="AB299" s="23">
        <v>0</v>
      </c>
      <c r="AC299" s="17">
        <f t="shared" si="206"/>
        <v>0</v>
      </c>
      <c r="AD299" s="17">
        <f t="shared" si="218"/>
        <v>0</v>
      </c>
      <c r="AE299" s="17">
        <f t="shared" si="218"/>
        <v>0</v>
      </c>
      <c r="AF299" s="17">
        <f t="shared" si="218"/>
        <v>0</v>
      </c>
      <c r="AH299" s="17">
        <f t="shared" si="228"/>
        <v>0</v>
      </c>
      <c r="AI299" s="17">
        <f t="shared" si="228"/>
        <v>0</v>
      </c>
      <c r="AJ299" s="17">
        <f t="shared" si="228"/>
        <v>0</v>
      </c>
      <c r="AK299" s="17">
        <f t="shared" si="228"/>
        <v>0</v>
      </c>
      <c r="AL299" s="17">
        <f t="shared" si="228"/>
        <v>0</v>
      </c>
      <c r="AM299" s="17">
        <f t="shared" si="228"/>
        <v>0</v>
      </c>
      <c r="AN299" s="17">
        <f t="shared" si="228"/>
        <v>0</v>
      </c>
      <c r="AO299" s="17">
        <f t="shared" si="228"/>
        <v>0</v>
      </c>
      <c r="AP299" s="17">
        <f t="shared" si="228"/>
        <v>0</v>
      </c>
      <c r="AQ299" s="17">
        <f t="shared" si="228"/>
        <v>0</v>
      </c>
      <c r="AR299" s="17">
        <f t="shared" si="229"/>
        <v>0</v>
      </c>
      <c r="AS299" s="17">
        <f t="shared" si="229"/>
        <v>0</v>
      </c>
      <c r="AT299" s="17">
        <f t="shared" si="229"/>
        <v>0</v>
      </c>
      <c r="AU299" s="17">
        <f t="shared" si="229"/>
        <v>0</v>
      </c>
      <c r="AV299" s="17">
        <f t="shared" si="229"/>
        <v>0</v>
      </c>
      <c r="AW299" s="17">
        <f t="shared" si="229"/>
        <v>0</v>
      </c>
      <c r="AX299" s="17">
        <f t="shared" si="229"/>
        <v>0</v>
      </c>
      <c r="AY299" s="17">
        <f t="shared" si="229"/>
        <v>0</v>
      </c>
      <c r="BA299" s="17">
        <f t="shared" si="230"/>
        <v>0</v>
      </c>
      <c r="BB299" s="17">
        <f t="shared" si="230"/>
        <v>0</v>
      </c>
      <c r="BC299" s="17">
        <f t="shared" si="230"/>
        <v>0</v>
      </c>
      <c r="BD299" s="17">
        <f t="shared" si="230"/>
        <v>0</v>
      </c>
      <c r="BE299" s="17">
        <f t="shared" si="230"/>
        <v>0</v>
      </c>
      <c r="BF299" s="17">
        <f t="shared" si="230"/>
        <v>0</v>
      </c>
      <c r="BH299" s="36">
        <f t="shared" si="227"/>
        <v>0</v>
      </c>
      <c r="BI299" s="5"/>
    </row>
    <row r="300" spans="1:61" ht="15">
      <c r="A300" s="24" t="s">
        <v>12809</v>
      </c>
      <c r="B300" s="15">
        <f t="shared" si="195"/>
        <v>0</v>
      </c>
      <c r="C300" s="22" t="s">
        <v>12810</v>
      </c>
      <c r="D300" s="78">
        <f t="shared" si="196"/>
        <v>0</v>
      </c>
      <c r="E300" s="17">
        <f t="shared" si="197"/>
        <v>0</v>
      </c>
      <c r="F300" s="3">
        <f t="shared" si="198"/>
        <v>0</v>
      </c>
      <c r="G300" s="84">
        <f t="shared" si="199"/>
        <v>0</v>
      </c>
      <c r="H300" s="79">
        <f t="shared" si="222"/>
        <v>0</v>
      </c>
      <c r="I300" s="79">
        <f t="shared" si="223"/>
        <v>0</v>
      </c>
      <c r="J300" s="79">
        <f t="shared" si="224"/>
        <v>0</v>
      </c>
      <c r="K300" s="20">
        <v>0</v>
      </c>
      <c r="L300" s="17">
        <f t="shared" si="216"/>
        <v>0</v>
      </c>
      <c r="M300" s="17">
        <f t="shared" si="216"/>
        <v>0</v>
      </c>
      <c r="N300" s="79">
        <f t="shared" si="225"/>
        <v>0</v>
      </c>
      <c r="O300" s="17">
        <f t="shared" si="217"/>
        <v>0</v>
      </c>
      <c r="P300" s="17">
        <f t="shared" si="217"/>
        <v>0</v>
      </c>
      <c r="Q300" s="17">
        <f t="shared" si="217"/>
        <v>0</v>
      </c>
      <c r="R300" s="78">
        <f t="shared" si="200"/>
        <v>0</v>
      </c>
      <c r="S300" s="17">
        <f t="shared" si="204"/>
        <v>0</v>
      </c>
      <c r="T300" s="12">
        <f t="shared" si="201"/>
        <v>0</v>
      </c>
      <c r="U300" s="12">
        <f t="shared" si="202"/>
        <v>0</v>
      </c>
      <c r="V300" s="31">
        <v>0</v>
      </c>
      <c r="W300" s="31">
        <v>0</v>
      </c>
      <c r="X300" s="31">
        <v>0</v>
      </c>
      <c r="Y300" s="30">
        <f t="shared" si="226"/>
        <v>0</v>
      </c>
      <c r="Z300" s="17">
        <f t="shared" si="203"/>
        <v>0</v>
      </c>
      <c r="AA300" s="17">
        <f t="shared" si="205"/>
        <v>0</v>
      </c>
      <c r="AB300" s="23">
        <v>0</v>
      </c>
      <c r="AC300" s="17">
        <f t="shared" si="206"/>
        <v>0</v>
      </c>
      <c r="AD300" s="17">
        <f t="shared" si="218"/>
        <v>0</v>
      </c>
      <c r="AE300" s="17">
        <f t="shared" si="218"/>
        <v>0</v>
      </c>
      <c r="AF300" s="17">
        <f t="shared" si="218"/>
        <v>0</v>
      </c>
      <c r="AH300" s="17">
        <f t="shared" si="228"/>
        <v>0</v>
      </c>
      <c r="AI300" s="17">
        <f t="shared" si="228"/>
        <v>0</v>
      </c>
      <c r="AJ300" s="17">
        <f t="shared" si="228"/>
        <v>0</v>
      </c>
      <c r="AK300" s="17">
        <f t="shared" si="228"/>
        <v>0</v>
      </c>
      <c r="AL300" s="17">
        <f t="shared" si="228"/>
        <v>0</v>
      </c>
      <c r="AM300" s="17">
        <f t="shared" si="228"/>
        <v>0</v>
      </c>
      <c r="AN300" s="17">
        <f t="shared" si="228"/>
        <v>0</v>
      </c>
      <c r="AO300" s="17">
        <f t="shared" si="228"/>
        <v>0</v>
      </c>
      <c r="AP300" s="17">
        <f t="shared" si="228"/>
        <v>0</v>
      </c>
      <c r="AQ300" s="17">
        <f t="shared" si="228"/>
        <v>0</v>
      </c>
      <c r="AR300" s="17">
        <f t="shared" si="229"/>
        <v>0</v>
      </c>
      <c r="AS300" s="17">
        <f t="shared" si="229"/>
        <v>0</v>
      </c>
      <c r="AT300" s="17">
        <f t="shared" si="229"/>
        <v>0</v>
      </c>
      <c r="AU300" s="17">
        <f t="shared" si="229"/>
        <v>0</v>
      </c>
      <c r="AV300" s="17">
        <f t="shared" si="229"/>
        <v>0</v>
      </c>
      <c r="AW300" s="17">
        <f t="shared" si="229"/>
        <v>0</v>
      </c>
      <c r="AX300" s="17">
        <f t="shared" si="229"/>
        <v>0</v>
      </c>
      <c r="AY300" s="17">
        <f t="shared" si="229"/>
        <v>0</v>
      </c>
      <c r="BA300" s="17">
        <f t="shared" si="230"/>
        <v>0</v>
      </c>
      <c r="BB300" s="17">
        <f t="shared" si="230"/>
        <v>0</v>
      </c>
      <c r="BC300" s="17">
        <f t="shared" si="230"/>
        <v>0</v>
      </c>
      <c r="BD300" s="17">
        <f t="shared" si="230"/>
        <v>0</v>
      </c>
      <c r="BE300" s="17">
        <f t="shared" si="230"/>
        <v>0</v>
      </c>
      <c r="BF300" s="17">
        <f t="shared" si="230"/>
        <v>0</v>
      </c>
      <c r="BH300" s="36">
        <f t="shared" si="227"/>
        <v>0</v>
      </c>
      <c r="BI300" s="33"/>
    </row>
    <row r="301" spans="1:61" ht="15">
      <c r="A301" s="24" t="s">
        <v>12811</v>
      </c>
      <c r="B301" s="15">
        <f t="shared" si="195"/>
        <v>0</v>
      </c>
      <c r="C301" s="22" t="s">
        <v>12812</v>
      </c>
      <c r="D301" s="78">
        <f t="shared" si="196"/>
        <v>0</v>
      </c>
      <c r="E301" s="17">
        <f t="shared" si="197"/>
        <v>0</v>
      </c>
      <c r="F301" s="3">
        <f t="shared" si="198"/>
        <v>0</v>
      </c>
      <c r="G301" s="84">
        <f t="shared" si="199"/>
        <v>0</v>
      </c>
      <c r="H301" s="79">
        <f t="shared" si="222"/>
        <v>0</v>
      </c>
      <c r="I301" s="79">
        <f t="shared" si="223"/>
        <v>0</v>
      </c>
      <c r="J301" s="79">
        <f t="shared" si="224"/>
        <v>0</v>
      </c>
      <c r="K301" s="23">
        <v>0</v>
      </c>
      <c r="L301" s="17">
        <f t="shared" si="216"/>
        <v>0</v>
      </c>
      <c r="M301" s="17">
        <f t="shared" si="216"/>
        <v>0</v>
      </c>
      <c r="N301" s="79">
        <f t="shared" si="225"/>
        <v>0</v>
      </c>
      <c r="O301" s="17">
        <f t="shared" si="217"/>
        <v>0</v>
      </c>
      <c r="P301" s="17">
        <f t="shared" si="217"/>
        <v>0</v>
      </c>
      <c r="Q301" s="17">
        <f t="shared" si="217"/>
        <v>0</v>
      </c>
      <c r="R301" s="78">
        <f t="shared" si="200"/>
        <v>0</v>
      </c>
      <c r="S301" s="17">
        <f t="shared" si="204"/>
        <v>0</v>
      </c>
      <c r="T301" s="12">
        <f t="shared" si="201"/>
        <v>0</v>
      </c>
      <c r="U301" s="12">
        <f t="shared" si="202"/>
        <v>0</v>
      </c>
      <c r="V301" s="31">
        <v>0</v>
      </c>
      <c r="W301" s="31">
        <v>0</v>
      </c>
      <c r="X301" s="31">
        <v>0</v>
      </c>
      <c r="Y301" s="30">
        <f t="shared" si="226"/>
        <v>0</v>
      </c>
      <c r="Z301" s="17">
        <f t="shared" si="203"/>
        <v>0</v>
      </c>
      <c r="AA301" s="17">
        <f t="shared" si="205"/>
        <v>0</v>
      </c>
      <c r="AB301" s="23">
        <v>0</v>
      </c>
      <c r="AC301" s="17">
        <f t="shared" si="206"/>
        <v>0</v>
      </c>
      <c r="AD301" s="17">
        <f t="shared" si="218"/>
        <v>0</v>
      </c>
      <c r="AE301" s="17">
        <f t="shared" si="218"/>
        <v>0</v>
      </c>
      <c r="AF301" s="17">
        <f t="shared" si="218"/>
        <v>0</v>
      </c>
      <c r="AH301" s="17">
        <f t="shared" si="228"/>
        <v>0</v>
      </c>
      <c r="AI301" s="17">
        <f t="shared" si="228"/>
        <v>0</v>
      </c>
      <c r="AJ301" s="17">
        <f t="shared" si="228"/>
        <v>0</v>
      </c>
      <c r="AK301" s="17">
        <f t="shared" si="228"/>
        <v>0</v>
      </c>
      <c r="AL301" s="17">
        <f t="shared" si="228"/>
        <v>0</v>
      </c>
      <c r="AM301" s="17">
        <f t="shared" si="228"/>
        <v>0</v>
      </c>
      <c r="AN301" s="17">
        <f t="shared" si="228"/>
        <v>0</v>
      </c>
      <c r="AO301" s="17">
        <f t="shared" si="228"/>
        <v>0</v>
      </c>
      <c r="AP301" s="17">
        <f t="shared" si="228"/>
        <v>0</v>
      </c>
      <c r="AQ301" s="17">
        <f t="shared" si="228"/>
        <v>0</v>
      </c>
      <c r="AR301" s="17">
        <f t="shared" si="229"/>
        <v>0</v>
      </c>
      <c r="AS301" s="17">
        <f t="shared" si="229"/>
        <v>0</v>
      </c>
      <c r="AT301" s="17">
        <f t="shared" si="229"/>
        <v>0</v>
      </c>
      <c r="AU301" s="17">
        <f t="shared" si="229"/>
        <v>0</v>
      </c>
      <c r="AV301" s="17">
        <f t="shared" si="229"/>
        <v>0</v>
      </c>
      <c r="AW301" s="17">
        <f t="shared" si="229"/>
        <v>0</v>
      </c>
      <c r="AX301" s="17">
        <f t="shared" si="229"/>
        <v>0</v>
      </c>
      <c r="AY301" s="17">
        <f t="shared" si="229"/>
        <v>0</v>
      </c>
      <c r="BA301" s="17">
        <f t="shared" si="230"/>
        <v>0</v>
      </c>
      <c r="BB301" s="17">
        <f t="shared" si="230"/>
        <v>0</v>
      </c>
      <c r="BC301" s="17">
        <f t="shared" si="230"/>
        <v>0</v>
      </c>
      <c r="BD301" s="17">
        <f t="shared" si="230"/>
        <v>0</v>
      </c>
      <c r="BE301" s="17">
        <f t="shared" si="230"/>
        <v>0</v>
      </c>
      <c r="BF301" s="17">
        <f t="shared" si="230"/>
        <v>0</v>
      </c>
      <c r="BH301" s="36">
        <f t="shared" si="227"/>
        <v>0</v>
      </c>
      <c r="BI301" s="33"/>
    </row>
    <row r="302" spans="1:61" ht="15">
      <c r="A302" s="24" t="s">
        <v>12813</v>
      </c>
      <c r="B302" s="15">
        <f t="shared" si="195"/>
        <v>0</v>
      </c>
      <c r="C302" s="22" t="s">
        <v>12814</v>
      </c>
      <c r="D302" s="78">
        <f t="shared" si="196"/>
        <v>0</v>
      </c>
      <c r="E302" s="17">
        <f t="shared" si="197"/>
        <v>0</v>
      </c>
      <c r="F302" s="3">
        <f t="shared" si="198"/>
        <v>0</v>
      </c>
      <c r="G302" s="84">
        <f t="shared" si="199"/>
        <v>0</v>
      </c>
      <c r="H302" s="79">
        <f t="shared" si="222"/>
        <v>0</v>
      </c>
      <c r="I302" s="79">
        <f t="shared" si="223"/>
        <v>0</v>
      </c>
      <c r="J302" s="79">
        <f t="shared" si="224"/>
        <v>0</v>
      </c>
      <c r="K302" s="23">
        <v>0</v>
      </c>
      <c r="L302" s="17">
        <f t="shared" si="216"/>
        <v>0</v>
      </c>
      <c r="M302" s="17">
        <f t="shared" si="216"/>
        <v>0</v>
      </c>
      <c r="N302" s="79">
        <f t="shared" si="225"/>
        <v>0</v>
      </c>
      <c r="O302" s="17">
        <f t="shared" si="217"/>
        <v>0</v>
      </c>
      <c r="P302" s="17">
        <f t="shared" si="217"/>
        <v>0</v>
      </c>
      <c r="Q302" s="17">
        <f t="shared" si="217"/>
        <v>0</v>
      </c>
      <c r="R302" s="78">
        <f t="shared" si="200"/>
        <v>0</v>
      </c>
      <c r="S302" s="17">
        <f t="shared" si="204"/>
        <v>0</v>
      </c>
      <c r="T302" s="12">
        <f t="shared" si="201"/>
        <v>0</v>
      </c>
      <c r="U302" s="12">
        <f t="shared" si="202"/>
        <v>0</v>
      </c>
      <c r="V302" s="31">
        <v>0</v>
      </c>
      <c r="W302" s="31">
        <v>0</v>
      </c>
      <c r="X302" s="31">
        <v>0</v>
      </c>
      <c r="Y302" s="30">
        <f t="shared" si="226"/>
        <v>0</v>
      </c>
      <c r="Z302" s="17">
        <f t="shared" si="203"/>
        <v>0</v>
      </c>
      <c r="AA302" s="17">
        <f t="shared" si="205"/>
        <v>0</v>
      </c>
      <c r="AB302" s="23">
        <v>0</v>
      </c>
      <c r="AC302" s="17">
        <f t="shared" si="206"/>
        <v>0</v>
      </c>
      <c r="AD302" s="17">
        <f t="shared" si="218"/>
        <v>0</v>
      </c>
      <c r="AE302" s="17">
        <f t="shared" si="218"/>
        <v>0</v>
      </c>
      <c r="AF302" s="17">
        <f t="shared" si="218"/>
        <v>0</v>
      </c>
      <c r="AH302" s="17">
        <f t="shared" si="228"/>
        <v>0</v>
      </c>
      <c r="AI302" s="17">
        <f t="shared" si="228"/>
        <v>0</v>
      </c>
      <c r="AJ302" s="17">
        <f t="shared" si="228"/>
        <v>0</v>
      </c>
      <c r="AK302" s="17">
        <f t="shared" si="228"/>
        <v>0</v>
      </c>
      <c r="AL302" s="17">
        <f t="shared" si="228"/>
        <v>0</v>
      </c>
      <c r="AM302" s="17">
        <f t="shared" si="228"/>
        <v>0</v>
      </c>
      <c r="AN302" s="17">
        <f t="shared" si="228"/>
        <v>0</v>
      </c>
      <c r="AO302" s="17">
        <f t="shared" si="228"/>
        <v>0</v>
      </c>
      <c r="AP302" s="17">
        <f t="shared" si="228"/>
        <v>0</v>
      </c>
      <c r="AQ302" s="17">
        <f t="shared" si="228"/>
        <v>0</v>
      </c>
      <c r="AR302" s="17">
        <f t="shared" si="229"/>
        <v>0</v>
      </c>
      <c r="AS302" s="17">
        <f t="shared" si="229"/>
        <v>0</v>
      </c>
      <c r="AT302" s="17">
        <f t="shared" si="229"/>
        <v>0</v>
      </c>
      <c r="AU302" s="17">
        <f t="shared" si="229"/>
        <v>0</v>
      </c>
      <c r="AV302" s="17">
        <f t="shared" si="229"/>
        <v>0</v>
      </c>
      <c r="AW302" s="17">
        <f t="shared" si="229"/>
        <v>0</v>
      </c>
      <c r="AX302" s="17">
        <f t="shared" si="229"/>
        <v>0</v>
      </c>
      <c r="AY302" s="17">
        <f t="shared" si="229"/>
        <v>0</v>
      </c>
      <c r="BA302" s="17">
        <f t="shared" si="230"/>
        <v>0</v>
      </c>
      <c r="BB302" s="17">
        <f t="shared" si="230"/>
        <v>0</v>
      </c>
      <c r="BC302" s="17">
        <f t="shared" si="230"/>
        <v>0</v>
      </c>
      <c r="BD302" s="17">
        <f t="shared" si="230"/>
        <v>0</v>
      </c>
      <c r="BE302" s="17">
        <f t="shared" si="230"/>
        <v>0</v>
      </c>
      <c r="BF302" s="17">
        <f t="shared" si="230"/>
        <v>0</v>
      </c>
      <c r="BH302" s="36">
        <f t="shared" si="227"/>
        <v>0</v>
      </c>
      <c r="BI302" s="5"/>
    </row>
    <row r="303" spans="1:61" ht="15">
      <c r="A303" s="24" t="s">
        <v>12815</v>
      </c>
      <c r="B303" s="15">
        <f t="shared" si="195"/>
        <v>0</v>
      </c>
      <c r="C303" s="22" t="s">
        <v>12816</v>
      </c>
      <c r="D303" s="78">
        <f t="shared" si="196"/>
        <v>0</v>
      </c>
      <c r="E303" s="17">
        <f t="shared" si="197"/>
        <v>0</v>
      </c>
      <c r="F303" s="3">
        <f t="shared" si="198"/>
        <v>0</v>
      </c>
      <c r="G303" s="84">
        <f t="shared" si="199"/>
        <v>0</v>
      </c>
      <c r="H303" s="79">
        <f t="shared" si="222"/>
        <v>0</v>
      </c>
      <c r="I303" s="79">
        <f t="shared" si="223"/>
        <v>0</v>
      </c>
      <c r="J303" s="79">
        <f t="shared" si="224"/>
        <v>0</v>
      </c>
      <c r="K303" s="23">
        <v>0</v>
      </c>
      <c r="L303" s="17">
        <f t="shared" si="216"/>
        <v>0</v>
      </c>
      <c r="M303" s="17">
        <f t="shared" si="216"/>
        <v>0</v>
      </c>
      <c r="N303" s="79">
        <f t="shared" si="225"/>
        <v>0</v>
      </c>
      <c r="O303" s="17">
        <f t="shared" si="217"/>
        <v>0</v>
      </c>
      <c r="P303" s="17">
        <f t="shared" si="217"/>
        <v>0</v>
      </c>
      <c r="Q303" s="17">
        <f t="shared" si="217"/>
        <v>0</v>
      </c>
      <c r="R303" s="78">
        <f t="shared" si="200"/>
        <v>0</v>
      </c>
      <c r="S303" s="17">
        <f t="shared" si="204"/>
        <v>0</v>
      </c>
      <c r="T303" s="12">
        <f t="shared" si="201"/>
        <v>0</v>
      </c>
      <c r="U303" s="12">
        <f t="shared" si="202"/>
        <v>0</v>
      </c>
      <c r="V303" s="31">
        <v>0</v>
      </c>
      <c r="W303" s="31">
        <v>0</v>
      </c>
      <c r="X303" s="31">
        <v>0</v>
      </c>
      <c r="Y303" s="30">
        <f t="shared" si="226"/>
        <v>0</v>
      </c>
      <c r="Z303" s="17">
        <f t="shared" si="203"/>
        <v>0</v>
      </c>
      <c r="AA303" s="17">
        <f t="shared" si="205"/>
        <v>0</v>
      </c>
      <c r="AB303" s="23">
        <v>0</v>
      </c>
      <c r="AC303" s="17">
        <f t="shared" si="206"/>
        <v>0</v>
      </c>
      <c r="AD303" s="17">
        <f t="shared" si="218"/>
        <v>0</v>
      </c>
      <c r="AE303" s="17">
        <f t="shared" si="218"/>
        <v>0</v>
      </c>
      <c r="AF303" s="17">
        <f t="shared" si="218"/>
        <v>0</v>
      </c>
      <c r="AH303" s="17">
        <f t="shared" si="228"/>
        <v>0</v>
      </c>
      <c r="AI303" s="17">
        <f t="shared" si="228"/>
        <v>0</v>
      </c>
      <c r="AJ303" s="17">
        <f t="shared" si="228"/>
        <v>0</v>
      </c>
      <c r="AK303" s="17">
        <f t="shared" si="228"/>
        <v>0</v>
      </c>
      <c r="AL303" s="17">
        <f t="shared" si="228"/>
        <v>0</v>
      </c>
      <c r="AM303" s="17">
        <f t="shared" si="228"/>
        <v>0</v>
      </c>
      <c r="AN303" s="17">
        <f t="shared" si="228"/>
        <v>0</v>
      </c>
      <c r="AO303" s="17">
        <f t="shared" si="228"/>
        <v>0</v>
      </c>
      <c r="AP303" s="17">
        <f t="shared" si="228"/>
        <v>0</v>
      </c>
      <c r="AQ303" s="17">
        <f t="shared" si="228"/>
        <v>0</v>
      </c>
      <c r="AR303" s="17">
        <f t="shared" si="229"/>
        <v>0</v>
      </c>
      <c r="AS303" s="17">
        <f t="shared" si="229"/>
        <v>0</v>
      </c>
      <c r="AT303" s="17">
        <f t="shared" si="229"/>
        <v>0</v>
      </c>
      <c r="AU303" s="17">
        <f t="shared" si="229"/>
        <v>0</v>
      </c>
      <c r="AV303" s="17">
        <f t="shared" si="229"/>
        <v>0</v>
      </c>
      <c r="AW303" s="17">
        <f t="shared" si="229"/>
        <v>0</v>
      </c>
      <c r="AX303" s="17">
        <f t="shared" si="229"/>
        <v>0</v>
      </c>
      <c r="AY303" s="17">
        <f t="shared" si="229"/>
        <v>0</v>
      </c>
      <c r="BA303" s="17">
        <f t="shared" si="230"/>
        <v>0</v>
      </c>
      <c r="BB303" s="17">
        <f t="shared" si="230"/>
        <v>0</v>
      </c>
      <c r="BC303" s="17">
        <f t="shared" si="230"/>
        <v>0</v>
      </c>
      <c r="BD303" s="17">
        <f t="shared" si="230"/>
        <v>0</v>
      </c>
      <c r="BE303" s="17">
        <f t="shared" si="230"/>
        <v>0</v>
      </c>
      <c r="BF303" s="17">
        <f t="shared" si="230"/>
        <v>0</v>
      </c>
      <c r="BH303" s="36">
        <f t="shared" si="227"/>
        <v>0</v>
      </c>
      <c r="BI303" s="5"/>
    </row>
    <row r="304" spans="1:61" ht="15">
      <c r="A304" s="24" t="s">
        <v>12817</v>
      </c>
      <c r="B304" s="15">
        <f t="shared" si="195"/>
        <v>0</v>
      </c>
      <c r="C304" s="22" t="s">
        <v>12818</v>
      </c>
      <c r="D304" s="78">
        <f t="shared" si="196"/>
        <v>0</v>
      </c>
      <c r="E304" s="17">
        <f t="shared" si="197"/>
        <v>0</v>
      </c>
      <c r="F304" s="3">
        <f t="shared" si="198"/>
        <v>0</v>
      </c>
      <c r="G304" s="84">
        <f t="shared" si="199"/>
        <v>0</v>
      </c>
      <c r="H304" s="79">
        <f t="shared" si="222"/>
        <v>0</v>
      </c>
      <c r="I304" s="79">
        <f t="shared" si="223"/>
        <v>0</v>
      </c>
      <c r="J304" s="79">
        <f t="shared" si="224"/>
        <v>0</v>
      </c>
      <c r="K304" s="23">
        <v>0</v>
      </c>
      <c r="L304" s="17">
        <f t="shared" si="216"/>
        <v>0</v>
      </c>
      <c r="M304" s="17">
        <f t="shared" si="216"/>
        <v>0</v>
      </c>
      <c r="N304" s="79">
        <f t="shared" si="225"/>
        <v>0</v>
      </c>
      <c r="O304" s="17">
        <f t="shared" si="217"/>
        <v>0</v>
      </c>
      <c r="P304" s="17">
        <f t="shared" si="217"/>
        <v>0</v>
      </c>
      <c r="Q304" s="17">
        <f t="shared" si="217"/>
        <v>0</v>
      </c>
      <c r="R304" s="78">
        <f t="shared" si="200"/>
        <v>0</v>
      </c>
      <c r="S304" s="17">
        <f t="shared" si="204"/>
        <v>0</v>
      </c>
      <c r="T304" s="12">
        <f t="shared" si="201"/>
        <v>0</v>
      </c>
      <c r="U304" s="12">
        <f t="shared" si="202"/>
        <v>0</v>
      </c>
      <c r="V304" s="31">
        <v>0</v>
      </c>
      <c r="W304" s="31">
        <v>0</v>
      </c>
      <c r="X304" s="31">
        <v>0</v>
      </c>
      <c r="Y304" s="30">
        <f t="shared" si="226"/>
        <v>0</v>
      </c>
      <c r="Z304" s="17">
        <f t="shared" si="203"/>
        <v>0</v>
      </c>
      <c r="AA304" s="17">
        <f t="shared" si="205"/>
        <v>0</v>
      </c>
      <c r="AB304" s="23">
        <v>0</v>
      </c>
      <c r="AC304" s="17">
        <f t="shared" si="206"/>
        <v>0</v>
      </c>
      <c r="AD304" s="17">
        <f t="shared" si="218"/>
        <v>0</v>
      </c>
      <c r="AE304" s="17">
        <f t="shared" si="218"/>
        <v>0</v>
      </c>
      <c r="AF304" s="17">
        <f t="shared" si="218"/>
        <v>0</v>
      </c>
      <c r="AH304" s="17">
        <f t="shared" si="228"/>
        <v>0</v>
      </c>
      <c r="AI304" s="17">
        <f t="shared" si="228"/>
        <v>0</v>
      </c>
      <c r="AJ304" s="17">
        <f t="shared" si="228"/>
        <v>0</v>
      </c>
      <c r="AK304" s="17">
        <f t="shared" si="228"/>
        <v>0</v>
      </c>
      <c r="AL304" s="17">
        <f t="shared" si="228"/>
        <v>0</v>
      </c>
      <c r="AM304" s="17">
        <f t="shared" si="228"/>
        <v>0</v>
      </c>
      <c r="AN304" s="17">
        <f t="shared" si="228"/>
        <v>0</v>
      </c>
      <c r="AO304" s="17">
        <f t="shared" si="228"/>
        <v>0</v>
      </c>
      <c r="AP304" s="17">
        <f t="shared" si="228"/>
        <v>0</v>
      </c>
      <c r="AQ304" s="17">
        <f t="shared" si="228"/>
        <v>0</v>
      </c>
      <c r="AR304" s="17">
        <f t="shared" si="229"/>
        <v>0</v>
      </c>
      <c r="AS304" s="17">
        <f t="shared" si="229"/>
        <v>0</v>
      </c>
      <c r="AT304" s="17">
        <f t="shared" si="229"/>
        <v>0</v>
      </c>
      <c r="AU304" s="17">
        <f t="shared" si="229"/>
        <v>0</v>
      </c>
      <c r="AV304" s="17">
        <f t="shared" si="229"/>
        <v>0</v>
      </c>
      <c r="AW304" s="17">
        <f t="shared" si="229"/>
        <v>0</v>
      </c>
      <c r="AX304" s="17">
        <f t="shared" si="229"/>
        <v>0</v>
      </c>
      <c r="AY304" s="17">
        <f t="shared" si="229"/>
        <v>0</v>
      </c>
      <c r="BA304" s="17">
        <f t="shared" si="230"/>
        <v>0</v>
      </c>
      <c r="BB304" s="17">
        <f t="shared" si="230"/>
        <v>0</v>
      </c>
      <c r="BC304" s="17">
        <f t="shared" si="230"/>
        <v>0</v>
      </c>
      <c r="BD304" s="17">
        <f t="shared" si="230"/>
        <v>0</v>
      </c>
      <c r="BE304" s="17">
        <f t="shared" si="230"/>
        <v>0</v>
      </c>
      <c r="BF304" s="17">
        <f t="shared" si="230"/>
        <v>0</v>
      </c>
      <c r="BH304" s="36">
        <f t="shared" si="227"/>
        <v>0</v>
      </c>
      <c r="BI304" s="33"/>
    </row>
    <row r="305" spans="1:61" ht="15">
      <c r="A305" s="24" t="s">
        <v>12819</v>
      </c>
      <c r="B305" s="15">
        <f t="shared" si="195"/>
        <v>0</v>
      </c>
      <c r="C305" s="22" t="s">
        <v>12820</v>
      </c>
      <c r="D305" s="78">
        <f t="shared" si="196"/>
        <v>0</v>
      </c>
      <c r="E305" s="17">
        <f t="shared" si="197"/>
        <v>0</v>
      </c>
      <c r="F305" s="3">
        <f t="shared" si="198"/>
        <v>0</v>
      </c>
      <c r="G305" s="84">
        <f t="shared" si="199"/>
        <v>0</v>
      </c>
      <c r="H305" s="79">
        <f t="shared" si="222"/>
        <v>0</v>
      </c>
      <c r="I305" s="79">
        <f t="shared" si="223"/>
        <v>0</v>
      </c>
      <c r="J305" s="79">
        <f t="shared" si="224"/>
        <v>0</v>
      </c>
      <c r="K305" s="23">
        <v>0</v>
      </c>
      <c r="L305" s="17">
        <f t="shared" si="216"/>
        <v>0</v>
      </c>
      <c r="M305" s="17">
        <f t="shared" si="216"/>
        <v>0</v>
      </c>
      <c r="N305" s="79">
        <f t="shared" si="225"/>
        <v>0</v>
      </c>
      <c r="O305" s="17">
        <f t="shared" si="217"/>
        <v>0</v>
      </c>
      <c r="P305" s="17">
        <f t="shared" si="217"/>
        <v>0</v>
      </c>
      <c r="Q305" s="17">
        <f t="shared" si="217"/>
        <v>0</v>
      </c>
      <c r="R305" s="78">
        <f t="shared" si="200"/>
        <v>0</v>
      </c>
      <c r="S305" s="17">
        <f t="shared" si="204"/>
        <v>0</v>
      </c>
      <c r="T305" s="12">
        <f t="shared" si="201"/>
        <v>0</v>
      </c>
      <c r="U305" s="12">
        <f t="shared" si="202"/>
        <v>0</v>
      </c>
      <c r="V305" s="31">
        <v>0</v>
      </c>
      <c r="W305" s="31">
        <v>0</v>
      </c>
      <c r="X305" s="31">
        <v>0</v>
      </c>
      <c r="Y305" s="30">
        <f t="shared" si="226"/>
        <v>0</v>
      </c>
      <c r="Z305" s="17">
        <f t="shared" si="203"/>
        <v>0</v>
      </c>
      <c r="AA305" s="17">
        <f t="shared" si="205"/>
        <v>0</v>
      </c>
      <c r="AB305" s="23">
        <v>0</v>
      </c>
      <c r="AC305" s="17">
        <f t="shared" si="206"/>
        <v>0</v>
      </c>
      <c r="AD305" s="17">
        <f t="shared" si="218"/>
        <v>0</v>
      </c>
      <c r="AE305" s="17">
        <f t="shared" si="218"/>
        <v>0</v>
      </c>
      <c r="AF305" s="17">
        <f t="shared" si="218"/>
        <v>0</v>
      </c>
      <c r="AH305" s="17">
        <f t="shared" si="228"/>
        <v>0</v>
      </c>
      <c r="AI305" s="17">
        <f t="shared" si="228"/>
        <v>0</v>
      </c>
      <c r="AJ305" s="17">
        <f t="shared" si="228"/>
        <v>0</v>
      </c>
      <c r="AK305" s="17">
        <f t="shared" si="228"/>
        <v>0</v>
      </c>
      <c r="AL305" s="17">
        <f t="shared" si="228"/>
        <v>0</v>
      </c>
      <c r="AM305" s="17">
        <f t="shared" si="228"/>
        <v>0</v>
      </c>
      <c r="AN305" s="17">
        <f t="shared" si="228"/>
        <v>0</v>
      </c>
      <c r="AO305" s="17">
        <f t="shared" si="228"/>
        <v>0</v>
      </c>
      <c r="AP305" s="17">
        <f t="shared" si="228"/>
        <v>0</v>
      </c>
      <c r="AQ305" s="17">
        <f t="shared" si="228"/>
        <v>0</v>
      </c>
      <c r="AR305" s="17">
        <f t="shared" si="229"/>
        <v>0</v>
      </c>
      <c r="AS305" s="17">
        <f t="shared" si="229"/>
        <v>0</v>
      </c>
      <c r="AT305" s="17">
        <f t="shared" si="229"/>
        <v>0</v>
      </c>
      <c r="AU305" s="17">
        <f t="shared" si="229"/>
        <v>0</v>
      </c>
      <c r="AV305" s="17">
        <f t="shared" si="229"/>
        <v>0</v>
      </c>
      <c r="AW305" s="17">
        <f t="shared" si="229"/>
        <v>0</v>
      </c>
      <c r="AX305" s="17">
        <f t="shared" si="229"/>
        <v>0</v>
      </c>
      <c r="AY305" s="17">
        <f t="shared" si="229"/>
        <v>0</v>
      </c>
      <c r="BA305" s="17">
        <f t="shared" si="230"/>
        <v>0</v>
      </c>
      <c r="BB305" s="17">
        <f t="shared" si="230"/>
        <v>0</v>
      </c>
      <c r="BC305" s="17">
        <f t="shared" si="230"/>
        <v>0</v>
      </c>
      <c r="BD305" s="17">
        <f t="shared" si="230"/>
        <v>0</v>
      </c>
      <c r="BE305" s="17">
        <f t="shared" si="230"/>
        <v>0</v>
      </c>
      <c r="BF305" s="17">
        <f t="shared" si="230"/>
        <v>0</v>
      </c>
      <c r="BH305" s="36">
        <f t="shared" si="227"/>
        <v>0</v>
      </c>
      <c r="BI305" s="33"/>
    </row>
    <row r="306" spans="1:61" ht="15">
      <c r="A306" s="24" t="s">
        <v>12821</v>
      </c>
      <c r="B306" s="15">
        <f t="shared" si="195"/>
        <v>0</v>
      </c>
      <c r="C306" s="22" t="s">
        <v>12822</v>
      </c>
      <c r="D306" s="78">
        <f t="shared" si="196"/>
        <v>0</v>
      </c>
      <c r="E306" s="17">
        <f t="shared" si="197"/>
        <v>0</v>
      </c>
      <c r="F306" s="3">
        <f t="shared" si="198"/>
        <v>0</v>
      </c>
      <c r="G306" s="84">
        <f t="shared" si="199"/>
        <v>0</v>
      </c>
      <c r="H306" s="79">
        <f t="shared" si="222"/>
        <v>0</v>
      </c>
      <c r="I306" s="79">
        <f t="shared" si="223"/>
        <v>0</v>
      </c>
      <c r="J306" s="79">
        <f t="shared" si="224"/>
        <v>0</v>
      </c>
      <c r="K306" s="23">
        <v>0</v>
      </c>
      <c r="L306" s="17">
        <f t="shared" si="216"/>
        <v>0</v>
      </c>
      <c r="M306" s="17">
        <f t="shared" si="216"/>
        <v>0</v>
      </c>
      <c r="N306" s="79">
        <f t="shared" si="225"/>
        <v>0</v>
      </c>
      <c r="O306" s="17">
        <f t="shared" si="217"/>
        <v>0</v>
      </c>
      <c r="P306" s="17">
        <f t="shared" si="217"/>
        <v>0</v>
      </c>
      <c r="Q306" s="17">
        <f t="shared" si="217"/>
        <v>0</v>
      </c>
      <c r="R306" s="78">
        <f t="shared" si="200"/>
        <v>0</v>
      </c>
      <c r="S306" s="17">
        <f t="shared" si="204"/>
        <v>0</v>
      </c>
      <c r="T306" s="12">
        <f t="shared" si="201"/>
        <v>0</v>
      </c>
      <c r="U306" s="12">
        <f t="shared" si="202"/>
        <v>0</v>
      </c>
      <c r="V306" s="31">
        <v>0</v>
      </c>
      <c r="W306" s="31">
        <v>0</v>
      </c>
      <c r="X306" s="31">
        <v>0</v>
      </c>
      <c r="Y306" s="30">
        <f t="shared" si="226"/>
        <v>0</v>
      </c>
      <c r="Z306" s="17">
        <f t="shared" si="203"/>
        <v>0</v>
      </c>
      <c r="AA306" s="17">
        <f t="shared" si="205"/>
        <v>0</v>
      </c>
      <c r="AB306" s="23">
        <v>0</v>
      </c>
      <c r="AC306" s="17">
        <f t="shared" si="206"/>
        <v>0</v>
      </c>
      <c r="AD306" s="17">
        <f t="shared" si="218"/>
        <v>0</v>
      </c>
      <c r="AE306" s="17">
        <f t="shared" si="218"/>
        <v>0</v>
      </c>
      <c r="AF306" s="17">
        <f t="shared" si="218"/>
        <v>0</v>
      </c>
      <c r="AH306" s="17">
        <f t="shared" si="228"/>
        <v>0</v>
      </c>
      <c r="AI306" s="17">
        <f t="shared" si="228"/>
        <v>0</v>
      </c>
      <c r="AJ306" s="17">
        <f t="shared" si="228"/>
        <v>0</v>
      </c>
      <c r="AK306" s="17">
        <f t="shared" si="228"/>
        <v>0</v>
      </c>
      <c r="AL306" s="17">
        <f t="shared" si="228"/>
        <v>0</v>
      </c>
      <c r="AM306" s="17">
        <f t="shared" si="228"/>
        <v>0</v>
      </c>
      <c r="AN306" s="17">
        <f t="shared" si="228"/>
        <v>0</v>
      </c>
      <c r="AO306" s="17">
        <f t="shared" si="228"/>
        <v>0</v>
      </c>
      <c r="AP306" s="17">
        <f t="shared" si="228"/>
        <v>0</v>
      </c>
      <c r="AQ306" s="17">
        <f t="shared" si="228"/>
        <v>0</v>
      </c>
      <c r="AR306" s="17">
        <f t="shared" si="229"/>
        <v>0</v>
      </c>
      <c r="AS306" s="17">
        <f t="shared" si="229"/>
        <v>0</v>
      </c>
      <c r="AT306" s="17">
        <f t="shared" si="229"/>
        <v>0</v>
      </c>
      <c r="AU306" s="17">
        <f t="shared" si="229"/>
        <v>0</v>
      </c>
      <c r="AV306" s="17">
        <f t="shared" si="229"/>
        <v>0</v>
      </c>
      <c r="AW306" s="17">
        <f t="shared" si="229"/>
        <v>0</v>
      </c>
      <c r="AX306" s="17">
        <f t="shared" si="229"/>
        <v>0</v>
      </c>
      <c r="AY306" s="17">
        <f t="shared" si="229"/>
        <v>0</v>
      </c>
      <c r="BA306" s="17">
        <f t="shared" si="230"/>
        <v>0</v>
      </c>
      <c r="BB306" s="17">
        <f t="shared" si="230"/>
        <v>0</v>
      </c>
      <c r="BC306" s="17">
        <f t="shared" si="230"/>
        <v>0</v>
      </c>
      <c r="BD306" s="17">
        <f t="shared" si="230"/>
        <v>0</v>
      </c>
      <c r="BE306" s="17">
        <f t="shared" si="230"/>
        <v>0</v>
      </c>
      <c r="BF306" s="17">
        <f t="shared" si="230"/>
        <v>0</v>
      </c>
      <c r="BH306" s="36">
        <f t="shared" si="227"/>
        <v>0</v>
      </c>
      <c r="BI306" s="5"/>
    </row>
    <row r="307" spans="1:61" ht="15">
      <c r="A307" s="24" t="s">
        <v>12823</v>
      </c>
      <c r="B307" s="15">
        <f t="shared" si="195"/>
        <v>0</v>
      </c>
      <c r="C307" s="22" t="s">
        <v>12824</v>
      </c>
      <c r="D307" s="78">
        <f t="shared" si="196"/>
        <v>0</v>
      </c>
      <c r="E307" s="17">
        <f t="shared" si="197"/>
        <v>0</v>
      </c>
      <c r="F307" s="3">
        <f t="shared" si="198"/>
        <v>0</v>
      </c>
      <c r="G307" s="84">
        <f t="shared" si="199"/>
        <v>0</v>
      </c>
      <c r="H307" s="79">
        <f t="shared" si="222"/>
        <v>0</v>
      </c>
      <c r="I307" s="79">
        <f t="shared" si="223"/>
        <v>0</v>
      </c>
      <c r="J307" s="79">
        <f t="shared" si="224"/>
        <v>0</v>
      </c>
      <c r="K307" s="23">
        <v>0</v>
      </c>
      <c r="L307" s="17">
        <f t="shared" si="216"/>
        <v>0</v>
      </c>
      <c r="M307" s="17">
        <f t="shared" si="216"/>
        <v>0</v>
      </c>
      <c r="N307" s="79">
        <f t="shared" si="225"/>
        <v>0</v>
      </c>
      <c r="O307" s="17">
        <f t="shared" si="217"/>
        <v>0</v>
      </c>
      <c r="P307" s="17">
        <f t="shared" si="217"/>
        <v>0</v>
      </c>
      <c r="Q307" s="17">
        <f t="shared" si="217"/>
        <v>0</v>
      </c>
      <c r="R307" s="78">
        <f t="shared" si="200"/>
        <v>0</v>
      </c>
      <c r="S307" s="17">
        <f t="shared" si="204"/>
        <v>0</v>
      </c>
      <c r="T307" s="12">
        <f t="shared" si="201"/>
        <v>0</v>
      </c>
      <c r="U307" s="12">
        <f t="shared" si="202"/>
        <v>0</v>
      </c>
      <c r="V307" s="31">
        <v>0</v>
      </c>
      <c r="W307" s="31">
        <v>0</v>
      </c>
      <c r="X307" s="31">
        <v>0</v>
      </c>
      <c r="Y307" s="30">
        <f t="shared" si="226"/>
        <v>0</v>
      </c>
      <c r="Z307" s="17">
        <f t="shared" si="203"/>
        <v>0</v>
      </c>
      <c r="AA307" s="17">
        <f t="shared" si="205"/>
        <v>0</v>
      </c>
      <c r="AB307" s="23">
        <v>0</v>
      </c>
      <c r="AC307" s="17">
        <f t="shared" si="206"/>
        <v>0</v>
      </c>
      <c r="AD307" s="17">
        <f t="shared" si="218"/>
        <v>0</v>
      </c>
      <c r="AE307" s="17">
        <f t="shared" si="218"/>
        <v>0</v>
      </c>
      <c r="AF307" s="17">
        <f t="shared" si="218"/>
        <v>0</v>
      </c>
      <c r="AH307" s="17">
        <f t="shared" si="228"/>
        <v>0</v>
      </c>
      <c r="AI307" s="17">
        <f t="shared" si="228"/>
        <v>0</v>
      </c>
      <c r="AJ307" s="17">
        <f t="shared" si="228"/>
        <v>0</v>
      </c>
      <c r="AK307" s="17">
        <f t="shared" si="228"/>
        <v>0</v>
      </c>
      <c r="AL307" s="17">
        <f t="shared" si="228"/>
        <v>0</v>
      </c>
      <c r="AM307" s="17">
        <f t="shared" si="228"/>
        <v>0</v>
      </c>
      <c r="AN307" s="17">
        <f t="shared" si="228"/>
        <v>0</v>
      </c>
      <c r="AO307" s="17">
        <f t="shared" si="228"/>
        <v>0</v>
      </c>
      <c r="AP307" s="17">
        <f t="shared" si="228"/>
        <v>0</v>
      </c>
      <c r="AQ307" s="17">
        <f t="shared" si="228"/>
        <v>0</v>
      </c>
      <c r="AR307" s="17">
        <f t="shared" si="229"/>
        <v>0</v>
      </c>
      <c r="AS307" s="17">
        <f t="shared" si="229"/>
        <v>0</v>
      </c>
      <c r="AT307" s="17">
        <f t="shared" si="229"/>
        <v>0</v>
      </c>
      <c r="AU307" s="17">
        <f t="shared" si="229"/>
        <v>0</v>
      </c>
      <c r="AV307" s="17">
        <f t="shared" si="229"/>
        <v>0</v>
      </c>
      <c r="AW307" s="17">
        <f t="shared" si="229"/>
        <v>0</v>
      </c>
      <c r="AX307" s="17">
        <f t="shared" si="229"/>
        <v>0</v>
      </c>
      <c r="AY307" s="17">
        <f t="shared" si="229"/>
        <v>0</v>
      </c>
      <c r="BA307" s="17">
        <f t="shared" si="230"/>
        <v>0</v>
      </c>
      <c r="BB307" s="17">
        <f t="shared" si="230"/>
        <v>0</v>
      </c>
      <c r="BC307" s="17">
        <f t="shared" si="230"/>
        <v>0</v>
      </c>
      <c r="BD307" s="17">
        <f t="shared" si="230"/>
        <v>0</v>
      </c>
      <c r="BE307" s="17">
        <f t="shared" si="230"/>
        <v>0</v>
      </c>
      <c r="BF307" s="17">
        <f t="shared" si="230"/>
        <v>0</v>
      </c>
      <c r="BH307" s="36">
        <f t="shared" si="227"/>
        <v>0</v>
      </c>
      <c r="BI307" s="5"/>
    </row>
    <row r="308" spans="1:61" ht="15">
      <c r="A308" s="24" t="s">
        <v>12825</v>
      </c>
      <c r="B308" s="15">
        <f t="shared" si="195"/>
        <v>0</v>
      </c>
      <c r="C308" s="22" t="s">
        <v>12826</v>
      </c>
      <c r="D308" s="78">
        <f t="shared" si="196"/>
        <v>0</v>
      </c>
      <c r="E308" s="17">
        <f t="shared" si="197"/>
        <v>0</v>
      </c>
      <c r="F308" s="3">
        <f t="shared" si="198"/>
        <v>0</v>
      </c>
      <c r="G308" s="84">
        <f t="shared" si="199"/>
        <v>0</v>
      </c>
      <c r="H308" s="79">
        <f t="shared" si="222"/>
        <v>0</v>
      </c>
      <c r="I308" s="79">
        <f t="shared" si="223"/>
        <v>0</v>
      </c>
      <c r="J308" s="79">
        <f t="shared" si="224"/>
        <v>0</v>
      </c>
      <c r="K308" s="23">
        <v>0</v>
      </c>
      <c r="L308" s="17">
        <f t="shared" ref="L308:M327" si="231">SUMPRODUCT(L$374:L$599*(LEFT($A$374:$A$599,LEN($A308))=$A308))</f>
        <v>0</v>
      </c>
      <c r="M308" s="17">
        <f t="shared" si="231"/>
        <v>0</v>
      </c>
      <c r="N308" s="79">
        <f t="shared" si="225"/>
        <v>0</v>
      </c>
      <c r="O308" s="17">
        <f t="shared" ref="O308:Q327" si="232">SUMPRODUCT(O$374:O$599*(LEFT($A$374:$A$599,LEN($A308))=$A308))</f>
        <v>0</v>
      </c>
      <c r="P308" s="17">
        <f t="shared" si="232"/>
        <v>0</v>
      </c>
      <c r="Q308" s="17">
        <f t="shared" si="232"/>
        <v>0</v>
      </c>
      <c r="R308" s="78">
        <f t="shared" si="200"/>
        <v>0</v>
      </c>
      <c r="S308" s="17">
        <f t="shared" si="204"/>
        <v>0</v>
      </c>
      <c r="T308" s="12">
        <f t="shared" si="201"/>
        <v>0</v>
      </c>
      <c r="U308" s="12">
        <f t="shared" si="202"/>
        <v>0</v>
      </c>
      <c r="V308" s="31">
        <v>0</v>
      </c>
      <c r="W308" s="31">
        <v>0</v>
      </c>
      <c r="X308" s="31">
        <v>0</v>
      </c>
      <c r="Y308" s="30">
        <f t="shared" si="226"/>
        <v>0</v>
      </c>
      <c r="Z308" s="17">
        <f t="shared" si="203"/>
        <v>0</v>
      </c>
      <c r="AA308" s="17">
        <f t="shared" si="205"/>
        <v>0</v>
      </c>
      <c r="AB308" s="23">
        <v>0</v>
      </c>
      <c r="AC308" s="17">
        <f t="shared" si="206"/>
        <v>0</v>
      </c>
      <c r="AD308" s="17">
        <f t="shared" ref="AD308:AF327" si="233">SUMPRODUCT(AD$374:AD$599*(LEFT($A$374:$A$599,LEN($A308))=$A308))</f>
        <v>0</v>
      </c>
      <c r="AE308" s="17">
        <f t="shared" si="233"/>
        <v>0</v>
      </c>
      <c r="AF308" s="17">
        <f t="shared" si="233"/>
        <v>0</v>
      </c>
      <c r="AH308" s="17">
        <f t="shared" ref="AH308:AQ317" si="234">SUMPRODUCT(AH$374:AH$599*(LEFT($A$374:$A$599,LEN($A308))=$A308))</f>
        <v>0</v>
      </c>
      <c r="AI308" s="17">
        <f t="shared" si="234"/>
        <v>0</v>
      </c>
      <c r="AJ308" s="17">
        <f t="shared" si="234"/>
        <v>0</v>
      </c>
      <c r="AK308" s="17">
        <f t="shared" si="234"/>
        <v>0</v>
      </c>
      <c r="AL308" s="17">
        <f t="shared" si="234"/>
        <v>0</v>
      </c>
      <c r="AM308" s="17">
        <f t="shared" si="234"/>
        <v>0</v>
      </c>
      <c r="AN308" s="17">
        <f t="shared" si="234"/>
        <v>0</v>
      </c>
      <c r="AO308" s="17">
        <f t="shared" si="234"/>
        <v>0</v>
      </c>
      <c r="AP308" s="17">
        <f t="shared" si="234"/>
        <v>0</v>
      </c>
      <c r="AQ308" s="17">
        <f t="shared" si="234"/>
        <v>0</v>
      </c>
      <c r="AR308" s="17">
        <f t="shared" ref="AR308:AY317" si="235">SUMPRODUCT(AR$374:AR$599*(LEFT($A$374:$A$599,LEN($A308))=$A308))</f>
        <v>0</v>
      </c>
      <c r="AS308" s="17">
        <f t="shared" si="235"/>
        <v>0</v>
      </c>
      <c r="AT308" s="17">
        <f t="shared" si="235"/>
        <v>0</v>
      </c>
      <c r="AU308" s="17">
        <f t="shared" si="235"/>
        <v>0</v>
      </c>
      <c r="AV308" s="17">
        <f t="shared" si="235"/>
        <v>0</v>
      </c>
      <c r="AW308" s="17">
        <f t="shared" si="235"/>
        <v>0</v>
      </c>
      <c r="AX308" s="17">
        <f t="shared" si="235"/>
        <v>0</v>
      </c>
      <c r="AY308" s="17">
        <f t="shared" si="235"/>
        <v>0</v>
      </c>
      <c r="BA308" s="17">
        <f t="shared" ref="BA308:BF317" si="236">SUMPRODUCT(BA$374:BA$599*(LEFT($A$374:$A$599,LEN($A308))=$A308))</f>
        <v>0</v>
      </c>
      <c r="BB308" s="17">
        <f t="shared" si="236"/>
        <v>0</v>
      </c>
      <c r="BC308" s="17">
        <f t="shared" si="236"/>
        <v>0</v>
      </c>
      <c r="BD308" s="17">
        <f t="shared" si="236"/>
        <v>0</v>
      </c>
      <c r="BE308" s="17">
        <f t="shared" si="236"/>
        <v>0</v>
      </c>
      <c r="BF308" s="17">
        <f t="shared" si="236"/>
        <v>0</v>
      </c>
      <c r="BH308" s="36">
        <f t="shared" si="227"/>
        <v>0</v>
      </c>
      <c r="BI308" s="33"/>
    </row>
    <row r="309" spans="1:61" ht="15">
      <c r="A309" s="24" t="s">
        <v>12827</v>
      </c>
      <c r="B309" s="15">
        <f t="shared" si="195"/>
        <v>0</v>
      </c>
      <c r="C309" s="22" t="s">
        <v>12828</v>
      </c>
      <c r="D309" s="78">
        <f t="shared" si="196"/>
        <v>0</v>
      </c>
      <c r="E309" s="17">
        <f t="shared" si="197"/>
        <v>0</v>
      </c>
      <c r="F309" s="3">
        <f t="shared" si="198"/>
        <v>0</v>
      </c>
      <c r="G309" s="84">
        <f t="shared" si="199"/>
        <v>0</v>
      </c>
      <c r="H309" s="79">
        <f t="shared" si="222"/>
        <v>0</v>
      </c>
      <c r="I309" s="79">
        <f t="shared" si="223"/>
        <v>0</v>
      </c>
      <c r="J309" s="79">
        <f t="shared" si="224"/>
        <v>0</v>
      </c>
      <c r="K309" s="23">
        <v>0</v>
      </c>
      <c r="L309" s="17">
        <f t="shared" si="231"/>
        <v>0</v>
      </c>
      <c r="M309" s="17">
        <f t="shared" si="231"/>
        <v>0</v>
      </c>
      <c r="N309" s="79">
        <f t="shared" si="225"/>
        <v>0</v>
      </c>
      <c r="O309" s="17">
        <f t="shared" si="232"/>
        <v>0</v>
      </c>
      <c r="P309" s="17">
        <f t="shared" si="232"/>
        <v>0</v>
      </c>
      <c r="Q309" s="17">
        <f t="shared" si="232"/>
        <v>0</v>
      </c>
      <c r="R309" s="78">
        <f t="shared" si="200"/>
        <v>0</v>
      </c>
      <c r="S309" s="17">
        <f t="shared" si="204"/>
        <v>0</v>
      </c>
      <c r="T309" s="12">
        <f t="shared" si="201"/>
        <v>0</v>
      </c>
      <c r="U309" s="12">
        <f t="shared" si="202"/>
        <v>0</v>
      </c>
      <c r="V309" s="31">
        <v>0</v>
      </c>
      <c r="W309" s="31">
        <v>0</v>
      </c>
      <c r="X309" s="31">
        <v>0</v>
      </c>
      <c r="Y309" s="30">
        <f t="shared" si="226"/>
        <v>0</v>
      </c>
      <c r="Z309" s="17">
        <f t="shared" si="203"/>
        <v>0</v>
      </c>
      <c r="AA309" s="17">
        <f t="shared" si="205"/>
        <v>0</v>
      </c>
      <c r="AB309" s="23">
        <v>0</v>
      </c>
      <c r="AC309" s="17">
        <f t="shared" si="206"/>
        <v>0</v>
      </c>
      <c r="AD309" s="17">
        <f t="shared" si="233"/>
        <v>0</v>
      </c>
      <c r="AE309" s="17">
        <f t="shared" si="233"/>
        <v>0</v>
      </c>
      <c r="AF309" s="17">
        <f t="shared" si="233"/>
        <v>0</v>
      </c>
      <c r="AH309" s="17">
        <f t="shared" si="234"/>
        <v>0</v>
      </c>
      <c r="AI309" s="17">
        <f t="shared" si="234"/>
        <v>0</v>
      </c>
      <c r="AJ309" s="17">
        <f t="shared" si="234"/>
        <v>0</v>
      </c>
      <c r="AK309" s="17">
        <f t="shared" si="234"/>
        <v>0</v>
      </c>
      <c r="AL309" s="17">
        <f t="shared" si="234"/>
        <v>0</v>
      </c>
      <c r="AM309" s="17">
        <f t="shared" si="234"/>
        <v>0</v>
      </c>
      <c r="AN309" s="17">
        <f t="shared" si="234"/>
        <v>0</v>
      </c>
      <c r="AO309" s="17">
        <f t="shared" si="234"/>
        <v>0</v>
      </c>
      <c r="AP309" s="17">
        <f t="shared" si="234"/>
        <v>0</v>
      </c>
      <c r="AQ309" s="17">
        <f t="shared" si="234"/>
        <v>0</v>
      </c>
      <c r="AR309" s="17">
        <f t="shared" si="235"/>
        <v>0</v>
      </c>
      <c r="AS309" s="17">
        <f t="shared" si="235"/>
        <v>0</v>
      </c>
      <c r="AT309" s="17">
        <f t="shared" si="235"/>
        <v>0</v>
      </c>
      <c r="AU309" s="17">
        <f t="shared" si="235"/>
        <v>0</v>
      </c>
      <c r="AV309" s="17">
        <f t="shared" si="235"/>
        <v>0</v>
      </c>
      <c r="AW309" s="17">
        <f t="shared" si="235"/>
        <v>0</v>
      </c>
      <c r="AX309" s="17">
        <f t="shared" si="235"/>
        <v>0</v>
      </c>
      <c r="AY309" s="17">
        <f t="shared" si="235"/>
        <v>0</v>
      </c>
      <c r="BA309" s="17">
        <f t="shared" si="236"/>
        <v>0</v>
      </c>
      <c r="BB309" s="17">
        <f t="shared" si="236"/>
        <v>0</v>
      </c>
      <c r="BC309" s="17">
        <f t="shared" si="236"/>
        <v>0</v>
      </c>
      <c r="BD309" s="17">
        <f t="shared" si="236"/>
        <v>0</v>
      </c>
      <c r="BE309" s="17">
        <f t="shared" si="236"/>
        <v>0</v>
      </c>
      <c r="BF309" s="17">
        <f t="shared" si="236"/>
        <v>0</v>
      </c>
      <c r="BH309" s="36">
        <f t="shared" si="227"/>
        <v>0</v>
      </c>
      <c r="BI309" s="33"/>
    </row>
    <row r="310" spans="1:61" ht="15">
      <c r="A310" s="24" t="s">
        <v>12829</v>
      </c>
      <c r="B310" s="15">
        <f t="shared" si="195"/>
        <v>0</v>
      </c>
      <c r="C310" s="22" t="s">
        <v>12830</v>
      </c>
      <c r="D310" s="78">
        <f t="shared" si="196"/>
        <v>0</v>
      </c>
      <c r="E310" s="17">
        <f t="shared" si="197"/>
        <v>0</v>
      </c>
      <c r="F310" s="3">
        <f t="shared" si="198"/>
        <v>0</v>
      </c>
      <c r="G310" s="84">
        <f t="shared" si="199"/>
        <v>0</v>
      </c>
      <c r="H310" s="79">
        <f t="shared" si="222"/>
        <v>0</v>
      </c>
      <c r="I310" s="79">
        <f t="shared" si="223"/>
        <v>0</v>
      </c>
      <c r="J310" s="79">
        <f t="shared" si="224"/>
        <v>0</v>
      </c>
      <c r="K310" s="23">
        <v>0</v>
      </c>
      <c r="L310" s="17">
        <f t="shared" si="231"/>
        <v>0</v>
      </c>
      <c r="M310" s="17">
        <f t="shared" si="231"/>
        <v>0</v>
      </c>
      <c r="N310" s="79">
        <f t="shared" si="225"/>
        <v>0</v>
      </c>
      <c r="O310" s="17">
        <f t="shared" si="232"/>
        <v>0</v>
      </c>
      <c r="P310" s="17">
        <f t="shared" si="232"/>
        <v>0</v>
      </c>
      <c r="Q310" s="17">
        <f t="shared" si="232"/>
        <v>0</v>
      </c>
      <c r="R310" s="78">
        <f t="shared" si="200"/>
        <v>0</v>
      </c>
      <c r="S310" s="17">
        <f t="shared" si="204"/>
        <v>0</v>
      </c>
      <c r="T310" s="12">
        <f t="shared" si="201"/>
        <v>0</v>
      </c>
      <c r="U310" s="12">
        <f t="shared" si="202"/>
        <v>0</v>
      </c>
      <c r="V310" s="31">
        <v>0</v>
      </c>
      <c r="W310" s="31">
        <v>0</v>
      </c>
      <c r="X310" s="31">
        <v>0</v>
      </c>
      <c r="Y310" s="30">
        <f t="shared" si="226"/>
        <v>0</v>
      </c>
      <c r="Z310" s="17">
        <f t="shared" si="203"/>
        <v>0</v>
      </c>
      <c r="AA310" s="17">
        <f t="shared" si="205"/>
        <v>0</v>
      </c>
      <c r="AB310" s="23">
        <v>0</v>
      </c>
      <c r="AC310" s="17">
        <f t="shared" si="206"/>
        <v>0</v>
      </c>
      <c r="AD310" s="17">
        <f t="shared" si="233"/>
        <v>0</v>
      </c>
      <c r="AE310" s="17">
        <f t="shared" si="233"/>
        <v>0</v>
      </c>
      <c r="AF310" s="17">
        <f t="shared" si="233"/>
        <v>0</v>
      </c>
      <c r="AH310" s="17">
        <f t="shared" si="234"/>
        <v>0</v>
      </c>
      <c r="AI310" s="17">
        <f t="shared" si="234"/>
        <v>0</v>
      </c>
      <c r="AJ310" s="17">
        <f t="shared" si="234"/>
        <v>0</v>
      </c>
      <c r="AK310" s="17">
        <f t="shared" si="234"/>
        <v>0</v>
      </c>
      <c r="AL310" s="17">
        <f t="shared" si="234"/>
        <v>0</v>
      </c>
      <c r="AM310" s="17">
        <f t="shared" si="234"/>
        <v>0</v>
      </c>
      <c r="AN310" s="17">
        <f t="shared" si="234"/>
        <v>0</v>
      </c>
      <c r="AO310" s="17">
        <f t="shared" si="234"/>
        <v>0</v>
      </c>
      <c r="AP310" s="17">
        <f t="shared" si="234"/>
        <v>0</v>
      </c>
      <c r="AQ310" s="17">
        <f t="shared" si="234"/>
        <v>0</v>
      </c>
      <c r="AR310" s="17">
        <f t="shared" si="235"/>
        <v>0</v>
      </c>
      <c r="AS310" s="17">
        <f t="shared" si="235"/>
        <v>0</v>
      </c>
      <c r="AT310" s="17">
        <f t="shared" si="235"/>
        <v>0</v>
      </c>
      <c r="AU310" s="17">
        <f t="shared" si="235"/>
        <v>0</v>
      </c>
      <c r="AV310" s="17">
        <f t="shared" si="235"/>
        <v>0</v>
      </c>
      <c r="AW310" s="17">
        <f t="shared" si="235"/>
        <v>0</v>
      </c>
      <c r="AX310" s="17">
        <f t="shared" si="235"/>
        <v>0</v>
      </c>
      <c r="AY310" s="17">
        <f t="shared" si="235"/>
        <v>0</v>
      </c>
      <c r="BA310" s="17">
        <f t="shared" si="236"/>
        <v>0</v>
      </c>
      <c r="BB310" s="17">
        <f t="shared" si="236"/>
        <v>0</v>
      </c>
      <c r="BC310" s="17">
        <f t="shared" si="236"/>
        <v>0</v>
      </c>
      <c r="BD310" s="17">
        <f t="shared" si="236"/>
        <v>0</v>
      </c>
      <c r="BE310" s="17">
        <f t="shared" si="236"/>
        <v>0</v>
      </c>
      <c r="BF310" s="17">
        <f t="shared" si="236"/>
        <v>0</v>
      </c>
      <c r="BH310" s="36">
        <f t="shared" si="227"/>
        <v>0</v>
      </c>
      <c r="BI310" s="5"/>
    </row>
    <row r="311" spans="1:61" ht="15">
      <c r="A311" s="24" t="s">
        <v>12831</v>
      </c>
      <c r="B311" s="15">
        <f t="shared" si="195"/>
        <v>0</v>
      </c>
      <c r="C311" s="22" t="s">
        <v>12832</v>
      </c>
      <c r="D311" s="78">
        <f t="shared" si="196"/>
        <v>0</v>
      </c>
      <c r="E311" s="17">
        <f t="shared" si="197"/>
        <v>0</v>
      </c>
      <c r="F311" s="3">
        <f t="shared" si="198"/>
        <v>0</v>
      </c>
      <c r="G311" s="84">
        <f t="shared" si="199"/>
        <v>0</v>
      </c>
      <c r="H311" s="79">
        <f t="shared" si="222"/>
        <v>0</v>
      </c>
      <c r="I311" s="79">
        <f t="shared" si="223"/>
        <v>0</v>
      </c>
      <c r="J311" s="79">
        <f t="shared" si="224"/>
        <v>0</v>
      </c>
      <c r="K311" s="23">
        <v>0</v>
      </c>
      <c r="L311" s="17">
        <f t="shared" si="231"/>
        <v>0</v>
      </c>
      <c r="M311" s="17">
        <f t="shared" si="231"/>
        <v>0</v>
      </c>
      <c r="N311" s="79">
        <f t="shared" si="225"/>
        <v>0</v>
      </c>
      <c r="O311" s="17">
        <f t="shared" si="232"/>
        <v>0</v>
      </c>
      <c r="P311" s="17">
        <f t="shared" si="232"/>
        <v>0</v>
      </c>
      <c r="Q311" s="17">
        <f t="shared" si="232"/>
        <v>0</v>
      </c>
      <c r="R311" s="78">
        <f t="shared" si="200"/>
        <v>0</v>
      </c>
      <c r="S311" s="17">
        <f t="shared" si="204"/>
        <v>0</v>
      </c>
      <c r="T311" s="12">
        <f t="shared" si="201"/>
        <v>0</v>
      </c>
      <c r="U311" s="12">
        <f t="shared" si="202"/>
        <v>0</v>
      </c>
      <c r="V311" s="31">
        <v>0</v>
      </c>
      <c r="W311" s="31">
        <v>0</v>
      </c>
      <c r="X311" s="31">
        <v>0</v>
      </c>
      <c r="Y311" s="30">
        <f t="shared" si="226"/>
        <v>0</v>
      </c>
      <c r="Z311" s="17">
        <f t="shared" si="203"/>
        <v>0</v>
      </c>
      <c r="AA311" s="17">
        <f t="shared" si="205"/>
        <v>0</v>
      </c>
      <c r="AB311" s="23">
        <v>0</v>
      </c>
      <c r="AC311" s="17">
        <f t="shared" si="206"/>
        <v>0</v>
      </c>
      <c r="AD311" s="17">
        <f t="shared" si="233"/>
        <v>0</v>
      </c>
      <c r="AE311" s="17">
        <f t="shared" si="233"/>
        <v>0</v>
      </c>
      <c r="AF311" s="17">
        <f t="shared" si="233"/>
        <v>0</v>
      </c>
      <c r="AH311" s="17">
        <f t="shared" si="234"/>
        <v>0</v>
      </c>
      <c r="AI311" s="17">
        <f t="shared" si="234"/>
        <v>0</v>
      </c>
      <c r="AJ311" s="17">
        <f t="shared" si="234"/>
        <v>0</v>
      </c>
      <c r="AK311" s="17">
        <f t="shared" si="234"/>
        <v>0</v>
      </c>
      <c r="AL311" s="17">
        <f t="shared" si="234"/>
        <v>0</v>
      </c>
      <c r="AM311" s="17">
        <f t="shared" si="234"/>
        <v>0</v>
      </c>
      <c r="AN311" s="17">
        <f t="shared" si="234"/>
        <v>0</v>
      </c>
      <c r="AO311" s="17">
        <f t="shared" si="234"/>
        <v>0</v>
      </c>
      <c r="AP311" s="17">
        <f t="shared" si="234"/>
        <v>0</v>
      </c>
      <c r="AQ311" s="17">
        <f t="shared" si="234"/>
        <v>0</v>
      </c>
      <c r="AR311" s="17">
        <f t="shared" si="235"/>
        <v>0</v>
      </c>
      <c r="AS311" s="17">
        <f t="shared" si="235"/>
        <v>0</v>
      </c>
      <c r="AT311" s="17">
        <f t="shared" si="235"/>
        <v>0</v>
      </c>
      <c r="AU311" s="17">
        <f t="shared" si="235"/>
        <v>0</v>
      </c>
      <c r="AV311" s="17">
        <f t="shared" si="235"/>
        <v>0</v>
      </c>
      <c r="AW311" s="17">
        <f t="shared" si="235"/>
        <v>0</v>
      </c>
      <c r="AX311" s="17">
        <f t="shared" si="235"/>
        <v>0</v>
      </c>
      <c r="AY311" s="17">
        <f t="shared" si="235"/>
        <v>0</v>
      </c>
      <c r="BA311" s="17">
        <f t="shared" si="236"/>
        <v>0</v>
      </c>
      <c r="BB311" s="17">
        <f t="shared" si="236"/>
        <v>0</v>
      </c>
      <c r="BC311" s="17">
        <f t="shared" si="236"/>
        <v>0</v>
      </c>
      <c r="BD311" s="17">
        <f t="shared" si="236"/>
        <v>0</v>
      </c>
      <c r="BE311" s="17">
        <f t="shared" si="236"/>
        <v>0</v>
      </c>
      <c r="BF311" s="17">
        <f t="shared" si="236"/>
        <v>0</v>
      </c>
      <c r="BH311" s="36">
        <f t="shared" si="227"/>
        <v>0</v>
      </c>
      <c r="BI311" s="5"/>
    </row>
    <row r="312" spans="1:61" ht="15">
      <c r="A312" s="24" t="s">
        <v>12833</v>
      </c>
      <c r="B312" s="15">
        <f t="shared" si="195"/>
        <v>0</v>
      </c>
      <c r="C312" s="22" t="s">
        <v>12834</v>
      </c>
      <c r="D312" s="78">
        <f t="shared" si="196"/>
        <v>0</v>
      </c>
      <c r="E312" s="17">
        <f t="shared" si="197"/>
        <v>0</v>
      </c>
      <c r="F312" s="3">
        <f t="shared" si="198"/>
        <v>0</v>
      </c>
      <c r="G312" s="84">
        <f t="shared" si="199"/>
        <v>0</v>
      </c>
      <c r="H312" s="79">
        <f t="shared" si="222"/>
        <v>0</v>
      </c>
      <c r="I312" s="79">
        <f t="shared" si="223"/>
        <v>0</v>
      </c>
      <c r="J312" s="79">
        <f t="shared" si="224"/>
        <v>0</v>
      </c>
      <c r="K312" s="23">
        <v>0</v>
      </c>
      <c r="L312" s="17">
        <f t="shared" si="231"/>
        <v>0</v>
      </c>
      <c r="M312" s="17">
        <f t="shared" si="231"/>
        <v>0</v>
      </c>
      <c r="N312" s="79">
        <f t="shared" si="225"/>
        <v>0</v>
      </c>
      <c r="O312" s="17">
        <f t="shared" si="232"/>
        <v>0</v>
      </c>
      <c r="P312" s="17">
        <f t="shared" si="232"/>
        <v>0</v>
      </c>
      <c r="Q312" s="17">
        <f t="shared" si="232"/>
        <v>0</v>
      </c>
      <c r="R312" s="78">
        <f t="shared" si="200"/>
        <v>0</v>
      </c>
      <c r="S312" s="17">
        <f t="shared" si="204"/>
        <v>0</v>
      </c>
      <c r="T312" s="12">
        <f t="shared" si="201"/>
        <v>0</v>
      </c>
      <c r="U312" s="12">
        <f t="shared" si="202"/>
        <v>0</v>
      </c>
      <c r="V312" s="31">
        <v>0</v>
      </c>
      <c r="W312" s="31">
        <v>0</v>
      </c>
      <c r="X312" s="31">
        <v>0</v>
      </c>
      <c r="Y312" s="30">
        <f t="shared" si="226"/>
        <v>0</v>
      </c>
      <c r="Z312" s="17">
        <f t="shared" si="203"/>
        <v>0</v>
      </c>
      <c r="AA312" s="17">
        <f t="shared" si="205"/>
        <v>0</v>
      </c>
      <c r="AB312" s="23">
        <v>0</v>
      </c>
      <c r="AC312" s="17">
        <f t="shared" si="206"/>
        <v>0</v>
      </c>
      <c r="AD312" s="17">
        <f t="shared" si="233"/>
        <v>0</v>
      </c>
      <c r="AE312" s="17">
        <f t="shared" si="233"/>
        <v>0</v>
      </c>
      <c r="AF312" s="17">
        <f t="shared" si="233"/>
        <v>0</v>
      </c>
      <c r="AH312" s="17">
        <f t="shared" si="234"/>
        <v>0</v>
      </c>
      <c r="AI312" s="17">
        <f t="shared" si="234"/>
        <v>0</v>
      </c>
      <c r="AJ312" s="17">
        <f t="shared" si="234"/>
        <v>0</v>
      </c>
      <c r="AK312" s="17">
        <f t="shared" si="234"/>
        <v>0</v>
      </c>
      <c r="AL312" s="17">
        <f t="shared" si="234"/>
        <v>0</v>
      </c>
      <c r="AM312" s="17">
        <f t="shared" si="234"/>
        <v>0</v>
      </c>
      <c r="AN312" s="17">
        <f t="shared" si="234"/>
        <v>0</v>
      </c>
      <c r="AO312" s="17">
        <f t="shared" si="234"/>
        <v>0</v>
      </c>
      <c r="AP312" s="17">
        <f t="shared" si="234"/>
        <v>0</v>
      </c>
      <c r="AQ312" s="17">
        <f t="shared" si="234"/>
        <v>0</v>
      </c>
      <c r="AR312" s="17">
        <f t="shared" si="235"/>
        <v>0</v>
      </c>
      <c r="AS312" s="17">
        <f t="shared" si="235"/>
        <v>0</v>
      </c>
      <c r="AT312" s="17">
        <f t="shared" si="235"/>
        <v>0</v>
      </c>
      <c r="AU312" s="17">
        <f t="shared" si="235"/>
        <v>0</v>
      </c>
      <c r="AV312" s="17">
        <f t="shared" si="235"/>
        <v>0</v>
      </c>
      <c r="AW312" s="17">
        <f t="shared" si="235"/>
        <v>0</v>
      </c>
      <c r="AX312" s="17">
        <f t="shared" si="235"/>
        <v>0</v>
      </c>
      <c r="AY312" s="17">
        <f t="shared" si="235"/>
        <v>0</v>
      </c>
      <c r="BA312" s="17">
        <f t="shared" si="236"/>
        <v>0</v>
      </c>
      <c r="BB312" s="17">
        <f t="shared" si="236"/>
        <v>0</v>
      </c>
      <c r="BC312" s="17">
        <f t="shared" si="236"/>
        <v>0</v>
      </c>
      <c r="BD312" s="17">
        <f t="shared" si="236"/>
        <v>0</v>
      </c>
      <c r="BE312" s="17">
        <f t="shared" si="236"/>
        <v>0</v>
      </c>
      <c r="BF312" s="17">
        <f t="shared" si="236"/>
        <v>0</v>
      </c>
      <c r="BH312" s="36">
        <f t="shared" si="227"/>
        <v>0</v>
      </c>
      <c r="BI312" s="33"/>
    </row>
    <row r="313" spans="1:61" ht="15">
      <c r="A313" s="24" t="s">
        <v>12835</v>
      </c>
      <c r="B313" s="15">
        <f t="shared" si="195"/>
        <v>0</v>
      </c>
      <c r="C313" s="22" t="s">
        <v>12836</v>
      </c>
      <c r="D313" s="78">
        <f t="shared" si="196"/>
        <v>0</v>
      </c>
      <c r="E313" s="17">
        <f t="shared" si="197"/>
        <v>0</v>
      </c>
      <c r="F313" s="3">
        <f t="shared" si="198"/>
        <v>0</v>
      </c>
      <c r="G313" s="84">
        <f t="shared" si="199"/>
        <v>0</v>
      </c>
      <c r="H313" s="79">
        <f t="shared" si="222"/>
        <v>0</v>
      </c>
      <c r="I313" s="79">
        <f t="shared" si="223"/>
        <v>0</v>
      </c>
      <c r="J313" s="79">
        <f t="shared" si="224"/>
        <v>0</v>
      </c>
      <c r="K313" s="20">
        <v>0</v>
      </c>
      <c r="L313" s="17">
        <f t="shared" si="231"/>
        <v>0</v>
      </c>
      <c r="M313" s="17">
        <f t="shared" si="231"/>
        <v>0</v>
      </c>
      <c r="N313" s="79">
        <f t="shared" si="225"/>
        <v>0</v>
      </c>
      <c r="O313" s="17">
        <f t="shared" si="232"/>
        <v>0</v>
      </c>
      <c r="P313" s="17">
        <f t="shared" si="232"/>
        <v>0</v>
      </c>
      <c r="Q313" s="17">
        <f t="shared" si="232"/>
        <v>0</v>
      </c>
      <c r="R313" s="78">
        <f t="shared" si="200"/>
        <v>0</v>
      </c>
      <c r="S313" s="17">
        <f t="shared" si="204"/>
        <v>0</v>
      </c>
      <c r="T313" s="12">
        <f t="shared" si="201"/>
        <v>0</v>
      </c>
      <c r="U313" s="12">
        <f t="shared" si="202"/>
        <v>0</v>
      </c>
      <c r="V313" s="31">
        <v>0</v>
      </c>
      <c r="W313" s="31">
        <v>0</v>
      </c>
      <c r="X313" s="31">
        <v>0</v>
      </c>
      <c r="Y313" s="30">
        <f t="shared" si="226"/>
        <v>0</v>
      </c>
      <c r="Z313" s="17">
        <f t="shared" si="203"/>
        <v>0</v>
      </c>
      <c r="AA313" s="17">
        <f t="shared" si="205"/>
        <v>0</v>
      </c>
      <c r="AB313" s="23">
        <v>0</v>
      </c>
      <c r="AC313" s="17">
        <f t="shared" si="206"/>
        <v>0</v>
      </c>
      <c r="AD313" s="17">
        <f t="shared" si="233"/>
        <v>0</v>
      </c>
      <c r="AE313" s="17">
        <f t="shared" si="233"/>
        <v>0</v>
      </c>
      <c r="AF313" s="17">
        <f t="shared" si="233"/>
        <v>0</v>
      </c>
      <c r="AH313" s="17">
        <f t="shared" si="234"/>
        <v>0</v>
      </c>
      <c r="AI313" s="17">
        <f t="shared" si="234"/>
        <v>0</v>
      </c>
      <c r="AJ313" s="17">
        <f t="shared" si="234"/>
        <v>0</v>
      </c>
      <c r="AK313" s="17">
        <f t="shared" si="234"/>
        <v>0</v>
      </c>
      <c r="AL313" s="17">
        <f t="shared" si="234"/>
        <v>0</v>
      </c>
      <c r="AM313" s="17">
        <f t="shared" si="234"/>
        <v>0</v>
      </c>
      <c r="AN313" s="17">
        <f t="shared" si="234"/>
        <v>0</v>
      </c>
      <c r="AO313" s="17">
        <f t="shared" si="234"/>
        <v>0</v>
      </c>
      <c r="AP313" s="17">
        <f t="shared" si="234"/>
        <v>0</v>
      </c>
      <c r="AQ313" s="17">
        <f t="shared" si="234"/>
        <v>0</v>
      </c>
      <c r="AR313" s="17">
        <f t="shared" si="235"/>
        <v>0</v>
      </c>
      <c r="AS313" s="17">
        <f t="shared" si="235"/>
        <v>0</v>
      </c>
      <c r="AT313" s="17">
        <f t="shared" si="235"/>
        <v>0</v>
      </c>
      <c r="AU313" s="17">
        <f t="shared" si="235"/>
        <v>0</v>
      </c>
      <c r="AV313" s="17">
        <f t="shared" si="235"/>
        <v>0</v>
      </c>
      <c r="AW313" s="17">
        <f t="shared" si="235"/>
        <v>0</v>
      </c>
      <c r="AX313" s="17">
        <f t="shared" si="235"/>
        <v>0</v>
      </c>
      <c r="AY313" s="17">
        <f t="shared" si="235"/>
        <v>0</v>
      </c>
      <c r="BA313" s="17">
        <f t="shared" si="236"/>
        <v>0</v>
      </c>
      <c r="BB313" s="17">
        <f t="shared" si="236"/>
        <v>0</v>
      </c>
      <c r="BC313" s="17">
        <f t="shared" si="236"/>
        <v>0</v>
      </c>
      <c r="BD313" s="17">
        <f t="shared" si="236"/>
        <v>0</v>
      </c>
      <c r="BE313" s="17">
        <f t="shared" si="236"/>
        <v>0</v>
      </c>
      <c r="BF313" s="17">
        <f t="shared" si="236"/>
        <v>0</v>
      </c>
      <c r="BH313" s="36">
        <f t="shared" si="227"/>
        <v>0</v>
      </c>
      <c r="BI313" s="33"/>
    </row>
    <row r="314" spans="1:61" ht="15">
      <c r="A314" s="24" t="s">
        <v>12837</v>
      </c>
      <c r="B314" s="15">
        <f t="shared" si="195"/>
        <v>0</v>
      </c>
      <c r="C314" s="22" t="s">
        <v>12838</v>
      </c>
      <c r="D314" s="78">
        <f t="shared" si="196"/>
        <v>0</v>
      </c>
      <c r="E314" s="17">
        <f t="shared" si="197"/>
        <v>0</v>
      </c>
      <c r="F314" s="3">
        <f t="shared" si="198"/>
        <v>0</v>
      </c>
      <c r="G314" s="84">
        <f t="shared" si="199"/>
        <v>0</v>
      </c>
      <c r="H314" s="79">
        <f t="shared" si="222"/>
        <v>0</v>
      </c>
      <c r="I314" s="79">
        <f t="shared" si="223"/>
        <v>0</v>
      </c>
      <c r="J314" s="79">
        <f t="shared" si="224"/>
        <v>0</v>
      </c>
      <c r="K314" s="23">
        <v>0</v>
      </c>
      <c r="L314" s="17">
        <f t="shared" si="231"/>
        <v>0</v>
      </c>
      <c r="M314" s="17">
        <f t="shared" si="231"/>
        <v>0</v>
      </c>
      <c r="N314" s="79">
        <f t="shared" si="225"/>
        <v>0</v>
      </c>
      <c r="O314" s="17">
        <f t="shared" si="232"/>
        <v>0</v>
      </c>
      <c r="P314" s="17">
        <f t="shared" si="232"/>
        <v>0</v>
      </c>
      <c r="Q314" s="17">
        <f t="shared" si="232"/>
        <v>0</v>
      </c>
      <c r="R314" s="78">
        <f t="shared" si="200"/>
        <v>0</v>
      </c>
      <c r="S314" s="17">
        <f t="shared" si="204"/>
        <v>0</v>
      </c>
      <c r="T314" s="12">
        <f t="shared" si="201"/>
        <v>0</v>
      </c>
      <c r="U314" s="12">
        <f t="shared" si="202"/>
        <v>0</v>
      </c>
      <c r="V314" s="31">
        <v>0</v>
      </c>
      <c r="W314" s="31">
        <v>0</v>
      </c>
      <c r="X314" s="31">
        <v>0</v>
      </c>
      <c r="Y314" s="30">
        <f t="shared" si="226"/>
        <v>0</v>
      </c>
      <c r="Z314" s="17">
        <f t="shared" si="203"/>
        <v>0</v>
      </c>
      <c r="AA314" s="17">
        <f t="shared" si="205"/>
        <v>0</v>
      </c>
      <c r="AB314" s="23">
        <v>0</v>
      </c>
      <c r="AC314" s="17">
        <f t="shared" si="206"/>
        <v>0</v>
      </c>
      <c r="AD314" s="17">
        <f t="shared" si="233"/>
        <v>0</v>
      </c>
      <c r="AE314" s="17">
        <f t="shared" si="233"/>
        <v>0</v>
      </c>
      <c r="AF314" s="17">
        <f t="shared" si="233"/>
        <v>0</v>
      </c>
      <c r="AH314" s="17">
        <f t="shared" si="234"/>
        <v>0</v>
      </c>
      <c r="AI314" s="17">
        <f t="shared" si="234"/>
        <v>0</v>
      </c>
      <c r="AJ314" s="17">
        <f t="shared" si="234"/>
        <v>0</v>
      </c>
      <c r="AK314" s="17">
        <f t="shared" si="234"/>
        <v>0</v>
      </c>
      <c r="AL314" s="17">
        <f t="shared" si="234"/>
        <v>0</v>
      </c>
      <c r="AM314" s="17">
        <f t="shared" si="234"/>
        <v>0</v>
      </c>
      <c r="AN314" s="17">
        <f t="shared" si="234"/>
        <v>0</v>
      </c>
      <c r="AO314" s="17">
        <f t="shared" si="234"/>
        <v>0</v>
      </c>
      <c r="AP314" s="17">
        <f t="shared" si="234"/>
        <v>0</v>
      </c>
      <c r="AQ314" s="17">
        <f t="shared" si="234"/>
        <v>0</v>
      </c>
      <c r="AR314" s="17">
        <f t="shared" si="235"/>
        <v>0</v>
      </c>
      <c r="AS314" s="17">
        <f t="shared" si="235"/>
        <v>0</v>
      </c>
      <c r="AT314" s="17">
        <f t="shared" si="235"/>
        <v>0</v>
      </c>
      <c r="AU314" s="17">
        <f t="shared" si="235"/>
        <v>0</v>
      </c>
      <c r="AV314" s="17">
        <f t="shared" si="235"/>
        <v>0</v>
      </c>
      <c r="AW314" s="17">
        <f t="shared" si="235"/>
        <v>0</v>
      </c>
      <c r="AX314" s="17">
        <f t="shared" si="235"/>
        <v>0</v>
      </c>
      <c r="AY314" s="17">
        <f t="shared" si="235"/>
        <v>0</v>
      </c>
      <c r="BA314" s="17">
        <f t="shared" si="236"/>
        <v>0</v>
      </c>
      <c r="BB314" s="17">
        <f t="shared" si="236"/>
        <v>0</v>
      </c>
      <c r="BC314" s="17">
        <f t="shared" si="236"/>
        <v>0</v>
      </c>
      <c r="BD314" s="17">
        <f t="shared" si="236"/>
        <v>0</v>
      </c>
      <c r="BE314" s="17">
        <f t="shared" si="236"/>
        <v>0</v>
      </c>
      <c r="BF314" s="17">
        <f t="shared" si="236"/>
        <v>0</v>
      </c>
      <c r="BH314" s="36">
        <f t="shared" si="227"/>
        <v>0</v>
      </c>
      <c r="BI314" s="5"/>
    </row>
    <row r="315" spans="1:61" ht="15">
      <c r="A315" s="24" t="s">
        <v>12839</v>
      </c>
      <c r="B315" s="15">
        <f t="shared" si="195"/>
        <v>0</v>
      </c>
      <c r="C315" s="22" t="s">
        <v>12840</v>
      </c>
      <c r="D315" s="78">
        <f t="shared" si="196"/>
        <v>0</v>
      </c>
      <c r="E315" s="17">
        <f t="shared" si="197"/>
        <v>0</v>
      </c>
      <c r="F315" s="3">
        <f t="shared" si="198"/>
        <v>0</v>
      </c>
      <c r="G315" s="84">
        <f t="shared" si="199"/>
        <v>0</v>
      </c>
      <c r="H315" s="79">
        <f t="shared" si="222"/>
        <v>0</v>
      </c>
      <c r="I315" s="79">
        <f t="shared" si="223"/>
        <v>0</v>
      </c>
      <c r="J315" s="79">
        <f t="shared" si="224"/>
        <v>0</v>
      </c>
      <c r="K315" s="23">
        <v>0</v>
      </c>
      <c r="L315" s="17">
        <f t="shared" si="231"/>
        <v>0</v>
      </c>
      <c r="M315" s="17">
        <f t="shared" si="231"/>
        <v>0</v>
      </c>
      <c r="N315" s="79">
        <f t="shared" si="225"/>
        <v>0</v>
      </c>
      <c r="O315" s="17">
        <f t="shared" si="232"/>
        <v>0</v>
      </c>
      <c r="P315" s="17">
        <f t="shared" si="232"/>
        <v>0</v>
      </c>
      <c r="Q315" s="17">
        <f t="shared" si="232"/>
        <v>0</v>
      </c>
      <c r="R315" s="78">
        <f t="shared" si="200"/>
        <v>0</v>
      </c>
      <c r="S315" s="17">
        <f t="shared" si="204"/>
        <v>0</v>
      </c>
      <c r="T315" s="12">
        <f t="shared" si="201"/>
        <v>0</v>
      </c>
      <c r="U315" s="12">
        <f t="shared" si="202"/>
        <v>0</v>
      </c>
      <c r="V315" s="31">
        <v>0</v>
      </c>
      <c r="W315" s="31">
        <v>0</v>
      </c>
      <c r="X315" s="31">
        <v>0</v>
      </c>
      <c r="Y315" s="30">
        <f t="shared" si="226"/>
        <v>0</v>
      </c>
      <c r="Z315" s="17">
        <f t="shared" si="203"/>
        <v>0</v>
      </c>
      <c r="AA315" s="17">
        <f t="shared" si="205"/>
        <v>0</v>
      </c>
      <c r="AB315" s="23">
        <v>0</v>
      </c>
      <c r="AC315" s="17">
        <f t="shared" si="206"/>
        <v>0</v>
      </c>
      <c r="AD315" s="17">
        <f t="shared" si="233"/>
        <v>0</v>
      </c>
      <c r="AE315" s="17">
        <f t="shared" si="233"/>
        <v>0</v>
      </c>
      <c r="AF315" s="17">
        <f t="shared" si="233"/>
        <v>0</v>
      </c>
      <c r="AH315" s="17">
        <f t="shared" si="234"/>
        <v>0</v>
      </c>
      <c r="AI315" s="17">
        <f t="shared" si="234"/>
        <v>0</v>
      </c>
      <c r="AJ315" s="17">
        <f t="shared" si="234"/>
        <v>0</v>
      </c>
      <c r="AK315" s="17">
        <f t="shared" si="234"/>
        <v>0</v>
      </c>
      <c r="AL315" s="17">
        <f t="shared" si="234"/>
        <v>0</v>
      </c>
      <c r="AM315" s="17">
        <f t="shared" si="234"/>
        <v>0</v>
      </c>
      <c r="AN315" s="17">
        <f t="shared" si="234"/>
        <v>0</v>
      </c>
      <c r="AO315" s="17">
        <f t="shared" si="234"/>
        <v>0</v>
      </c>
      <c r="AP315" s="17">
        <f t="shared" si="234"/>
        <v>0</v>
      </c>
      <c r="AQ315" s="17">
        <f t="shared" si="234"/>
        <v>0</v>
      </c>
      <c r="AR315" s="17">
        <f t="shared" si="235"/>
        <v>0</v>
      </c>
      <c r="AS315" s="17">
        <f t="shared" si="235"/>
        <v>0</v>
      </c>
      <c r="AT315" s="17">
        <f t="shared" si="235"/>
        <v>0</v>
      </c>
      <c r="AU315" s="17">
        <f t="shared" si="235"/>
        <v>0</v>
      </c>
      <c r="AV315" s="17">
        <f t="shared" si="235"/>
        <v>0</v>
      </c>
      <c r="AW315" s="17">
        <f t="shared" si="235"/>
        <v>0</v>
      </c>
      <c r="AX315" s="17">
        <f t="shared" si="235"/>
        <v>0</v>
      </c>
      <c r="AY315" s="17">
        <f t="shared" si="235"/>
        <v>0</v>
      </c>
      <c r="BA315" s="17">
        <f t="shared" si="236"/>
        <v>0</v>
      </c>
      <c r="BB315" s="17">
        <f t="shared" si="236"/>
        <v>0</v>
      </c>
      <c r="BC315" s="17">
        <f t="shared" si="236"/>
        <v>0</v>
      </c>
      <c r="BD315" s="17">
        <f t="shared" si="236"/>
        <v>0</v>
      </c>
      <c r="BE315" s="17">
        <f t="shared" si="236"/>
        <v>0</v>
      </c>
      <c r="BF315" s="17">
        <f t="shared" si="236"/>
        <v>0</v>
      </c>
      <c r="BH315" s="36">
        <f t="shared" si="227"/>
        <v>0</v>
      </c>
      <c r="BI315" s="5"/>
    </row>
    <row r="316" spans="1:61" ht="15">
      <c r="A316" s="24" t="s">
        <v>12841</v>
      </c>
      <c r="B316" s="15">
        <f t="shared" si="195"/>
        <v>0</v>
      </c>
      <c r="C316" s="22" t="s">
        <v>12842</v>
      </c>
      <c r="D316" s="78">
        <f t="shared" si="196"/>
        <v>0</v>
      </c>
      <c r="E316" s="17">
        <f t="shared" si="197"/>
        <v>0</v>
      </c>
      <c r="F316" s="3">
        <f t="shared" si="198"/>
        <v>0</v>
      </c>
      <c r="G316" s="84">
        <f t="shared" si="199"/>
        <v>0</v>
      </c>
      <c r="H316" s="79">
        <f t="shared" si="222"/>
        <v>0</v>
      </c>
      <c r="I316" s="79">
        <f t="shared" si="223"/>
        <v>0</v>
      </c>
      <c r="J316" s="79">
        <f t="shared" si="224"/>
        <v>0</v>
      </c>
      <c r="K316" s="23">
        <v>0</v>
      </c>
      <c r="L316" s="17">
        <f t="shared" si="231"/>
        <v>0</v>
      </c>
      <c r="M316" s="17">
        <f t="shared" si="231"/>
        <v>0</v>
      </c>
      <c r="N316" s="79">
        <f t="shared" si="225"/>
        <v>0</v>
      </c>
      <c r="O316" s="17">
        <f t="shared" si="232"/>
        <v>0</v>
      </c>
      <c r="P316" s="17">
        <f t="shared" si="232"/>
        <v>0</v>
      </c>
      <c r="Q316" s="17">
        <f t="shared" si="232"/>
        <v>0</v>
      </c>
      <c r="R316" s="78">
        <f t="shared" si="200"/>
        <v>0</v>
      </c>
      <c r="S316" s="17">
        <f t="shared" si="204"/>
        <v>0</v>
      </c>
      <c r="T316" s="12">
        <f t="shared" si="201"/>
        <v>0</v>
      </c>
      <c r="U316" s="12">
        <f t="shared" si="202"/>
        <v>0</v>
      </c>
      <c r="V316" s="31">
        <v>0</v>
      </c>
      <c r="W316" s="31">
        <v>0</v>
      </c>
      <c r="X316" s="31">
        <v>0</v>
      </c>
      <c r="Y316" s="30">
        <f t="shared" si="226"/>
        <v>0</v>
      </c>
      <c r="Z316" s="17">
        <f t="shared" si="203"/>
        <v>0</v>
      </c>
      <c r="AA316" s="17">
        <f t="shared" si="205"/>
        <v>0</v>
      </c>
      <c r="AB316" s="23">
        <v>0</v>
      </c>
      <c r="AC316" s="17">
        <f t="shared" si="206"/>
        <v>0</v>
      </c>
      <c r="AD316" s="17">
        <f t="shared" si="233"/>
        <v>0</v>
      </c>
      <c r="AE316" s="17">
        <f t="shared" si="233"/>
        <v>0</v>
      </c>
      <c r="AF316" s="17">
        <f t="shared" si="233"/>
        <v>0</v>
      </c>
      <c r="AH316" s="17">
        <f t="shared" si="234"/>
        <v>0</v>
      </c>
      <c r="AI316" s="17">
        <f t="shared" si="234"/>
        <v>0</v>
      </c>
      <c r="AJ316" s="17">
        <f t="shared" si="234"/>
        <v>0</v>
      </c>
      <c r="AK316" s="17">
        <f t="shared" si="234"/>
        <v>0</v>
      </c>
      <c r="AL316" s="17">
        <f t="shared" si="234"/>
        <v>0</v>
      </c>
      <c r="AM316" s="17">
        <f t="shared" si="234"/>
        <v>0</v>
      </c>
      <c r="AN316" s="17">
        <f t="shared" si="234"/>
        <v>0</v>
      </c>
      <c r="AO316" s="17">
        <f t="shared" si="234"/>
        <v>0</v>
      </c>
      <c r="AP316" s="17">
        <f t="shared" si="234"/>
        <v>0</v>
      </c>
      <c r="AQ316" s="17">
        <f t="shared" si="234"/>
        <v>0</v>
      </c>
      <c r="AR316" s="17">
        <f t="shared" si="235"/>
        <v>0</v>
      </c>
      <c r="AS316" s="17">
        <f t="shared" si="235"/>
        <v>0</v>
      </c>
      <c r="AT316" s="17">
        <f t="shared" si="235"/>
        <v>0</v>
      </c>
      <c r="AU316" s="17">
        <f t="shared" si="235"/>
        <v>0</v>
      </c>
      <c r="AV316" s="17">
        <f t="shared" si="235"/>
        <v>0</v>
      </c>
      <c r="AW316" s="17">
        <f t="shared" si="235"/>
        <v>0</v>
      </c>
      <c r="AX316" s="17">
        <f t="shared" si="235"/>
        <v>0</v>
      </c>
      <c r="AY316" s="17">
        <f t="shared" si="235"/>
        <v>0</v>
      </c>
      <c r="BA316" s="17">
        <f t="shared" si="236"/>
        <v>0</v>
      </c>
      <c r="BB316" s="17">
        <f t="shared" si="236"/>
        <v>0</v>
      </c>
      <c r="BC316" s="17">
        <f t="shared" si="236"/>
        <v>0</v>
      </c>
      <c r="BD316" s="17">
        <f t="shared" si="236"/>
        <v>0</v>
      </c>
      <c r="BE316" s="17">
        <f t="shared" si="236"/>
        <v>0</v>
      </c>
      <c r="BF316" s="17">
        <f t="shared" si="236"/>
        <v>0</v>
      </c>
      <c r="BH316" s="36">
        <f t="shared" si="227"/>
        <v>0</v>
      </c>
      <c r="BI316" s="33"/>
    </row>
    <row r="317" spans="1:61" ht="15">
      <c r="A317" s="24" t="s">
        <v>12843</v>
      </c>
      <c r="B317" s="15">
        <f t="shared" si="195"/>
        <v>0</v>
      </c>
      <c r="C317" s="22" t="s">
        <v>12844</v>
      </c>
      <c r="D317" s="78">
        <f t="shared" si="196"/>
        <v>0</v>
      </c>
      <c r="E317" s="17">
        <f t="shared" si="197"/>
        <v>0</v>
      </c>
      <c r="F317" s="3">
        <f t="shared" si="198"/>
        <v>0</v>
      </c>
      <c r="G317" s="84">
        <f t="shared" si="199"/>
        <v>0</v>
      </c>
      <c r="H317" s="79">
        <f t="shared" si="222"/>
        <v>0</v>
      </c>
      <c r="I317" s="79">
        <f t="shared" si="223"/>
        <v>0</v>
      </c>
      <c r="J317" s="79">
        <f t="shared" si="224"/>
        <v>0</v>
      </c>
      <c r="K317" s="23">
        <v>0</v>
      </c>
      <c r="L317" s="17">
        <f t="shared" si="231"/>
        <v>0</v>
      </c>
      <c r="M317" s="17">
        <f t="shared" si="231"/>
        <v>0</v>
      </c>
      <c r="N317" s="79">
        <f t="shared" si="225"/>
        <v>0</v>
      </c>
      <c r="O317" s="17">
        <f t="shared" si="232"/>
        <v>0</v>
      </c>
      <c r="P317" s="17">
        <f t="shared" si="232"/>
        <v>0</v>
      </c>
      <c r="Q317" s="17">
        <f t="shared" si="232"/>
        <v>0</v>
      </c>
      <c r="R317" s="78">
        <f t="shared" si="200"/>
        <v>0</v>
      </c>
      <c r="S317" s="17">
        <f t="shared" si="204"/>
        <v>0</v>
      </c>
      <c r="T317" s="12">
        <f t="shared" si="201"/>
        <v>0</v>
      </c>
      <c r="U317" s="12">
        <f t="shared" si="202"/>
        <v>0</v>
      </c>
      <c r="V317" s="31">
        <v>0</v>
      </c>
      <c r="W317" s="31">
        <v>0</v>
      </c>
      <c r="X317" s="31">
        <v>0</v>
      </c>
      <c r="Y317" s="30">
        <f t="shared" si="226"/>
        <v>0</v>
      </c>
      <c r="Z317" s="17">
        <f t="shared" si="203"/>
        <v>0</v>
      </c>
      <c r="AA317" s="17">
        <f t="shared" si="205"/>
        <v>0</v>
      </c>
      <c r="AB317" s="23">
        <v>0</v>
      </c>
      <c r="AC317" s="17">
        <f t="shared" si="206"/>
        <v>0</v>
      </c>
      <c r="AD317" s="17">
        <f t="shared" si="233"/>
        <v>0</v>
      </c>
      <c r="AE317" s="17">
        <f t="shared" si="233"/>
        <v>0</v>
      </c>
      <c r="AF317" s="17">
        <f t="shared" si="233"/>
        <v>0</v>
      </c>
      <c r="AH317" s="17">
        <f t="shared" si="234"/>
        <v>0</v>
      </c>
      <c r="AI317" s="17">
        <f t="shared" si="234"/>
        <v>0</v>
      </c>
      <c r="AJ317" s="17">
        <f t="shared" si="234"/>
        <v>0</v>
      </c>
      <c r="AK317" s="17">
        <f t="shared" si="234"/>
        <v>0</v>
      </c>
      <c r="AL317" s="17">
        <f t="shared" si="234"/>
        <v>0</v>
      </c>
      <c r="AM317" s="17">
        <f t="shared" si="234"/>
        <v>0</v>
      </c>
      <c r="AN317" s="17">
        <f t="shared" si="234"/>
        <v>0</v>
      </c>
      <c r="AO317" s="17">
        <f t="shared" si="234"/>
        <v>0</v>
      </c>
      <c r="AP317" s="17">
        <f t="shared" si="234"/>
        <v>0</v>
      </c>
      <c r="AQ317" s="17">
        <f t="shared" si="234"/>
        <v>0</v>
      </c>
      <c r="AR317" s="17">
        <f t="shared" si="235"/>
        <v>0</v>
      </c>
      <c r="AS317" s="17">
        <f t="shared" si="235"/>
        <v>0</v>
      </c>
      <c r="AT317" s="17">
        <f t="shared" si="235"/>
        <v>0</v>
      </c>
      <c r="AU317" s="17">
        <f t="shared" si="235"/>
        <v>0</v>
      </c>
      <c r="AV317" s="17">
        <f t="shared" si="235"/>
        <v>0</v>
      </c>
      <c r="AW317" s="17">
        <f t="shared" si="235"/>
        <v>0</v>
      </c>
      <c r="AX317" s="17">
        <f t="shared" si="235"/>
        <v>0</v>
      </c>
      <c r="AY317" s="17">
        <f t="shared" si="235"/>
        <v>0</v>
      </c>
      <c r="BA317" s="17">
        <f t="shared" si="236"/>
        <v>0</v>
      </c>
      <c r="BB317" s="17">
        <f t="shared" si="236"/>
        <v>0</v>
      </c>
      <c r="BC317" s="17">
        <f t="shared" si="236"/>
        <v>0</v>
      </c>
      <c r="BD317" s="17">
        <f t="shared" si="236"/>
        <v>0</v>
      </c>
      <c r="BE317" s="17">
        <f t="shared" si="236"/>
        <v>0</v>
      </c>
      <c r="BF317" s="17">
        <f t="shared" si="236"/>
        <v>0</v>
      </c>
      <c r="BH317" s="36">
        <f t="shared" si="227"/>
        <v>0</v>
      </c>
      <c r="BI317" s="33"/>
    </row>
    <row r="318" spans="1:61" ht="15">
      <c r="A318" s="24" t="s">
        <v>12845</v>
      </c>
      <c r="B318" s="15">
        <f t="shared" si="195"/>
        <v>0</v>
      </c>
      <c r="C318" s="22" t="s">
        <v>12846</v>
      </c>
      <c r="D318" s="78">
        <f t="shared" si="196"/>
        <v>0</v>
      </c>
      <c r="E318" s="17">
        <f t="shared" si="197"/>
        <v>0</v>
      </c>
      <c r="F318" s="3">
        <f t="shared" si="198"/>
        <v>0</v>
      </c>
      <c r="G318" s="84">
        <f t="shared" si="199"/>
        <v>0</v>
      </c>
      <c r="H318" s="79">
        <f t="shared" si="222"/>
        <v>0</v>
      </c>
      <c r="I318" s="79">
        <f t="shared" si="223"/>
        <v>0</v>
      </c>
      <c r="J318" s="79">
        <f t="shared" si="224"/>
        <v>0</v>
      </c>
      <c r="K318" s="23">
        <v>0</v>
      </c>
      <c r="L318" s="17">
        <f t="shared" si="231"/>
        <v>0</v>
      </c>
      <c r="M318" s="17">
        <f t="shared" si="231"/>
        <v>0</v>
      </c>
      <c r="N318" s="79">
        <f t="shared" si="225"/>
        <v>0</v>
      </c>
      <c r="O318" s="17">
        <f t="shared" si="232"/>
        <v>0</v>
      </c>
      <c r="P318" s="17">
        <f t="shared" si="232"/>
        <v>0</v>
      </c>
      <c r="Q318" s="17">
        <f t="shared" si="232"/>
        <v>0</v>
      </c>
      <c r="R318" s="78">
        <f t="shared" si="200"/>
        <v>0</v>
      </c>
      <c r="S318" s="17">
        <f t="shared" si="204"/>
        <v>0</v>
      </c>
      <c r="T318" s="12">
        <f t="shared" si="201"/>
        <v>0</v>
      </c>
      <c r="U318" s="12">
        <f t="shared" si="202"/>
        <v>0</v>
      </c>
      <c r="V318" s="31">
        <v>0</v>
      </c>
      <c r="W318" s="31">
        <v>0</v>
      </c>
      <c r="X318" s="31">
        <v>0</v>
      </c>
      <c r="Y318" s="30">
        <f t="shared" si="226"/>
        <v>0</v>
      </c>
      <c r="Z318" s="17">
        <f t="shared" si="203"/>
        <v>0</v>
      </c>
      <c r="AA318" s="17">
        <f t="shared" si="205"/>
        <v>0</v>
      </c>
      <c r="AB318" s="23">
        <v>0</v>
      </c>
      <c r="AC318" s="17">
        <f t="shared" si="206"/>
        <v>0</v>
      </c>
      <c r="AD318" s="17">
        <f t="shared" si="233"/>
        <v>0</v>
      </c>
      <c r="AE318" s="17">
        <f t="shared" si="233"/>
        <v>0</v>
      </c>
      <c r="AF318" s="17">
        <f t="shared" si="233"/>
        <v>0</v>
      </c>
      <c r="AH318" s="17">
        <f t="shared" ref="AH318:AQ327" si="237">SUMPRODUCT(AH$374:AH$599*(LEFT($A$374:$A$599,LEN($A318))=$A318))</f>
        <v>0</v>
      </c>
      <c r="AI318" s="17">
        <f t="shared" si="237"/>
        <v>0</v>
      </c>
      <c r="AJ318" s="17">
        <f t="shared" si="237"/>
        <v>0</v>
      </c>
      <c r="AK318" s="17">
        <f t="shared" si="237"/>
        <v>0</v>
      </c>
      <c r="AL318" s="17">
        <f t="shared" si="237"/>
        <v>0</v>
      </c>
      <c r="AM318" s="17">
        <f t="shared" si="237"/>
        <v>0</v>
      </c>
      <c r="AN318" s="17">
        <f t="shared" si="237"/>
        <v>0</v>
      </c>
      <c r="AO318" s="17">
        <f t="shared" si="237"/>
        <v>0</v>
      </c>
      <c r="AP318" s="17">
        <f t="shared" si="237"/>
        <v>0</v>
      </c>
      <c r="AQ318" s="17">
        <f t="shared" si="237"/>
        <v>0</v>
      </c>
      <c r="AR318" s="17">
        <f t="shared" ref="AR318:AY327" si="238">SUMPRODUCT(AR$374:AR$599*(LEFT($A$374:$A$599,LEN($A318))=$A318))</f>
        <v>0</v>
      </c>
      <c r="AS318" s="17">
        <f t="shared" si="238"/>
        <v>0</v>
      </c>
      <c r="AT318" s="17">
        <f t="shared" si="238"/>
        <v>0</v>
      </c>
      <c r="AU318" s="17">
        <f t="shared" si="238"/>
        <v>0</v>
      </c>
      <c r="AV318" s="17">
        <f t="shared" si="238"/>
        <v>0</v>
      </c>
      <c r="AW318" s="17">
        <f t="shared" si="238"/>
        <v>0</v>
      </c>
      <c r="AX318" s="17">
        <f t="shared" si="238"/>
        <v>0</v>
      </c>
      <c r="AY318" s="17">
        <f t="shared" si="238"/>
        <v>0</v>
      </c>
      <c r="BA318" s="17">
        <f t="shared" ref="BA318:BF327" si="239">SUMPRODUCT(BA$374:BA$599*(LEFT($A$374:$A$599,LEN($A318))=$A318))</f>
        <v>0</v>
      </c>
      <c r="BB318" s="17">
        <f t="shared" si="239"/>
        <v>0</v>
      </c>
      <c r="BC318" s="17">
        <f t="shared" si="239"/>
        <v>0</v>
      </c>
      <c r="BD318" s="17">
        <f t="shared" si="239"/>
        <v>0</v>
      </c>
      <c r="BE318" s="17">
        <f t="shared" si="239"/>
        <v>0</v>
      </c>
      <c r="BF318" s="17">
        <f t="shared" si="239"/>
        <v>0</v>
      </c>
      <c r="BH318" s="36">
        <f t="shared" si="227"/>
        <v>0</v>
      </c>
      <c r="BI318" s="5"/>
    </row>
    <row r="319" spans="1:61" ht="15">
      <c r="A319" s="24" t="s">
        <v>12847</v>
      </c>
      <c r="B319" s="15">
        <f t="shared" si="195"/>
        <v>0</v>
      </c>
      <c r="C319" s="22" t="s">
        <v>12848</v>
      </c>
      <c r="D319" s="78">
        <f t="shared" si="196"/>
        <v>0</v>
      </c>
      <c r="E319" s="17">
        <f t="shared" si="197"/>
        <v>0</v>
      </c>
      <c r="F319" s="3">
        <f t="shared" si="198"/>
        <v>0</v>
      </c>
      <c r="G319" s="84">
        <f t="shared" si="199"/>
        <v>0</v>
      </c>
      <c r="H319" s="79">
        <f t="shared" si="222"/>
        <v>0</v>
      </c>
      <c r="I319" s="79">
        <f t="shared" si="223"/>
        <v>0</v>
      </c>
      <c r="J319" s="79">
        <f t="shared" si="224"/>
        <v>0</v>
      </c>
      <c r="K319" s="23">
        <v>0</v>
      </c>
      <c r="L319" s="17">
        <f t="shared" si="231"/>
        <v>0</v>
      </c>
      <c r="M319" s="17">
        <f t="shared" si="231"/>
        <v>0</v>
      </c>
      <c r="N319" s="79">
        <f t="shared" si="225"/>
        <v>0</v>
      </c>
      <c r="O319" s="17">
        <f t="shared" si="232"/>
        <v>0</v>
      </c>
      <c r="P319" s="17">
        <f t="shared" si="232"/>
        <v>0</v>
      </c>
      <c r="Q319" s="17">
        <f t="shared" si="232"/>
        <v>0</v>
      </c>
      <c r="R319" s="78">
        <f t="shared" si="200"/>
        <v>0</v>
      </c>
      <c r="S319" s="17">
        <f t="shared" si="204"/>
        <v>0</v>
      </c>
      <c r="T319" s="12">
        <f t="shared" si="201"/>
        <v>0</v>
      </c>
      <c r="U319" s="12">
        <f t="shared" si="202"/>
        <v>0</v>
      </c>
      <c r="V319" s="31">
        <v>0</v>
      </c>
      <c r="W319" s="31">
        <v>0</v>
      </c>
      <c r="X319" s="31">
        <v>0</v>
      </c>
      <c r="Y319" s="30">
        <f t="shared" si="226"/>
        <v>0</v>
      </c>
      <c r="Z319" s="17">
        <f t="shared" si="203"/>
        <v>0</v>
      </c>
      <c r="AA319" s="17">
        <f t="shared" si="205"/>
        <v>0</v>
      </c>
      <c r="AB319" s="23">
        <v>0</v>
      </c>
      <c r="AC319" s="17">
        <f t="shared" si="206"/>
        <v>0</v>
      </c>
      <c r="AD319" s="17">
        <f t="shared" si="233"/>
        <v>0</v>
      </c>
      <c r="AE319" s="17">
        <f t="shared" si="233"/>
        <v>0</v>
      </c>
      <c r="AF319" s="17">
        <f t="shared" si="233"/>
        <v>0</v>
      </c>
      <c r="AH319" s="17">
        <f t="shared" si="237"/>
        <v>0</v>
      </c>
      <c r="AI319" s="17">
        <f t="shared" si="237"/>
        <v>0</v>
      </c>
      <c r="AJ319" s="17">
        <f t="shared" si="237"/>
        <v>0</v>
      </c>
      <c r="AK319" s="17">
        <f t="shared" si="237"/>
        <v>0</v>
      </c>
      <c r="AL319" s="17">
        <f t="shared" si="237"/>
        <v>0</v>
      </c>
      <c r="AM319" s="17">
        <f t="shared" si="237"/>
        <v>0</v>
      </c>
      <c r="AN319" s="17">
        <f t="shared" si="237"/>
        <v>0</v>
      </c>
      <c r="AO319" s="17">
        <f t="shared" si="237"/>
        <v>0</v>
      </c>
      <c r="AP319" s="17">
        <f t="shared" si="237"/>
        <v>0</v>
      </c>
      <c r="AQ319" s="17">
        <f t="shared" si="237"/>
        <v>0</v>
      </c>
      <c r="AR319" s="17">
        <f t="shared" si="238"/>
        <v>0</v>
      </c>
      <c r="AS319" s="17">
        <f t="shared" si="238"/>
        <v>0</v>
      </c>
      <c r="AT319" s="17">
        <f t="shared" si="238"/>
        <v>0</v>
      </c>
      <c r="AU319" s="17">
        <f t="shared" si="238"/>
        <v>0</v>
      </c>
      <c r="AV319" s="17">
        <f t="shared" si="238"/>
        <v>0</v>
      </c>
      <c r="AW319" s="17">
        <f t="shared" si="238"/>
        <v>0</v>
      </c>
      <c r="AX319" s="17">
        <f t="shared" si="238"/>
        <v>0</v>
      </c>
      <c r="AY319" s="17">
        <f t="shared" si="238"/>
        <v>0</v>
      </c>
      <c r="BA319" s="17">
        <f t="shared" si="239"/>
        <v>0</v>
      </c>
      <c r="BB319" s="17">
        <f t="shared" si="239"/>
        <v>0</v>
      </c>
      <c r="BC319" s="17">
        <f t="shared" si="239"/>
        <v>0</v>
      </c>
      <c r="BD319" s="17">
        <f t="shared" si="239"/>
        <v>0</v>
      </c>
      <c r="BE319" s="17">
        <f t="shared" si="239"/>
        <v>0</v>
      </c>
      <c r="BF319" s="17">
        <f t="shared" si="239"/>
        <v>0</v>
      </c>
      <c r="BH319" s="36">
        <f t="shared" si="227"/>
        <v>0</v>
      </c>
      <c r="BI319" s="5"/>
    </row>
    <row r="320" spans="1:61" ht="15">
      <c r="A320" s="24" t="s">
        <v>12849</v>
      </c>
      <c r="B320" s="15">
        <f t="shared" si="195"/>
        <v>0</v>
      </c>
      <c r="C320" s="22" t="s">
        <v>12850</v>
      </c>
      <c r="D320" s="78">
        <f t="shared" si="196"/>
        <v>0</v>
      </c>
      <c r="E320" s="17">
        <f t="shared" si="197"/>
        <v>0</v>
      </c>
      <c r="F320" s="3">
        <f t="shared" si="198"/>
        <v>0</v>
      </c>
      <c r="G320" s="84">
        <f t="shared" si="199"/>
        <v>0</v>
      </c>
      <c r="H320" s="79">
        <f t="shared" si="222"/>
        <v>0</v>
      </c>
      <c r="I320" s="79">
        <f t="shared" si="223"/>
        <v>0</v>
      </c>
      <c r="J320" s="79">
        <f t="shared" si="224"/>
        <v>0</v>
      </c>
      <c r="K320" s="23">
        <v>0</v>
      </c>
      <c r="L320" s="17">
        <f t="shared" si="231"/>
        <v>0</v>
      </c>
      <c r="M320" s="17">
        <f t="shared" si="231"/>
        <v>0</v>
      </c>
      <c r="N320" s="79">
        <f t="shared" si="225"/>
        <v>0</v>
      </c>
      <c r="O320" s="17">
        <f t="shared" si="232"/>
        <v>0</v>
      </c>
      <c r="P320" s="17">
        <f t="shared" si="232"/>
        <v>0</v>
      </c>
      <c r="Q320" s="17">
        <f t="shared" si="232"/>
        <v>0</v>
      </c>
      <c r="R320" s="78">
        <f t="shared" si="200"/>
        <v>0</v>
      </c>
      <c r="S320" s="17">
        <f t="shared" si="204"/>
        <v>0</v>
      </c>
      <c r="T320" s="12">
        <f t="shared" si="201"/>
        <v>0</v>
      </c>
      <c r="U320" s="12">
        <f t="shared" si="202"/>
        <v>0</v>
      </c>
      <c r="V320" s="31">
        <v>0</v>
      </c>
      <c r="W320" s="31">
        <v>0</v>
      </c>
      <c r="X320" s="31">
        <v>0</v>
      </c>
      <c r="Y320" s="30">
        <f t="shared" si="226"/>
        <v>0</v>
      </c>
      <c r="Z320" s="17">
        <f t="shared" si="203"/>
        <v>0</v>
      </c>
      <c r="AA320" s="17">
        <f t="shared" si="205"/>
        <v>0</v>
      </c>
      <c r="AB320" s="23">
        <v>0</v>
      </c>
      <c r="AC320" s="17">
        <f t="shared" si="206"/>
        <v>0</v>
      </c>
      <c r="AD320" s="17">
        <f t="shared" si="233"/>
        <v>0</v>
      </c>
      <c r="AE320" s="17">
        <f t="shared" si="233"/>
        <v>0</v>
      </c>
      <c r="AF320" s="17">
        <f t="shared" si="233"/>
        <v>0</v>
      </c>
      <c r="AH320" s="17">
        <f t="shared" si="237"/>
        <v>0</v>
      </c>
      <c r="AI320" s="17">
        <f t="shared" si="237"/>
        <v>0</v>
      </c>
      <c r="AJ320" s="17">
        <f t="shared" si="237"/>
        <v>0</v>
      </c>
      <c r="AK320" s="17">
        <f t="shared" si="237"/>
        <v>0</v>
      </c>
      <c r="AL320" s="17">
        <f t="shared" si="237"/>
        <v>0</v>
      </c>
      <c r="AM320" s="17">
        <f t="shared" si="237"/>
        <v>0</v>
      </c>
      <c r="AN320" s="17">
        <f t="shared" si="237"/>
        <v>0</v>
      </c>
      <c r="AO320" s="17">
        <f t="shared" si="237"/>
        <v>0</v>
      </c>
      <c r="AP320" s="17">
        <f t="shared" si="237"/>
        <v>0</v>
      </c>
      <c r="AQ320" s="17">
        <f t="shared" si="237"/>
        <v>0</v>
      </c>
      <c r="AR320" s="17">
        <f t="shared" si="238"/>
        <v>0</v>
      </c>
      <c r="AS320" s="17">
        <f t="shared" si="238"/>
        <v>0</v>
      </c>
      <c r="AT320" s="17">
        <f t="shared" si="238"/>
        <v>0</v>
      </c>
      <c r="AU320" s="17">
        <f t="shared" si="238"/>
        <v>0</v>
      </c>
      <c r="AV320" s="17">
        <f t="shared" si="238"/>
        <v>0</v>
      </c>
      <c r="AW320" s="17">
        <f t="shared" si="238"/>
        <v>0</v>
      </c>
      <c r="AX320" s="17">
        <f t="shared" si="238"/>
        <v>0</v>
      </c>
      <c r="AY320" s="17">
        <f t="shared" si="238"/>
        <v>0</v>
      </c>
      <c r="BA320" s="17">
        <f t="shared" si="239"/>
        <v>0</v>
      </c>
      <c r="BB320" s="17">
        <f t="shared" si="239"/>
        <v>0</v>
      </c>
      <c r="BC320" s="17">
        <f t="shared" si="239"/>
        <v>0</v>
      </c>
      <c r="BD320" s="17">
        <f t="shared" si="239"/>
        <v>0</v>
      </c>
      <c r="BE320" s="17">
        <f t="shared" si="239"/>
        <v>0</v>
      </c>
      <c r="BF320" s="17">
        <f t="shared" si="239"/>
        <v>0</v>
      </c>
      <c r="BH320" s="36">
        <f t="shared" si="227"/>
        <v>0</v>
      </c>
      <c r="BI320" s="33"/>
    </row>
    <row r="321" spans="1:61" ht="15">
      <c r="A321" s="24" t="s">
        <v>12851</v>
      </c>
      <c r="B321" s="15">
        <f t="shared" si="195"/>
        <v>0</v>
      </c>
      <c r="C321" s="22" t="s">
        <v>12852</v>
      </c>
      <c r="D321" s="78">
        <f t="shared" si="196"/>
        <v>0</v>
      </c>
      <c r="E321" s="17">
        <f t="shared" si="197"/>
        <v>0</v>
      </c>
      <c r="F321" s="3">
        <f t="shared" si="198"/>
        <v>0</v>
      </c>
      <c r="G321" s="84">
        <f t="shared" si="199"/>
        <v>0</v>
      </c>
      <c r="H321" s="79">
        <f t="shared" si="222"/>
        <v>0</v>
      </c>
      <c r="I321" s="79">
        <f t="shared" si="223"/>
        <v>0</v>
      </c>
      <c r="J321" s="79">
        <f t="shared" si="224"/>
        <v>0</v>
      </c>
      <c r="K321" s="23">
        <v>0</v>
      </c>
      <c r="L321" s="17">
        <f t="shared" si="231"/>
        <v>0</v>
      </c>
      <c r="M321" s="17">
        <f t="shared" si="231"/>
        <v>0</v>
      </c>
      <c r="N321" s="79">
        <f t="shared" si="225"/>
        <v>0</v>
      </c>
      <c r="O321" s="17">
        <f t="shared" si="232"/>
        <v>0</v>
      </c>
      <c r="P321" s="17">
        <f t="shared" si="232"/>
        <v>0</v>
      </c>
      <c r="Q321" s="17">
        <f t="shared" si="232"/>
        <v>0</v>
      </c>
      <c r="R321" s="78">
        <f t="shared" si="200"/>
        <v>0</v>
      </c>
      <c r="S321" s="17">
        <f t="shared" si="204"/>
        <v>0</v>
      </c>
      <c r="T321" s="12">
        <f t="shared" si="201"/>
        <v>0</v>
      </c>
      <c r="U321" s="12">
        <f t="shared" si="202"/>
        <v>0</v>
      </c>
      <c r="V321" s="31">
        <v>0</v>
      </c>
      <c r="W321" s="31">
        <v>0</v>
      </c>
      <c r="X321" s="31">
        <v>0</v>
      </c>
      <c r="Y321" s="30">
        <f t="shared" si="226"/>
        <v>0</v>
      </c>
      <c r="Z321" s="17">
        <f t="shared" si="203"/>
        <v>0</v>
      </c>
      <c r="AA321" s="17">
        <f t="shared" si="205"/>
        <v>0</v>
      </c>
      <c r="AB321" s="23">
        <v>0</v>
      </c>
      <c r="AC321" s="17">
        <f t="shared" si="206"/>
        <v>0</v>
      </c>
      <c r="AD321" s="17">
        <f t="shared" si="233"/>
        <v>0</v>
      </c>
      <c r="AE321" s="17">
        <f t="shared" si="233"/>
        <v>0</v>
      </c>
      <c r="AF321" s="17">
        <f t="shared" si="233"/>
        <v>0</v>
      </c>
      <c r="AH321" s="17">
        <f t="shared" si="237"/>
        <v>0</v>
      </c>
      <c r="AI321" s="17">
        <f t="shared" si="237"/>
        <v>0</v>
      </c>
      <c r="AJ321" s="17">
        <f t="shared" si="237"/>
        <v>0</v>
      </c>
      <c r="AK321" s="17">
        <f t="shared" si="237"/>
        <v>0</v>
      </c>
      <c r="AL321" s="17">
        <f t="shared" si="237"/>
        <v>0</v>
      </c>
      <c r="AM321" s="17">
        <f t="shared" si="237"/>
        <v>0</v>
      </c>
      <c r="AN321" s="17">
        <f t="shared" si="237"/>
        <v>0</v>
      </c>
      <c r="AO321" s="17">
        <f t="shared" si="237"/>
        <v>0</v>
      </c>
      <c r="AP321" s="17">
        <f t="shared" si="237"/>
        <v>0</v>
      </c>
      <c r="AQ321" s="17">
        <f t="shared" si="237"/>
        <v>0</v>
      </c>
      <c r="AR321" s="17">
        <f t="shared" si="238"/>
        <v>0</v>
      </c>
      <c r="AS321" s="17">
        <f t="shared" si="238"/>
        <v>0</v>
      </c>
      <c r="AT321" s="17">
        <f t="shared" si="238"/>
        <v>0</v>
      </c>
      <c r="AU321" s="17">
        <f t="shared" si="238"/>
        <v>0</v>
      </c>
      <c r="AV321" s="17">
        <f t="shared" si="238"/>
        <v>0</v>
      </c>
      <c r="AW321" s="17">
        <f t="shared" si="238"/>
        <v>0</v>
      </c>
      <c r="AX321" s="17">
        <f t="shared" si="238"/>
        <v>0</v>
      </c>
      <c r="AY321" s="17">
        <f t="shared" si="238"/>
        <v>0</v>
      </c>
      <c r="BA321" s="17">
        <f t="shared" si="239"/>
        <v>0</v>
      </c>
      <c r="BB321" s="17">
        <f t="shared" si="239"/>
        <v>0</v>
      </c>
      <c r="BC321" s="17">
        <f t="shared" si="239"/>
        <v>0</v>
      </c>
      <c r="BD321" s="17">
        <f t="shared" si="239"/>
        <v>0</v>
      </c>
      <c r="BE321" s="17">
        <f t="shared" si="239"/>
        <v>0</v>
      </c>
      <c r="BF321" s="17">
        <f t="shared" si="239"/>
        <v>0</v>
      </c>
      <c r="BH321" s="36">
        <f t="shared" si="227"/>
        <v>0</v>
      </c>
      <c r="BI321" s="33"/>
    </row>
    <row r="322" spans="1:61" ht="15">
      <c r="A322" s="24" t="s">
        <v>12853</v>
      </c>
      <c r="B322" s="15">
        <f t="shared" si="195"/>
        <v>0</v>
      </c>
      <c r="C322" s="22" t="s">
        <v>12854</v>
      </c>
      <c r="D322" s="78">
        <f t="shared" si="196"/>
        <v>0</v>
      </c>
      <c r="E322" s="17">
        <f t="shared" si="197"/>
        <v>0</v>
      </c>
      <c r="F322" s="3">
        <f t="shared" si="198"/>
        <v>0</v>
      </c>
      <c r="G322" s="84">
        <f t="shared" si="199"/>
        <v>0</v>
      </c>
      <c r="H322" s="79">
        <f t="shared" si="222"/>
        <v>0</v>
      </c>
      <c r="I322" s="79">
        <f t="shared" si="223"/>
        <v>0</v>
      </c>
      <c r="J322" s="79">
        <f t="shared" si="224"/>
        <v>0</v>
      </c>
      <c r="K322" s="23">
        <v>0</v>
      </c>
      <c r="L322" s="17">
        <f t="shared" si="231"/>
        <v>0</v>
      </c>
      <c r="M322" s="17">
        <f t="shared" si="231"/>
        <v>0</v>
      </c>
      <c r="N322" s="79">
        <f t="shared" si="225"/>
        <v>0</v>
      </c>
      <c r="O322" s="17">
        <f t="shared" si="232"/>
        <v>0</v>
      </c>
      <c r="P322" s="17">
        <f t="shared" si="232"/>
        <v>0</v>
      </c>
      <c r="Q322" s="17">
        <f t="shared" si="232"/>
        <v>0</v>
      </c>
      <c r="R322" s="78">
        <f t="shared" si="200"/>
        <v>0</v>
      </c>
      <c r="S322" s="17">
        <f t="shared" si="204"/>
        <v>0</v>
      </c>
      <c r="T322" s="12">
        <f t="shared" si="201"/>
        <v>0</v>
      </c>
      <c r="U322" s="12">
        <f t="shared" si="202"/>
        <v>0</v>
      </c>
      <c r="V322" s="31">
        <v>0</v>
      </c>
      <c r="W322" s="31">
        <v>0</v>
      </c>
      <c r="X322" s="31">
        <v>0</v>
      </c>
      <c r="Y322" s="30">
        <f t="shared" si="226"/>
        <v>0</v>
      </c>
      <c r="Z322" s="17">
        <f t="shared" si="203"/>
        <v>0</v>
      </c>
      <c r="AA322" s="17">
        <f t="shared" si="205"/>
        <v>0</v>
      </c>
      <c r="AB322" s="23">
        <v>0</v>
      </c>
      <c r="AC322" s="17">
        <f t="shared" si="206"/>
        <v>0</v>
      </c>
      <c r="AD322" s="17">
        <f t="shared" si="233"/>
        <v>0</v>
      </c>
      <c r="AE322" s="17">
        <f t="shared" si="233"/>
        <v>0</v>
      </c>
      <c r="AF322" s="17">
        <f t="shared" si="233"/>
        <v>0</v>
      </c>
      <c r="AH322" s="17">
        <f t="shared" si="237"/>
        <v>0</v>
      </c>
      <c r="AI322" s="17">
        <f t="shared" si="237"/>
        <v>0</v>
      </c>
      <c r="AJ322" s="17">
        <f t="shared" si="237"/>
        <v>0</v>
      </c>
      <c r="AK322" s="17">
        <f t="shared" si="237"/>
        <v>0</v>
      </c>
      <c r="AL322" s="17">
        <f t="shared" si="237"/>
        <v>0</v>
      </c>
      <c r="AM322" s="17">
        <f t="shared" si="237"/>
        <v>0</v>
      </c>
      <c r="AN322" s="17">
        <f t="shared" si="237"/>
        <v>0</v>
      </c>
      <c r="AO322" s="17">
        <f t="shared" si="237"/>
        <v>0</v>
      </c>
      <c r="AP322" s="17">
        <f t="shared" si="237"/>
        <v>0</v>
      </c>
      <c r="AQ322" s="17">
        <f t="shared" si="237"/>
        <v>0</v>
      </c>
      <c r="AR322" s="17">
        <f t="shared" si="238"/>
        <v>0</v>
      </c>
      <c r="AS322" s="17">
        <f t="shared" si="238"/>
        <v>0</v>
      </c>
      <c r="AT322" s="17">
        <f t="shared" si="238"/>
        <v>0</v>
      </c>
      <c r="AU322" s="17">
        <f t="shared" si="238"/>
        <v>0</v>
      </c>
      <c r="AV322" s="17">
        <f t="shared" si="238"/>
        <v>0</v>
      </c>
      <c r="AW322" s="17">
        <f t="shared" si="238"/>
        <v>0</v>
      </c>
      <c r="AX322" s="17">
        <f t="shared" si="238"/>
        <v>0</v>
      </c>
      <c r="AY322" s="17">
        <f t="shared" si="238"/>
        <v>0</v>
      </c>
      <c r="BA322" s="17">
        <f t="shared" si="239"/>
        <v>0</v>
      </c>
      <c r="BB322" s="17">
        <f t="shared" si="239"/>
        <v>0</v>
      </c>
      <c r="BC322" s="17">
        <f t="shared" si="239"/>
        <v>0</v>
      </c>
      <c r="BD322" s="17">
        <f t="shared" si="239"/>
        <v>0</v>
      </c>
      <c r="BE322" s="17">
        <f t="shared" si="239"/>
        <v>0</v>
      </c>
      <c r="BF322" s="17">
        <f t="shared" si="239"/>
        <v>0</v>
      </c>
      <c r="BH322" s="36">
        <f t="shared" si="227"/>
        <v>0</v>
      </c>
      <c r="BI322" s="5"/>
    </row>
    <row r="323" spans="1:61" ht="15">
      <c r="A323" s="24" t="s">
        <v>12855</v>
      </c>
      <c r="B323" s="15">
        <f t="shared" si="195"/>
        <v>0</v>
      </c>
      <c r="C323" s="22" t="s">
        <v>12856</v>
      </c>
      <c r="D323" s="78">
        <f t="shared" si="196"/>
        <v>0</v>
      </c>
      <c r="E323" s="17">
        <f t="shared" si="197"/>
        <v>0</v>
      </c>
      <c r="F323" s="3">
        <f t="shared" si="198"/>
        <v>0</v>
      </c>
      <c r="G323" s="84">
        <f t="shared" si="199"/>
        <v>0</v>
      </c>
      <c r="H323" s="79">
        <f t="shared" si="222"/>
        <v>0</v>
      </c>
      <c r="I323" s="79">
        <f t="shared" si="223"/>
        <v>0</v>
      </c>
      <c r="J323" s="79">
        <f t="shared" si="224"/>
        <v>0</v>
      </c>
      <c r="K323" s="23">
        <v>0</v>
      </c>
      <c r="L323" s="17">
        <f t="shared" si="231"/>
        <v>0</v>
      </c>
      <c r="M323" s="17">
        <f t="shared" si="231"/>
        <v>0</v>
      </c>
      <c r="N323" s="79">
        <f t="shared" si="225"/>
        <v>0</v>
      </c>
      <c r="O323" s="17">
        <f t="shared" si="232"/>
        <v>0</v>
      </c>
      <c r="P323" s="17">
        <f t="shared" si="232"/>
        <v>0</v>
      </c>
      <c r="Q323" s="17">
        <f t="shared" si="232"/>
        <v>0</v>
      </c>
      <c r="R323" s="78">
        <f t="shared" si="200"/>
        <v>0</v>
      </c>
      <c r="S323" s="17">
        <f t="shared" si="204"/>
        <v>0</v>
      </c>
      <c r="T323" s="12">
        <f t="shared" si="201"/>
        <v>0</v>
      </c>
      <c r="U323" s="12">
        <f t="shared" si="202"/>
        <v>0</v>
      </c>
      <c r="V323" s="31">
        <v>0</v>
      </c>
      <c r="W323" s="31">
        <v>0</v>
      </c>
      <c r="X323" s="31">
        <v>0</v>
      </c>
      <c r="Y323" s="30">
        <f t="shared" si="226"/>
        <v>0</v>
      </c>
      <c r="Z323" s="17">
        <f t="shared" si="203"/>
        <v>0</v>
      </c>
      <c r="AA323" s="17">
        <f t="shared" si="205"/>
        <v>0</v>
      </c>
      <c r="AB323" s="23">
        <v>0</v>
      </c>
      <c r="AC323" s="17">
        <f t="shared" si="206"/>
        <v>0</v>
      </c>
      <c r="AD323" s="17">
        <f t="shared" si="233"/>
        <v>0</v>
      </c>
      <c r="AE323" s="17">
        <f t="shared" si="233"/>
        <v>0</v>
      </c>
      <c r="AF323" s="17">
        <f t="shared" si="233"/>
        <v>0</v>
      </c>
      <c r="AH323" s="17">
        <f t="shared" si="237"/>
        <v>0</v>
      </c>
      <c r="AI323" s="17">
        <f t="shared" si="237"/>
        <v>0</v>
      </c>
      <c r="AJ323" s="17">
        <f t="shared" si="237"/>
        <v>0</v>
      </c>
      <c r="AK323" s="17">
        <f t="shared" si="237"/>
        <v>0</v>
      </c>
      <c r="AL323" s="17">
        <f t="shared" si="237"/>
        <v>0</v>
      </c>
      <c r="AM323" s="17">
        <f t="shared" si="237"/>
        <v>0</v>
      </c>
      <c r="AN323" s="17">
        <f t="shared" si="237"/>
        <v>0</v>
      </c>
      <c r="AO323" s="17">
        <f t="shared" si="237"/>
        <v>0</v>
      </c>
      <c r="AP323" s="17">
        <f t="shared" si="237"/>
        <v>0</v>
      </c>
      <c r="AQ323" s="17">
        <f t="shared" si="237"/>
        <v>0</v>
      </c>
      <c r="AR323" s="17">
        <f t="shared" si="238"/>
        <v>0</v>
      </c>
      <c r="AS323" s="17">
        <f t="shared" si="238"/>
        <v>0</v>
      </c>
      <c r="AT323" s="17">
        <f t="shared" si="238"/>
        <v>0</v>
      </c>
      <c r="AU323" s="17">
        <f t="shared" si="238"/>
        <v>0</v>
      </c>
      <c r="AV323" s="17">
        <f t="shared" si="238"/>
        <v>0</v>
      </c>
      <c r="AW323" s="17">
        <f t="shared" si="238"/>
        <v>0</v>
      </c>
      <c r="AX323" s="17">
        <f t="shared" si="238"/>
        <v>0</v>
      </c>
      <c r="AY323" s="17">
        <f t="shared" si="238"/>
        <v>0</v>
      </c>
      <c r="BA323" s="17">
        <f t="shared" si="239"/>
        <v>0</v>
      </c>
      <c r="BB323" s="17">
        <f t="shared" si="239"/>
        <v>0</v>
      </c>
      <c r="BC323" s="17">
        <f t="shared" si="239"/>
        <v>0</v>
      </c>
      <c r="BD323" s="17">
        <f t="shared" si="239"/>
        <v>0</v>
      </c>
      <c r="BE323" s="17">
        <f t="shared" si="239"/>
        <v>0</v>
      </c>
      <c r="BF323" s="17">
        <f t="shared" si="239"/>
        <v>0</v>
      </c>
      <c r="BH323" s="36">
        <f t="shared" si="227"/>
        <v>0</v>
      </c>
      <c r="BI323" s="5"/>
    </row>
    <row r="324" spans="1:61" ht="15">
      <c r="A324" s="24" t="s">
        <v>12857</v>
      </c>
      <c r="B324" s="15">
        <f t="shared" si="195"/>
        <v>0</v>
      </c>
      <c r="C324" s="22" t="s">
        <v>12858</v>
      </c>
      <c r="D324" s="78">
        <f t="shared" si="196"/>
        <v>0</v>
      </c>
      <c r="E324" s="17">
        <f t="shared" si="197"/>
        <v>0</v>
      </c>
      <c r="F324" s="3">
        <f t="shared" si="198"/>
        <v>0</v>
      </c>
      <c r="G324" s="84">
        <f t="shared" si="199"/>
        <v>0</v>
      </c>
      <c r="H324" s="79">
        <f t="shared" si="222"/>
        <v>0</v>
      </c>
      <c r="I324" s="79">
        <f t="shared" si="223"/>
        <v>0</v>
      </c>
      <c r="J324" s="79">
        <f t="shared" si="224"/>
        <v>0</v>
      </c>
      <c r="K324" s="23">
        <v>0</v>
      </c>
      <c r="L324" s="17">
        <f t="shared" si="231"/>
        <v>0</v>
      </c>
      <c r="M324" s="17">
        <f t="shared" si="231"/>
        <v>0</v>
      </c>
      <c r="N324" s="79">
        <f t="shared" si="225"/>
        <v>0</v>
      </c>
      <c r="O324" s="17">
        <f t="shared" si="232"/>
        <v>0</v>
      </c>
      <c r="P324" s="17">
        <f t="shared" si="232"/>
        <v>0</v>
      </c>
      <c r="Q324" s="17">
        <f t="shared" si="232"/>
        <v>0</v>
      </c>
      <c r="R324" s="78">
        <f t="shared" si="200"/>
        <v>0</v>
      </c>
      <c r="S324" s="17">
        <f t="shared" si="204"/>
        <v>0</v>
      </c>
      <c r="T324" s="12">
        <f t="shared" si="201"/>
        <v>0</v>
      </c>
      <c r="U324" s="12">
        <f t="shared" si="202"/>
        <v>0</v>
      </c>
      <c r="V324" s="31">
        <v>0</v>
      </c>
      <c r="W324" s="31">
        <v>0</v>
      </c>
      <c r="X324" s="31">
        <v>0</v>
      </c>
      <c r="Y324" s="30">
        <f t="shared" si="226"/>
        <v>0</v>
      </c>
      <c r="Z324" s="17">
        <f t="shared" si="203"/>
        <v>0</v>
      </c>
      <c r="AA324" s="17">
        <f t="shared" si="205"/>
        <v>0</v>
      </c>
      <c r="AB324" s="23">
        <v>0</v>
      </c>
      <c r="AC324" s="17">
        <f t="shared" si="206"/>
        <v>0</v>
      </c>
      <c r="AD324" s="17">
        <f t="shared" si="233"/>
        <v>0</v>
      </c>
      <c r="AE324" s="17">
        <f t="shared" si="233"/>
        <v>0</v>
      </c>
      <c r="AF324" s="17">
        <f t="shared" si="233"/>
        <v>0</v>
      </c>
      <c r="AH324" s="17">
        <f t="shared" si="237"/>
        <v>0</v>
      </c>
      <c r="AI324" s="17">
        <f t="shared" si="237"/>
        <v>0</v>
      </c>
      <c r="AJ324" s="17">
        <f t="shared" si="237"/>
        <v>0</v>
      </c>
      <c r="AK324" s="17">
        <f t="shared" si="237"/>
        <v>0</v>
      </c>
      <c r="AL324" s="17">
        <f t="shared" si="237"/>
        <v>0</v>
      </c>
      <c r="AM324" s="17">
        <f t="shared" si="237"/>
        <v>0</v>
      </c>
      <c r="AN324" s="17">
        <f t="shared" si="237"/>
        <v>0</v>
      </c>
      <c r="AO324" s="17">
        <f t="shared" si="237"/>
        <v>0</v>
      </c>
      <c r="AP324" s="17">
        <f t="shared" si="237"/>
        <v>0</v>
      </c>
      <c r="AQ324" s="17">
        <f t="shared" si="237"/>
        <v>0</v>
      </c>
      <c r="AR324" s="17">
        <f t="shared" si="238"/>
        <v>0</v>
      </c>
      <c r="AS324" s="17">
        <f t="shared" si="238"/>
        <v>0</v>
      </c>
      <c r="AT324" s="17">
        <f t="shared" si="238"/>
        <v>0</v>
      </c>
      <c r="AU324" s="17">
        <f t="shared" si="238"/>
        <v>0</v>
      </c>
      <c r="AV324" s="17">
        <f t="shared" si="238"/>
        <v>0</v>
      </c>
      <c r="AW324" s="17">
        <f t="shared" si="238"/>
        <v>0</v>
      </c>
      <c r="AX324" s="17">
        <f t="shared" si="238"/>
        <v>0</v>
      </c>
      <c r="AY324" s="17">
        <f t="shared" si="238"/>
        <v>0</v>
      </c>
      <c r="BA324" s="17">
        <f t="shared" si="239"/>
        <v>0</v>
      </c>
      <c r="BB324" s="17">
        <f t="shared" si="239"/>
        <v>0</v>
      </c>
      <c r="BC324" s="17">
        <f t="shared" si="239"/>
        <v>0</v>
      </c>
      <c r="BD324" s="17">
        <f t="shared" si="239"/>
        <v>0</v>
      </c>
      <c r="BE324" s="17">
        <f t="shared" si="239"/>
        <v>0</v>
      </c>
      <c r="BF324" s="17">
        <f t="shared" si="239"/>
        <v>0</v>
      </c>
      <c r="BH324" s="36">
        <f t="shared" si="227"/>
        <v>0</v>
      </c>
      <c r="BI324" s="33"/>
    </row>
    <row r="325" spans="1:61" ht="15">
      <c r="A325" s="24" t="s">
        <v>12859</v>
      </c>
      <c r="B325" s="15">
        <f t="shared" si="195"/>
        <v>0</v>
      </c>
      <c r="C325" s="22" t="s">
        <v>12860</v>
      </c>
      <c r="D325" s="78">
        <f t="shared" si="196"/>
        <v>0</v>
      </c>
      <c r="E325" s="17">
        <f t="shared" si="197"/>
        <v>0</v>
      </c>
      <c r="F325" s="3">
        <f t="shared" si="198"/>
        <v>0</v>
      </c>
      <c r="G325" s="84">
        <f t="shared" si="199"/>
        <v>0</v>
      </c>
      <c r="H325" s="79">
        <f t="shared" si="222"/>
        <v>0</v>
      </c>
      <c r="I325" s="79">
        <f t="shared" si="223"/>
        <v>0</v>
      </c>
      <c r="J325" s="79">
        <f t="shared" si="224"/>
        <v>0</v>
      </c>
      <c r="K325" s="23">
        <v>0</v>
      </c>
      <c r="L325" s="17">
        <f t="shared" si="231"/>
        <v>0</v>
      </c>
      <c r="M325" s="17">
        <f t="shared" si="231"/>
        <v>0</v>
      </c>
      <c r="N325" s="79">
        <f t="shared" si="225"/>
        <v>0</v>
      </c>
      <c r="O325" s="17">
        <f t="shared" si="232"/>
        <v>0</v>
      </c>
      <c r="P325" s="17">
        <f t="shared" si="232"/>
        <v>0</v>
      </c>
      <c r="Q325" s="17">
        <f t="shared" si="232"/>
        <v>0</v>
      </c>
      <c r="R325" s="78">
        <f t="shared" si="200"/>
        <v>0</v>
      </c>
      <c r="S325" s="17">
        <f t="shared" si="204"/>
        <v>0</v>
      </c>
      <c r="T325" s="12">
        <f t="shared" si="201"/>
        <v>0</v>
      </c>
      <c r="U325" s="12">
        <f t="shared" si="202"/>
        <v>0</v>
      </c>
      <c r="V325" s="31">
        <v>0</v>
      </c>
      <c r="W325" s="31">
        <v>0</v>
      </c>
      <c r="X325" s="31">
        <v>0</v>
      </c>
      <c r="Y325" s="30">
        <f t="shared" si="226"/>
        <v>0</v>
      </c>
      <c r="Z325" s="17">
        <f t="shared" si="203"/>
        <v>0</v>
      </c>
      <c r="AA325" s="17">
        <f t="shared" si="205"/>
        <v>0</v>
      </c>
      <c r="AB325" s="23">
        <v>0</v>
      </c>
      <c r="AC325" s="17">
        <f t="shared" si="206"/>
        <v>0</v>
      </c>
      <c r="AD325" s="17">
        <f t="shared" si="233"/>
        <v>0</v>
      </c>
      <c r="AE325" s="17">
        <f t="shared" si="233"/>
        <v>0</v>
      </c>
      <c r="AF325" s="17">
        <f t="shared" si="233"/>
        <v>0</v>
      </c>
      <c r="AH325" s="17">
        <f t="shared" si="237"/>
        <v>0</v>
      </c>
      <c r="AI325" s="17">
        <f t="shared" si="237"/>
        <v>0</v>
      </c>
      <c r="AJ325" s="17">
        <f t="shared" si="237"/>
        <v>0</v>
      </c>
      <c r="AK325" s="17">
        <f t="shared" si="237"/>
        <v>0</v>
      </c>
      <c r="AL325" s="17">
        <f t="shared" si="237"/>
        <v>0</v>
      </c>
      <c r="AM325" s="17">
        <f t="shared" si="237"/>
        <v>0</v>
      </c>
      <c r="AN325" s="17">
        <f t="shared" si="237"/>
        <v>0</v>
      </c>
      <c r="AO325" s="17">
        <f t="shared" si="237"/>
        <v>0</v>
      </c>
      <c r="AP325" s="17">
        <f t="shared" si="237"/>
        <v>0</v>
      </c>
      <c r="AQ325" s="17">
        <f t="shared" si="237"/>
        <v>0</v>
      </c>
      <c r="AR325" s="17">
        <f t="shared" si="238"/>
        <v>0</v>
      </c>
      <c r="AS325" s="17">
        <f t="shared" si="238"/>
        <v>0</v>
      </c>
      <c r="AT325" s="17">
        <f t="shared" si="238"/>
        <v>0</v>
      </c>
      <c r="AU325" s="17">
        <f t="shared" si="238"/>
        <v>0</v>
      </c>
      <c r="AV325" s="17">
        <f t="shared" si="238"/>
        <v>0</v>
      </c>
      <c r="AW325" s="17">
        <f t="shared" si="238"/>
        <v>0</v>
      </c>
      <c r="AX325" s="17">
        <f t="shared" si="238"/>
        <v>0</v>
      </c>
      <c r="AY325" s="17">
        <f t="shared" si="238"/>
        <v>0</v>
      </c>
      <c r="BA325" s="17">
        <f t="shared" si="239"/>
        <v>0</v>
      </c>
      <c r="BB325" s="17">
        <f t="shared" si="239"/>
        <v>0</v>
      </c>
      <c r="BC325" s="17">
        <f t="shared" si="239"/>
        <v>0</v>
      </c>
      <c r="BD325" s="17">
        <f t="shared" si="239"/>
        <v>0</v>
      </c>
      <c r="BE325" s="17">
        <f t="shared" si="239"/>
        <v>0</v>
      </c>
      <c r="BF325" s="17">
        <f t="shared" si="239"/>
        <v>0</v>
      </c>
      <c r="BH325" s="36">
        <f t="shared" si="227"/>
        <v>0</v>
      </c>
      <c r="BI325" s="33"/>
    </row>
    <row r="326" spans="1:61" ht="15">
      <c r="A326" s="24" t="s">
        <v>12861</v>
      </c>
      <c r="B326" s="15">
        <f t="shared" si="195"/>
        <v>0</v>
      </c>
      <c r="C326" s="22" t="s">
        <v>12862</v>
      </c>
      <c r="D326" s="78">
        <f t="shared" si="196"/>
        <v>0</v>
      </c>
      <c r="E326" s="17">
        <f t="shared" si="197"/>
        <v>0</v>
      </c>
      <c r="F326" s="3">
        <f t="shared" si="198"/>
        <v>0</v>
      </c>
      <c r="G326" s="84">
        <f t="shared" si="199"/>
        <v>0</v>
      </c>
      <c r="H326" s="79">
        <f t="shared" si="222"/>
        <v>0</v>
      </c>
      <c r="I326" s="79">
        <f t="shared" si="223"/>
        <v>0</v>
      </c>
      <c r="J326" s="79">
        <f t="shared" si="224"/>
        <v>0</v>
      </c>
      <c r="K326" s="23">
        <v>0</v>
      </c>
      <c r="L326" s="17">
        <f t="shared" si="231"/>
        <v>0</v>
      </c>
      <c r="M326" s="17">
        <f t="shared" si="231"/>
        <v>0</v>
      </c>
      <c r="N326" s="79">
        <f t="shared" si="225"/>
        <v>0</v>
      </c>
      <c r="O326" s="17">
        <f t="shared" si="232"/>
        <v>0</v>
      </c>
      <c r="P326" s="17">
        <f t="shared" si="232"/>
        <v>0</v>
      </c>
      <c r="Q326" s="17">
        <f t="shared" si="232"/>
        <v>0</v>
      </c>
      <c r="R326" s="78">
        <f t="shared" si="200"/>
        <v>0</v>
      </c>
      <c r="S326" s="17">
        <f t="shared" si="204"/>
        <v>0</v>
      </c>
      <c r="T326" s="12">
        <f t="shared" si="201"/>
        <v>0</v>
      </c>
      <c r="U326" s="12">
        <f t="shared" si="202"/>
        <v>0</v>
      </c>
      <c r="V326" s="31">
        <v>0</v>
      </c>
      <c r="W326" s="31">
        <v>0</v>
      </c>
      <c r="X326" s="31">
        <v>0</v>
      </c>
      <c r="Y326" s="30">
        <f t="shared" si="226"/>
        <v>0</v>
      </c>
      <c r="Z326" s="17">
        <f t="shared" si="203"/>
        <v>0</v>
      </c>
      <c r="AA326" s="17">
        <f t="shared" si="205"/>
        <v>0</v>
      </c>
      <c r="AB326" s="23">
        <v>0</v>
      </c>
      <c r="AC326" s="17">
        <f t="shared" si="206"/>
        <v>0</v>
      </c>
      <c r="AD326" s="17">
        <f t="shared" si="233"/>
        <v>0</v>
      </c>
      <c r="AE326" s="17">
        <f t="shared" si="233"/>
        <v>0</v>
      </c>
      <c r="AF326" s="17">
        <f t="shared" si="233"/>
        <v>0</v>
      </c>
      <c r="AH326" s="17">
        <f t="shared" si="237"/>
        <v>0</v>
      </c>
      <c r="AI326" s="17">
        <f t="shared" si="237"/>
        <v>0</v>
      </c>
      <c r="AJ326" s="17">
        <f t="shared" si="237"/>
        <v>0</v>
      </c>
      <c r="AK326" s="17">
        <f t="shared" si="237"/>
        <v>0</v>
      </c>
      <c r="AL326" s="17">
        <f t="shared" si="237"/>
        <v>0</v>
      </c>
      <c r="AM326" s="17">
        <f t="shared" si="237"/>
        <v>0</v>
      </c>
      <c r="AN326" s="17">
        <f t="shared" si="237"/>
        <v>0</v>
      </c>
      <c r="AO326" s="17">
        <f t="shared" si="237"/>
        <v>0</v>
      </c>
      <c r="AP326" s="17">
        <f t="shared" si="237"/>
        <v>0</v>
      </c>
      <c r="AQ326" s="17">
        <f t="shared" si="237"/>
        <v>0</v>
      </c>
      <c r="AR326" s="17">
        <f t="shared" si="238"/>
        <v>0</v>
      </c>
      <c r="AS326" s="17">
        <f t="shared" si="238"/>
        <v>0</v>
      </c>
      <c r="AT326" s="17">
        <f t="shared" si="238"/>
        <v>0</v>
      </c>
      <c r="AU326" s="17">
        <f t="shared" si="238"/>
        <v>0</v>
      </c>
      <c r="AV326" s="17">
        <f t="shared" si="238"/>
        <v>0</v>
      </c>
      <c r="AW326" s="17">
        <f t="shared" si="238"/>
        <v>0</v>
      </c>
      <c r="AX326" s="17">
        <f t="shared" si="238"/>
        <v>0</v>
      </c>
      <c r="AY326" s="17">
        <f t="shared" si="238"/>
        <v>0</v>
      </c>
      <c r="BA326" s="17">
        <f t="shared" si="239"/>
        <v>0</v>
      </c>
      <c r="BB326" s="17">
        <f t="shared" si="239"/>
        <v>0</v>
      </c>
      <c r="BC326" s="17">
        <f t="shared" si="239"/>
        <v>0</v>
      </c>
      <c r="BD326" s="17">
        <f t="shared" si="239"/>
        <v>0</v>
      </c>
      <c r="BE326" s="17">
        <f t="shared" si="239"/>
        <v>0</v>
      </c>
      <c r="BF326" s="17">
        <f t="shared" si="239"/>
        <v>0</v>
      </c>
      <c r="BH326" s="36">
        <f t="shared" si="227"/>
        <v>0</v>
      </c>
      <c r="BI326" s="5"/>
    </row>
    <row r="327" spans="1:61" ht="15">
      <c r="A327" s="24" t="s">
        <v>12863</v>
      </c>
      <c r="B327" s="15">
        <f t="shared" si="195"/>
        <v>0</v>
      </c>
      <c r="C327" s="22" t="s">
        <v>12864</v>
      </c>
      <c r="D327" s="78">
        <f t="shared" si="196"/>
        <v>0</v>
      </c>
      <c r="E327" s="17">
        <f t="shared" si="197"/>
        <v>0</v>
      </c>
      <c r="F327" s="3">
        <f t="shared" si="198"/>
        <v>0</v>
      </c>
      <c r="G327" s="84">
        <f t="shared" si="199"/>
        <v>0</v>
      </c>
      <c r="H327" s="79">
        <f t="shared" si="222"/>
        <v>0</v>
      </c>
      <c r="I327" s="79">
        <f t="shared" si="223"/>
        <v>0</v>
      </c>
      <c r="J327" s="79">
        <f t="shared" si="224"/>
        <v>0</v>
      </c>
      <c r="K327" s="23">
        <v>0</v>
      </c>
      <c r="L327" s="17">
        <f t="shared" si="231"/>
        <v>0</v>
      </c>
      <c r="M327" s="17">
        <f t="shared" si="231"/>
        <v>0</v>
      </c>
      <c r="N327" s="79">
        <f t="shared" si="225"/>
        <v>0</v>
      </c>
      <c r="O327" s="17">
        <f t="shared" si="232"/>
        <v>0</v>
      </c>
      <c r="P327" s="17">
        <f t="shared" si="232"/>
        <v>0</v>
      </c>
      <c r="Q327" s="17">
        <f t="shared" si="232"/>
        <v>0</v>
      </c>
      <c r="R327" s="78">
        <f t="shared" si="200"/>
        <v>0</v>
      </c>
      <c r="S327" s="17">
        <f t="shared" si="204"/>
        <v>0</v>
      </c>
      <c r="T327" s="12">
        <f t="shared" si="201"/>
        <v>0</v>
      </c>
      <c r="U327" s="12">
        <f t="shared" si="202"/>
        <v>0</v>
      </c>
      <c r="V327" s="31">
        <v>0</v>
      </c>
      <c r="W327" s="31">
        <v>0</v>
      </c>
      <c r="X327" s="31">
        <v>0</v>
      </c>
      <c r="Y327" s="30">
        <f t="shared" si="226"/>
        <v>0</v>
      </c>
      <c r="Z327" s="17">
        <f t="shared" si="203"/>
        <v>0</v>
      </c>
      <c r="AA327" s="17">
        <f t="shared" si="205"/>
        <v>0</v>
      </c>
      <c r="AB327" s="23">
        <v>0</v>
      </c>
      <c r="AC327" s="17">
        <f t="shared" si="206"/>
        <v>0</v>
      </c>
      <c r="AD327" s="17">
        <f t="shared" si="233"/>
        <v>0</v>
      </c>
      <c r="AE327" s="17">
        <f t="shared" si="233"/>
        <v>0</v>
      </c>
      <c r="AF327" s="17">
        <f t="shared" si="233"/>
        <v>0</v>
      </c>
      <c r="AH327" s="17">
        <f t="shared" si="237"/>
        <v>0</v>
      </c>
      <c r="AI327" s="17">
        <f t="shared" si="237"/>
        <v>0</v>
      </c>
      <c r="AJ327" s="17">
        <f t="shared" si="237"/>
        <v>0</v>
      </c>
      <c r="AK327" s="17">
        <f t="shared" si="237"/>
        <v>0</v>
      </c>
      <c r="AL327" s="17">
        <f t="shared" si="237"/>
        <v>0</v>
      </c>
      <c r="AM327" s="17">
        <f t="shared" si="237"/>
        <v>0</v>
      </c>
      <c r="AN327" s="17">
        <f t="shared" si="237"/>
        <v>0</v>
      </c>
      <c r="AO327" s="17">
        <f t="shared" si="237"/>
        <v>0</v>
      </c>
      <c r="AP327" s="17">
        <f t="shared" si="237"/>
        <v>0</v>
      </c>
      <c r="AQ327" s="17">
        <f t="shared" si="237"/>
        <v>0</v>
      </c>
      <c r="AR327" s="17">
        <f t="shared" si="238"/>
        <v>0</v>
      </c>
      <c r="AS327" s="17">
        <f t="shared" si="238"/>
        <v>0</v>
      </c>
      <c r="AT327" s="17">
        <f t="shared" si="238"/>
        <v>0</v>
      </c>
      <c r="AU327" s="17">
        <f t="shared" si="238"/>
        <v>0</v>
      </c>
      <c r="AV327" s="17">
        <f t="shared" si="238"/>
        <v>0</v>
      </c>
      <c r="AW327" s="17">
        <f t="shared" si="238"/>
        <v>0</v>
      </c>
      <c r="AX327" s="17">
        <f t="shared" si="238"/>
        <v>0</v>
      </c>
      <c r="AY327" s="17">
        <f t="shared" si="238"/>
        <v>0</v>
      </c>
      <c r="BA327" s="17">
        <f t="shared" si="239"/>
        <v>0</v>
      </c>
      <c r="BB327" s="17">
        <f t="shared" si="239"/>
        <v>0</v>
      </c>
      <c r="BC327" s="17">
        <f t="shared" si="239"/>
        <v>0</v>
      </c>
      <c r="BD327" s="17">
        <f t="shared" si="239"/>
        <v>0</v>
      </c>
      <c r="BE327" s="17">
        <f t="shared" si="239"/>
        <v>0</v>
      </c>
      <c r="BF327" s="17">
        <f t="shared" si="239"/>
        <v>0</v>
      </c>
      <c r="BH327" s="36">
        <f t="shared" si="227"/>
        <v>0</v>
      </c>
      <c r="BI327" s="5"/>
    </row>
    <row r="328" spans="1:61" ht="15">
      <c r="A328" s="24" t="s">
        <v>12865</v>
      </c>
      <c r="B328" s="15">
        <f t="shared" ref="B328:B373" si="240">D328-R328</f>
        <v>0</v>
      </c>
      <c r="C328" s="22" t="s">
        <v>12866</v>
      </c>
      <c r="D328" s="78">
        <f t="shared" ref="D328:D373" si="241">SUM(E328:F328,Q328)</f>
        <v>0</v>
      </c>
      <c r="E328" s="17">
        <f t="shared" ref="E328:E373" si="242">SUMPRODUCT(E$374:E$599*(LEFT($A$374:$A$599,LEN($A328))=$A328))</f>
        <v>0</v>
      </c>
      <c r="F328" s="3">
        <f t="shared" ref="F328:F373" si="243">SUM(G328,K328:P328)</f>
        <v>0</v>
      </c>
      <c r="G328" s="84">
        <f t="shared" ref="G328:G373" si="244">SUM(H328:J328)</f>
        <v>0</v>
      </c>
      <c r="H328" s="79">
        <f t="shared" si="222"/>
        <v>0</v>
      </c>
      <c r="I328" s="79">
        <f t="shared" si="223"/>
        <v>0</v>
      </c>
      <c r="J328" s="79">
        <f t="shared" si="224"/>
        <v>0</v>
      </c>
      <c r="K328" s="20">
        <v>0</v>
      </c>
      <c r="L328" s="17">
        <f t="shared" ref="L328:M347" si="245">SUMPRODUCT(L$374:L$599*(LEFT($A$374:$A$599,LEN($A328))=$A328))</f>
        <v>0</v>
      </c>
      <c r="M328" s="17">
        <f t="shared" si="245"/>
        <v>0</v>
      </c>
      <c r="N328" s="79">
        <f t="shared" si="225"/>
        <v>0</v>
      </c>
      <c r="O328" s="17">
        <f t="shared" ref="O328:Q347" si="246">SUMPRODUCT(O$374:O$599*(LEFT($A$374:$A$599,LEN($A328))=$A328))</f>
        <v>0</v>
      </c>
      <c r="P328" s="17">
        <f t="shared" si="246"/>
        <v>0</v>
      </c>
      <c r="Q328" s="17">
        <f t="shared" si="246"/>
        <v>0</v>
      </c>
      <c r="R328" s="78">
        <f t="shared" ref="R328:R373" si="247">SUM(S328:T328,AF328)</f>
        <v>0</v>
      </c>
      <c r="S328" s="17">
        <f t="shared" si="204"/>
        <v>0</v>
      </c>
      <c r="T328" s="12">
        <f t="shared" ref="T328:T373" si="248">SUM(V328:AE328)</f>
        <v>0</v>
      </c>
      <c r="U328" s="12">
        <f t="shared" ref="U328:U373" si="249">SUM(V328:X328)</f>
        <v>0</v>
      </c>
      <c r="V328" s="31">
        <v>0</v>
      </c>
      <c r="W328" s="31">
        <v>0</v>
      </c>
      <c r="X328" s="31">
        <v>0</v>
      </c>
      <c r="Y328" s="30">
        <f t="shared" si="226"/>
        <v>0</v>
      </c>
      <c r="Z328" s="17">
        <f t="shared" ref="Z328:Z373" si="250">SUMPRODUCT(Z$374:Z$599*(LEFT($A$374:$A$599,LEN($A328))=$A328))</f>
        <v>0</v>
      </c>
      <c r="AA328" s="17">
        <f t="shared" si="205"/>
        <v>0</v>
      </c>
      <c r="AB328" s="23">
        <v>0</v>
      </c>
      <c r="AC328" s="17">
        <f t="shared" si="206"/>
        <v>0</v>
      </c>
      <c r="AD328" s="17">
        <f t="shared" ref="AD328:AF347" si="251">SUMPRODUCT(AD$374:AD$599*(LEFT($A$374:$A$599,LEN($A328))=$A328))</f>
        <v>0</v>
      </c>
      <c r="AE328" s="17">
        <f t="shared" si="251"/>
        <v>0</v>
      </c>
      <c r="AF328" s="17">
        <f t="shared" si="251"/>
        <v>0</v>
      </c>
      <c r="AH328" s="17">
        <f t="shared" ref="AH328:AQ337" si="252">SUMPRODUCT(AH$374:AH$599*(LEFT($A$374:$A$599,LEN($A328))=$A328))</f>
        <v>0</v>
      </c>
      <c r="AI328" s="17">
        <f t="shared" si="252"/>
        <v>0</v>
      </c>
      <c r="AJ328" s="17">
        <f t="shared" si="252"/>
        <v>0</v>
      </c>
      <c r="AK328" s="17">
        <f t="shared" si="252"/>
        <v>0</v>
      </c>
      <c r="AL328" s="17">
        <f t="shared" si="252"/>
        <v>0</v>
      </c>
      <c r="AM328" s="17">
        <f t="shared" si="252"/>
        <v>0</v>
      </c>
      <c r="AN328" s="17">
        <f t="shared" si="252"/>
        <v>0</v>
      </c>
      <c r="AO328" s="17">
        <f t="shared" si="252"/>
        <v>0</v>
      </c>
      <c r="AP328" s="17">
        <f t="shared" si="252"/>
        <v>0</v>
      </c>
      <c r="AQ328" s="17">
        <f t="shared" si="252"/>
        <v>0</v>
      </c>
      <c r="AR328" s="17">
        <f t="shared" ref="AR328:AY337" si="253">SUMPRODUCT(AR$374:AR$599*(LEFT($A$374:$A$599,LEN($A328))=$A328))</f>
        <v>0</v>
      </c>
      <c r="AS328" s="17">
        <f t="shared" si="253"/>
        <v>0</v>
      </c>
      <c r="AT328" s="17">
        <f t="shared" si="253"/>
        <v>0</v>
      </c>
      <c r="AU328" s="17">
        <f t="shared" si="253"/>
        <v>0</v>
      </c>
      <c r="AV328" s="17">
        <f t="shared" si="253"/>
        <v>0</v>
      </c>
      <c r="AW328" s="17">
        <f t="shared" si="253"/>
        <v>0</v>
      </c>
      <c r="AX328" s="17">
        <f t="shared" si="253"/>
        <v>0</v>
      </c>
      <c r="AY328" s="17">
        <f t="shared" si="253"/>
        <v>0</v>
      </c>
      <c r="BA328" s="17">
        <f t="shared" ref="BA328:BF337" si="254">SUMPRODUCT(BA$374:BA$599*(LEFT($A$374:$A$599,LEN($A328))=$A328))</f>
        <v>0</v>
      </c>
      <c r="BB328" s="17">
        <f t="shared" si="254"/>
        <v>0</v>
      </c>
      <c r="BC328" s="17">
        <f t="shared" si="254"/>
        <v>0</v>
      </c>
      <c r="BD328" s="17">
        <f t="shared" si="254"/>
        <v>0</v>
      </c>
      <c r="BE328" s="17">
        <f t="shared" si="254"/>
        <v>0</v>
      </c>
      <c r="BF328" s="17">
        <f t="shared" si="254"/>
        <v>0</v>
      </c>
      <c r="BH328" s="36">
        <f t="shared" si="227"/>
        <v>0</v>
      </c>
      <c r="BI328" s="33"/>
    </row>
    <row r="329" spans="1:61" ht="15">
      <c r="A329" s="24" t="s">
        <v>12867</v>
      </c>
      <c r="B329" s="15">
        <f t="shared" si="240"/>
        <v>0</v>
      </c>
      <c r="C329" s="22" t="s">
        <v>12868</v>
      </c>
      <c r="D329" s="78">
        <f t="shared" si="241"/>
        <v>0</v>
      </c>
      <c r="E329" s="17">
        <f t="shared" si="242"/>
        <v>0</v>
      </c>
      <c r="F329" s="3">
        <f t="shared" si="243"/>
        <v>0</v>
      </c>
      <c r="G329" s="84">
        <f t="shared" si="244"/>
        <v>0</v>
      </c>
      <c r="H329" s="79">
        <f t="shared" si="222"/>
        <v>0</v>
      </c>
      <c r="I329" s="79">
        <f t="shared" si="223"/>
        <v>0</v>
      </c>
      <c r="J329" s="79">
        <f t="shared" si="224"/>
        <v>0</v>
      </c>
      <c r="K329" s="23">
        <v>0</v>
      </c>
      <c r="L329" s="17">
        <f t="shared" si="245"/>
        <v>0</v>
      </c>
      <c r="M329" s="17">
        <f t="shared" si="245"/>
        <v>0</v>
      </c>
      <c r="N329" s="79">
        <f t="shared" si="225"/>
        <v>0</v>
      </c>
      <c r="O329" s="17">
        <f t="shared" si="246"/>
        <v>0</v>
      </c>
      <c r="P329" s="17">
        <f t="shared" si="246"/>
        <v>0</v>
      </c>
      <c r="Q329" s="17">
        <f t="shared" si="246"/>
        <v>0</v>
      </c>
      <c r="R329" s="78">
        <f t="shared" si="247"/>
        <v>0</v>
      </c>
      <c r="S329" s="17">
        <f t="shared" ref="S329:S373" si="255">SUMPRODUCT(S$374:S$599*(LEFT($A$374:$A$599,LEN($A329))=$A329))+MIN(0,SUMPRODUCT(($AA$374:$AA$599+$AC$374:$AC$599)*(LEFT($A$374:$A$599,LEN($A329))=$A329))+BH329)</f>
        <v>0</v>
      </c>
      <c r="T329" s="12">
        <f t="shared" si="248"/>
        <v>0</v>
      </c>
      <c r="U329" s="12">
        <f t="shared" si="249"/>
        <v>0</v>
      </c>
      <c r="V329" s="31">
        <v>0</v>
      </c>
      <c r="W329" s="31">
        <v>0</v>
      </c>
      <c r="X329" s="31">
        <v>0</v>
      </c>
      <c r="Y329" s="30">
        <f t="shared" si="226"/>
        <v>0</v>
      </c>
      <c r="Z329" s="17">
        <f t="shared" si="250"/>
        <v>0</v>
      </c>
      <c r="AA329" s="17">
        <f t="shared" ref="AA329:AA373" si="256">MAX(SUMPRODUCT(AA$374:AA$599*(LEFT($A$374:$A$599,LEN($A329))=$A329))+MIN(BH329,0),0)</f>
        <v>0</v>
      </c>
      <c r="AB329" s="23">
        <v>0</v>
      </c>
      <c r="AC329" s="17">
        <f t="shared" ref="AC329:AC373" si="257">MAX(SUMPRODUCT(AC$374:AC$599*(LEFT($A$374:$A$599,LEN($A329))=$A329))+MAX(BH329,0)+MIN(SUMPRODUCT($AA$374:$AA$599*(LEFT($A$374:$A$599,LEN($A329))=$A329))+BH329,0),0)</f>
        <v>0</v>
      </c>
      <c r="AD329" s="17">
        <f t="shared" si="251"/>
        <v>0</v>
      </c>
      <c r="AE329" s="17">
        <f t="shared" si="251"/>
        <v>0</v>
      </c>
      <c r="AF329" s="17">
        <f t="shared" si="251"/>
        <v>0</v>
      </c>
      <c r="AH329" s="17">
        <f t="shared" si="252"/>
        <v>0</v>
      </c>
      <c r="AI329" s="17">
        <f t="shared" si="252"/>
        <v>0</v>
      </c>
      <c r="AJ329" s="17">
        <f t="shared" si="252"/>
        <v>0</v>
      </c>
      <c r="AK329" s="17">
        <f t="shared" si="252"/>
        <v>0</v>
      </c>
      <c r="AL329" s="17">
        <f t="shared" si="252"/>
        <v>0</v>
      </c>
      <c r="AM329" s="17">
        <f t="shared" si="252"/>
        <v>0</v>
      </c>
      <c r="AN329" s="17">
        <f t="shared" si="252"/>
        <v>0</v>
      </c>
      <c r="AO329" s="17">
        <f t="shared" si="252"/>
        <v>0</v>
      </c>
      <c r="AP329" s="17">
        <f t="shared" si="252"/>
        <v>0</v>
      </c>
      <c r="AQ329" s="17">
        <f t="shared" si="252"/>
        <v>0</v>
      </c>
      <c r="AR329" s="17">
        <f t="shared" si="253"/>
        <v>0</v>
      </c>
      <c r="AS329" s="17">
        <f t="shared" si="253"/>
        <v>0</v>
      </c>
      <c r="AT329" s="17">
        <f t="shared" si="253"/>
        <v>0</v>
      </c>
      <c r="AU329" s="17">
        <f t="shared" si="253"/>
        <v>0</v>
      </c>
      <c r="AV329" s="17">
        <f t="shared" si="253"/>
        <v>0</v>
      </c>
      <c r="AW329" s="17">
        <f t="shared" si="253"/>
        <v>0</v>
      </c>
      <c r="AX329" s="17">
        <f t="shared" si="253"/>
        <v>0</v>
      </c>
      <c r="AY329" s="17">
        <f t="shared" si="253"/>
        <v>0</v>
      </c>
      <c r="BA329" s="17">
        <f t="shared" si="254"/>
        <v>0</v>
      </c>
      <c r="BB329" s="17">
        <f t="shared" si="254"/>
        <v>0</v>
      </c>
      <c r="BC329" s="17">
        <f t="shared" si="254"/>
        <v>0</v>
      </c>
      <c r="BD329" s="17">
        <f t="shared" si="254"/>
        <v>0</v>
      </c>
      <c r="BE329" s="17">
        <f t="shared" si="254"/>
        <v>0</v>
      </c>
      <c r="BF329" s="17">
        <f t="shared" si="254"/>
        <v>0</v>
      </c>
      <c r="BH329" s="36">
        <f t="shared" si="227"/>
        <v>0</v>
      </c>
      <c r="BI329" s="33"/>
    </row>
    <row r="330" spans="1:61" ht="15">
      <c r="A330" s="24" t="s">
        <v>12869</v>
      </c>
      <c r="B330" s="15">
        <f t="shared" si="240"/>
        <v>0</v>
      </c>
      <c r="C330" s="22" t="s">
        <v>12870</v>
      </c>
      <c r="D330" s="78">
        <f t="shared" si="241"/>
        <v>0</v>
      </c>
      <c r="E330" s="17">
        <f t="shared" si="242"/>
        <v>0</v>
      </c>
      <c r="F330" s="3">
        <f t="shared" si="243"/>
        <v>0</v>
      </c>
      <c r="G330" s="84">
        <f t="shared" si="244"/>
        <v>0</v>
      </c>
      <c r="H330" s="79">
        <f t="shared" si="222"/>
        <v>0</v>
      </c>
      <c r="I330" s="79">
        <f t="shared" si="223"/>
        <v>0</v>
      </c>
      <c r="J330" s="79">
        <f t="shared" si="224"/>
        <v>0</v>
      </c>
      <c r="K330" s="23">
        <v>0</v>
      </c>
      <c r="L330" s="17">
        <f t="shared" si="245"/>
        <v>0</v>
      </c>
      <c r="M330" s="17">
        <f t="shared" si="245"/>
        <v>0</v>
      </c>
      <c r="N330" s="79">
        <f t="shared" si="225"/>
        <v>0</v>
      </c>
      <c r="O330" s="17">
        <f t="shared" si="246"/>
        <v>0</v>
      </c>
      <c r="P330" s="17">
        <f t="shared" si="246"/>
        <v>0</v>
      </c>
      <c r="Q330" s="17">
        <f t="shared" si="246"/>
        <v>0</v>
      </c>
      <c r="R330" s="78">
        <f t="shared" si="247"/>
        <v>0</v>
      </c>
      <c r="S330" s="17">
        <f t="shared" si="255"/>
        <v>0</v>
      </c>
      <c r="T330" s="12">
        <f t="shared" si="248"/>
        <v>0</v>
      </c>
      <c r="U330" s="12">
        <f t="shared" si="249"/>
        <v>0</v>
      </c>
      <c r="V330" s="31">
        <v>0</v>
      </c>
      <c r="W330" s="31">
        <v>0</v>
      </c>
      <c r="X330" s="31">
        <v>0</v>
      </c>
      <c r="Y330" s="30">
        <f t="shared" si="226"/>
        <v>0</v>
      </c>
      <c r="Z330" s="17">
        <f t="shared" si="250"/>
        <v>0</v>
      </c>
      <c r="AA330" s="17">
        <f t="shared" si="256"/>
        <v>0</v>
      </c>
      <c r="AB330" s="23">
        <v>0</v>
      </c>
      <c r="AC330" s="17">
        <f t="shared" si="257"/>
        <v>0</v>
      </c>
      <c r="AD330" s="17">
        <f t="shared" si="251"/>
        <v>0</v>
      </c>
      <c r="AE330" s="17">
        <f t="shared" si="251"/>
        <v>0</v>
      </c>
      <c r="AF330" s="17">
        <f t="shared" si="251"/>
        <v>0</v>
      </c>
      <c r="AH330" s="17">
        <f t="shared" si="252"/>
        <v>0</v>
      </c>
      <c r="AI330" s="17">
        <f t="shared" si="252"/>
        <v>0</v>
      </c>
      <c r="AJ330" s="17">
        <f t="shared" si="252"/>
        <v>0</v>
      </c>
      <c r="AK330" s="17">
        <f t="shared" si="252"/>
        <v>0</v>
      </c>
      <c r="AL330" s="17">
        <f t="shared" si="252"/>
        <v>0</v>
      </c>
      <c r="AM330" s="17">
        <f t="shared" si="252"/>
        <v>0</v>
      </c>
      <c r="AN330" s="17">
        <f t="shared" si="252"/>
        <v>0</v>
      </c>
      <c r="AO330" s="17">
        <f t="shared" si="252"/>
        <v>0</v>
      </c>
      <c r="AP330" s="17">
        <f t="shared" si="252"/>
        <v>0</v>
      </c>
      <c r="AQ330" s="17">
        <f t="shared" si="252"/>
        <v>0</v>
      </c>
      <c r="AR330" s="17">
        <f t="shared" si="253"/>
        <v>0</v>
      </c>
      <c r="AS330" s="17">
        <f t="shared" si="253"/>
        <v>0</v>
      </c>
      <c r="AT330" s="17">
        <f t="shared" si="253"/>
        <v>0</v>
      </c>
      <c r="AU330" s="17">
        <f t="shared" si="253"/>
        <v>0</v>
      </c>
      <c r="AV330" s="17">
        <f t="shared" si="253"/>
        <v>0</v>
      </c>
      <c r="AW330" s="17">
        <f t="shared" si="253"/>
        <v>0</v>
      </c>
      <c r="AX330" s="17">
        <f t="shared" si="253"/>
        <v>0</v>
      </c>
      <c r="AY330" s="17">
        <f t="shared" si="253"/>
        <v>0</v>
      </c>
      <c r="BA330" s="17">
        <f t="shared" si="254"/>
        <v>0</v>
      </c>
      <c r="BB330" s="17">
        <f t="shared" si="254"/>
        <v>0</v>
      </c>
      <c r="BC330" s="17">
        <f t="shared" si="254"/>
        <v>0</v>
      </c>
      <c r="BD330" s="17">
        <f t="shared" si="254"/>
        <v>0</v>
      </c>
      <c r="BE330" s="17">
        <f t="shared" si="254"/>
        <v>0</v>
      </c>
      <c r="BF330" s="17">
        <f t="shared" si="254"/>
        <v>0</v>
      </c>
      <c r="BH330" s="36">
        <f t="shared" si="227"/>
        <v>0</v>
      </c>
      <c r="BI330" s="5"/>
    </row>
    <row r="331" spans="1:61" ht="15">
      <c r="A331" s="24" t="s">
        <v>12871</v>
      </c>
      <c r="B331" s="15">
        <f t="shared" si="240"/>
        <v>0</v>
      </c>
      <c r="C331" s="22" t="s">
        <v>12872</v>
      </c>
      <c r="D331" s="78">
        <f t="shared" si="241"/>
        <v>0</v>
      </c>
      <c r="E331" s="17">
        <f t="shared" si="242"/>
        <v>0</v>
      </c>
      <c r="F331" s="3">
        <f t="shared" si="243"/>
        <v>0</v>
      </c>
      <c r="G331" s="84">
        <f t="shared" si="244"/>
        <v>0</v>
      </c>
      <c r="H331" s="79">
        <f t="shared" si="222"/>
        <v>0</v>
      </c>
      <c r="I331" s="79">
        <f t="shared" si="223"/>
        <v>0</v>
      </c>
      <c r="J331" s="79">
        <f t="shared" si="224"/>
        <v>0</v>
      </c>
      <c r="K331" s="23">
        <v>0</v>
      </c>
      <c r="L331" s="17">
        <f t="shared" si="245"/>
        <v>0</v>
      </c>
      <c r="M331" s="17">
        <f t="shared" si="245"/>
        <v>0</v>
      </c>
      <c r="N331" s="79">
        <f t="shared" si="225"/>
        <v>0</v>
      </c>
      <c r="O331" s="17">
        <f t="shared" si="246"/>
        <v>0</v>
      </c>
      <c r="P331" s="17">
        <f t="shared" si="246"/>
        <v>0</v>
      </c>
      <c r="Q331" s="17">
        <f t="shared" si="246"/>
        <v>0</v>
      </c>
      <c r="R331" s="78">
        <f t="shared" si="247"/>
        <v>0</v>
      </c>
      <c r="S331" s="17">
        <f t="shared" si="255"/>
        <v>0</v>
      </c>
      <c r="T331" s="12">
        <f t="shared" si="248"/>
        <v>0</v>
      </c>
      <c r="U331" s="12">
        <f t="shared" si="249"/>
        <v>0</v>
      </c>
      <c r="V331" s="31">
        <v>0</v>
      </c>
      <c r="W331" s="31">
        <v>0</v>
      </c>
      <c r="X331" s="31">
        <v>0</v>
      </c>
      <c r="Y331" s="30">
        <f t="shared" si="226"/>
        <v>0</v>
      </c>
      <c r="Z331" s="17">
        <f t="shared" si="250"/>
        <v>0</v>
      </c>
      <c r="AA331" s="17">
        <f t="shared" si="256"/>
        <v>0</v>
      </c>
      <c r="AB331" s="23">
        <v>0</v>
      </c>
      <c r="AC331" s="17">
        <f t="shared" si="257"/>
        <v>0</v>
      </c>
      <c r="AD331" s="17">
        <f t="shared" si="251"/>
        <v>0</v>
      </c>
      <c r="AE331" s="17">
        <f t="shared" si="251"/>
        <v>0</v>
      </c>
      <c r="AF331" s="17">
        <f t="shared" si="251"/>
        <v>0</v>
      </c>
      <c r="AH331" s="17">
        <f t="shared" si="252"/>
        <v>0</v>
      </c>
      <c r="AI331" s="17">
        <f t="shared" si="252"/>
        <v>0</v>
      </c>
      <c r="AJ331" s="17">
        <f t="shared" si="252"/>
        <v>0</v>
      </c>
      <c r="AK331" s="17">
        <f t="shared" si="252"/>
        <v>0</v>
      </c>
      <c r="AL331" s="17">
        <f t="shared" si="252"/>
        <v>0</v>
      </c>
      <c r="AM331" s="17">
        <f t="shared" si="252"/>
        <v>0</v>
      </c>
      <c r="AN331" s="17">
        <f t="shared" si="252"/>
        <v>0</v>
      </c>
      <c r="AO331" s="17">
        <f t="shared" si="252"/>
        <v>0</v>
      </c>
      <c r="AP331" s="17">
        <f t="shared" si="252"/>
        <v>0</v>
      </c>
      <c r="AQ331" s="17">
        <f t="shared" si="252"/>
        <v>0</v>
      </c>
      <c r="AR331" s="17">
        <f t="shared" si="253"/>
        <v>0</v>
      </c>
      <c r="AS331" s="17">
        <f t="shared" si="253"/>
        <v>0</v>
      </c>
      <c r="AT331" s="17">
        <f t="shared" si="253"/>
        <v>0</v>
      </c>
      <c r="AU331" s="17">
        <f t="shared" si="253"/>
        <v>0</v>
      </c>
      <c r="AV331" s="17">
        <f t="shared" si="253"/>
        <v>0</v>
      </c>
      <c r="AW331" s="17">
        <f t="shared" si="253"/>
        <v>0</v>
      </c>
      <c r="AX331" s="17">
        <f t="shared" si="253"/>
        <v>0</v>
      </c>
      <c r="AY331" s="17">
        <f t="shared" si="253"/>
        <v>0</v>
      </c>
      <c r="BA331" s="17">
        <f t="shared" si="254"/>
        <v>0</v>
      </c>
      <c r="BB331" s="17">
        <f t="shared" si="254"/>
        <v>0</v>
      </c>
      <c r="BC331" s="17">
        <f t="shared" si="254"/>
        <v>0</v>
      </c>
      <c r="BD331" s="17">
        <f t="shared" si="254"/>
        <v>0</v>
      </c>
      <c r="BE331" s="17">
        <f t="shared" si="254"/>
        <v>0</v>
      </c>
      <c r="BF331" s="17">
        <f t="shared" si="254"/>
        <v>0</v>
      </c>
      <c r="BH331" s="36">
        <f t="shared" si="227"/>
        <v>0</v>
      </c>
      <c r="BI331" s="5"/>
    </row>
    <row r="332" spans="1:61" ht="15">
      <c r="A332" s="24" t="s">
        <v>12873</v>
      </c>
      <c r="B332" s="15">
        <f t="shared" si="240"/>
        <v>0</v>
      </c>
      <c r="C332" s="22" t="s">
        <v>12874</v>
      </c>
      <c r="D332" s="78">
        <f t="shared" si="241"/>
        <v>0</v>
      </c>
      <c r="E332" s="17">
        <f t="shared" si="242"/>
        <v>0</v>
      </c>
      <c r="F332" s="3">
        <f t="shared" si="243"/>
        <v>0</v>
      </c>
      <c r="G332" s="84">
        <f t="shared" si="244"/>
        <v>0</v>
      </c>
      <c r="H332" s="79">
        <f t="shared" si="222"/>
        <v>0</v>
      </c>
      <c r="I332" s="79">
        <f t="shared" si="223"/>
        <v>0</v>
      </c>
      <c r="J332" s="79">
        <f t="shared" si="224"/>
        <v>0</v>
      </c>
      <c r="K332" s="23">
        <v>0</v>
      </c>
      <c r="L332" s="17">
        <f t="shared" si="245"/>
        <v>0</v>
      </c>
      <c r="M332" s="17">
        <f t="shared" si="245"/>
        <v>0</v>
      </c>
      <c r="N332" s="79">
        <f t="shared" si="225"/>
        <v>0</v>
      </c>
      <c r="O332" s="17">
        <f t="shared" si="246"/>
        <v>0</v>
      </c>
      <c r="P332" s="17">
        <f t="shared" si="246"/>
        <v>0</v>
      </c>
      <c r="Q332" s="17">
        <f t="shared" si="246"/>
        <v>0</v>
      </c>
      <c r="R332" s="78">
        <f t="shared" si="247"/>
        <v>0</v>
      </c>
      <c r="S332" s="17">
        <f t="shared" si="255"/>
        <v>0</v>
      </c>
      <c r="T332" s="12">
        <f t="shared" si="248"/>
        <v>0</v>
      </c>
      <c r="U332" s="12">
        <f t="shared" si="249"/>
        <v>0</v>
      </c>
      <c r="V332" s="31">
        <v>0</v>
      </c>
      <c r="W332" s="31">
        <v>0</v>
      </c>
      <c r="X332" s="31">
        <v>0</v>
      </c>
      <c r="Y332" s="30">
        <f t="shared" si="226"/>
        <v>0</v>
      </c>
      <c r="Z332" s="17">
        <f t="shared" si="250"/>
        <v>0</v>
      </c>
      <c r="AA332" s="17">
        <f t="shared" si="256"/>
        <v>0</v>
      </c>
      <c r="AB332" s="23">
        <v>0</v>
      </c>
      <c r="AC332" s="17">
        <f t="shared" si="257"/>
        <v>0</v>
      </c>
      <c r="AD332" s="17">
        <f t="shared" si="251"/>
        <v>0</v>
      </c>
      <c r="AE332" s="17">
        <f t="shared" si="251"/>
        <v>0</v>
      </c>
      <c r="AF332" s="17">
        <f t="shared" si="251"/>
        <v>0</v>
      </c>
      <c r="AH332" s="17">
        <f t="shared" si="252"/>
        <v>0</v>
      </c>
      <c r="AI332" s="17">
        <f t="shared" si="252"/>
        <v>0</v>
      </c>
      <c r="AJ332" s="17">
        <f t="shared" si="252"/>
        <v>0</v>
      </c>
      <c r="AK332" s="17">
        <f t="shared" si="252"/>
        <v>0</v>
      </c>
      <c r="AL332" s="17">
        <f t="shared" si="252"/>
        <v>0</v>
      </c>
      <c r="AM332" s="17">
        <f t="shared" si="252"/>
        <v>0</v>
      </c>
      <c r="AN332" s="17">
        <f t="shared" si="252"/>
        <v>0</v>
      </c>
      <c r="AO332" s="17">
        <f t="shared" si="252"/>
        <v>0</v>
      </c>
      <c r="AP332" s="17">
        <f t="shared" si="252"/>
        <v>0</v>
      </c>
      <c r="AQ332" s="17">
        <f t="shared" si="252"/>
        <v>0</v>
      </c>
      <c r="AR332" s="17">
        <f t="shared" si="253"/>
        <v>0</v>
      </c>
      <c r="AS332" s="17">
        <f t="shared" si="253"/>
        <v>0</v>
      </c>
      <c r="AT332" s="17">
        <f t="shared" si="253"/>
        <v>0</v>
      </c>
      <c r="AU332" s="17">
        <f t="shared" si="253"/>
        <v>0</v>
      </c>
      <c r="AV332" s="17">
        <f t="shared" si="253"/>
        <v>0</v>
      </c>
      <c r="AW332" s="17">
        <f t="shared" si="253"/>
        <v>0</v>
      </c>
      <c r="AX332" s="17">
        <f t="shared" si="253"/>
        <v>0</v>
      </c>
      <c r="AY332" s="17">
        <f t="shared" si="253"/>
        <v>0</v>
      </c>
      <c r="BA332" s="17">
        <f t="shared" si="254"/>
        <v>0</v>
      </c>
      <c r="BB332" s="17">
        <f t="shared" si="254"/>
        <v>0</v>
      </c>
      <c r="BC332" s="17">
        <f t="shared" si="254"/>
        <v>0</v>
      </c>
      <c r="BD332" s="17">
        <f t="shared" si="254"/>
        <v>0</v>
      </c>
      <c r="BE332" s="17">
        <f t="shared" si="254"/>
        <v>0</v>
      </c>
      <c r="BF332" s="17">
        <f t="shared" si="254"/>
        <v>0</v>
      </c>
      <c r="BH332" s="36">
        <f t="shared" si="227"/>
        <v>0</v>
      </c>
      <c r="BI332" s="33"/>
    </row>
    <row r="333" spans="1:61" ht="15">
      <c r="A333" s="24" t="s">
        <v>12875</v>
      </c>
      <c r="B333" s="15">
        <f t="shared" si="240"/>
        <v>0</v>
      </c>
      <c r="C333" s="22" t="s">
        <v>12876</v>
      </c>
      <c r="D333" s="78">
        <f t="shared" si="241"/>
        <v>0</v>
      </c>
      <c r="E333" s="17">
        <f t="shared" si="242"/>
        <v>0</v>
      </c>
      <c r="F333" s="3">
        <f t="shared" si="243"/>
        <v>0</v>
      </c>
      <c r="G333" s="84">
        <f t="shared" si="244"/>
        <v>0</v>
      </c>
      <c r="H333" s="79">
        <f t="shared" si="222"/>
        <v>0</v>
      </c>
      <c r="I333" s="79">
        <f t="shared" si="223"/>
        <v>0</v>
      </c>
      <c r="J333" s="79">
        <f t="shared" si="224"/>
        <v>0</v>
      </c>
      <c r="K333" s="23">
        <v>0</v>
      </c>
      <c r="L333" s="17">
        <f t="shared" si="245"/>
        <v>0</v>
      </c>
      <c r="M333" s="17">
        <f t="shared" si="245"/>
        <v>0</v>
      </c>
      <c r="N333" s="79">
        <f t="shared" si="225"/>
        <v>0</v>
      </c>
      <c r="O333" s="17">
        <f t="shared" si="246"/>
        <v>0</v>
      </c>
      <c r="P333" s="17">
        <f t="shared" si="246"/>
        <v>0</v>
      </c>
      <c r="Q333" s="17">
        <f t="shared" si="246"/>
        <v>0</v>
      </c>
      <c r="R333" s="78">
        <f t="shared" si="247"/>
        <v>0</v>
      </c>
      <c r="S333" s="17">
        <f t="shared" si="255"/>
        <v>0</v>
      </c>
      <c r="T333" s="12">
        <f t="shared" si="248"/>
        <v>0</v>
      </c>
      <c r="U333" s="12">
        <f t="shared" si="249"/>
        <v>0</v>
      </c>
      <c r="V333" s="31">
        <v>0</v>
      </c>
      <c r="W333" s="31">
        <v>0</v>
      </c>
      <c r="X333" s="31">
        <v>0</v>
      </c>
      <c r="Y333" s="30">
        <f t="shared" si="226"/>
        <v>0</v>
      </c>
      <c r="Z333" s="17">
        <f t="shared" si="250"/>
        <v>0</v>
      </c>
      <c r="AA333" s="17">
        <f t="shared" si="256"/>
        <v>0</v>
      </c>
      <c r="AB333" s="23">
        <v>0</v>
      </c>
      <c r="AC333" s="17">
        <f t="shared" si="257"/>
        <v>0</v>
      </c>
      <c r="AD333" s="17">
        <f t="shared" si="251"/>
        <v>0</v>
      </c>
      <c r="AE333" s="17">
        <f t="shared" si="251"/>
        <v>0</v>
      </c>
      <c r="AF333" s="17">
        <f t="shared" si="251"/>
        <v>0</v>
      </c>
      <c r="AH333" s="17">
        <f t="shared" si="252"/>
        <v>0</v>
      </c>
      <c r="AI333" s="17">
        <f t="shared" si="252"/>
        <v>0</v>
      </c>
      <c r="AJ333" s="17">
        <f t="shared" si="252"/>
        <v>0</v>
      </c>
      <c r="AK333" s="17">
        <f t="shared" si="252"/>
        <v>0</v>
      </c>
      <c r="AL333" s="17">
        <f t="shared" si="252"/>
        <v>0</v>
      </c>
      <c r="AM333" s="17">
        <f t="shared" si="252"/>
        <v>0</v>
      </c>
      <c r="AN333" s="17">
        <f t="shared" si="252"/>
        <v>0</v>
      </c>
      <c r="AO333" s="17">
        <f t="shared" si="252"/>
        <v>0</v>
      </c>
      <c r="AP333" s="17">
        <f t="shared" si="252"/>
        <v>0</v>
      </c>
      <c r="AQ333" s="17">
        <f t="shared" si="252"/>
        <v>0</v>
      </c>
      <c r="AR333" s="17">
        <f t="shared" si="253"/>
        <v>0</v>
      </c>
      <c r="AS333" s="17">
        <f t="shared" si="253"/>
        <v>0</v>
      </c>
      <c r="AT333" s="17">
        <f t="shared" si="253"/>
        <v>0</v>
      </c>
      <c r="AU333" s="17">
        <f t="shared" si="253"/>
        <v>0</v>
      </c>
      <c r="AV333" s="17">
        <f t="shared" si="253"/>
        <v>0</v>
      </c>
      <c r="AW333" s="17">
        <f t="shared" si="253"/>
        <v>0</v>
      </c>
      <c r="AX333" s="17">
        <f t="shared" si="253"/>
        <v>0</v>
      </c>
      <c r="AY333" s="17">
        <f t="shared" si="253"/>
        <v>0</v>
      </c>
      <c r="BA333" s="17">
        <f t="shared" si="254"/>
        <v>0</v>
      </c>
      <c r="BB333" s="17">
        <f t="shared" si="254"/>
        <v>0</v>
      </c>
      <c r="BC333" s="17">
        <f t="shared" si="254"/>
        <v>0</v>
      </c>
      <c r="BD333" s="17">
        <f t="shared" si="254"/>
        <v>0</v>
      </c>
      <c r="BE333" s="17">
        <f t="shared" si="254"/>
        <v>0</v>
      </c>
      <c r="BF333" s="17">
        <f t="shared" si="254"/>
        <v>0</v>
      </c>
      <c r="BH333" s="36">
        <f t="shared" si="227"/>
        <v>0</v>
      </c>
      <c r="BI333" s="33"/>
    </row>
    <row r="334" spans="1:61" ht="15">
      <c r="A334" s="24" t="s">
        <v>12877</v>
      </c>
      <c r="B334" s="15">
        <f t="shared" si="240"/>
        <v>0</v>
      </c>
      <c r="C334" s="22" t="s">
        <v>12878</v>
      </c>
      <c r="D334" s="78">
        <f t="shared" si="241"/>
        <v>0</v>
      </c>
      <c r="E334" s="17">
        <f t="shared" si="242"/>
        <v>0</v>
      </c>
      <c r="F334" s="3">
        <f t="shared" si="243"/>
        <v>0</v>
      </c>
      <c r="G334" s="84">
        <f t="shared" si="244"/>
        <v>0</v>
      </c>
      <c r="H334" s="79">
        <f t="shared" si="222"/>
        <v>0</v>
      </c>
      <c r="I334" s="79">
        <f t="shared" si="223"/>
        <v>0</v>
      </c>
      <c r="J334" s="79">
        <f t="shared" si="224"/>
        <v>0</v>
      </c>
      <c r="K334" s="23">
        <v>0</v>
      </c>
      <c r="L334" s="17">
        <f t="shared" si="245"/>
        <v>0</v>
      </c>
      <c r="M334" s="17">
        <f t="shared" si="245"/>
        <v>0</v>
      </c>
      <c r="N334" s="79">
        <f t="shared" si="225"/>
        <v>0</v>
      </c>
      <c r="O334" s="17">
        <f t="shared" si="246"/>
        <v>0</v>
      </c>
      <c r="P334" s="17">
        <f t="shared" si="246"/>
        <v>0</v>
      </c>
      <c r="Q334" s="17">
        <f t="shared" si="246"/>
        <v>0</v>
      </c>
      <c r="R334" s="78">
        <f t="shared" si="247"/>
        <v>0</v>
      </c>
      <c r="S334" s="17">
        <f t="shared" si="255"/>
        <v>0</v>
      </c>
      <c r="T334" s="12">
        <f t="shared" si="248"/>
        <v>0</v>
      </c>
      <c r="U334" s="12">
        <f t="shared" si="249"/>
        <v>0</v>
      </c>
      <c r="V334" s="31">
        <v>0</v>
      </c>
      <c r="W334" s="31">
        <v>0</v>
      </c>
      <c r="X334" s="31">
        <v>0</v>
      </c>
      <c r="Y334" s="30">
        <f t="shared" si="226"/>
        <v>0</v>
      </c>
      <c r="Z334" s="17">
        <f t="shared" si="250"/>
        <v>0</v>
      </c>
      <c r="AA334" s="17">
        <f t="shared" si="256"/>
        <v>0</v>
      </c>
      <c r="AB334" s="23">
        <v>0</v>
      </c>
      <c r="AC334" s="17">
        <f t="shared" si="257"/>
        <v>0</v>
      </c>
      <c r="AD334" s="17">
        <f t="shared" si="251"/>
        <v>0</v>
      </c>
      <c r="AE334" s="17">
        <f t="shared" si="251"/>
        <v>0</v>
      </c>
      <c r="AF334" s="17">
        <f t="shared" si="251"/>
        <v>0</v>
      </c>
      <c r="AH334" s="17">
        <f t="shared" si="252"/>
        <v>0</v>
      </c>
      <c r="AI334" s="17">
        <f t="shared" si="252"/>
        <v>0</v>
      </c>
      <c r="AJ334" s="17">
        <f t="shared" si="252"/>
        <v>0</v>
      </c>
      <c r="AK334" s="17">
        <f t="shared" si="252"/>
        <v>0</v>
      </c>
      <c r="AL334" s="17">
        <f t="shared" si="252"/>
        <v>0</v>
      </c>
      <c r="AM334" s="17">
        <f t="shared" si="252"/>
        <v>0</v>
      </c>
      <c r="AN334" s="17">
        <f t="shared" si="252"/>
        <v>0</v>
      </c>
      <c r="AO334" s="17">
        <f t="shared" si="252"/>
        <v>0</v>
      </c>
      <c r="AP334" s="17">
        <f t="shared" si="252"/>
        <v>0</v>
      </c>
      <c r="AQ334" s="17">
        <f t="shared" si="252"/>
        <v>0</v>
      </c>
      <c r="AR334" s="17">
        <f t="shared" si="253"/>
        <v>0</v>
      </c>
      <c r="AS334" s="17">
        <f t="shared" si="253"/>
        <v>0</v>
      </c>
      <c r="AT334" s="17">
        <f t="shared" si="253"/>
        <v>0</v>
      </c>
      <c r="AU334" s="17">
        <f t="shared" si="253"/>
        <v>0</v>
      </c>
      <c r="AV334" s="17">
        <f t="shared" si="253"/>
        <v>0</v>
      </c>
      <c r="AW334" s="17">
        <f t="shared" si="253"/>
        <v>0</v>
      </c>
      <c r="AX334" s="17">
        <f t="shared" si="253"/>
        <v>0</v>
      </c>
      <c r="AY334" s="17">
        <f t="shared" si="253"/>
        <v>0</v>
      </c>
      <c r="BA334" s="17">
        <f t="shared" si="254"/>
        <v>0</v>
      </c>
      <c r="BB334" s="17">
        <f t="shared" si="254"/>
        <v>0</v>
      </c>
      <c r="BC334" s="17">
        <f t="shared" si="254"/>
        <v>0</v>
      </c>
      <c r="BD334" s="17">
        <f t="shared" si="254"/>
        <v>0</v>
      </c>
      <c r="BE334" s="17">
        <f t="shared" si="254"/>
        <v>0</v>
      </c>
      <c r="BF334" s="17">
        <f t="shared" si="254"/>
        <v>0</v>
      </c>
      <c r="BH334" s="36">
        <f t="shared" si="227"/>
        <v>0</v>
      </c>
      <c r="BI334" s="5"/>
    </row>
    <row r="335" spans="1:61" ht="15">
      <c r="A335" s="24" t="s">
        <v>12879</v>
      </c>
      <c r="B335" s="15">
        <f t="shared" si="240"/>
        <v>0</v>
      </c>
      <c r="C335" s="22" t="s">
        <v>12880</v>
      </c>
      <c r="D335" s="78">
        <f t="shared" si="241"/>
        <v>0</v>
      </c>
      <c r="E335" s="17">
        <f t="shared" si="242"/>
        <v>0</v>
      </c>
      <c r="F335" s="3">
        <f t="shared" si="243"/>
        <v>0</v>
      </c>
      <c r="G335" s="84">
        <f t="shared" si="244"/>
        <v>0</v>
      </c>
      <c r="H335" s="79">
        <f t="shared" si="222"/>
        <v>0</v>
      </c>
      <c r="I335" s="79">
        <f t="shared" si="223"/>
        <v>0</v>
      </c>
      <c r="J335" s="79">
        <f t="shared" si="224"/>
        <v>0</v>
      </c>
      <c r="K335" s="23">
        <v>0</v>
      </c>
      <c r="L335" s="17">
        <f t="shared" si="245"/>
        <v>0</v>
      </c>
      <c r="M335" s="17">
        <f t="shared" si="245"/>
        <v>0</v>
      </c>
      <c r="N335" s="79">
        <f t="shared" si="225"/>
        <v>0</v>
      </c>
      <c r="O335" s="17">
        <f t="shared" si="246"/>
        <v>0</v>
      </c>
      <c r="P335" s="17">
        <f t="shared" si="246"/>
        <v>0</v>
      </c>
      <c r="Q335" s="17">
        <f t="shared" si="246"/>
        <v>0</v>
      </c>
      <c r="R335" s="78">
        <f t="shared" si="247"/>
        <v>0</v>
      </c>
      <c r="S335" s="17">
        <f t="shared" si="255"/>
        <v>0</v>
      </c>
      <c r="T335" s="12">
        <f t="shared" si="248"/>
        <v>0</v>
      </c>
      <c r="U335" s="12">
        <f t="shared" si="249"/>
        <v>0</v>
      </c>
      <c r="V335" s="31">
        <v>0</v>
      </c>
      <c r="W335" s="31">
        <v>0</v>
      </c>
      <c r="X335" s="31">
        <v>0</v>
      </c>
      <c r="Y335" s="30">
        <f t="shared" si="226"/>
        <v>0</v>
      </c>
      <c r="Z335" s="17">
        <f t="shared" si="250"/>
        <v>0</v>
      </c>
      <c r="AA335" s="17">
        <f t="shared" si="256"/>
        <v>0</v>
      </c>
      <c r="AB335" s="23">
        <v>0</v>
      </c>
      <c r="AC335" s="17">
        <f t="shared" si="257"/>
        <v>0</v>
      </c>
      <c r="AD335" s="17">
        <f t="shared" si="251"/>
        <v>0</v>
      </c>
      <c r="AE335" s="17">
        <f t="shared" si="251"/>
        <v>0</v>
      </c>
      <c r="AF335" s="17">
        <f t="shared" si="251"/>
        <v>0</v>
      </c>
      <c r="AH335" s="17">
        <f t="shared" si="252"/>
        <v>0</v>
      </c>
      <c r="AI335" s="17">
        <f t="shared" si="252"/>
        <v>0</v>
      </c>
      <c r="AJ335" s="17">
        <f t="shared" si="252"/>
        <v>0</v>
      </c>
      <c r="AK335" s="17">
        <f t="shared" si="252"/>
        <v>0</v>
      </c>
      <c r="AL335" s="17">
        <f t="shared" si="252"/>
        <v>0</v>
      </c>
      <c r="AM335" s="17">
        <f t="shared" si="252"/>
        <v>0</v>
      </c>
      <c r="AN335" s="17">
        <f t="shared" si="252"/>
        <v>0</v>
      </c>
      <c r="AO335" s="17">
        <f t="shared" si="252"/>
        <v>0</v>
      </c>
      <c r="AP335" s="17">
        <f t="shared" si="252"/>
        <v>0</v>
      </c>
      <c r="AQ335" s="17">
        <f t="shared" si="252"/>
        <v>0</v>
      </c>
      <c r="AR335" s="17">
        <f t="shared" si="253"/>
        <v>0</v>
      </c>
      <c r="AS335" s="17">
        <f t="shared" si="253"/>
        <v>0</v>
      </c>
      <c r="AT335" s="17">
        <f t="shared" si="253"/>
        <v>0</v>
      </c>
      <c r="AU335" s="17">
        <f t="shared" si="253"/>
        <v>0</v>
      </c>
      <c r="AV335" s="17">
        <f t="shared" si="253"/>
        <v>0</v>
      </c>
      <c r="AW335" s="17">
        <f t="shared" si="253"/>
        <v>0</v>
      </c>
      <c r="AX335" s="17">
        <f t="shared" si="253"/>
        <v>0</v>
      </c>
      <c r="AY335" s="17">
        <f t="shared" si="253"/>
        <v>0</v>
      </c>
      <c r="BA335" s="17">
        <f t="shared" si="254"/>
        <v>0</v>
      </c>
      <c r="BB335" s="17">
        <f t="shared" si="254"/>
        <v>0</v>
      </c>
      <c r="BC335" s="17">
        <f t="shared" si="254"/>
        <v>0</v>
      </c>
      <c r="BD335" s="17">
        <f t="shared" si="254"/>
        <v>0</v>
      </c>
      <c r="BE335" s="17">
        <f t="shared" si="254"/>
        <v>0</v>
      </c>
      <c r="BF335" s="17">
        <f t="shared" si="254"/>
        <v>0</v>
      </c>
      <c r="BH335" s="36">
        <f t="shared" si="227"/>
        <v>0</v>
      </c>
      <c r="BI335" s="5"/>
    </row>
    <row r="336" spans="1:61" ht="15">
      <c r="A336" s="24" t="s">
        <v>12881</v>
      </c>
      <c r="B336" s="15">
        <f t="shared" si="240"/>
        <v>0</v>
      </c>
      <c r="C336" s="22" t="s">
        <v>12882</v>
      </c>
      <c r="D336" s="78">
        <f t="shared" si="241"/>
        <v>0</v>
      </c>
      <c r="E336" s="17">
        <f t="shared" si="242"/>
        <v>0</v>
      </c>
      <c r="F336" s="3">
        <f t="shared" si="243"/>
        <v>0</v>
      </c>
      <c r="G336" s="84">
        <f t="shared" si="244"/>
        <v>0</v>
      </c>
      <c r="H336" s="79">
        <f t="shared" si="222"/>
        <v>0</v>
      </c>
      <c r="I336" s="79">
        <f t="shared" si="223"/>
        <v>0</v>
      </c>
      <c r="J336" s="79">
        <f t="shared" si="224"/>
        <v>0</v>
      </c>
      <c r="K336" s="23">
        <v>0</v>
      </c>
      <c r="L336" s="17">
        <f t="shared" si="245"/>
        <v>0</v>
      </c>
      <c r="M336" s="17">
        <f t="shared" si="245"/>
        <v>0</v>
      </c>
      <c r="N336" s="79">
        <f t="shared" si="225"/>
        <v>0</v>
      </c>
      <c r="O336" s="17">
        <f t="shared" si="246"/>
        <v>0</v>
      </c>
      <c r="P336" s="17">
        <f t="shared" si="246"/>
        <v>0</v>
      </c>
      <c r="Q336" s="17">
        <f t="shared" si="246"/>
        <v>0</v>
      </c>
      <c r="R336" s="78">
        <f t="shared" si="247"/>
        <v>0</v>
      </c>
      <c r="S336" s="17">
        <f t="shared" si="255"/>
        <v>0</v>
      </c>
      <c r="T336" s="12">
        <f t="shared" si="248"/>
        <v>0</v>
      </c>
      <c r="U336" s="12">
        <f t="shared" si="249"/>
        <v>0</v>
      </c>
      <c r="V336" s="31">
        <v>0</v>
      </c>
      <c r="W336" s="31">
        <v>0</v>
      </c>
      <c r="X336" s="31">
        <v>0</v>
      </c>
      <c r="Y336" s="30">
        <f t="shared" si="226"/>
        <v>0</v>
      </c>
      <c r="Z336" s="17">
        <f t="shared" si="250"/>
        <v>0</v>
      </c>
      <c r="AA336" s="17">
        <f t="shared" si="256"/>
        <v>0</v>
      </c>
      <c r="AB336" s="23">
        <v>0</v>
      </c>
      <c r="AC336" s="17">
        <f t="shared" si="257"/>
        <v>0</v>
      </c>
      <c r="AD336" s="17">
        <f t="shared" si="251"/>
        <v>0</v>
      </c>
      <c r="AE336" s="17">
        <f t="shared" si="251"/>
        <v>0</v>
      </c>
      <c r="AF336" s="17">
        <f t="shared" si="251"/>
        <v>0</v>
      </c>
      <c r="AH336" s="17">
        <f t="shared" si="252"/>
        <v>0</v>
      </c>
      <c r="AI336" s="17">
        <f t="shared" si="252"/>
        <v>0</v>
      </c>
      <c r="AJ336" s="17">
        <f t="shared" si="252"/>
        <v>0</v>
      </c>
      <c r="AK336" s="17">
        <f t="shared" si="252"/>
        <v>0</v>
      </c>
      <c r="AL336" s="17">
        <f t="shared" si="252"/>
        <v>0</v>
      </c>
      <c r="AM336" s="17">
        <f t="shared" si="252"/>
        <v>0</v>
      </c>
      <c r="AN336" s="17">
        <f t="shared" si="252"/>
        <v>0</v>
      </c>
      <c r="AO336" s="17">
        <f t="shared" si="252"/>
        <v>0</v>
      </c>
      <c r="AP336" s="17">
        <f t="shared" si="252"/>
        <v>0</v>
      </c>
      <c r="AQ336" s="17">
        <f t="shared" si="252"/>
        <v>0</v>
      </c>
      <c r="AR336" s="17">
        <f t="shared" si="253"/>
        <v>0</v>
      </c>
      <c r="AS336" s="17">
        <f t="shared" si="253"/>
        <v>0</v>
      </c>
      <c r="AT336" s="17">
        <f t="shared" si="253"/>
        <v>0</v>
      </c>
      <c r="AU336" s="17">
        <f t="shared" si="253"/>
        <v>0</v>
      </c>
      <c r="AV336" s="17">
        <f t="shared" si="253"/>
        <v>0</v>
      </c>
      <c r="AW336" s="17">
        <f t="shared" si="253"/>
        <v>0</v>
      </c>
      <c r="AX336" s="17">
        <f t="shared" si="253"/>
        <v>0</v>
      </c>
      <c r="AY336" s="17">
        <f t="shared" si="253"/>
        <v>0</v>
      </c>
      <c r="BA336" s="17">
        <f t="shared" si="254"/>
        <v>0</v>
      </c>
      <c r="BB336" s="17">
        <f t="shared" si="254"/>
        <v>0</v>
      </c>
      <c r="BC336" s="17">
        <f t="shared" si="254"/>
        <v>0</v>
      </c>
      <c r="BD336" s="17">
        <f t="shared" si="254"/>
        <v>0</v>
      </c>
      <c r="BE336" s="17">
        <f t="shared" si="254"/>
        <v>0</v>
      </c>
      <c r="BF336" s="17">
        <f t="shared" si="254"/>
        <v>0</v>
      </c>
      <c r="BH336" s="36">
        <f t="shared" si="227"/>
        <v>0</v>
      </c>
      <c r="BI336" s="33"/>
    </row>
    <row r="337" spans="1:61" ht="15">
      <c r="A337" s="24" t="s">
        <v>12883</v>
      </c>
      <c r="B337" s="15">
        <f t="shared" si="240"/>
        <v>0</v>
      </c>
      <c r="C337" s="22" t="s">
        <v>12884</v>
      </c>
      <c r="D337" s="78">
        <f t="shared" si="241"/>
        <v>0</v>
      </c>
      <c r="E337" s="17">
        <f t="shared" si="242"/>
        <v>0</v>
      </c>
      <c r="F337" s="3">
        <f t="shared" si="243"/>
        <v>0</v>
      </c>
      <c r="G337" s="84">
        <f t="shared" si="244"/>
        <v>0</v>
      </c>
      <c r="H337" s="79">
        <f t="shared" si="222"/>
        <v>0</v>
      </c>
      <c r="I337" s="79">
        <f t="shared" si="223"/>
        <v>0</v>
      </c>
      <c r="J337" s="79">
        <f t="shared" si="224"/>
        <v>0</v>
      </c>
      <c r="K337" s="23">
        <v>0</v>
      </c>
      <c r="L337" s="17">
        <f t="shared" si="245"/>
        <v>0</v>
      </c>
      <c r="M337" s="17">
        <f t="shared" si="245"/>
        <v>0</v>
      </c>
      <c r="N337" s="79">
        <f t="shared" si="225"/>
        <v>0</v>
      </c>
      <c r="O337" s="17">
        <f t="shared" si="246"/>
        <v>0</v>
      </c>
      <c r="P337" s="17">
        <f t="shared" si="246"/>
        <v>0</v>
      </c>
      <c r="Q337" s="17">
        <f t="shared" si="246"/>
        <v>0</v>
      </c>
      <c r="R337" s="78">
        <f t="shared" si="247"/>
        <v>0</v>
      </c>
      <c r="S337" s="17">
        <f t="shared" si="255"/>
        <v>0</v>
      </c>
      <c r="T337" s="12">
        <f t="shared" si="248"/>
        <v>0</v>
      </c>
      <c r="U337" s="12">
        <f t="shared" si="249"/>
        <v>0</v>
      </c>
      <c r="V337" s="31">
        <v>0</v>
      </c>
      <c r="W337" s="31">
        <v>0</v>
      </c>
      <c r="X337" s="31">
        <v>0</v>
      </c>
      <c r="Y337" s="30">
        <f t="shared" si="226"/>
        <v>0</v>
      </c>
      <c r="Z337" s="17">
        <f t="shared" si="250"/>
        <v>0</v>
      </c>
      <c r="AA337" s="17">
        <f t="shared" si="256"/>
        <v>0</v>
      </c>
      <c r="AB337" s="23">
        <v>0</v>
      </c>
      <c r="AC337" s="17">
        <f t="shared" si="257"/>
        <v>0</v>
      </c>
      <c r="AD337" s="17">
        <f t="shared" si="251"/>
        <v>0</v>
      </c>
      <c r="AE337" s="17">
        <f t="shared" si="251"/>
        <v>0</v>
      </c>
      <c r="AF337" s="17">
        <f t="shared" si="251"/>
        <v>0</v>
      </c>
      <c r="AH337" s="17">
        <f t="shared" si="252"/>
        <v>0</v>
      </c>
      <c r="AI337" s="17">
        <f t="shared" si="252"/>
        <v>0</v>
      </c>
      <c r="AJ337" s="17">
        <f t="shared" si="252"/>
        <v>0</v>
      </c>
      <c r="AK337" s="17">
        <f t="shared" si="252"/>
        <v>0</v>
      </c>
      <c r="AL337" s="17">
        <f t="shared" si="252"/>
        <v>0</v>
      </c>
      <c r="AM337" s="17">
        <f t="shared" si="252"/>
        <v>0</v>
      </c>
      <c r="AN337" s="17">
        <f t="shared" si="252"/>
        <v>0</v>
      </c>
      <c r="AO337" s="17">
        <f t="shared" si="252"/>
        <v>0</v>
      </c>
      <c r="AP337" s="17">
        <f t="shared" si="252"/>
        <v>0</v>
      </c>
      <c r="AQ337" s="17">
        <f t="shared" si="252"/>
        <v>0</v>
      </c>
      <c r="AR337" s="17">
        <f t="shared" si="253"/>
        <v>0</v>
      </c>
      <c r="AS337" s="17">
        <f t="shared" si="253"/>
        <v>0</v>
      </c>
      <c r="AT337" s="17">
        <f t="shared" si="253"/>
        <v>0</v>
      </c>
      <c r="AU337" s="17">
        <f t="shared" si="253"/>
        <v>0</v>
      </c>
      <c r="AV337" s="17">
        <f t="shared" si="253"/>
        <v>0</v>
      </c>
      <c r="AW337" s="17">
        <f t="shared" si="253"/>
        <v>0</v>
      </c>
      <c r="AX337" s="17">
        <f t="shared" si="253"/>
        <v>0</v>
      </c>
      <c r="AY337" s="17">
        <f t="shared" si="253"/>
        <v>0</v>
      </c>
      <c r="BA337" s="17">
        <f t="shared" si="254"/>
        <v>0</v>
      </c>
      <c r="BB337" s="17">
        <f t="shared" si="254"/>
        <v>0</v>
      </c>
      <c r="BC337" s="17">
        <f t="shared" si="254"/>
        <v>0</v>
      </c>
      <c r="BD337" s="17">
        <f t="shared" si="254"/>
        <v>0</v>
      </c>
      <c r="BE337" s="17">
        <f t="shared" si="254"/>
        <v>0</v>
      </c>
      <c r="BF337" s="17">
        <f t="shared" si="254"/>
        <v>0</v>
      </c>
      <c r="BH337" s="36">
        <f t="shared" si="227"/>
        <v>0</v>
      </c>
      <c r="BI337" s="33"/>
    </row>
    <row r="338" spans="1:61" ht="15">
      <c r="A338" s="24" t="s">
        <v>12885</v>
      </c>
      <c r="B338" s="15">
        <f t="shared" si="240"/>
        <v>0</v>
      </c>
      <c r="C338" s="22" t="s">
        <v>12886</v>
      </c>
      <c r="D338" s="78">
        <f t="shared" si="241"/>
        <v>0</v>
      </c>
      <c r="E338" s="17">
        <f t="shared" si="242"/>
        <v>0</v>
      </c>
      <c r="F338" s="3">
        <f t="shared" si="243"/>
        <v>0</v>
      </c>
      <c r="G338" s="84">
        <f t="shared" si="244"/>
        <v>0</v>
      </c>
      <c r="H338" s="79">
        <f t="shared" si="222"/>
        <v>0</v>
      </c>
      <c r="I338" s="79">
        <f t="shared" si="223"/>
        <v>0</v>
      </c>
      <c r="J338" s="79">
        <f t="shared" si="224"/>
        <v>0</v>
      </c>
      <c r="K338" s="23">
        <v>0</v>
      </c>
      <c r="L338" s="17">
        <f t="shared" si="245"/>
        <v>0</v>
      </c>
      <c r="M338" s="17">
        <f t="shared" si="245"/>
        <v>0</v>
      </c>
      <c r="N338" s="79">
        <f t="shared" si="225"/>
        <v>0</v>
      </c>
      <c r="O338" s="17">
        <f t="shared" si="246"/>
        <v>0</v>
      </c>
      <c r="P338" s="17">
        <f t="shared" si="246"/>
        <v>0</v>
      </c>
      <c r="Q338" s="17">
        <f t="shared" si="246"/>
        <v>0</v>
      </c>
      <c r="R338" s="78">
        <f t="shared" si="247"/>
        <v>0</v>
      </c>
      <c r="S338" s="17">
        <f t="shared" si="255"/>
        <v>0</v>
      </c>
      <c r="T338" s="12">
        <f t="shared" si="248"/>
        <v>0</v>
      </c>
      <c r="U338" s="12">
        <f t="shared" si="249"/>
        <v>0</v>
      </c>
      <c r="V338" s="31">
        <v>0</v>
      </c>
      <c r="W338" s="31">
        <v>0</v>
      </c>
      <c r="X338" s="31">
        <v>0</v>
      </c>
      <c r="Y338" s="30">
        <f t="shared" si="226"/>
        <v>0</v>
      </c>
      <c r="Z338" s="17">
        <f t="shared" si="250"/>
        <v>0</v>
      </c>
      <c r="AA338" s="17">
        <f t="shared" si="256"/>
        <v>0</v>
      </c>
      <c r="AB338" s="23">
        <v>0</v>
      </c>
      <c r="AC338" s="17">
        <f t="shared" si="257"/>
        <v>0</v>
      </c>
      <c r="AD338" s="17">
        <f t="shared" si="251"/>
        <v>0</v>
      </c>
      <c r="AE338" s="17">
        <f t="shared" si="251"/>
        <v>0</v>
      </c>
      <c r="AF338" s="17">
        <f t="shared" si="251"/>
        <v>0</v>
      </c>
      <c r="AH338" s="17">
        <f t="shared" ref="AH338:AQ347" si="258">SUMPRODUCT(AH$374:AH$599*(LEFT($A$374:$A$599,LEN($A338))=$A338))</f>
        <v>0</v>
      </c>
      <c r="AI338" s="17">
        <f t="shared" si="258"/>
        <v>0</v>
      </c>
      <c r="AJ338" s="17">
        <f t="shared" si="258"/>
        <v>0</v>
      </c>
      <c r="AK338" s="17">
        <f t="shared" si="258"/>
        <v>0</v>
      </c>
      <c r="AL338" s="17">
        <f t="shared" si="258"/>
        <v>0</v>
      </c>
      <c r="AM338" s="17">
        <f t="shared" si="258"/>
        <v>0</v>
      </c>
      <c r="AN338" s="17">
        <f t="shared" si="258"/>
        <v>0</v>
      </c>
      <c r="AO338" s="17">
        <f t="shared" si="258"/>
        <v>0</v>
      </c>
      <c r="AP338" s="17">
        <f t="shared" si="258"/>
        <v>0</v>
      </c>
      <c r="AQ338" s="17">
        <f t="shared" si="258"/>
        <v>0</v>
      </c>
      <c r="AR338" s="17">
        <f t="shared" ref="AR338:AY347" si="259">SUMPRODUCT(AR$374:AR$599*(LEFT($A$374:$A$599,LEN($A338))=$A338))</f>
        <v>0</v>
      </c>
      <c r="AS338" s="17">
        <f t="shared" si="259"/>
        <v>0</v>
      </c>
      <c r="AT338" s="17">
        <f t="shared" si="259"/>
        <v>0</v>
      </c>
      <c r="AU338" s="17">
        <f t="shared" si="259"/>
        <v>0</v>
      </c>
      <c r="AV338" s="17">
        <f t="shared" si="259"/>
        <v>0</v>
      </c>
      <c r="AW338" s="17">
        <f t="shared" si="259"/>
        <v>0</v>
      </c>
      <c r="AX338" s="17">
        <f t="shared" si="259"/>
        <v>0</v>
      </c>
      <c r="AY338" s="17">
        <f t="shared" si="259"/>
        <v>0</v>
      </c>
      <c r="BA338" s="17">
        <f t="shared" ref="BA338:BF347" si="260">SUMPRODUCT(BA$374:BA$599*(LEFT($A$374:$A$599,LEN($A338))=$A338))</f>
        <v>0</v>
      </c>
      <c r="BB338" s="17">
        <f t="shared" si="260"/>
        <v>0</v>
      </c>
      <c r="BC338" s="17">
        <f t="shared" si="260"/>
        <v>0</v>
      </c>
      <c r="BD338" s="17">
        <f t="shared" si="260"/>
        <v>0</v>
      </c>
      <c r="BE338" s="17">
        <f t="shared" si="260"/>
        <v>0</v>
      </c>
      <c r="BF338" s="17">
        <f t="shared" si="260"/>
        <v>0</v>
      </c>
      <c r="BH338" s="36">
        <f t="shared" si="227"/>
        <v>0</v>
      </c>
      <c r="BI338" s="5"/>
    </row>
    <row r="339" spans="1:61" ht="15">
      <c r="A339" s="24" t="s">
        <v>12887</v>
      </c>
      <c r="B339" s="15">
        <f t="shared" si="240"/>
        <v>0</v>
      </c>
      <c r="C339" s="22" t="s">
        <v>12888</v>
      </c>
      <c r="D339" s="78">
        <f t="shared" si="241"/>
        <v>0</v>
      </c>
      <c r="E339" s="17">
        <f t="shared" si="242"/>
        <v>0</v>
      </c>
      <c r="F339" s="3">
        <f t="shared" si="243"/>
        <v>0</v>
      </c>
      <c r="G339" s="84">
        <f t="shared" si="244"/>
        <v>0</v>
      </c>
      <c r="H339" s="79">
        <f t="shared" si="222"/>
        <v>0</v>
      </c>
      <c r="I339" s="79">
        <f t="shared" si="223"/>
        <v>0</v>
      </c>
      <c r="J339" s="79">
        <f t="shared" si="224"/>
        <v>0</v>
      </c>
      <c r="K339" s="23">
        <v>0</v>
      </c>
      <c r="L339" s="17">
        <f t="shared" si="245"/>
        <v>0</v>
      </c>
      <c r="M339" s="17">
        <f t="shared" si="245"/>
        <v>0</v>
      </c>
      <c r="N339" s="79">
        <f t="shared" si="225"/>
        <v>0</v>
      </c>
      <c r="O339" s="17">
        <f t="shared" si="246"/>
        <v>0</v>
      </c>
      <c r="P339" s="17">
        <f t="shared" si="246"/>
        <v>0</v>
      </c>
      <c r="Q339" s="17">
        <f t="shared" si="246"/>
        <v>0</v>
      </c>
      <c r="R339" s="78">
        <f t="shared" si="247"/>
        <v>0</v>
      </c>
      <c r="S339" s="17">
        <f t="shared" si="255"/>
        <v>0</v>
      </c>
      <c r="T339" s="12">
        <f t="shared" si="248"/>
        <v>0</v>
      </c>
      <c r="U339" s="12">
        <f t="shared" si="249"/>
        <v>0</v>
      </c>
      <c r="V339" s="31">
        <v>0</v>
      </c>
      <c r="W339" s="31">
        <v>0</v>
      </c>
      <c r="X339" s="31">
        <v>0</v>
      </c>
      <c r="Y339" s="30">
        <f t="shared" si="226"/>
        <v>0</v>
      </c>
      <c r="Z339" s="17">
        <f t="shared" si="250"/>
        <v>0</v>
      </c>
      <c r="AA339" s="17">
        <f t="shared" si="256"/>
        <v>0</v>
      </c>
      <c r="AB339" s="23">
        <v>0</v>
      </c>
      <c r="AC339" s="17">
        <f t="shared" si="257"/>
        <v>0</v>
      </c>
      <c r="AD339" s="17">
        <f t="shared" si="251"/>
        <v>0</v>
      </c>
      <c r="AE339" s="17">
        <f t="shared" si="251"/>
        <v>0</v>
      </c>
      <c r="AF339" s="17">
        <f t="shared" si="251"/>
        <v>0</v>
      </c>
      <c r="AH339" s="17">
        <f t="shared" si="258"/>
        <v>0</v>
      </c>
      <c r="AI339" s="17">
        <f t="shared" si="258"/>
        <v>0</v>
      </c>
      <c r="AJ339" s="17">
        <f t="shared" si="258"/>
        <v>0</v>
      </c>
      <c r="AK339" s="17">
        <f t="shared" si="258"/>
        <v>0</v>
      </c>
      <c r="AL339" s="17">
        <f t="shared" si="258"/>
        <v>0</v>
      </c>
      <c r="AM339" s="17">
        <f t="shared" si="258"/>
        <v>0</v>
      </c>
      <c r="AN339" s="17">
        <f t="shared" si="258"/>
        <v>0</v>
      </c>
      <c r="AO339" s="17">
        <f t="shared" si="258"/>
        <v>0</v>
      </c>
      <c r="AP339" s="17">
        <f t="shared" si="258"/>
        <v>0</v>
      </c>
      <c r="AQ339" s="17">
        <f t="shared" si="258"/>
        <v>0</v>
      </c>
      <c r="AR339" s="17">
        <f t="shared" si="259"/>
        <v>0</v>
      </c>
      <c r="AS339" s="17">
        <f t="shared" si="259"/>
        <v>0</v>
      </c>
      <c r="AT339" s="17">
        <f t="shared" si="259"/>
        <v>0</v>
      </c>
      <c r="AU339" s="17">
        <f t="shared" si="259"/>
        <v>0</v>
      </c>
      <c r="AV339" s="17">
        <f t="shared" si="259"/>
        <v>0</v>
      </c>
      <c r="AW339" s="17">
        <f t="shared" si="259"/>
        <v>0</v>
      </c>
      <c r="AX339" s="17">
        <f t="shared" si="259"/>
        <v>0</v>
      </c>
      <c r="AY339" s="17">
        <f t="shared" si="259"/>
        <v>0</v>
      </c>
      <c r="BA339" s="17">
        <f t="shared" si="260"/>
        <v>0</v>
      </c>
      <c r="BB339" s="17">
        <f t="shared" si="260"/>
        <v>0</v>
      </c>
      <c r="BC339" s="17">
        <f t="shared" si="260"/>
        <v>0</v>
      </c>
      <c r="BD339" s="17">
        <f t="shared" si="260"/>
        <v>0</v>
      </c>
      <c r="BE339" s="17">
        <f t="shared" si="260"/>
        <v>0</v>
      </c>
      <c r="BF339" s="17">
        <f t="shared" si="260"/>
        <v>0</v>
      </c>
      <c r="BH339" s="36">
        <f t="shared" si="227"/>
        <v>0</v>
      </c>
      <c r="BI339" s="5"/>
    </row>
    <row r="340" spans="1:61" ht="15">
      <c r="A340" s="24" t="s">
        <v>12889</v>
      </c>
      <c r="B340" s="15">
        <f t="shared" si="240"/>
        <v>0</v>
      </c>
      <c r="C340" s="22" t="s">
        <v>12890</v>
      </c>
      <c r="D340" s="78">
        <f t="shared" si="241"/>
        <v>0</v>
      </c>
      <c r="E340" s="17">
        <f t="shared" si="242"/>
        <v>0</v>
      </c>
      <c r="F340" s="3">
        <f t="shared" si="243"/>
        <v>0</v>
      </c>
      <c r="G340" s="84">
        <f t="shared" si="244"/>
        <v>0</v>
      </c>
      <c r="H340" s="79">
        <f t="shared" si="222"/>
        <v>0</v>
      </c>
      <c r="I340" s="79">
        <f t="shared" si="223"/>
        <v>0</v>
      </c>
      <c r="J340" s="79">
        <f t="shared" si="224"/>
        <v>0</v>
      </c>
      <c r="K340" s="23">
        <v>0</v>
      </c>
      <c r="L340" s="17">
        <f t="shared" si="245"/>
        <v>0</v>
      </c>
      <c r="M340" s="17">
        <f t="shared" si="245"/>
        <v>0</v>
      </c>
      <c r="N340" s="79">
        <f t="shared" si="225"/>
        <v>0</v>
      </c>
      <c r="O340" s="17">
        <f t="shared" si="246"/>
        <v>0</v>
      </c>
      <c r="P340" s="17">
        <f t="shared" si="246"/>
        <v>0</v>
      </c>
      <c r="Q340" s="17">
        <f t="shared" si="246"/>
        <v>0</v>
      </c>
      <c r="R340" s="78">
        <f t="shared" si="247"/>
        <v>0</v>
      </c>
      <c r="S340" s="17">
        <f t="shared" si="255"/>
        <v>0</v>
      </c>
      <c r="T340" s="12">
        <f t="shared" si="248"/>
        <v>0</v>
      </c>
      <c r="U340" s="12">
        <f t="shared" si="249"/>
        <v>0</v>
      </c>
      <c r="V340" s="31">
        <v>0</v>
      </c>
      <c r="W340" s="31">
        <v>0</v>
      </c>
      <c r="X340" s="31">
        <v>0</v>
      </c>
      <c r="Y340" s="30">
        <f t="shared" si="226"/>
        <v>0</v>
      </c>
      <c r="Z340" s="17">
        <f t="shared" si="250"/>
        <v>0</v>
      </c>
      <c r="AA340" s="17">
        <f t="shared" si="256"/>
        <v>0</v>
      </c>
      <c r="AB340" s="23">
        <v>0</v>
      </c>
      <c r="AC340" s="17">
        <f t="shared" si="257"/>
        <v>0</v>
      </c>
      <c r="AD340" s="17">
        <f t="shared" si="251"/>
        <v>0</v>
      </c>
      <c r="AE340" s="17">
        <f t="shared" si="251"/>
        <v>0</v>
      </c>
      <c r="AF340" s="17">
        <f t="shared" si="251"/>
        <v>0</v>
      </c>
      <c r="AH340" s="17">
        <f t="shared" si="258"/>
        <v>0</v>
      </c>
      <c r="AI340" s="17">
        <f t="shared" si="258"/>
        <v>0</v>
      </c>
      <c r="AJ340" s="17">
        <f t="shared" si="258"/>
        <v>0</v>
      </c>
      <c r="AK340" s="17">
        <f t="shared" si="258"/>
        <v>0</v>
      </c>
      <c r="AL340" s="17">
        <f t="shared" si="258"/>
        <v>0</v>
      </c>
      <c r="AM340" s="17">
        <f t="shared" si="258"/>
        <v>0</v>
      </c>
      <c r="AN340" s="17">
        <f t="shared" si="258"/>
        <v>0</v>
      </c>
      <c r="AO340" s="17">
        <f t="shared" si="258"/>
        <v>0</v>
      </c>
      <c r="AP340" s="17">
        <f t="shared" si="258"/>
        <v>0</v>
      </c>
      <c r="AQ340" s="17">
        <f t="shared" si="258"/>
        <v>0</v>
      </c>
      <c r="AR340" s="17">
        <f t="shared" si="259"/>
        <v>0</v>
      </c>
      <c r="AS340" s="17">
        <f t="shared" si="259"/>
        <v>0</v>
      </c>
      <c r="AT340" s="17">
        <f t="shared" si="259"/>
        <v>0</v>
      </c>
      <c r="AU340" s="17">
        <f t="shared" si="259"/>
        <v>0</v>
      </c>
      <c r="AV340" s="17">
        <f t="shared" si="259"/>
        <v>0</v>
      </c>
      <c r="AW340" s="17">
        <f t="shared" si="259"/>
        <v>0</v>
      </c>
      <c r="AX340" s="17">
        <f t="shared" si="259"/>
        <v>0</v>
      </c>
      <c r="AY340" s="17">
        <f t="shared" si="259"/>
        <v>0</v>
      </c>
      <c r="BA340" s="17">
        <f t="shared" si="260"/>
        <v>0</v>
      </c>
      <c r="BB340" s="17">
        <f t="shared" si="260"/>
        <v>0</v>
      </c>
      <c r="BC340" s="17">
        <f t="shared" si="260"/>
        <v>0</v>
      </c>
      <c r="BD340" s="17">
        <f t="shared" si="260"/>
        <v>0</v>
      </c>
      <c r="BE340" s="17">
        <f t="shared" si="260"/>
        <v>0</v>
      </c>
      <c r="BF340" s="17">
        <f t="shared" si="260"/>
        <v>0</v>
      </c>
      <c r="BH340" s="36">
        <f t="shared" si="227"/>
        <v>0</v>
      </c>
      <c r="BI340" s="33"/>
    </row>
    <row r="341" spans="1:61" ht="15">
      <c r="A341" s="24" t="s">
        <v>12891</v>
      </c>
      <c r="B341" s="15">
        <f t="shared" si="240"/>
        <v>0</v>
      </c>
      <c r="C341" s="22" t="s">
        <v>12892</v>
      </c>
      <c r="D341" s="78">
        <f t="shared" si="241"/>
        <v>0</v>
      </c>
      <c r="E341" s="17">
        <f t="shared" si="242"/>
        <v>0</v>
      </c>
      <c r="F341" s="3">
        <f t="shared" si="243"/>
        <v>0</v>
      </c>
      <c r="G341" s="84">
        <f t="shared" si="244"/>
        <v>0</v>
      </c>
      <c r="H341" s="79">
        <f t="shared" si="222"/>
        <v>0</v>
      </c>
      <c r="I341" s="79">
        <f t="shared" si="223"/>
        <v>0</v>
      </c>
      <c r="J341" s="79">
        <f t="shared" si="224"/>
        <v>0</v>
      </c>
      <c r="K341" s="23">
        <v>0</v>
      </c>
      <c r="L341" s="17">
        <f t="shared" si="245"/>
        <v>0</v>
      </c>
      <c r="M341" s="17">
        <f t="shared" si="245"/>
        <v>0</v>
      </c>
      <c r="N341" s="79">
        <f t="shared" si="225"/>
        <v>0</v>
      </c>
      <c r="O341" s="17">
        <f t="shared" si="246"/>
        <v>0</v>
      </c>
      <c r="P341" s="17">
        <f t="shared" si="246"/>
        <v>0</v>
      </c>
      <c r="Q341" s="17">
        <f t="shared" si="246"/>
        <v>0</v>
      </c>
      <c r="R341" s="78">
        <f t="shared" si="247"/>
        <v>0</v>
      </c>
      <c r="S341" s="17">
        <f t="shared" si="255"/>
        <v>0</v>
      </c>
      <c r="T341" s="12">
        <f t="shared" si="248"/>
        <v>0</v>
      </c>
      <c r="U341" s="12">
        <f t="shared" si="249"/>
        <v>0</v>
      </c>
      <c r="V341" s="31">
        <v>0</v>
      </c>
      <c r="W341" s="31">
        <v>0</v>
      </c>
      <c r="X341" s="31">
        <v>0</v>
      </c>
      <c r="Y341" s="30">
        <f t="shared" si="226"/>
        <v>0</v>
      </c>
      <c r="Z341" s="17">
        <f t="shared" si="250"/>
        <v>0</v>
      </c>
      <c r="AA341" s="17">
        <f t="shared" si="256"/>
        <v>0</v>
      </c>
      <c r="AB341" s="23">
        <v>0</v>
      </c>
      <c r="AC341" s="17">
        <f t="shared" si="257"/>
        <v>0</v>
      </c>
      <c r="AD341" s="17">
        <f t="shared" si="251"/>
        <v>0</v>
      </c>
      <c r="AE341" s="17">
        <f t="shared" si="251"/>
        <v>0</v>
      </c>
      <c r="AF341" s="17">
        <f t="shared" si="251"/>
        <v>0</v>
      </c>
      <c r="AH341" s="17">
        <f t="shared" si="258"/>
        <v>0</v>
      </c>
      <c r="AI341" s="17">
        <f t="shared" si="258"/>
        <v>0</v>
      </c>
      <c r="AJ341" s="17">
        <f t="shared" si="258"/>
        <v>0</v>
      </c>
      <c r="AK341" s="17">
        <f t="shared" si="258"/>
        <v>0</v>
      </c>
      <c r="AL341" s="17">
        <f t="shared" si="258"/>
        <v>0</v>
      </c>
      <c r="AM341" s="17">
        <f t="shared" si="258"/>
        <v>0</v>
      </c>
      <c r="AN341" s="17">
        <f t="shared" si="258"/>
        <v>0</v>
      </c>
      <c r="AO341" s="17">
        <f t="shared" si="258"/>
        <v>0</v>
      </c>
      <c r="AP341" s="17">
        <f t="shared" si="258"/>
        <v>0</v>
      </c>
      <c r="AQ341" s="17">
        <f t="shared" si="258"/>
        <v>0</v>
      </c>
      <c r="AR341" s="17">
        <f t="shared" si="259"/>
        <v>0</v>
      </c>
      <c r="AS341" s="17">
        <f t="shared" si="259"/>
        <v>0</v>
      </c>
      <c r="AT341" s="17">
        <f t="shared" si="259"/>
        <v>0</v>
      </c>
      <c r="AU341" s="17">
        <f t="shared" si="259"/>
        <v>0</v>
      </c>
      <c r="AV341" s="17">
        <f t="shared" si="259"/>
        <v>0</v>
      </c>
      <c r="AW341" s="17">
        <f t="shared" si="259"/>
        <v>0</v>
      </c>
      <c r="AX341" s="17">
        <f t="shared" si="259"/>
        <v>0</v>
      </c>
      <c r="AY341" s="17">
        <f t="shared" si="259"/>
        <v>0</v>
      </c>
      <c r="BA341" s="17">
        <f t="shared" si="260"/>
        <v>0</v>
      </c>
      <c r="BB341" s="17">
        <f t="shared" si="260"/>
        <v>0</v>
      </c>
      <c r="BC341" s="17">
        <f t="shared" si="260"/>
        <v>0</v>
      </c>
      <c r="BD341" s="17">
        <f t="shared" si="260"/>
        <v>0</v>
      </c>
      <c r="BE341" s="17">
        <f t="shared" si="260"/>
        <v>0</v>
      </c>
      <c r="BF341" s="17">
        <f t="shared" si="260"/>
        <v>0</v>
      </c>
      <c r="BH341" s="36">
        <f t="shared" si="227"/>
        <v>0</v>
      </c>
      <c r="BI341" s="33"/>
    </row>
    <row r="342" spans="1:61" ht="15">
      <c r="A342" s="24" t="s">
        <v>12893</v>
      </c>
      <c r="B342" s="15">
        <f t="shared" si="240"/>
        <v>0</v>
      </c>
      <c r="C342" s="22" t="s">
        <v>12894</v>
      </c>
      <c r="D342" s="78">
        <f t="shared" si="241"/>
        <v>0</v>
      </c>
      <c r="E342" s="17">
        <f t="shared" si="242"/>
        <v>0</v>
      </c>
      <c r="F342" s="3">
        <f t="shared" si="243"/>
        <v>0</v>
      </c>
      <c r="G342" s="84">
        <f t="shared" si="244"/>
        <v>0</v>
      </c>
      <c r="H342" s="79">
        <f t="shared" si="222"/>
        <v>0</v>
      </c>
      <c r="I342" s="79">
        <f t="shared" si="223"/>
        <v>0</v>
      </c>
      <c r="J342" s="79">
        <f t="shared" si="224"/>
        <v>0</v>
      </c>
      <c r="K342" s="23">
        <v>0</v>
      </c>
      <c r="L342" s="17">
        <f t="shared" si="245"/>
        <v>0</v>
      </c>
      <c r="M342" s="17">
        <f t="shared" si="245"/>
        <v>0</v>
      </c>
      <c r="N342" s="79">
        <f t="shared" si="225"/>
        <v>0</v>
      </c>
      <c r="O342" s="17">
        <f t="shared" si="246"/>
        <v>0</v>
      </c>
      <c r="P342" s="17">
        <f t="shared" si="246"/>
        <v>0</v>
      </c>
      <c r="Q342" s="17">
        <f t="shared" si="246"/>
        <v>0</v>
      </c>
      <c r="R342" s="78">
        <f t="shared" si="247"/>
        <v>0</v>
      </c>
      <c r="S342" s="17">
        <f t="shared" si="255"/>
        <v>0</v>
      </c>
      <c r="T342" s="12">
        <f t="shared" si="248"/>
        <v>0</v>
      </c>
      <c r="U342" s="12">
        <f t="shared" si="249"/>
        <v>0</v>
      </c>
      <c r="V342" s="31">
        <v>0</v>
      </c>
      <c r="W342" s="31">
        <v>0</v>
      </c>
      <c r="X342" s="31">
        <v>0</v>
      </c>
      <c r="Y342" s="30">
        <f t="shared" si="226"/>
        <v>0</v>
      </c>
      <c r="Z342" s="17">
        <f t="shared" si="250"/>
        <v>0</v>
      </c>
      <c r="AA342" s="17">
        <f t="shared" si="256"/>
        <v>0</v>
      </c>
      <c r="AB342" s="23">
        <v>0</v>
      </c>
      <c r="AC342" s="17">
        <f t="shared" si="257"/>
        <v>0</v>
      </c>
      <c r="AD342" s="17">
        <f t="shared" si="251"/>
        <v>0</v>
      </c>
      <c r="AE342" s="17">
        <f t="shared" si="251"/>
        <v>0</v>
      </c>
      <c r="AF342" s="17">
        <f t="shared" si="251"/>
        <v>0</v>
      </c>
      <c r="AH342" s="17">
        <f t="shared" si="258"/>
        <v>0</v>
      </c>
      <c r="AI342" s="17">
        <f t="shared" si="258"/>
        <v>0</v>
      </c>
      <c r="AJ342" s="17">
        <f t="shared" si="258"/>
        <v>0</v>
      </c>
      <c r="AK342" s="17">
        <f t="shared" si="258"/>
        <v>0</v>
      </c>
      <c r="AL342" s="17">
        <f t="shared" si="258"/>
        <v>0</v>
      </c>
      <c r="AM342" s="17">
        <f t="shared" si="258"/>
        <v>0</v>
      </c>
      <c r="AN342" s="17">
        <f t="shared" si="258"/>
        <v>0</v>
      </c>
      <c r="AO342" s="17">
        <f t="shared" si="258"/>
        <v>0</v>
      </c>
      <c r="AP342" s="17">
        <f t="shared" si="258"/>
        <v>0</v>
      </c>
      <c r="AQ342" s="17">
        <f t="shared" si="258"/>
        <v>0</v>
      </c>
      <c r="AR342" s="17">
        <f t="shared" si="259"/>
        <v>0</v>
      </c>
      <c r="AS342" s="17">
        <f t="shared" si="259"/>
        <v>0</v>
      </c>
      <c r="AT342" s="17">
        <f t="shared" si="259"/>
        <v>0</v>
      </c>
      <c r="AU342" s="17">
        <f t="shared" si="259"/>
        <v>0</v>
      </c>
      <c r="AV342" s="17">
        <f t="shared" si="259"/>
        <v>0</v>
      </c>
      <c r="AW342" s="17">
        <f t="shared" si="259"/>
        <v>0</v>
      </c>
      <c r="AX342" s="17">
        <f t="shared" si="259"/>
        <v>0</v>
      </c>
      <c r="AY342" s="17">
        <f t="shared" si="259"/>
        <v>0</v>
      </c>
      <c r="BA342" s="17">
        <f t="shared" si="260"/>
        <v>0</v>
      </c>
      <c r="BB342" s="17">
        <f t="shared" si="260"/>
        <v>0</v>
      </c>
      <c r="BC342" s="17">
        <f t="shared" si="260"/>
        <v>0</v>
      </c>
      <c r="BD342" s="17">
        <f t="shared" si="260"/>
        <v>0</v>
      </c>
      <c r="BE342" s="17">
        <f t="shared" si="260"/>
        <v>0</v>
      </c>
      <c r="BF342" s="17">
        <f t="shared" si="260"/>
        <v>0</v>
      </c>
      <c r="BH342" s="36">
        <f t="shared" si="227"/>
        <v>0</v>
      </c>
      <c r="BI342" s="5"/>
    </row>
    <row r="343" spans="1:61" ht="15">
      <c r="A343" s="24" t="s">
        <v>12895</v>
      </c>
      <c r="B343" s="15">
        <f t="shared" si="240"/>
        <v>0</v>
      </c>
      <c r="C343" s="22" t="s">
        <v>12896</v>
      </c>
      <c r="D343" s="78">
        <f t="shared" si="241"/>
        <v>0</v>
      </c>
      <c r="E343" s="17">
        <f t="shared" si="242"/>
        <v>0</v>
      </c>
      <c r="F343" s="3">
        <f t="shared" si="243"/>
        <v>0</v>
      </c>
      <c r="G343" s="84">
        <f t="shared" si="244"/>
        <v>0</v>
      </c>
      <c r="H343" s="79">
        <f t="shared" si="222"/>
        <v>0</v>
      </c>
      <c r="I343" s="79">
        <f t="shared" si="223"/>
        <v>0</v>
      </c>
      <c r="J343" s="79">
        <f t="shared" si="224"/>
        <v>0</v>
      </c>
      <c r="K343" s="23">
        <v>0</v>
      </c>
      <c r="L343" s="17">
        <f t="shared" si="245"/>
        <v>0</v>
      </c>
      <c r="M343" s="17">
        <f t="shared" si="245"/>
        <v>0</v>
      </c>
      <c r="N343" s="79">
        <f t="shared" si="225"/>
        <v>0</v>
      </c>
      <c r="O343" s="17">
        <f t="shared" si="246"/>
        <v>0</v>
      </c>
      <c r="P343" s="17">
        <f t="shared" si="246"/>
        <v>0</v>
      </c>
      <c r="Q343" s="17">
        <f t="shared" si="246"/>
        <v>0</v>
      </c>
      <c r="R343" s="78">
        <f t="shared" si="247"/>
        <v>0</v>
      </c>
      <c r="S343" s="17">
        <f t="shared" si="255"/>
        <v>0</v>
      </c>
      <c r="T343" s="12">
        <f t="shared" si="248"/>
        <v>0</v>
      </c>
      <c r="U343" s="12">
        <f t="shared" si="249"/>
        <v>0</v>
      </c>
      <c r="V343" s="31">
        <v>0</v>
      </c>
      <c r="W343" s="31">
        <v>0</v>
      </c>
      <c r="X343" s="31">
        <v>0</v>
      </c>
      <c r="Y343" s="30">
        <f t="shared" si="226"/>
        <v>0</v>
      </c>
      <c r="Z343" s="17">
        <f t="shared" si="250"/>
        <v>0</v>
      </c>
      <c r="AA343" s="17">
        <f t="shared" si="256"/>
        <v>0</v>
      </c>
      <c r="AB343" s="23">
        <v>0</v>
      </c>
      <c r="AC343" s="17">
        <f t="shared" si="257"/>
        <v>0</v>
      </c>
      <c r="AD343" s="17">
        <f t="shared" si="251"/>
        <v>0</v>
      </c>
      <c r="AE343" s="17">
        <f t="shared" si="251"/>
        <v>0</v>
      </c>
      <c r="AF343" s="17">
        <f t="shared" si="251"/>
        <v>0</v>
      </c>
      <c r="AH343" s="17">
        <f t="shared" si="258"/>
        <v>0</v>
      </c>
      <c r="AI343" s="17">
        <f t="shared" si="258"/>
        <v>0</v>
      </c>
      <c r="AJ343" s="17">
        <f t="shared" si="258"/>
        <v>0</v>
      </c>
      <c r="AK343" s="17">
        <f t="shared" si="258"/>
        <v>0</v>
      </c>
      <c r="AL343" s="17">
        <f t="shared" si="258"/>
        <v>0</v>
      </c>
      <c r="AM343" s="17">
        <f t="shared" si="258"/>
        <v>0</v>
      </c>
      <c r="AN343" s="17">
        <f t="shared" si="258"/>
        <v>0</v>
      </c>
      <c r="AO343" s="17">
        <f t="shared" si="258"/>
        <v>0</v>
      </c>
      <c r="AP343" s="17">
        <f t="shared" si="258"/>
        <v>0</v>
      </c>
      <c r="AQ343" s="17">
        <f t="shared" si="258"/>
        <v>0</v>
      </c>
      <c r="AR343" s="17">
        <f t="shared" si="259"/>
        <v>0</v>
      </c>
      <c r="AS343" s="17">
        <f t="shared" si="259"/>
        <v>0</v>
      </c>
      <c r="AT343" s="17">
        <f t="shared" si="259"/>
        <v>0</v>
      </c>
      <c r="AU343" s="17">
        <f t="shared" si="259"/>
        <v>0</v>
      </c>
      <c r="AV343" s="17">
        <f t="shared" si="259"/>
        <v>0</v>
      </c>
      <c r="AW343" s="17">
        <f t="shared" si="259"/>
        <v>0</v>
      </c>
      <c r="AX343" s="17">
        <f t="shared" si="259"/>
        <v>0</v>
      </c>
      <c r="AY343" s="17">
        <f t="shared" si="259"/>
        <v>0</v>
      </c>
      <c r="BA343" s="17">
        <f t="shared" si="260"/>
        <v>0</v>
      </c>
      <c r="BB343" s="17">
        <f t="shared" si="260"/>
        <v>0</v>
      </c>
      <c r="BC343" s="17">
        <f t="shared" si="260"/>
        <v>0</v>
      </c>
      <c r="BD343" s="17">
        <f t="shared" si="260"/>
        <v>0</v>
      </c>
      <c r="BE343" s="17">
        <f t="shared" si="260"/>
        <v>0</v>
      </c>
      <c r="BF343" s="17">
        <f t="shared" si="260"/>
        <v>0</v>
      </c>
      <c r="BH343" s="36">
        <f t="shared" si="227"/>
        <v>0</v>
      </c>
      <c r="BI343" s="5"/>
    </row>
    <row r="344" spans="1:61" ht="15">
      <c r="A344" s="24" t="s">
        <v>12897</v>
      </c>
      <c r="B344" s="15">
        <f t="shared" si="240"/>
        <v>0</v>
      </c>
      <c r="C344" s="22" t="s">
        <v>12898</v>
      </c>
      <c r="D344" s="78">
        <f t="shared" si="241"/>
        <v>0</v>
      </c>
      <c r="E344" s="17">
        <f t="shared" si="242"/>
        <v>0</v>
      </c>
      <c r="F344" s="3">
        <f t="shared" si="243"/>
        <v>0</v>
      </c>
      <c r="G344" s="84">
        <f t="shared" si="244"/>
        <v>0</v>
      </c>
      <c r="H344" s="79">
        <f t="shared" si="222"/>
        <v>0</v>
      </c>
      <c r="I344" s="79">
        <f t="shared" si="223"/>
        <v>0</v>
      </c>
      <c r="J344" s="79">
        <f t="shared" si="224"/>
        <v>0</v>
      </c>
      <c r="K344" s="20">
        <v>0</v>
      </c>
      <c r="L344" s="17">
        <f t="shared" si="245"/>
        <v>0</v>
      </c>
      <c r="M344" s="17">
        <f t="shared" si="245"/>
        <v>0</v>
      </c>
      <c r="N344" s="79">
        <f t="shared" si="225"/>
        <v>0</v>
      </c>
      <c r="O344" s="17">
        <f t="shared" si="246"/>
        <v>0</v>
      </c>
      <c r="P344" s="17">
        <f t="shared" si="246"/>
        <v>0</v>
      </c>
      <c r="Q344" s="17">
        <f t="shared" si="246"/>
        <v>0</v>
      </c>
      <c r="R344" s="78">
        <f t="shared" si="247"/>
        <v>0</v>
      </c>
      <c r="S344" s="17">
        <f t="shared" si="255"/>
        <v>0</v>
      </c>
      <c r="T344" s="12">
        <f t="shared" si="248"/>
        <v>0</v>
      </c>
      <c r="U344" s="12">
        <f t="shared" si="249"/>
        <v>0</v>
      </c>
      <c r="V344" s="31">
        <v>0</v>
      </c>
      <c r="W344" s="31">
        <v>0</v>
      </c>
      <c r="X344" s="31">
        <v>0</v>
      </c>
      <c r="Y344" s="30">
        <f t="shared" si="226"/>
        <v>0</v>
      </c>
      <c r="Z344" s="17">
        <f t="shared" si="250"/>
        <v>0</v>
      </c>
      <c r="AA344" s="17">
        <f t="shared" si="256"/>
        <v>0</v>
      </c>
      <c r="AB344" s="23">
        <v>0</v>
      </c>
      <c r="AC344" s="17">
        <f t="shared" si="257"/>
        <v>0</v>
      </c>
      <c r="AD344" s="17">
        <f t="shared" si="251"/>
        <v>0</v>
      </c>
      <c r="AE344" s="17">
        <f t="shared" si="251"/>
        <v>0</v>
      </c>
      <c r="AF344" s="17">
        <f t="shared" si="251"/>
        <v>0</v>
      </c>
      <c r="AH344" s="17">
        <f t="shared" si="258"/>
        <v>0</v>
      </c>
      <c r="AI344" s="17">
        <f t="shared" si="258"/>
        <v>0</v>
      </c>
      <c r="AJ344" s="17">
        <f t="shared" si="258"/>
        <v>0</v>
      </c>
      <c r="AK344" s="17">
        <f t="shared" si="258"/>
        <v>0</v>
      </c>
      <c r="AL344" s="17">
        <f t="shared" si="258"/>
        <v>0</v>
      </c>
      <c r="AM344" s="17">
        <f t="shared" si="258"/>
        <v>0</v>
      </c>
      <c r="AN344" s="17">
        <f t="shared" si="258"/>
        <v>0</v>
      </c>
      <c r="AO344" s="17">
        <f t="shared" si="258"/>
        <v>0</v>
      </c>
      <c r="AP344" s="17">
        <f t="shared" si="258"/>
        <v>0</v>
      </c>
      <c r="AQ344" s="17">
        <f t="shared" si="258"/>
        <v>0</v>
      </c>
      <c r="AR344" s="17">
        <f t="shared" si="259"/>
        <v>0</v>
      </c>
      <c r="AS344" s="17">
        <f t="shared" si="259"/>
        <v>0</v>
      </c>
      <c r="AT344" s="17">
        <f t="shared" si="259"/>
        <v>0</v>
      </c>
      <c r="AU344" s="17">
        <f t="shared" si="259"/>
        <v>0</v>
      </c>
      <c r="AV344" s="17">
        <f t="shared" si="259"/>
        <v>0</v>
      </c>
      <c r="AW344" s="17">
        <f t="shared" si="259"/>
        <v>0</v>
      </c>
      <c r="AX344" s="17">
        <f t="shared" si="259"/>
        <v>0</v>
      </c>
      <c r="AY344" s="17">
        <f t="shared" si="259"/>
        <v>0</v>
      </c>
      <c r="BA344" s="17">
        <f t="shared" si="260"/>
        <v>0</v>
      </c>
      <c r="BB344" s="17">
        <f t="shared" si="260"/>
        <v>0</v>
      </c>
      <c r="BC344" s="17">
        <f t="shared" si="260"/>
        <v>0</v>
      </c>
      <c r="BD344" s="17">
        <f t="shared" si="260"/>
        <v>0</v>
      </c>
      <c r="BE344" s="17">
        <f t="shared" si="260"/>
        <v>0</v>
      </c>
      <c r="BF344" s="17">
        <f t="shared" si="260"/>
        <v>0</v>
      </c>
      <c r="BH344" s="36">
        <f t="shared" si="227"/>
        <v>0</v>
      </c>
      <c r="BI344" s="33"/>
    </row>
    <row r="345" spans="1:61" ht="15">
      <c r="A345" s="24" t="s">
        <v>12899</v>
      </c>
      <c r="B345" s="15">
        <f t="shared" si="240"/>
        <v>0</v>
      </c>
      <c r="C345" s="22" t="s">
        <v>12900</v>
      </c>
      <c r="D345" s="78">
        <f t="shared" si="241"/>
        <v>0</v>
      </c>
      <c r="E345" s="17">
        <f t="shared" si="242"/>
        <v>0</v>
      </c>
      <c r="F345" s="3">
        <f t="shared" si="243"/>
        <v>0</v>
      </c>
      <c r="G345" s="84">
        <f t="shared" si="244"/>
        <v>0</v>
      </c>
      <c r="H345" s="79">
        <f t="shared" si="222"/>
        <v>0</v>
      </c>
      <c r="I345" s="79">
        <f t="shared" si="223"/>
        <v>0</v>
      </c>
      <c r="J345" s="79">
        <f t="shared" si="224"/>
        <v>0</v>
      </c>
      <c r="K345" s="23">
        <v>0</v>
      </c>
      <c r="L345" s="17">
        <f t="shared" si="245"/>
        <v>0</v>
      </c>
      <c r="M345" s="17">
        <f t="shared" si="245"/>
        <v>0</v>
      </c>
      <c r="N345" s="79">
        <f t="shared" si="225"/>
        <v>0</v>
      </c>
      <c r="O345" s="17">
        <f t="shared" si="246"/>
        <v>0</v>
      </c>
      <c r="P345" s="17">
        <f t="shared" si="246"/>
        <v>0</v>
      </c>
      <c r="Q345" s="17">
        <f t="shared" si="246"/>
        <v>0</v>
      </c>
      <c r="R345" s="78">
        <f t="shared" si="247"/>
        <v>0</v>
      </c>
      <c r="S345" s="17">
        <f t="shared" si="255"/>
        <v>0</v>
      </c>
      <c r="T345" s="12">
        <f t="shared" si="248"/>
        <v>0</v>
      </c>
      <c r="U345" s="12">
        <f t="shared" si="249"/>
        <v>0</v>
      </c>
      <c r="V345" s="31">
        <v>0</v>
      </c>
      <c r="W345" s="31">
        <v>0</v>
      </c>
      <c r="X345" s="31">
        <v>0</v>
      </c>
      <c r="Y345" s="30">
        <f t="shared" si="226"/>
        <v>0</v>
      </c>
      <c r="Z345" s="17">
        <f t="shared" si="250"/>
        <v>0</v>
      </c>
      <c r="AA345" s="17">
        <f t="shared" si="256"/>
        <v>0</v>
      </c>
      <c r="AB345" s="23">
        <v>0</v>
      </c>
      <c r="AC345" s="17">
        <f t="shared" si="257"/>
        <v>0</v>
      </c>
      <c r="AD345" s="17">
        <f t="shared" si="251"/>
        <v>0</v>
      </c>
      <c r="AE345" s="17">
        <f t="shared" si="251"/>
        <v>0</v>
      </c>
      <c r="AF345" s="17">
        <f t="shared" si="251"/>
        <v>0</v>
      </c>
      <c r="AH345" s="17">
        <f t="shared" si="258"/>
        <v>0</v>
      </c>
      <c r="AI345" s="17">
        <f t="shared" si="258"/>
        <v>0</v>
      </c>
      <c r="AJ345" s="17">
        <f t="shared" si="258"/>
        <v>0</v>
      </c>
      <c r="AK345" s="17">
        <f t="shared" si="258"/>
        <v>0</v>
      </c>
      <c r="AL345" s="17">
        <f t="shared" si="258"/>
        <v>0</v>
      </c>
      <c r="AM345" s="17">
        <f t="shared" si="258"/>
        <v>0</v>
      </c>
      <c r="AN345" s="17">
        <f t="shared" si="258"/>
        <v>0</v>
      </c>
      <c r="AO345" s="17">
        <f t="shared" si="258"/>
        <v>0</v>
      </c>
      <c r="AP345" s="17">
        <f t="shared" si="258"/>
        <v>0</v>
      </c>
      <c r="AQ345" s="17">
        <f t="shared" si="258"/>
        <v>0</v>
      </c>
      <c r="AR345" s="17">
        <f t="shared" si="259"/>
        <v>0</v>
      </c>
      <c r="AS345" s="17">
        <f t="shared" si="259"/>
        <v>0</v>
      </c>
      <c r="AT345" s="17">
        <f t="shared" si="259"/>
        <v>0</v>
      </c>
      <c r="AU345" s="17">
        <f t="shared" si="259"/>
        <v>0</v>
      </c>
      <c r="AV345" s="17">
        <f t="shared" si="259"/>
        <v>0</v>
      </c>
      <c r="AW345" s="17">
        <f t="shared" si="259"/>
        <v>0</v>
      </c>
      <c r="AX345" s="17">
        <f t="shared" si="259"/>
        <v>0</v>
      </c>
      <c r="AY345" s="17">
        <f t="shared" si="259"/>
        <v>0</v>
      </c>
      <c r="BA345" s="17">
        <f t="shared" si="260"/>
        <v>0</v>
      </c>
      <c r="BB345" s="17">
        <f t="shared" si="260"/>
        <v>0</v>
      </c>
      <c r="BC345" s="17">
        <f t="shared" si="260"/>
        <v>0</v>
      </c>
      <c r="BD345" s="17">
        <f t="shared" si="260"/>
        <v>0</v>
      </c>
      <c r="BE345" s="17">
        <f t="shared" si="260"/>
        <v>0</v>
      </c>
      <c r="BF345" s="17">
        <f t="shared" si="260"/>
        <v>0</v>
      </c>
      <c r="BH345" s="36">
        <f t="shared" si="227"/>
        <v>0</v>
      </c>
      <c r="BI345" s="33"/>
    </row>
    <row r="346" spans="1:61" ht="15">
      <c r="A346" s="24" t="s">
        <v>12901</v>
      </c>
      <c r="B346" s="15">
        <f t="shared" si="240"/>
        <v>0</v>
      </c>
      <c r="C346" s="22" t="s">
        <v>12902</v>
      </c>
      <c r="D346" s="78">
        <f t="shared" si="241"/>
        <v>0</v>
      </c>
      <c r="E346" s="17">
        <f t="shared" si="242"/>
        <v>0</v>
      </c>
      <c r="F346" s="3">
        <f t="shared" si="243"/>
        <v>0</v>
      </c>
      <c r="G346" s="84">
        <f t="shared" si="244"/>
        <v>0</v>
      </c>
      <c r="H346" s="79">
        <f t="shared" si="222"/>
        <v>0</v>
      </c>
      <c r="I346" s="79">
        <f t="shared" si="223"/>
        <v>0</v>
      </c>
      <c r="J346" s="79">
        <f t="shared" si="224"/>
        <v>0</v>
      </c>
      <c r="K346" s="23">
        <v>0</v>
      </c>
      <c r="L346" s="17">
        <f t="shared" si="245"/>
        <v>0</v>
      </c>
      <c r="M346" s="17">
        <f t="shared" si="245"/>
        <v>0</v>
      </c>
      <c r="N346" s="79">
        <f t="shared" si="225"/>
        <v>0</v>
      </c>
      <c r="O346" s="17">
        <f t="shared" si="246"/>
        <v>0</v>
      </c>
      <c r="P346" s="17">
        <f t="shared" si="246"/>
        <v>0</v>
      </c>
      <c r="Q346" s="17">
        <f t="shared" si="246"/>
        <v>0</v>
      </c>
      <c r="R346" s="78">
        <f t="shared" si="247"/>
        <v>0</v>
      </c>
      <c r="S346" s="17">
        <f t="shared" si="255"/>
        <v>0</v>
      </c>
      <c r="T346" s="12">
        <f t="shared" si="248"/>
        <v>0</v>
      </c>
      <c r="U346" s="12">
        <f t="shared" si="249"/>
        <v>0</v>
      </c>
      <c r="V346" s="31">
        <v>0</v>
      </c>
      <c r="W346" s="31">
        <v>0</v>
      </c>
      <c r="X346" s="31">
        <v>0</v>
      </c>
      <c r="Y346" s="30">
        <f t="shared" si="226"/>
        <v>0</v>
      </c>
      <c r="Z346" s="17">
        <f t="shared" si="250"/>
        <v>0</v>
      </c>
      <c r="AA346" s="17">
        <f t="shared" si="256"/>
        <v>0</v>
      </c>
      <c r="AB346" s="23">
        <v>0</v>
      </c>
      <c r="AC346" s="17">
        <f t="shared" si="257"/>
        <v>0</v>
      </c>
      <c r="AD346" s="17">
        <f t="shared" si="251"/>
        <v>0</v>
      </c>
      <c r="AE346" s="17">
        <f t="shared" si="251"/>
        <v>0</v>
      </c>
      <c r="AF346" s="17">
        <f t="shared" si="251"/>
        <v>0</v>
      </c>
      <c r="AH346" s="17">
        <f t="shared" si="258"/>
        <v>0</v>
      </c>
      <c r="AI346" s="17">
        <f t="shared" si="258"/>
        <v>0</v>
      </c>
      <c r="AJ346" s="17">
        <f t="shared" si="258"/>
        <v>0</v>
      </c>
      <c r="AK346" s="17">
        <f t="shared" si="258"/>
        <v>0</v>
      </c>
      <c r="AL346" s="17">
        <f t="shared" si="258"/>
        <v>0</v>
      </c>
      <c r="AM346" s="17">
        <f t="shared" si="258"/>
        <v>0</v>
      </c>
      <c r="AN346" s="17">
        <f t="shared" si="258"/>
        <v>0</v>
      </c>
      <c r="AO346" s="17">
        <f t="shared" si="258"/>
        <v>0</v>
      </c>
      <c r="AP346" s="17">
        <f t="shared" si="258"/>
        <v>0</v>
      </c>
      <c r="AQ346" s="17">
        <f t="shared" si="258"/>
        <v>0</v>
      </c>
      <c r="AR346" s="17">
        <f t="shared" si="259"/>
        <v>0</v>
      </c>
      <c r="AS346" s="17">
        <f t="shared" si="259"/>
        <v>0</v>
      </c>
      <c r="AT346" s="17">
        <f t="shared" si="259"/>
        <v>0</v>
      </c>
      <c r="AU346" s="17">
        <f t="shared" si="259"/>
        <v>0</v>
      </c>
      <c r="AV346" s="17">
        <f t="shared" si="259"/>
        <v>0</v>
      </c>
      <c r="AW346" s="17">
        <f t="shared" si="259"/>
        <v>0</v>
      </c>
      <c r="AX346" s="17">
        <f t="shared" si="259"/>
        <v>0</v>
      </c>
      <c r="AY346" s="17">
        <f t="shared" si="259"/>
        <v>0</v>
      </c>
      <c r="BA346" s="17">
        <f t="shared" si="260"/>
        <v>0</v>
      </c>
      <c r="BB346" s="17">
        <f t="shared" si="260"/>
        <v>0</v>
      </c>
      <c r="BC346" s="17">
        <f t="shared" si="260"/>
        <v>0</v>
      </c>
      <c r="BD346" s="17">
        <f t="shared" si="260"/>
        <v>0</v>
      </c>
      <c r="BE346" s="17">
        <f t="shared" si="260"/>
        <v>0</v>
      </c>
      <c r="BF346" s="17">
        <f t="shared" si="260"/>
        <v>0</v>
      </c>
      <c r="BH346" s="36">
        <f t="shared" si="227"/>
        <v>0</v>
      </c>
      <c r="BI346" s="5"/>
    </row>
    <row r="347" spans="1:61" ht="15">
      <c r="A347" s="24" t="s">
        <v>12903</v>
      </c>
      <c r="B347" s="15">
        <f t="shared" si="240"/>
        <v>0</v>
      </c>
      <c r="C347" s="22" t="s">
        <v>12904</v>
      </c>
      <c r="D347" s="78">
        <f t="shared" si="241"/>
        <v>0</v>
      </c>
      <c r="E347" s="17">
        <f t="shared" si="242"/>
        <v>0</v>
      </c>
      <c r="F347" s="3">
        <f t="shared" si="243"/>
        <v>0</v>
      </c>
      <c r="G347" s="84">
        <f t="shared" si="244"/>
        <v>0</v>
      </c>
      <c r="H347" s="79">
        <f t="shared" si="222"/>
        <v>0</v>
      </c>
      <c r="I347" s="79">
        <f t="shared" si="223"/>
        <v>0</v>
      </c>
      <c r="J347" s="79">
        <f t="shared" si="224"/>
        <v>0</v>
      </c>
      <c r="K347" s="23">
        <v>0</v>
      </c>
      <c r="L347" s="17">
        <f t="shared" si="245"/>
        <v>0</v>
      </c>
      <c r="M347" s="17">
        <f t="shared" si="245"/>
        <v>0</v>
      </c>
      <c r="N347" s="79">
        <f t="shared" si="225"/>
        <v>0</v>
      </c>
      <c r="O347" s="17">
        <f t="shared" si="246"/>
        <v>0</v>
      </c>
      <c r="P347" s="17">
        <f t="shared" si="246"/>
        <v>0</v>
      </c>
      <c r="Q347" s="17">
        <f t="shared" si="246"/>
        <v>0</v>
      </c>
      <c r="R347" s="78">
        <f t="shared" si="247"/>
        <v>0</v>
      </c>
      <c r="S347" s="17">
        <f t="shared" si="255"/>
        <v>0</v>
      </c>
      <c r="T347" s="12">
        <f t="shared" si="248"/>
        <v>0</v>
      </c>
      <c r="U347" s="12">
        <f t="shared" si="249"/>
        <v>0</v>
      </c>
      <c r="V347" s="31">
        <v>0</v>
      </c>
      <c r="W347" s="31">
        <v>0</v>
      </c>
      <c r="X347" s="31">
        <v>0</v>
      </c>
      <c r="Y347" s="30">
        <f t="shared" si="226"/>
        <v>0</v>
      </c>
      <c r="Z347" s="17">
        <f t="shared" si="250"/>
        <v>0</v>
      </c>
      <c r="AA347" s="17">
        <f t="shared" si="256"/>
        <v>0</v>
      </c>
      <c r="AB347" s="23">
        <v>0</v>
      </c>
      <c r="AC347" s="17">
        <f t="shared" si="257"/>
        <v>0</v>
      </c>
      <c r="AD347" s="17">
        <f t="shared" si="251"/>
        <v>0</v>
      </c>
      <c r="AE347" s="17">
        <f t="shared" si="251"/>
        <v>0</v>
      </c>
      <c r="AF347" s="17">
        <f t="shared" si="251"/>
        <v>0</v>
      </c>
      <c r="AH347" s="17">
        <f t="shared" si="258"/>
        <v>0</v>
      </c>
      <c r="AI347" s="17">
        <f t="shared" si="258"/>
        <v>0</v>
      </c>
      <c r="AJ347" s="17">
        <f t="shared" si="258"/>
        <v>0</v>
      </c>
      <c r="AK347" s="17">
        <f t="shared" si="258"/>
        <v>0</v>
      </c>
      <c r="AL347" s="17">
        <f t="shared" si="258"/>
        <v>0</v>
      </c>
      <c r="AM347" s="17">
        <f t="shared" si="258"/>
        <v>0</v>
      </c>
      <c r="AN347" s="17">
        <f t="shared" si="258"/>
        <v>0</v>
      </c>
      <c r="AO347" s="17">
        <f t="shared" si="258"/>
        <v>0</v>
      </c>
      <c r="AP347" s="17">
        <f t="shared" si="258"/>
        <v>0</v>
      </c>
      <c r="AQ347" s="17">
        <f t="shared" si="258"/>
        <v>0</v>
      </c>
      <c r="AR347" s="17">
        <f t="shared" si="259"/>
        <v>0</v>
      </c>
      <c r="AS347" s="17">
        <f t="shared" si="259"/>
        <v>0</v>
      </c>
      <c r="AT347" s="17">
        <f t="shared" si="259"/>
        <v>0</v>
      </c>
      <c r="AU347" s="17">
        <f t="shared" si="259"/>
        <v>0</v>
      </c>
      <c r="AV347" s="17">
        <f t="shared" si="259"/>
        <v>0</v>
      </c>
      <c r="AW347" s="17">
        <f t="shared" si="259"/>
        <v>0</v>
      </c>
      <c r="AX347" s="17">
        <f t="shared" si="259"/>
        <v>0</v>
      </c>
      <c r="AY347" s="17">
        <f t="shared" si="259"/>
        <v>0</v>
      </c>
      <c r="BA347" s="17">
        <f t="shared" si="260"/>
        <v>0</v>
      </c>
      <c r="BB347" s="17">
        <f t="shared" si="260"/>
        <v>0</v>
      </c>
      <c r="BC347" s="17">
        <f t="shared" si="260"/>
        <v>0</v>
      </c>
      <c r="BD347" s="17">
        <f t="shared" si="260"/>
        <v>0</v>
      </c>
      <c r="BE347" s="17">
        <f t="shared" si="260"/>
        <v>0</v>
      </c>
      <c r="BF347" s="17">
        <f t="shared" si="260"/>
        <v>0</v>
      </c>
      <c r="BH347" s="36">
        <f t="shared" si="227"/>
        <v>0</v>
      </c>
      <c r="BI347" s="5"/>
    </row>
    <row r="348" spans="1:61" ht="15">
      <c r="A348" s="24" t="s">
        <v>12905</v>
      </c>
      <c r="B348" s="15">
        <f t="shared" si="240"/>
        <v>0</v>
      </c>
      <c r="C348" s="22" t="s">
        <v>12906</v>
      </c>
      <c r="D348" s="78">
        <f t="shared" si="241"/>
        <v>0</v>
      </c>
      <c r="E348" s="17">
        <f t="shared" si="242"/>
        <v>0</v>
      </c>
      <c r="F348" s="3">
        <f t="shared" si="243"/>
        <v>0</v>
      </c>
      <c r="G348" s="84">
        <f t="shared" si="244"/>
        <v>0</v>
      </c>
      <c r="H348" s="79">
        <f t="shared" si="222"/>
        <v>0</v>
      </c>
      <c r="I348" s="79">
        <f t="shared" si="223"/>
        <v>0</v>
      </c>
      <c r="J348" s="79">
        <f t="shared" si="224"/>
        <v>0</v>
      </c>
      <c r="K348" s="23">
        <v>0</v>
      </c>
      <c r="L348" s="17">
        <f t="shared" ref="L348:M367" si="261">SUMPRODUCT(L$374:L$599*(LEFT($A$374:$A$599,LEN($A348))=$A348))</f>
        <v>0</v>
      </c>
      <c r="M348" s="17">
        <f t="shared" si="261"/>
        <v>0</v>
      </c>
      <c r="N348" s="79">
        <f t="shared" si="225"/>
        <v>0</v>
      </c>
      <c r="O348" s="17">
        <f t="shared" ref="O348:Q367" si="262">SUMPRODUCT(O$374:O$599*(LEFT($A$374:$A$599,LEN($A348))=$A348))</f>
        <v>0</v>
      </c>
      <c r="P348" s="17">
        <f t="shared" si="262"/>
        <v>0</v>
      </c>
      <c r="Q348" s="17">
        <f t="shared" si="262"/>
        <v>0</v>
      </c>
      <c r="R348" s="78">
        <f t="shared" si="247"/>
        <v>0</v>
      </c>
      <c r="S348" s="17">
        <f t="shared" si="255"/>
        <v>0</v>
      </c>
      <c r="T348" s="12">
        <f t="shared" si="248"/>
        <v>0</v>
      </c>
      <c r="U348" s="12">
        <f t="shared" si="249"/>
        <v>0</v>
      </c>
      <c r="V348" s="31">
        <v>0</v>
      </c>
      <c r="W348" s="31">
        <v>0</v>
      </c>
      <c r="X348" s="31">
        <v>0</v>
      </c>
      <c r="Y348" s="30">
        <f t="shared" si="226"/>
        <v>0</v>
      </c>
      <c r="Z348" s="17">
        <f t="shared" si="250"/>
        <v>0</v>
      </c>
      <c r="AA348" s="17">
        <f t="shared" si="256"/>
        <v>0</v>
      </c>
      <c r="AB348" s="23">
        <v>0</v>
      </c>
      <c r="AC348" s="17">
        <f t="shared" si="257"/>
        <v>0</v>
      </c>
      <c r="AD348" s="17">
        <f t="shared" ref="AD348:AF367" si="263">SUMPRODUCT(AD$374:AD$599*(LEFT($A$374:$A$599,LEN($A348))=$A348))</f>
        <v>0</v>
      </c>
      <c r="AE348" s="17">
        <f t="shared" si="263"/>
        <v>0</v>
      </c>
      <c r="AF348" s="17">
        <f t="shared" si="263"/>
        <v>0</v>
      </c>
      <c r="AH348" s="17">
        <f t="shared" ref="AH348:AQ357" si="264">SUMPRODUCT(AH$374:AH$599*(LEFT($A$374:$A$599,LEN($A348))=$A348))</f>
        <v>0</v>
      </c>
      <c r="AI348" s="17">
        <f t="shared" si="264"/>
        <v>0</v>
      </c>
      <c r="AJ348" s="17">
        <f t="shared" si="264"/>
        <v>0</v>
      </c>
      <c r="AK348" s="17">
        <f t="shared" si="264"/>
        <v>0</v>
      </c>
      <c r="AL348" s="17">
        <f t="shared" si="264"/>
        <v>0</v>
      </c>
      <c r="AM348" s="17">
        <f t="shared" si="264"/>
        <v>0</v>
      </c>
      <c r="AN348" s="17">
        <f t="shared" si="264"/>
        <v>0</v>
      </c>
      <c r="AO348" s="17">
        <f t="shared" si="264"/>
        <v>0</v>
      </c>
      <c r="AP348" s="17">
        <f t="shared" si="264"/>
        <v>0</v>
      </c>
      <c r="AQ348" s="17">
        <f t="shared" si="264"/>
        <v>0</v>
      </c>
      <c r="AR348" s="17">
        <f t="shared" ref="AR348:AY357" si="265">SUMPRODUCT(AR$374:AR$599*(LEFT($A$374:$A$599,LEN($A348))=$A348))</f>
        <v>0</v>
      </c>
      <c r="AS348" s="17">
        <f t="shared" si="265"/>
        <v>0</v>
      </c>
      <c r="AT348" s="17">
        <f t="shared" si="265"/>
        <v>0</v>
      </c>
      <c r="AU348" s="17">
        <f t="shared" si="265"/>
        <v>0</v>
      </c>
      <c r="AV348" s="17">
        <f t="shared" si="265"/>
        <v>0</v>
      </c>
      <c r="AW348" s="17">
        <f t="shared" si="265"/>
        <v>0</v>
      </c>
      <c r="AX348" s="17">
        <f t="shared" si="265"/>
        <v>0</v>
      </c>
      <c r="AY348" s="17">
        <f t="shared" si="265"/>
        <v>0</v>
      </c>
      <c r="BA348" s="17">
        <f t="shared" ref="BA348:BF357" si="266">SUMPRODUCT(BA$374:BA$599*(LEFT($A$374:$A$599,LEN($A348))=$A348))</f>
        <v>0</v>
      </c>
      <c r="BB348" s="17">
        <f t="shared" si="266"/>
        <v>0</v>
      </c>
      <c r="BC348" s="17">
        <f t="shared" si="266"/>
        <v>0</v>
      </c>
      <c r="BD348" s="17">
        <f t="shared" si="266"/>
        <v>0</v>
      </c>
      <c r="BE348" s="17">
        <f t="shared" si="266"/>
        <v>0</v>
      </c>
      <c r="BF348" s="17">
        <f t="shared" si="266"/>
        <v>0</v>
      </c>
      <c r="BH348" s="36">
        <f t="shared" si="227"/>
        <v>0</v>
      </c>
      <c r="BI348" s="33"/>
    </row>
    <row r="349" spans="1:61" ht="15">
      <c r="A349" s="24" t="s">
        <v>12907</v>
      </c>
      <c r="B349" s="15">
        <f t="shared" si="240"/>
        <v>0</v>
      </c>
      <c r="C349" s="22" t="s">
        <v>12908</v>
      </c>
      <c r="D349" s="78">
        <f t="shared" si="241"/>
        <v>0</v>
      </c>
      <c r="E349" s="17">
        <f t="shared" si="242"/>
        <v>0</v>
      </c>
      <c r="F349" s="3">
        <f t="shared" si="243"/>
        <v>0</v>
      </c>
      <c r="G349" s="84">
        <f t="shared" si="244"/>
        <v>0</v>
      </c>
      <c r="H349" s="79">
        <f t="shared" si="222"/>
        <v>0</v>
      </c>
      <c r="I349" s="79">
        <f t="shared" si="223"/>
        <v>0</v>
      </c>
      <c r="J349" s="79">
        <f t="shared" si="224"/>
        <v>0</v>
      </c>
      <c r="K349" s="23">
        <v>0</v>
      </c>
      <c r="L349" s="17">
        <f t="shared" si="261"/>
        <v>0</v>
      </c>
      <c r="M349" s="17">
        <f t="shared" si="261"/>
        <v>0</v>
      </c>
      <c r="N349" s="79">
        <f t="shared" si="225"/>
        <v>0</v>
      </c>
      <c r="O349" s="17">
        <f t="shared" si="262"/>
        <v>0</v>
      </c>
      <c r="P349" s="17">
        <f t="shared" si="262"/>
        <v>0</v>
      </c>
      <c r="Q349" s="17">
        <f t="shared" si="262"/>
        <v>0</v>
      </c>
      <c r="R349" s="78">
        <f t="shared" si="247"/>
        <v>0</v>
      </c>
      <c r="S349" s="17">
        <f t="shared" si="255"/>
        <v>0</v>
      </c>
      <c r="T349" s="12">
        <f t="shared" si="248"/>
        <v>0</v>
      </c>
      <c r="U349" s="12">
        <f t="shared" si="249"/>
        <v>0</v>
      </c>
      <c r="V349" s="31">
        <v>0</v>
      </c>
      <c r="W349" s="31">
        <v>0</v>
      </c>
      <c r="X349" s="31">
        <v>0</v>
      </c>
      <c r="Y349" s="30">
        <f t="shared" si="226"/>
        <v>0</v>
      </c>
      <c r="Z349" s="17">
        <f t="shared" si="250"/>
        <v>0</v>
      </c>
      <c r="AA349" s="17">
        <f t="shared" si="256"/>
        <v>0</v>
      </c>
      <c r="AB349" s="23">
        <v>0</v>
      </c>
      <c r="AC349" s="17">
        <f t="shared" si="257"/>
        <v>0</v>
      </c>
      <c r="AD349" s="17">
        <f t="shared" si="263"/>
        <v>0</v>
      </c>
      <c r="AE349" s="17">
        <f t="shared" si="263"/>
        <v>0</v>
      </c>
      <c r="AF349" s="17">
        <f t="shared" si="263"/>
        <v>0</v>
      </c>
      <c r="AH349" s="17">
        <f t="shared" si="264"/>
        <v>0</v>
      </c>
      <c r="AI349" s="17">
        <f t="shared" si="264"/>
        <v>0</v>
      </c>
      <c r="AJ349" s="17">
        <f t="shared" si="264"/>
        <v>0</v>
      </c>
      <c r="AK349" s="17">
        <f t="shared" si="264"/>
        <v>0</v>
      </c>
      <c r="AL349" s="17">
        <f t="shared" si="264"/>
        <v>0</v>
      </c>
      <c r="AM349" s="17">
        <f t="shared" si="264"/>
        <v>0</v>
      </c>
      <c r="AN349" s="17">
        <f t="shared" si="264"/>
        <v>0</v>
      </c>
      <c r="AO349" s="17">
        <f t="shared" si="264"/>
        <v>0</v>
      </c>
      <c r="AP349" s="17">
        <f t="shared" si="264"/>
        <v>0</v>
      </c>
      <c r="AQ349" s="17">
        <f t="shared" si="264"/>
        <v>0</v>
      </c>
      <c r="AR349" s="17">
        <f t="shared" si="265"/>
        <v>0</v>
      </c>
      <c r="AS349" s="17">
        <f t="shared" si="265"/>
        <v>0</v>
      </c>
      <c r="AT349" s="17">
        <f t="shared" si="265"/>
        <v>0</v>
      </c>
      <c r="AU349" s="17">
        <f t="shared" si="265"/>
        <v>0</v>
      </c>
      <c r="AV349" s="17">
        <f t="shared" si="265"/>
        <v>0</v>
      </c>
      <c r="AW349" s="17">
        <f t="shared" si="265"/>
        <v>0</v>
      </c>
      <c r="AX349" s="17">
        <f t="shared" si="265"/>
        <v>0</v>
      </c>
      <c r="AY349" s="17">
        <f t="shared" si="265"/>
        <v>0</v>
      </c>
      <c r="BA349" s="17">
        <f t="shared" si="266"/>
        <v>0</v>
      </c>
      <c r="BB349" s="17">
        <f t="shared" si="266"/>
        <v>0</v>
      </c>
      <c r="BC349" s="17">
        <f t="shared" si="266"/>
        <v>0</v>
      </c>
      <c r="BD349" s="17">
        <f t="shared" si="266"/>
        <v>0</v>
      </c>
      <c r="BE349" s="17">
        <f t="shared" si="266"/>
        <v>0</v>
      </c>
      <c r="BF349" s="17">
        <f t="shared" si="266"/>
        <v>0</v>
      </c>
      <c r="BH349" s="36">
        <f t="shared" si="227"/>
        <v>0</v>
      </c>
      <c r="BI349" s="33"/>
    </row>
    <row r="350" spans="1:61" ht="15">
      <c r="A350" s="24" t="s">
        <v>12909</v>
      </c>
      <c r="B350" s="15">
        <f t="shared" si="240"/>
        <v>0</v>
      </c>
      <c r="C350" s="22" t="s">
        <v>12910</v>
      </c>
      <c r="D350" s="78">
        <f t="shared" si="241"/>
        <v>0</v>
      </c>
      <c r="E350" s="17">
        <f t="shared" si="242"/>
        <v>0</v>
      </c>
      <c r="F350" s="3">
        <f t="shared" si="243"/>
        <v>0</v>
      </c>
      <c r="G350" s="84">
        <f t="shared" si="244"/>
        <v>0</v>
      </c>
      <c r="H350" s="79">
        <f t="shared" si="222"/>
        <v>0</v>
      </c>
      <c r="I350" s="79">
        <f t="shared" si="223"/>
        <v>0</v>
      </c>
      <c r="J350" s="79">
        <f t="shared" si="224"/>
        <v>0</v>
      </c>
      <c r="K350" s="23">
        <v>0</v>
      </c>
      <c r="L350" s="17">
        <f t="shared" si="261"/>
        <v>0</v>
      </c>
      <c r="M350" s="17">
        <f t="shared" si="261"/>
        <v>0</v>
      </c>
      <c r="N350" s="79">
        <f t="shared" si="225"/>
        <v>0</v>
      </c>
      <c r="O350" s="17">
        <f t="shared" si="262"/>
        <v>0</v>
      </c>
      <c r="P350" s="17">
        <f t="shared" si="262"/>
        <v>0</v>
      </c>
      <c r="Q350" s="17">
        <f t="shared" si="262"/>
        <v>0</v>
      </c>
      <c r="R350" s="78">
        <f t="shared" si="247"/>
        <v>0</v>
      </c>
      <c r="S350" s="17">
        <f t="shared" si="255"/>
        <v>0</v>
      </c>
      <c r="T350" s="12">
        <f t="shared" si="248"/>
        <v>0</v>
      </c>
      <c r="U350" s="12">
        <f t="shared" si="249"/>
        <v>0</v>
      </c>
      <c r="V350" s="31">
        <v>0</v>
      </c>
      <c r="W350" s="31">
        <v>0</v>
      </c>
      <c r="X350" s="31">
        <v>0</v>
      </c>
      <c r="Y350" s="30">
        <f t="shared" si="226"/>
        <v>0</v>
      </c>
      <c r="Z350" s="17">
        <f t="shared" si="250"/>
        <v>0</v>
      </c>
      <c r="AA350" s="17">
        <f t="shared" si="256"/>
        <v>0</v>
      </c>
      <c r="AB350" s="23">
        <v>0</v>
      </c>
      <c r="AC350" s="17">
        <f t="shared" si="257"/>
        <v>0</v>
      </c>
      <c r="AD350" s="17">
        <f t="shared" si="263"/>
        <v>0</v>
      </c>
      <c r="AE350" s="17">
        <f t="shared" si="263"/>
        <v>0</v>
      </c>
      <c r="AF350" s="17">
        <f t="shared" si="263"/>
        <v>0</v>
      </c>
      <c r="AH350" s="17">
        <f t="shared" si="264"/>
        <v>0</v>
      </c>
      <c r="AI350" s="17">
        <f t="shared" si="264"/>
        <v>0</v>
      </c>
      <c r="AJ350" s="17">
        <f t="shared" si="264"/>
        <v>0</v>
      </c>
      <c r="AK350" s="17">
        <f t="shared" si="264"/>
        <v>0</v>
      </c>
      <c r="AL350" s="17">
        <f t="shared" si="264"/>
        <v>0</v>
      </c>
      <c r="AM350" s="17">
        <f t="shared" si="264"/>
        <v>0</v>
      </c>
      <c r="AN350" s="17">
        <f t="shared" si="264"/>
        <v>0</v>
      </c>
      <c r="AO350" s="17">
        <f t="shared" si="264"/>
        <v>0</v>
      </c>
      <c r="AP350" s="17">
        <f t="shared" si="264"/>
        <v>0</v>
      </c>
      <c r="AQ350" s="17">
        <f t="shared" si="264"/>
        <v>0</v>
      </c>
      <c r="AR350" s="17">
        <f t="shared" si="265"/>
        <v>0</v>
      </c>
      <c r="AS350" s="17">
        <f t="shared" si="265"/>
        <v>0</v>
      </c>
      <c r="AT350" s="17">
        <f t="shared" si="265"/>
        <v>0</v>
      </c>
      <c r="AU350" s="17">
        <f t="shared" si="265"/>
        <v>0</v>
      </c>
      <c r="AV350" s="17">
        <f t="shared" si="265"/>
        <v>0</v>
      </c>
      <c r="AW350" s="17">
        <f t="shared" si="265"/>
        <v>0</v>
      </c>
      <c r="AX350" s="17">
        <f t="shared" si="265"/>
        <v>0</v>
      </c>
      <c r="AY350" s="17">
        <f t="shared" si="265"/>
        <v>0</v>
      </c>
      <c r="BA350" s="17">
        <f t="shared" si="266"/>
        <v>0</v>
      </c>
      <c r="BB350" s="17">
        <f t="shared" si="266"/>
        <v>0</v>
      </c>
      <c r="BC350" s="17">
        <f t="shared" si="266"/>
        <v>0</v>
      </c>
      <c r="BD350" s="17">
        <f t="shared" si="266"/>
        <v>0</v>
      </c>
      <c r="BE350" s="17">
        <f t="shared" si="266"/>
        <v>0</v>
      </c>
      <c r="BF350" s="17">
        <f t="shared" si="266"/>
        <v>0</v>
      </c>
      <c r="BH350" s="36">
        <f t="shared" si="227"/>
        <v>0</v>
      </c>
      <c r="BI350" s="5"/>
    </row>
    <row r="351" spans="1:61" ht="15">
      <c r="A351" s="24" t="s">
        <v>12911</v>
      </c>
      <c r="B351" s="15">
        <f t="shared" si="240"/>
        <v>0</v>
      </c>
      <c r="C351" s="22" t="s">
        <v>12912</v>
      </c>
      <c r="D351" s="78">
        <f t="shared" si="241"/>
        <v>0</v>
      </c>
      <c r="E351" s="17">
        <f t="shared" si="242"/>
        <v>0</v>
      </c>
      <c r="F351" s="3">
        <f t="shared" si="243"/>
        <v>0</v>
      </c>
      <c r="G351" s="84">
        <f t="shared" si="244"/>
        <v>0</v>
      </c>
      <c r="H351" s="79">
        <f t="shared" si="222"/>
        <v>0</v>
      </c>
      <c r="I351" s="79">
        <f t="shared" si="223"/>
        <v>0</v>
      </c>
      <c r="J351" s="79">
        <f t="shared" si="224"/>
        <v>0</v>
      </c>
      <c r="K351" s="23">
        <v>0</v>
      </c>
      <c r="L351" s="17">
        <f t="shared" si="261"/>
        <v>0</v>
      </c>
      <c r="M351" s="17">
        <f t="shared" si="261"/>
        <v>0</v>
      </c>
      <c r="N351" s="79">
        <f t="shared" si="225"/>
        <v>0</v>
      </c>
      <c r="O351" s="17">
        <f t="shared" si="262"/>
        <v>0</v>
      </c>
      <c r="P351" s="17">
        <f t="shared" si="262"/>
        <v>0</v>
      </c>
      <c r="Q351" s="17">
        <f t="shared" si="262"/>
        <v>0</v>
      </c>
      <c r="R351" s="78">
        <f t="shared" si="247"/>
        <v>0</v>
      </c>
      <c r="S351" s="17">
        <f t="shared" si="255"/>
        <v>0</v>
      </c>
      <c r="T351" s="12">
        <f t="shared" si="248"/>
        <v>0</v>
      </c>
      <c r="U351" s="12">
        <f t="shared" si="249"/>
        <v>0</v>
      </c>
      <c r="V351" s="31">
        <v>0</v>
      </c>
      <c r="W351" s="31">
        <v>0</v>
      </c>
      <c r="X351" s="31">
        <v>0</v>
      </c>
      <c r="Y351" s="30">
        <f t="shared" si="226"/>
        <v>0</v>
      </c>
      <c r="Z351" s="17">
        <f t="shared" si="250"/>
        <v>0</v>
      </c>
      <c r="AA351" s="17">
        <f t="shared" si="256"/>
        <v>0</v>
      </c>
      <c r="AB351" s="23">
        <v>0</v>
      </c>
      <c r="AC351" s="17">
        <f t="shared" si="257"/>
        <v>0</v>
      </c>
      <c r="AD351" s="17">
        <f t="shared" si="263"/>
        <v>0</v>
      </c>
      <c r="AE351" s="17">
        <f t="shared" si="263"/>
        <v>0</v>
      </c>
      <c r="AF351" s="17">
        <f t="shared" si="263"/>
        <v>0</v>
      </c>
      <c r="AH351" s="17">
        <f t="shared" si="264"/>
        <v>0</v>
      </c>
      <c r="AI351" s="17">
        <f t="shared" si="264"/>
        <v>0</v>
      </c>
      <c r="AJ351" s="17">
        <f t="shared" si="264"/>
        <v>0</v>
      </c>
      <c r="AK351" s="17">
        <f t="shared" si="264"/>
        <v>0</v>
      </c>
      <c r="AL351" s="17">
        <f t="shared" si="264"/>
        <v>0</v>
      </c>
      <c r="AM351" s="17">
        <f t="shared" si="264"/>
        <v>0</v>
      </c>
      <c r="AN351" s="17">
        <f t="shared" si="264"/>
        <v>0</v>
      </c>
      <c r="AO351" s="17">
        <f t="shared" si="264"/>
        <v>0</v>
      </c>
      <c r="AP351" s="17">
        <f t="shared" si="264"/>
        <v>0</v>
      </c>
      <c r="AQ351" s="17">
        <f t="shared" si="264"/>
        <v>0</v>
      </c>
      <c r="AR351" s="17">
        <f t="shared" si="265"/>
        <v>0</v>
      </c>
      <c r="AS351" s="17">
        <f t="shared" si="265"/>
        <v>0</v>
      </c>
      <c r="AT351" s="17">
        <f t="shared" si="265"/>
        <v>0</v>
      </c>
      <c r="AU351" s="17">
        <f t="shared" si="265"/>
        <v>0</v>
      </c>
      <c r="AV351" s="17">
        <f t="shared" si="265"/>
        <v>0</v>
      </c>
      <c r="AW351" s="17">
        <f t="shared" si="265"/>
        <v>0</v>
      </c>
      <c r="AX351" s="17">
        <f t="shared" si="265"/>
        <v>0</v>
      </c>
      <c r="AY351" s="17">
        <f t="shared" si="265"/>
        <v>0</v>
      </c>
      <c r="BA351" s="17">
        <f t="shared" si="266"/>
        <v>0</v>
      </c>
      <c r="BB351" s="17">
        <f t="shared" si="266"/>
        <v>0</v>
      </c>
      <c r="BC351" s="17">
        <f t="shared" si="266"/>
        <v>0</v>
      </c>
      <c r="BD351" s="17">
        <f t="shared" si="266"/>
        <v>0</v>
      </c>
      <c r="BE351" s="17">
        <f t="shared" si="266"/>
        <v>0</v>
      </c>
      <c r="BF351" s="17">
        <f t="shared" si="266"/>
        <v>0</v>
      </c>
      <c r="BH351" s="36">
        <f t="shared" si="227"/>
        <v>0</v>
      </c>
      <c r="BI351" s="5"/>
    </row>
    <row r="352" spans="1:61" ht="15">
      <c r="A352" s="24" t="s">
        <v>12913</v>
      </c>
      <c r="B352" s="15">
        <f t="shared" si="240"/>
        <v>0</v>
      </c>
      <c r="C352" s="22" t="s">
        <v>12914</v>
      </c>
      <c r="D352" s="78">
        <f t="shared" si="241"/>
        <v>0</v>
      </c>
      <c r="E352" s="17">
        <f t="shared" si="242"/>
        <v>0</v>
      </c>
      <c r="F352" s="3">
        <f t="shared" si="243"/>
        <v>0</v>
      </c>
      <c r="G352" s="84">
        <f t="shared" si="244"/>
        <v>0</v>
      </c>
      <c r="H352" s="79">
        <f t="shared" si="222"/>
        <v>0</v>
      </c>
      <c r="I352" s="79">
        <f t="shared" si="223"/>
        <v>0</v>
      </c>
      <c r="J352" s="79">
        <f t="shared" si="224"/>
        <v>0</v>
      </c>
      <c r="K352" s="23">
        <v>0</v>
      </c>
      <c r="L352" s="17">
        <f t="shared" si="261"/>
        <v>0</v>
      </c>
      <c r="M352" s="17">
        <f t="shared" si="261"/>
        <v>0</v>
      </c>
      <c r="N352" s="79">
        <f t="shared" si="225"/>
        <v>0</v>
      </c>
      <c r="O352" s="17">
        <f t="shared" si="262"/>
        <v>0</v>
      </c>
      <c r="P352" s="17">
        <f t="shared" si="262"/>
        <v>0</v>
      </c>
      <c r="Q352" s="17">
        <f t="shared" si="262"/>
        <v>0</v>
      </c>
      <c r="R352" s="78">
        <f t="shared" si="247"/>
        <v>0</v>
      </c>
      <c r="S352" s="17">
        <f t="shared" si="255"/>
        <v>0</v>
      </c>
      <c r="T352" s="12">
        <f t="shared" si="248"/>
        <v>0</v>
      </c>
      <c r="U352" s="12">
        <f t="shared" si="249"/>
        <v>0</v>
      </c>
      <c r="V352" s="31">
        <v>0</v>
      </c>
      <c r="W352" s="31">
        <v>0</v>
      </c>
      <c r="X352" s="31">
        <v>0</v>
      </c>
      <c r="Y352" s="30">
        <f t="shared" si="226"/>
        <v>0</v>
      </c>
      <c r="Z352" s="17">
        <f t="shared" si="250"/>
        <v>0</v>
      </c>
      <c r="AA352" s="17">
        <f t="shared" si="256"/>
        <v>0</v>
      </c>
      <c r="AB352" s="23">
        <v>0</v>
      </c>
      <c r="AC352" s="17">
        <f t="shared" si="257"/>
        <v>0</v>
      </c>
      <c r="AD352" s="17">
        <f t="shared" si="263"/>
        <v>0</v>
      </c>
      <c r="AE352" s="17">
        <f t="shared" si="263"/>
        <v>0</v>
      </c>
      <c r="AF352" s="17">
        <f t="shared" si="263"/>
        <v>0</v>
      </c>
      <c r="AH352" s="17">
        <f t="shared" si="264"/>
        <v>0</v>
      </c>
      <c r="AI352" s="17">
        <f t="shared" si="264"/>
        <v>0</v>
      </c>
      <c r="AJ352" s="17">
        <f t="shared" si="264"/>
        <v>0</v>
      </c>
      <c r="AK352" s="17">
        <f t="shared" si="264"/>
        <v>0</v>
      </c>
      <c r="AL352" s="17">
        <f t="shared" si="264"/>
        <v>0</v>
      </c>
      <c r="AM352" s="17">
        <f t="shared" si="264"/>
        <v>0</v>
      </c>
      <c r="AN352" s="17">
        <f t="shared" si="264"/>
        <v>0</v>
      </c>
      <c r="AO352" s="17">
        <f t="shared" si="264"/>
        <v>0</v>
      </c>
      <c r="AP352" s="17">
        <f t="shared" si="264"/>
        <v>0</v>
      </c>
      <c r="AQ352" s="17">
        <f t="shared" si="264"/>
        <v>0</v>
      </c>
      <c r="AR352" s="17">
        <f t="shared" si="265"/>
        <v>0</v>
      </c>
      <c r="AS352" s="17">
        <f t="shared" si="265"/>
        <v>0</v>
      </c>
      <c r="AT352" s="17">
        <f t="shared" si="265"/>
        <v>0</v>
      </c>
      <c r="AU352" s="17">
        <f t="shared" si="265"/>
        <v>0</v>
      </c>
      <c r="AV352" s="17">
        <f t="shared" si="265"/>
        <v>0</v>
      </c>
      <c r="AW352" s="17">
        <f t="shared" si="265"/>
        <v>0</v>
      </c>
      <c r="AX352" s="17">
        <f t="shared" si="265"/>
        <v>0</v>
      </c>
      <c r="AY352" s="17">
        <f t="shared" si="265"/>
        <v>0</v>
      </c>
      <c r="BA352" s="17">
        <f t="shared" si="266"/>
        <v>0</v>
      </c>
      <c r="BB352" s="17">
        <f t="shared" si="266"/>
        <v>0</v>
      </c>
      <c r="BC352" s="17">
        <f t="shared" si="266"/>
        <v>0</v>
      </c>
      <c r="BD352" s="17">
        <f t="shared" si="266"/>
        <v>0</v>
      </c>
      <c r="BE352" s="17">
        <f t="shared" si="266"/>
        <v>0</v>
      </c>
      <c r="BF352" s="17">
        <f t="shared" si="266"/>
        <v>0</v>
      </c>
      <c r="BH352" s="36">
        <f t="shared" si="227"/>
        <v>0</v>
      </c>
      <c r="BI352" s="33"/>
    </row>
    <row r="353" spans="1:61" ht="15">
      <c r="A353" s="24" t="s">
        <v>12915</v>
      </c>
      <c r="B353" s="15">
        <f t="shared" si="240"/>
        <v>0</v>
      </c>
      <c r="C353" s="22" t="s">
        <v>12916</v>
      </c>
      <c r="D353" s="78">
        <f t="shared" si="241"/>
        <v>0</v>
      </c>
      <c r="E353" s="17">
        <f t="shared" si="242"/>
        <v>0</v>
      </c>
      <c r="F353" s="3">
        <f t="shared" si="243"/>
        <v>0</v>
      </c>
      <c r="G353" s="84">
        <f t="shared" si="244"/>
        <v>0</v>
      </c>
      <c r="H353" s="79">
        <f t="shared" si="222"/>
        <v>0</v>
      </c>
      <c r="I353" s="79">
        <f t="shared" si="223"/>
        <v>0</v>
      </c>
      <c r="J353" s="79">
        <f t="shared" si="224"/>
        <v>0</v>
      </c>
      <c r="K353" s="23">
        <v>0</v>
      </c>
      <c r="L353" s="17">
        <f t="shared" si="261"/>
        <v>0</v>
      </c>
      <c r="M353" s="17">
        <f t="shared" si="261"/>
        <v>0</v>
      </c>
      <c r="N353" s="79">
        <f t="shared" si="225"/>
        <v>0</v>
      </c>
      <c r="O353" s="17">
        <f t="shared" si="262"/>
        <v>0</v>
      </c>
      <c r="P353" s="17">
        <f t="shared" si="262"/>
        <v>0</v>
      </c>
      <c r="Q353" s="17">
        <f t="shared" si="262"/>
        <v>0</v>
      </c>
      <c r="R353" s="78">
        <f t="shared" si="247"/>
        <v>0</v>
      </c>
      <c r="S353" s="17">
        <f t="shared" si="255"/>
        <v>0</v>
      </c>
      <c r="T353" s="12">
        <f t="shared" si="248"/>
        <v>0</v>
      </c>
      <c r="U353" s="12">
        <f t="shared" si="249"/>
        <v>0</v>
      </c>
      <c r="V353" s="31">
        <v>0</v>
      </c>
      <c r="W353" s="31">
        <v>0</v>
      </c>
      <c r="X353" s="31">
        <v>0</v>
      </c>
      <c r="Y353" s="30">
        <f t="shared" si="226"/>
        <v>0</v>
      </c>
      <c r="Z353" s="17">
        <f t="shared" si="250"/>
        <v>0</v>
      </c>
      <c r="AA353" s="17">
        <f t="shared" si="256"/>
        <v>0</v>
      </c>
      <c r="AB353" s="23">
        <v>0</v>
      </c>
      <c r="AC353" s="17">
        <f t="shared" si="257"/>
        <v>0</v>
      </c>
      <c r="AD353" s="17">
        <f t="shared" si="263"/>
        <v>0</v>
      </c>
      <c r="AE353" s="17">
        <f t="shared" si="263"/>
        <v>0</v>
      </c>
      <c r="AF353" s="17">
        <f t="shared" si="263"/>
        <v>0</v>
      </c>
      <c r="AH353" s="17">
        <f t="shared" si="264"/>
        <v>0</v>
      </c>
      <c r="AI353" s="17">
        <f t="shared" si="264"/>
        <v>0</v>
      </c>
      <c r="AJ353" s="17">
        <f t="shared" si="264"/>
        <v>0</v>
      </c>
      <c r="AK353" s="17">
        <f t="shared" si="264"/>
        <v>0</v>
      </c>
      <c r="AL353" s="17">
        <f t="shared" si="264"/>
        <v>0</v>
      </c>
      <c r="AM353" s="17">
        <f t="shared" si="264"/>
        <v>0</v>
      </c>
      <c r="AN353" s="17">
        <f t="shared" si="264"/>
        <v>0</v>
      </c>
      <c r="AO353" s="17">
        <f t="shared" si="264"/>
        <v>0</v>
      </c>
      <c r="AP353" s="17">
        <f t="shared" si="264"/>
        <v>0</v>
      </c>
      <c r="AQ353" s="17">
        <f t="shared" si="264"/>
        <v>0</v>
      </c>
      <c r="AR353" s="17">
        <f t="shared" si="265"/>
        <v>0</v>
      </c>
      <c r="AS353" s="17">
        <f t="shared" si="265"/>
        <v>0</v>
      </c>
      <c r="AT353" s="17">
        <f t="shared" si="265"/>
        <v>0</v>
      </c>
      <c r="AU353" s="17">
        <f t="shared" si="265"/>
        <v>0</v>
      </c>
      <c r="AV353" s="17">
        <f t="shared" si="265"/>
        <v>0</v>
      </c>
      <c r="AW353" s="17">
        <f t="shared" si="265"/>
        <v>0</v>
      </c>
      <c r="AX353" s="17">
        <f t="shared" si="265"/>
        <v>0</v>
      </c>
      <c r="AY353" s="17">
        <f t="shared" si="265"/>
        <v>0</v>
      </c>
      <c r="BA353" s="17">
        <f t="shared" si="266"/>
        <v>0</v>
      </c>
      <c r="BB353" s="17">
        <f t="shared" si="266"/>
        <v>0</v>
      </c>
      <c r="BC353" s="17">
        <f t="shared" si="266"/>
        <v>0</v>
      </c>
      <c r="BD353" s="17">
        <f t="shared" si="266"/>
        <v>0</v>
      </c>
      <c r="BE353" s="17">
        <f t="shared" si="266"/>
        <v>0</v>
      </c>
      <c r="BF353" s="17">
        <f t="shared" si="266"/>
        <v>0</v>
      </c>
      <c r="BH353" s="36">
        <f t="shared" si="227"/>
        <v>0</v>
      </c>
      <c r="BI353" s="33"/>
    </row>
    <row r="354" spans="1:61" ht="15">
      <c r="A354" s="24" t="s">
        <v>12917</v>
      </c>
      <c r="B354" s="15">
        <f t="shared" si="240"/>
        <v>0</v>
      </c>
      <c r="C354" s="22" t="s">
        <v>12918</v>
      </c>
      <c r="D354" s="78">
        <f t="shared" si="241"/>
        <v>0</v>
      </c>
      <c r="E354" s="17">
        <f t="shared" si="242"/>
        <v>0</v>
      </c>
      <c r="F354" s="3">
        <f t="shared" si="243"/>
        <v>0</v>
      </c>
      <c r="G354" s="84">
        <f t="shared" si="244"/>
        <v>0</v>
      </c>
      <c r="H354" s="79">
        <f t="shared" si="222"/>
        <v>0</v>
      </c>
      <c r="I354" s="79">
        <f t="shared" si="223"/>
        <v>0</v>
      </c>
      <c r="J354" s="79">
        <f t="shared" si="224"/>
        <v>0</v>
      </c>
      <c r="K354" s="23">
        <v>0</v>
      </c>
      <c r="L354" s="17">
        <f t="shared" si="261"/>
        <v>0</v>
      </c>
      <c r="M354" s="17">
        <f t="shared" si="261"/>
        <v>0</v>
      </c>
      <c r="N354" s="79">
        <f t="shared" si="225"/>
        <v>0</v>
      </c>
      <c r="O354" s="17">
        <f t="shared" si="262"/>
        <v>0</v>
      </c>
      <c r="P354" s="17">
        <f t="shared" si="262"/>
        <v>0</v>
      </c>
      <c r="Q354" s="17">
        <f t="shared" si="262"/>
        <v>0</v>
      </c>
      <c r="R354" s="78">
        <f t="shared" si="247"/>
        <v>0</v>
      </c>
      <c r="S354" s="17">
        <f t="shared" si="255"/>
        <v>0</v>
      </c>
      <c r="T354" s="12">
        <f t="shared" si="248"/>
        <v>0</v>
      </c>
      <c r="U354" s="12">
        <f t="shared" si="249"/>
        <v>0</v>
      </c>
      <c r="V354" s="31">
        <v>0</v>
      </c>
      <c r="W354" s="31">
        <v>0</v>
      </c>
      <c r="X354" s="31">
        <v>0</v>
      </c>
      <c r="Y354" s="30">
        <f t="shared" si="226"/>
        <v>0</v>
      </c>
      <c r="Z354" s="17">
        <f t="shared" si="250"/>
        <v>0</v>
      </c>
      <c r="AA354" s="17">
        <f t="shared" si="256"/>
        <v>0</v>
      </c>
      <c r="AB354" s="23">
        <v>0</v>
      </c>
      <c r="AC354" s="17">
        <f t="shared" si="257"/>
        <v>0</v>
      </c>
      <c r="AD354" s="17">
        <f t="shared" si="263"/>
        <v>0</v>
      </c>
      <c r="AE354" s="17">
        <f t="shared" si="263"/>
        <v>0</v>
      </c>
      <c r="AF354" s="17">
        <f t="shared" si="263"/>
        <v>0</v>
      </c>
      <c r="AH354" s="17">
        <f t="shared" si="264"/>
        <v>0</v>
      </c>
      <c r="AI354" s="17">
        <f t="shared" si="264"/>
        <v>0</v>
      </c>
      <c r="AJ354" s="17">
        <f t="shared" si="264"/>
        <v>0</v>
      </c>
      <c r="AK354" s="17">
        <f t="shared" si="264"/>
        <v>0</v>
      </c>
      <c r="AL354" s="17">
        <f t="shared" si="264"/>
        <v>0</v>
      </c>
      <c r="AM354" s="17">
        <f t="shared" si="264"/>
        <v>0</v>
      </c>
      <c r="AN354" s="17">
        <f t="shared" si="264"/>
        <v>0</v>
      </c>
      <c r="AO354" s="17">
        <f t="shared" si="264"/>
        <v>0</v>
      </c>
      <c r="AP354" s="17">
        <f t="shared" si="264"/>
        <v>0</v>
      </c>
      <c r="AQ354" s="17">
        <f t="shared" si="264"/>
        <v>0</v>
      </c>
      <c r="AR354" s="17">
        <f t="shared" si="265"/>
        <v>0</v>
      </c>
      <c r="AS354" s="17">
        <f t="shared" si="265"/>
        <v>0</v>
      </c>
      <c r="AT354" s="17">
        <f t="shared" si="265"/>
        <v>0</v>
      </c>
      <c r="AU354" s="17">
        <f t="shared" si="265"/>
        <v>0</v>
      </c>
      <c r="AV354" s="17">
        <f t="shared" si="265"/>
        <v>0</v>
      </c>
      <c r="AW354" s="17">
        <f t="shared" si="265"/>
        <v>0</v>
      </c>
      <c r="AX354" s="17">
        <f t="shared" si="265"/>
        <v>0</v>
      </c>
      <c r="AY354" s="17">
        <f t="shared" si="265"/>
        <v>0</v>
      </c>
      <c r="BA354" s="17">
        <f t="shared" si="266"/>
        <v>0</v>
      </c>
      <c r="BB354" s="17">
        <f t="shared" si="266"/>
        <v>0</v>
      </c>
      <c r="BC354" s="17">
        <f t="shared" si="266"/>
        <v>0</v>
      </c>
      <c r="BD354" s="17">
        <f t="shared" si="266"/>
        <v>0</v>
      </c>
      <c r="BE354" s="17">
        <f t="shared" si="266"/>
        <v>0</v>
      </c>
      <c r="BF354" s="17">
        <f t="shared" si="266"/>
        <v>0</v>
      </c>
      <c r="BH354" s="36">
        <f t="shared" si="227"/>
        <v>0</v>
      </c>
      <c r="BI354" s="5"/>
    </row>
    <row r="355" spans="1:61" ht="15">
      <c r="A355" s="24" t="s">
        <v>12919</v>
      </c>
      <c r="B355" s="15">
        <f t="shared" si="240"/>
        <v>0</v>
      </c>
      <c r="C355" s="22" t="s">
        <v>12920</v>
      </c>
      <c r="D355" s="78">
        <f t="shared" si="241"/>
        <v>0</v>
      </c>
      <c r="E355" s="17">
        <f t="shared" si="242"/>
        <v>0</v>
      </c>
      <c r="F355" s="3">
        <f t="shared" si="243"/>
        <v>0</v>
      </c>
      <c r="G355" s="84">
        <f t="shared" si="244"/>
        <v>0</v>
      </c>
      <c r="H355" s="79">
        <f t="shared" si="222"/>
        <v>0</v>
      </c>
      <c r="I355" s="79">
        <f t="shared" si="223"/>
        <v>0</v>
      </c>
      <c r="J355" s="79">
        <f t="shared" si="224"/>
        <v>0</v>
      </c>
      <c r="K355" s="23">
        <v>0</v>
      </c>
      <c r="L355" s="17">
        <f t="shared" si="261"/>
        <v>0</v>
      </c>
      <c r="M355" s="17">
        <f t="shared" si="261"/>
        <v>0</v>
      </c>
      <c r="N355" s="79">
        <f t="shared" si="225"/>
        <v>0</v>
      </c>
      <c r="O355" s="17">
        <f t="shared" si="262"/>
        <v>0</v>
      </c>
      <c r="P355" s="17">
        <f t="shared" si="262"/>
        <v>0</v>
      </c>
      <c r="Q355" s="17">
        <f t="shared" si="262"/>
        <v>0</v>
      </c>
      <c r="R355" s="78">
        <f t="shared" si="247"/>
        <v>0</v>
      </c>
      <c r="S355" s="17">
        <f t="shared" si="255"/>
        <v>0</v>
      </c>
      <c r="T355" s="12">
        <f t="shared" si="248"/>
        <v>0</v>
      </c>
      <c r="U355" s="12">
        <f t="shared" si="249"/>
        <v>0</v>
      </c>
      <c r="V355" s="31">
        <v>0</v>
      </c>
      <c r="W355" s="31">
        <v>0</v>
      </c>
      <c r="X355" s="31">
        <v>0</v>
      </c>
      <c r="Y355" s="30">
        <f t="shared" si="226"/>
        <v>0</v>
      </c>
      <c r="Z355" s="17">
        <f t="shared" si="250"/>
        <v>0</v>
      </c>
      <c r="AA355" s="17">
        <f t="shared" si="256"/>
        <v>0</v>
      </c>
      <c r="AB355" s="23">
        <v>0</v>
      </c>
      <c r="AC355" s="17">
        <f t="shared" si="257"/>
        <v>0</v>
      </c>
      <c r="AD355" s="17">
        <f t="shared" si="263"/>
        <v>0</v>
      </c>
      <c r="AE355" s="17">
        <f t="shared" si="263"/>
        <v>0</v>
      </c>
      <c r="AF355" s="17">
        <f t="shared" si="263"/>
        <v>0</v>
      </c>
      <c r="AH355" s="17">
        <f t="shared" si="264"/>
        <v>0</v>
      </c>
      <c r="AI355" s="17">
        <f t="shared" si="264"/>
        <v>0</v>
      </c>
      <c r="AJ355" s="17">
        <f t="shared" si="264"/>
        <v>0</v>
      </c>
      <c r="AK355" s="17">
        <f t="shared" si="264"/>
        <v>0</v>
      </c>
      <c r="AL355" s="17">
        <f t="shared" si="264"/>
        <v>0</v>
      </c>
      <c r="AM355" s="17">
        <f t="shared" si="264"/>
        <v>0</v>
      </c>
      <c r="AN355" s="17">
        <f t="shared" si="264"/>
        <v>0</v>
      </c>
      <c r="AO355" s="17">
        <f t="shared" si="264"/>
        <v>0</v>
      </c>
      <c r="AP355" s="17">
        <f t="shared" si="264"/>
        <v>0</v>
      </c>
      <c r="AQ355" s="17">
        <f t="shared" si="264"/>
        <v>0</v>
      </c>
      <c r="AR355" s="17">
        <f t="shared" si="265"/>
        <v>0</v>
      </c>
      <c r="AS355" s="17">
        <f t="shared" si="265"/>
        <v>0</v>
      </c>
      <c r="AT355" s="17">
        <f t="shared" si="265"/>
        <v>0</v>
      </c>
      <c r="AU355" s="17">
        <f t="shared" si="265"/>
        <v>0</v>
      </c>
      <c r="AV355" s="17">
        <f t="shared" si="265"/>
        <v>0</v>
      </c>
      <c r="AW355" s="17">
        <f t="shared" si="265"/>
        <v>0</v>
      </c>
      <c r="AX355" s="17">
        <f t="shared" si="265"/>
        <v>0</v>
      </c>
      <c r="AY355" s="17">
        <f t="shared" si="265"/>
        <v>0</v>
      </c>
      <c r="BA355" s="17">
        <f t="shared" si="266"/>
        <v>0</v>
      </c>
      <c r="BB355" s="17">
        <f t="shared" si="266"/>
        <v>0</v>
      </c>
      <c r="BC355" s="17">
        <f t="shared" si="266"/>
        <v>0</v>
      </c>
      <c r="BD355" s="17">
        <f t="shared" si="266"/>
        <v>0</v>
      </c>
      <c r="BE355" s="17">
        <f t="shared" si="266"/>
        <v>0</v>
      </c>
      <c r="BF355" s="17">
        <f t="shared" si="266"/>
        <v>0</v>
      </c>
      <c r="BH355" s="36">
        <f t="shared" si="227"/>
        <v>0</v>
      </c>
      <c r="BI355" s="5"/>
    </row>
    <row r="356" spans="1:61" ht="15">
      <c r="A356" s="24" t="s">
        <v>12921</v>
      </c>
      <c r="B356" s="15">
        <f t="shared" si="240"/>
        <v>0</v>
      </c>
      <c r="C356" s="22" t="s">
        <v>12922</v>
      </c>
      <c r="D356" s="78">
        <f t="shared" si="241"/>
        <v>0</v>
      </c>
      <c r="E356" s="17">
        <f t="shared" si="242"/>
        <v>0</v>
      </c>
      <c r="F356" s="3">
        <f t="shared" si="243"/>
        <v>0</v>
      </c>
      <c r="G356" s="84">
        <f t="shared" si="244"/>
        <v>0</v>
      </c>
      <c r="H356" s="79">
        <f t="shared" si="222"/>
        <v>0</v>
      </c>
      <c r="I356" s="79">
        <f t="shared" si="223"/>
        <v>0</v>
      </c>
      <c r="J356" s="79">
        <f t="shared" si="224"/>
        <v>0</v>
      </c>
      <c r="K356" s="23">
        <v>0</v>
      </c>
      <c r="L356" s="17">
        <f t="shared" si="261"/>
        <v>0</v>
      </c>
      <c r="M356" s="17">
        <f t="shared" si="261"/>
        <v>0</v>
      </c>
      <c r="N356" s="79">
        <f t="shared" si="225"/>
        <v>0</v>
      </c>
      <c r="O356" s="17">
        <f t="shared" si="262"/>
        <v>0</v>
      </c>
      <c r="P356" s="17">
        <f t="shared" si="262"/>
        <v>0</v>
      </c>
      <c r="Q356" s="17">
        <f t="shared" si="262"/>
        <v>0</v>
      </c>
      <c r="R356" s="78">
        <f t="shared" si="247"/>
        <v>0</v>
      </c>
      <c r="S356" s="17">
        <f t="shared" si="255"/>
        <v>0</v>
      </c>
      <c r="T356" s="12">
        <f t="shared" si="248"/>
        <v>0</v>
      </c>
      <c r="U356" s="12">
        <f t="shared" si="249"/>
        <v>0</v>
      </c>
      <c r="V356" s="31">
        <v>0</v>
      </c>
      <c r="W356" s="31">
        <v>0</v>
      </c>
      <c r="X356" s="31">
        <v>0</v>
      </c>
      <c r="Y356" s="30">
        <f t="shared" si="226"/>
        <v>0</v>
      </c>
      <c r="Z356" s="17">
        <f t="shared" si="250"/>
        <v>0</v>
      </c>
      <c r="AA356" s="17">
        <f t="shared" si="256"/>
        <v>0</v>
      </c>
      <c r="AB356" s="23">
        <v>0</v>
      </c>
      <c r="AC356" s="17">
        <f t="shared" si="257"/>
        <v>0</v>
      </c>
      <c r="AD356" s="17">
        <f t="shared" si="263"/>
        <v>0</v>
      </c>
      <c r="AE356" s="17">
        <f t="shared" si="263"/>
        <v>0</v>
      </c>
      <c r="AF356" s="17">
        <f t="shared" si="263"/>
        <v>0</v>
      </c>
      <c r="AH356" s="17">
        <f t="shared" si="264"/>
        <v>0</v>
      </c>
      <c r="AI356" s="17">
        <f t="shared" si="264"/>
        <v>0</v>
      </c>
      <c r="AJ356" s="17">
        <f t="shared" si="264"/>
        <v>0</v>
      </c>
      <c r="AK356" s="17">
        <f t="shared" si="264"/>
        <v>0</v>
      </c>
      <c r="AL356" s="17">
        <f t="shared" si="264"/>
        <v>0</v>
      </c>
      <c r="AM356" s="17">
        <f t="shared" si="264"/>
        <v>0</v>
      </c>
      <c r="AN356" s="17">
        <f t="shared" si="264"/>
        <v>0</v>
      </c>
      <c r="AO356" s="17">
        <f t="shared" si="264"/>
        <v>0</v>
      </c>
      <c r="AP356" s="17">
        <f t="shared" si="264"/>
        <v>0</v>
      </c>
      <c r="AQ356" s="17">
        <f t="shared" si="264"/>
        <v>0</v>
      </c>
      <c r="AR356" s="17">
        <f t="shared" si="265"/>
        <v>0</v>
      </c>
      <c r="AS356" s="17">
        <f t="shared" si="265"/>
        <v>0</v>
      </c>
      <c r="AT356" s="17">
        <f t="shared" si="265"/>
        <v>0</v>
      </c>
      <c r="AU356" s="17">
        <f t="shared" si="265"/>
        <v>0</v>
      </c>
      <c r="AV356" s="17">
        <f t="shared" si="265"/>
        <v>0</v>
      </c>
      <c r="AW356" s="17">
        <f t="shared" si="265"/>
        <v>0</v>
      </c>
      <c r="AX356" s="17">
        <f t="shared" si="265"/>
        <v>0</v>
      </c>
      <c r="AY356" s="17">
        <f t="shared" si="265"/>
        <v>0</v>
      </c>
      <c r="BA356" s="17">
        <f t="shared" si="266"/>
        <v>0</v>
      </c>
      <c r="BB356" s="17">
        <f t="shared" si="266"/>
        <v>0</v>
      </c>
      <c r="BC356" s="17">
        <f t="shared" si="266"/>
        <v>0</v>
      </c>
      <c r="BD356" s="17">
        <f t="shared" si="266"/>
        <v>0</v>
      </c>
      <c r="BE356" s="17">
        <f t="shared" si="266"/>
        <v>0</v>
      </c>
      <c r="BF356" s="17">
        <f t="shared" si="266"/>
        <v>0</v>
      </c>
      <c r="BH356" s="36">
        <f t="shared" si="227"/>
        <v>0</v>
      </c>
      <c r="BI356" s="33"/>
    </row>
    <row r="357" spans="1:61" ht="15">
      <c r="A357" s="24" t="s">
        <v>12923</v>
      </c>
      <c r="B357" s="15">
        <f t="shared" si="240"/>
        <v>0</v>
      </c>
      <c r="C357" s="22" t="s">
        <v>12924</v>
      </c>
      <c r="D357" s="78">
        <f t="shared" si="241"/>
        <v>0</v>
      </c>
      <c r="E357" s="17">
        <f t="shared" si="242"/>
        <v>0</v>
      </c>
      <c r="F357" s="3">
        <f t="shared" si="243"/>
        <v>0</v>
      </c>
      <c r="G357" s="84">
        <f t="shared" si="244"/>
        <v>0</v>
      </c>
      <c r="H357" s="79">
        <f t="shared" si="222"/>
        <v>0</v>
      </c>
      <c r="I357" s="79">
        <f t="shared" si="223"/>
        <v>0</v>
      </c>
      <c r="J357" s="79">
        <f t="shared" si="224"/>
        <v>0</v>
      </c>
      <c r="K357" s="23">
        <v>0</v>
      </c>
      <c r="L357" s="17">
        <f t="shared" si="261"/>
        <v>0</v>
      </c>
      <c r="M357" s="17">
        <f t="shared" si="261"/>
        <v>0</v>
      </c>
      <c r="N357" s="79">
        <f t="shared" si="225"/>
        <v>0</v>
      </c>
      <c r="O357" s="17">
        <f t="shared" si="262"/>
        <v>0</v>
      </c>
      <c r="P357" s="17">
        <f t="shared" si="262"/>
        <v>0</v>
      </c>
      <c r="Q357" s="17">
        <f t="shared" si="262"/>
        <v>0</v>
      </c>
      <c r="R357" s="78">
        <f t="shared" si="247"/>
        <v>0</v>
      </c>
      <c r="S357" s="17">
        <f t="shared" si="255"/>
        <v>0</v>
      </c>
      <c r="T357" s="12">
        <f t="shared" si="248"/>
        <v>0</v>
      </c>
      <c r="U357" s="12">
        <f t="shared" si="249"/>
        <v>0</v>
      </c>
      <c r="V357" s="31">
        <v>0</v>
      </c>
      <c r="W357" s="31">
        <v>0</v>
      </c>
      <c r="X357" s="31">
        <v>0</v>
      </c>
      <c r="Y357" s="30">
        <f t="shared" si="226"/>
        <v>0</v>
      </c>
      <c r="Z357" s="17">
        <f t="shared" si="250"/>
        <v>0</v>
      </c>
      <c r="AA357" s="17">
        <f t="shared" si="256"/>
        <v>0</v>
      </c>
      <c r="AB357" s="23">
        <v>0</v>
      </c>
      <c r="AC357" s="17">
        <f t="shared" si="257"/>
        <v>0</v>
      </c>
      <c r="AD357" s="17">
        <f t="shared" si="263"/>
        <v>0</v>
      </c>
      <c r="AE357" s="17">
        <f t="shared" si="263"/>
        <v>0</v>
      </c>
      <c r="AF357" s="17">
        <f t="shared" si="263"/>
        <v>0</v>
      </c>
      <c r="AH357" s="17">
        <f t="shared" si="264"/>
        <v>0</v>
      </c>
      <c r="AI357" s="17">
        <f t="shared" si="264"/>
        <v>0</v>
      </c>
      <c r="AJ357" s="17">
        <f t="shared" si="264"/>
        <v>0</v>
      </c>
      <c r="AK357" s="17">
        <f t="shared" si="264"/>
        <v>0</v>
      </c>
      <c r="AL357" s="17">
        <f t="shared" si="264"/>
        <v>0</v>
      </c>
      <c r="AM357" s="17">
        <f t="shared" si="264"/>
        <v>0</v>
      </c>
      <c r="AN357" s="17">
        <f t="shared" si="264"/>
        <v>0</v>
      </c>
      <c r="AO357" s="17">
        <f t="shared" si="264"/>
        <v>0</v>
      </c>
      <c r="AP357" s="17">
        <f t="shared" si="264"/>
        <v>0</v>
      </c>
      <c r="AQ357" s="17">
        <f t="shared" si="264"/>
        <v>0</v>
      </c>
      <c r="AR357" s="17">
        <f t="shared" si="265"/>
        <v>0</v>
      </c>
      <c r="AS357" s="17">
        <f t="shared" si="265"/>
        <v>0</v>
      </c>
      <c r="AT357" s="17">
        <f t="shared" si="265"/>
        <v>0</v>
      </c>
      <c r="AU357" s="17">
        <f t="shared" si="265"/>
        <v>0</v>
      </c>
      <c r="AV357" s="17">
        <f t="shared" si="265"/>
        <v>0</v>
      </c>
      <c r="AW357" s="17">
        <f t="shared" si="265"/>
        <v>0</v>
      </c>
      <c r="AX357" s="17">
        <f t="shared" si="265"/>
        <v>0</v>
      </c>
      <c r="AY357" s="17">
        <f t="shared" si="265"/>
        <v>0</v>
      </c>
      <c r="BA357" s="17">
        <f t="shared" si="266"/>
        <v>0</v>
      </c>
      <c r="BB357" s="17">
        <f t="shared" si="266"/>
        <v>0</v>
      </c>
      <c r="BC357" s="17">
        <f t="shared" si="266"/>
        <v>0</v>
      </c>
      <c r="BD357" s="17">
        <f t="shared" si="266"/>
        <v>0</v>
      </c>
      <c r="BE357" s="17">
        <f t="shared" si="266"/>
        <v>0</v>
      </c>
      <c r="BF357" s="17">
        <f t="shared" si="266"/>
        <v>0</v>
      </c>
      <c r="BH357" s="36">
        <f t="shared" si="227"/>
        <v>0</v>
      </c>
      <c r="BI357" s="33"/>
    </row>
    <row r="358" spans="1:61" ht="15">
      <c r="A358" s="24" t="s">
        <v>12925</v>
      </c>
      <c r="B358" s="15">
        <f t="shared" si="240"/>
        <v>0</v>
      </c>
      <c r="C358" s="22" t="s">
        <v>12926</v>
      </c>
      <c r="D358" s="78">
        <f t="shared" si="241"/>
        <v>0</v>
      </c>
      <c r="E358" s="17">
        <f t="shared" si="242"/>
        <v>0</v>
      </c>
      <c r="F358" s="3">
        <f t="shared" si="243"/>
        <v>0</v>
      </c>
      <c r="G358" s="84">
        <f t="shared" si="244"/>
        <v>0</v>
      </c>
      <c r="H358" s="79">
        <f t="shared" si="222"/>
        <v>0</v>
      </c>
      <c r="I358" s="79">
        <f t="shared" si="223"/>
        <v>0</v>
      </c>
      <c r="J358" s="79">
        <f t="shared" si="224"/>
        <v>0</v>
      </c>
      <c r="K358" s="23">
        <v>0</v>
      </c>
      <c r="L358" s="17">
        <f t="shared" si="261"/>
        <v>0</v>
      </c>
      <c r="M358" s="17">
        <f t="shared" si="261"/>
        <v>0</v>
      </c>
      <c r="N358" s="79">
        <f t="shared" si="225"/>
        <v>0</v>
      </c>
      <c r="O358" s="17">
        <f t="shared" si="262"/>
        <v>0</v>
      </c>
      <c r="P358" s="17">
        <f t="shared" si="262"/>
        <v>0</v>
      </c>
      <c r="Q358" s="17">
        <f t="shared" si="262"/>
        <v>0</v>
      </c>
      <c r="R358" s="78">
        <f t="shared" si="247"/>
        <v>0</v>
      </c>
      <c r="S358" s="17">
        <f t="shared" si="255"/>
        <v>0</v>
      </c>
      <c r="T358" s="12">
        <f t="shared" si="248"/>
        <v>0</v>
      </c>
      <c r="U358" s="12">
        <f t="shared" si="249"/>
        <v>0</v>
      </c>
      <c r="V358" s="31">
        <v>0</v>
      </c>
      <c r="W358" s="31">
        <v>0</v>
      </c>
      <c r="X358" s="31">
        <v>0</v>
      </c>
      <c r="Y358" s="30">
        <f t="shared" si="226"/>
        <v>0</v>
      </c>
      <c r="Z358" s="17">
        <f t="shared" si="250"/>
        <v>0</v>
      </c>
      <c r="AA358" s="17">
        <f t="shared" si="256"/>
        <v>0</v>
      </c>
      <c r="AB358" s="23">
        <v>0</v>
      </c>
      <c r="AC358" s="17">
        <f t="shared" si="257"/>
        <v>0</v>
      </c>
      <c r="AD358" s="17">
        <f t="shared" si="263"/>
        <v>0</v>
      </c>
      <c r="AE358" s="17">
        <f t="shared" si="263"/>
        <v>0</v>
      </c>
      <c r="AF358" s="17">
        <f t="shared" si="263"/>
        <v>0</v>
      </c>
      <c r="AH358" s="17">
        <f t="shared" ref="AH358:AQ367" si="267">SUMPRODUCT(AH$374:AH$599*(LEFT($A$374:$A$599,LEN($A358))=$A358))</f>
        <v>0</v>
      </c>
      <c r="AI358" s="17">
        <f t="shared" si="267"/>
        <v>0</v>
      </c>
      <c r="AJ358" s="17">
        <f t="shared" si="267"/>
        <v>0</v>
      </c>
      <c r="AK358" s="17">
        <f t="shared" si="267"/>
        <v>0</v>
      </c>
      <c r="AL358" s="17">
        <f t="shared" si="267"/>
        <v>0</v>
      </c>
      <c r="AM358" s="17">
        <f t="shared" si="267"/>
        <v>0</v>
      </c>
      <c r="AN358" s="17">
        <f t="shared" si="267"/>
        <v>0</v>
      </c>
      <c r="AO358" s="17">
        <f t="shared" si="267"/>
        <v>0</v>
      </c>
      <c r="AP358" s="17">
        <f t="shared" si="267"/>
        <v>0</v>
      </c>
      <c r="AQ358" s="17">
        <f t="shared" si="267"/>
        <v>0</v>
      </c>
      <c r="AR358" s="17">
        <f t="shared" ref="AR358:AY367" si="268">SUMPRODUCT(AR$374:AR$599*(LEFT($A$374:$A$599,LEN($A358))=$A358))</f>
        <v>0</v>
      </c>
      <c r="AS358" s="17">
        <f t="shared" si="268"/>
        <v>0</v>
      </c>
      <c r="AT358" s="17">
        <f t="shared" si="268"/>
        <v>0</v>
      </c>
      <c r="AU358" s="17">
        <f t="shared" si="268"/>
        <v>0</v>
      </c>
      <c r="AV358" s="17">
        <f t="shared" si="268"/>
        <v>0</v>
      </c>
      <c r="AW358" s="17">
        <f t="shared" si="268"/>
        <v>0</v>
      </c>
      <c r="AX358" s="17">
        <f t="shared" si="268"/>
        <v>0</v>
      </c>
      <c r="AY358" s="17">
        <f t="shared" si="268"/>
        <v>0</v>
      </c>
      <c r="BA358" s="17">
        <f t="shared" ref="BA358:BF367" si="269">SUMPRODUCT(BA$374:BA$599*(LEFT($A$374:$A$599,LEN($A358))=$A358))</f>
        <v>0</v>
      </c>
      <c r="BB358" s="17">
        <f t="shared" si="269"/>
        <v>0</v>
      </c>
      <c r="BC358" s="17">
        <f t="shared" si="269"/>
        <v>0</v>
      </c>
      <c r="BD358" s="17">
        <f t="shared" si="269"/>
        <v>0</v>
      </c>
      <c r="BE358" s="17">
        <f t="shared" si="269"/>
        <v>0</v>
      </c>
      <c r="BF358" s="17">
        <f t="shared" si="269"/>
        <v>0</v>
      </c>
      <c r="BH358" s="36">
        <f t="shared" si="227"/>
        <v>0</v>
      </c>
      <c r="BI358" s="5"/>
    </row>
    <row r="359" spans="1:61" ht="15">
      <c r="A359" s="24" t="s">
        <v>12927</v>
      </c>
      <c r="B359" s="15">
        <f t="shared" si="240"/>
        <v>0</v>
      </c>
      <c r="C359" s="22" t="s">
        <v>12928</v>
      </c>
      <c r="D359" s="78">
        <f t="shared" si="241"/>
        <v>0</v>
      </c>
      <c r="E359" s="17">
        <f t="shared" si="242"/>
        <v>0</v>
      </c>
      <c r="F359" s="3">
        <f t="shared" si="243"/>
        <v>0</v>
      </c>
      <c r="G359" s="84">
        <f t="shared" si="244"/>
        <v>0</v>
      </c>
      <c r="H359" s="79">
        <f t="shared" si="222"/>
        <v>0</v>
      </c>
      <c r="I359" s="79">
        <f t="shared" si="223"/>
        <v>0</v>
      </c>
      <c r="J359" s="79">
        <f t="shared" si="224"/>
        <v>0</v>
      </c>
      <c r="K359" s="23">
        <v>0</v>
      </c>
      <c r="L359" s="17">
        <f t="shared" si="261"/>
        <v>0</v>
      </c>
      <c r="M359" s="17">
        <f t="shared" si="261"/>
        <v>0</v>
      </c>
      <c r="N359" s="79">
        <f t="shared" si="225"/>
        <v>0</v>
      </c>
      <c r="O359" s="17">
        <f t="shared" si="262"/>
        <v>0</v>
      </c>
      <c r="P359" s="17">
        <f t="shared" si="262"/>
        <v>0</v>
      </c>
      <c r="Q359" s="17">
        <f t="shared" si="262"/>
        <v>0</v>
      </c>
      <c r="R359" s="78">
        <f t="shared" si="247"/>
        <v>0</v>
      </c>
      <c r="S359" s="17">
        <f t="shared" si="255"/>
        <v>0</v>
      </c>
      <c r="T359" s="12">
        <f t="shared" si="248"/>
        <v>0</v>
      </c>
      <c r="U359" s="12">
        <f t="shared" si="249"/>
        <v>0</v>
      </c>
      <c r="V359" s="31">
        <v>0</v>
      </c>
      <c r="W359" s="31">
        <v>0</v>
      </c>
      <c r="X359" s="31">
        <v>0</v>
      </c>
      <c r="Y359" s="30">
        <f t="shared" si="226"/>
        <v>0</v>
      </c>
      <c r="Z359" s="17">
        <f t="shared" si="250"/>
        <v>0</v>
      </c>
      <c r="AA359" s="17">
        <f t="shared" si="256"/>
        <v>0</v>
      </c>
      <c r="AB359" s="23">
        <v>0</v>
      </c>
      <c r="AC359" s="17">
        <f t="shared" si="257"/>
        <v>0</v>
      </c>
      <c r="AD359" s="17">
        <f t="shared" si="263"/>
        <v>0</v>
      </c>
      <c r="AE359" s="17">
        <f t="shared" si="263"/>
        <v>0</v>
      </c>
      <c r="AF359" s="17">
        <f t="shared" si="263"/>
        <v>0</v>
      </c>
      <c r="AH359" s="17">
        <f t="shared" si="267"/>
        <v>0</v>
      </c>
      <c r="AI359" s="17">
        <f t="shared" si="267"/>
        <v>0</v>
      </c>
      <c r="AJ359" s="17">
        <f t="shared" si="267"/>
        <v>0</v>
      </c>
      <c r="AK359" s="17">
        <f t="shared" si="267"/>
        <v>0</v>
      </c>
      <c r="AL359" s="17">
        <f t="shared" si="267"/>
        <v>0</v>
      </c>
      <c r="AM359" s="17">
        <f t="shared" si="267"/>
        <v>0</v>
      </c>
      <c r="AN359" s="17">
        <f t="shared" si="267"/>
        <v>0</v>
      </c>
      <c r="AO359" s="17">
        <f t="shared" si="267"/>
        <v>0</v>
      </c>
      <c r="AP359" s="17">
        <f t="shared" si="267"/>
        <v>0</v>
      </c>
      <c r="AQ359" s="17">
        <f t="shared" si="267"/>
        <v>0</v>
      </c>
      <c r="AR359" s="17">
        <f t="shared" si="268"/>
        <v>0</v>
      </c>
      <c r="AS359" s="17">
        <f t="shared" si="268"/>
        <v>0</v>
      </c>
      <c r="AT359" s="17">
        <f t="shared" si="268"/>
        <v>0</v>
      </c>
      <c r="AU359" s="17">
        <f t="shared" si="268"/>
        <v>0</v>
      </c>
      <c r="AV359" s="17">
        <f t="shared" si="268"/>
        <v>0</v>
      </c>
      <c r="AW359" s="17">
        <f t="shared" si="268"/>
        <v>0</v>
      </c>
      <c r="AX359" s="17">
        <f t="shared" si="268"/>
        <v>0</v>
      </c>
      <c r="AY359" s="17">
        <f t="shared" si="268"/>
        <v>0</v>
      </c>
      <c r="BA359" s="17">
        <f t="shared" si="269"/>
        <v>0</v>
      </c>
      <c r="BB359" s="17">
        <f t="shared" si="269"/>
        <v>0</v>
      </c>
      <c r="BC359" s="17">
        <f t="shared" si="269"/>
        <v>0</v>
      </c>
      <c r="BD359" s="17">
        <f t="shared" si="269"/>
        <v>0</v>
      </c>
      <c r="BE359" s="17">
        <f t="shared" si="269"/>
        <v>0</v>
      </c>
      <c r="BF359" s="17">
        <f t="shared" si="269"/>
        <v>0</v>
      </c>
      <c r="BH359" s="36">
        <f t="shared" si="227"/>
        <v>0</v>
      </c>
      <c r="BI359" s="5"/>
    </row>
    <row r="360" spans="1:61" ht="15">
      <c r="A360" s="24" t="s">
        <v>12929</v>
      </c>
      <c r="B360" s="15">
        <f t="shared" si="240"/>
        <v>0</v>
      </c>
      <c r="C360" s="22" t="s">
        <v>12930</v>
      </c>
      <c r="D360" s="78">
        <f t="shared" si="241"/>
        <v>0</v>
      </c>
      <c r="E360" s="17">
        <f t="shared" si="242"/>
        <v>0</v>
      </c>
      <c r="F360" s="3">
        <f t="shared" si="243"/>
        <v>0</v>
      </c>
      <c r="G360" s="84">
        <f t="shared" si="244"/>
        <v>0</v>
      </c>
      <c r="H360" s="79">
        <f t="shared" ref="H360:H373" si="270">AL360+AN360</f>
        <v>0</v>
      </c>
      <c r="I360" s="79">
        <f t="shared" ref="I360:I373" si="271">AO360+AQ360</f>
        <v>0</v>
      </c>
      <c r="J360" s="79">
        <f t="shared" ref="J360:J373" si="272">AR360+AT360</f>
        <v>0</v>
      </c>
      <c r="K360" s="23">
        <v>0</v>
      </c>
      <c r="L360" s="17">
        <f t="shared" si="261"/>
        <v>0</v>
      </c>
      <c r="M360" s="17">
        <f t="shared" si="261"/>
        <v>0</v>
      </c>
      <c r="N360" s="79">
        <f t="shared" ref="N360:N373" si="273">AU360</f>
        <v>0</v>
      </c>
      <c r="O360" s="17">
        <f t="shared" si="262"/>
        <v>0</v>
      </c>
      <c r="P360" s="17">
        <f t="shared" si="262"/>
        <v>0</v>
      </c>
      <c r="Q360" s="17">
        <f t="shared" si="262"/>
        <v>0</v>
      </c>
      <c r="R360" s="78">
        <f t="shared" si="247"/>
        <v>0</v>
      </c>
      <c r="S360" s="17">
        <f t="shared" si="255"/>
        <v>0</v>
      </c>
      <c r="T360" s="12">
        <f t="shared" si="248"/>
        <v>0</v>
      </c>
      <c r="U360" s="12">
        <f t="shared" si="249"/>
        <v>0</v>
      </c>
      <c r="V360" s="31">
        <v>0</v>
      </c>
      <c r="W360" s="31">
        <v>0</v>
      </c>
      <c r="X360" s="31">
        <v>0</v>
      </c>
      <c r="Y360" s="30">
        <f t="shared" si="226"/>
        <v>0</v>
      </c>
      <c r="Z360" s="17">
        <f t="shared" si="250"/>
        <v>0</v>
      </c>
      <c r="AA360" s="17">
        <f t="shared" si="256"/>
        <v>0</v>
      </c>
      <c r="AB360" s="23">
        <v>0</v>
      </c>
      <c r="AC360" s="17">
        <f t="shared" si="257"/>
        <v>0</v>
      </c>
      <c r="AD360" s="17">
        <f t="shared" si="263"/>
        <v>0</v>
      </c>
      <c r="AE360" s="17">
        <f t="shared" si="263"/>
        <v>0</v>
      </c>
      <c r="AF360" s="17">
        <f t="shared" si="263"/>
        <v>0</v>
      </c>
      <c r="AH360" s="17">
        <f t="shared" si="267"/>
        <v>0</v>
      </c>
      <c r="AI360" s="17">
        <f t="shared" si="267"/>
        <v>0</v>
      </c>
      <c r="AJ360" s="17">
        <f t="shared" si="267"/>
        <v>0</v>
      </c>
      <c r="AK360" s="17">
        <f t="shared" si="267"/>
        <v>0</v>
      </c>
      <c r="AL360" s="17">
        <f t="shared" si="267"/>
        <v>0</v>
      </c>
      <c r="AM360" s="17">
        <f t="shared" si="267"/>
        <v>0</v>
      </c>
      <c r="AN360" s="17">
        <f t="shared" si="267"/>
        <v>0</v>
      </c>
      <c r="AO360" s="17">
        <f t="shared" si="267"/>
        <v>0</v>
      </c>
      <c r="AP360" s="17">
        <f t="shared" si="267"/>
        <v>0</v>
      </c>
      <c r="AQ360" s="17">
        <f t="shared" si="267"/>
        <v>0</v>
      </c>
      <c r="AR360" s="17">
        <f t="shared" si="268"/>
        <v>0</v>
      </c>
      <c r="AS360" s="17">
        <f t="shared" si="268"/>
        <v>0</v>
      </c>
      <c r="AT360" s="17">
        <f t="shared" si="268"/>
        <v>0</v>
      </c>
      <c r="AU360" s="17">
        <f t="shared" si="268"/>
        <v>0</v>
      </c>
      <c r="AV360" s="17">
        <f t="shared" si="268"/>
        <v>0</v>
      </c>
      <c r="AW360" s="17">
        <f t="shared" si="268"/>
        <v>0</v>
      </c>
      <c r="AX360" s="17">
        <f t="shared" si="268"/>
        <v>0</v>
      </c>
      <c r="AY360" s="17">
        <f t="shared" si="268"/>
        <v>0</v>
      </c>
      <c r="BA360" s="17">
        <f t="shared" si="269"/>
        <v>0</v>
      </c>
      <c r="BB360" s="17">
        <f t="shared" si="269"/>
        <v>0</v>
      </c>
      <c r="BC360" s="17">
        <f t="shared" si="269"/>
        <v>0</v>
      </c>
      <c r="BD360" s="17">
        <f t="shared" si="269"/>
        <v>0</v>
      </c>
      <c r="BE360" s="17">
        <f t="shared" si="269"/>
        <v>0</v>
      </c>
      <c r="BF360" s="17">
        <f t="shared" si="269"/>
        <v>0</v>
      </c>
      <c r="BH360" s="36">
        <f t="shared" si="227"/>
        <v>0</v>
      </c>
      <c r="BI360" s="33"/>
    </row>
    <row r="361" spans="1:61" ht="15">
      <c r="A361" s="24" t="s">
        <v>12931</v>
      </c>
      <c r="B361" s="15">
        <f t="shared" si="240"/>
        <v>0</v>
      </c>
      <c r="C361" s="22" t="s">
        <v>12932</v>
      </c>
      <c r="D361" s="78">
        <f t="shared" si="241"/>
        <v>0</v>
      </c>
      <c r="E361" s="17">
        <f t="shared" si="242"/>
        <v>0</v>
      </c>
      <c r="F361" s="3">
        <f t="shared" si="243"/>
        <v>0</v>
      </c>
      <c r="G361" s="84">
        <f t="shared" si="244"/>
        <v>0</v>
      </c>
      <c r="H361" s="79">
        <f t="shared" si="270"/>
        <v>0</v>
      </c>
      <c r="I361" s="79">
        <f t="shared" si="271"/>
        <v>0</v>
      </c>
      <c r="J361" s="79">
        <f t="shared" si="272"/>
        <v>0</v>
      </c>
      <c r="K361" s="23">
        <v>0</v>
      </c>
      <c r="L361" s="17">
        <f t="shared" si="261"/>
        <v>0</v>
      </c>
      <c r="M361" s="17">
        <f t="shared" si="261"/>
        <v>0</v>
      </c>
      <c r="N361" s="79">
        <f t="shared" si="273"/>
        <v>0</v>
      </c>
      <c r="O361" s="17">
        <f t="shared" si="262"/>
        <v>0</v>
      </c>
      <c r="P361" s="17">
        <f t="shared" si="262"/>
        <v>0</v>
      </c>
      <c r="Q361" s="17">
        <f t="shared" si="262"/>
        <v>0</v>
      </c>
      <c r="R361" s="78">
        <f t="shared" si="247"/>
        <v>0</v>
      </c>
      <c r="S361" s="17">
        <f t="shared" si="255"/>
        <v>0</v>
      </c>
      <c r="T361" s="12">
        <f t="shared" si="248"/>
        <v>0</v>
      </c>
      <c r="U361" s="12">
        <f t="shared" si="249"/>
        <v>0</v>
      </c>
      <c r="V361" s="31">
        <v>0</v>
      </c>
      <c r="W361" s="31">
        <v>0</v>
      </c>
      <c r="X361" s="31">
        <v>0</v>
      </c>
      <c r="Y361" s="30">
        <f t="shared" ref="Y361:Y373" si="274">AW361+AY361</f>
        <v>0</v>
      </c>
      <c r="Z361" s="17">
        <f t="shared" si="250"/>
        <v>0</v>
      </c>
      <c r="AA361" s="17">
        <f t="shared" si="256"/>
        <v>0</v>
      </c>
      <c r="AB361" s="23">
        <v>0</v>
      </c>
      <c r="AC361" s="17">
        <f t="shared" si="257"/>
        <v>0</v>
      </c>
      <c r="AD361" s="17">
        <f t="shared" si="263"/>
        <v>0</v>
      </c>
      <c r="AE361" s="17">
        <f t="shared" si="263"/>
        <v>0</v>
      </c>
      <c r="AF361" s="17">
        <f t="shared" si="263"/>
        <v>0</v>
      </c>
      <c r="AH361" s="17">
        <f t="shared" si="267"/>
        <v>0</v>
      </c>
      <c r="AI361" s="17">
        <f t="shared" si="267"/>
        <v>0</v>
      </c>
      <c r="AJ361" s="17">
        <f t="shared" si="267"/>
        <v>0</v>
      </c>
      <c r="AK361" s="17">
        <f t="shared" si="267"/>
        <v>0</v>
      </c>
      <c r="AL361" s="17">
        <f t="shared" si="267"/>
        <v>0</v>
      </c>
      <c r="AM361" s="17">
        <f t="shared" si="267"/>
        <v>0</v>
      </c>
      <c r="AN361" s="17">
        <f t="shared" si="267"/>
        <v>0</v>
      </c>
      <c r="AO361" s="17">
        <f t="shared" si="267"/>
        <v>0</v>
      </c>
      <c r="AP361" s="17">
        <f t="shared" si="267"/>
        <v>0</v>
      </c>
      <c r="AQ361" s="17">
        <f t="shared" si="267"/>
        <v>0</v>
      </c>
      <c r="AR361" s="17">
        <f t="shared" si="268"/>
        <v>0</v>
      </c>
      <c r="AS361" s="17">
        <f t="shared" si="268"/>
        <v>0</v>
      </c>
      <c r="AT361" s="17">
        <f t="shared" si="268"/>
        <v>0</v>
      </c>
      <c r="AU361" s="17">
        <f t="shared" si="268"/>
        <v>0</v>
      </c>
      <c r="AV361" s="17">
        <f t="shared" si="268"/>
        <v>0</v>
      </c>
      <c r="AW361" s="17">
        <f t="shared" si="268"/>
        <v>0</v>
      </c>
      <c r="AX361" s="17">
        <f t="shared" si="268"/>
        <v>0</v>
      </c>
      <c r="AY361" s="17">
        <f t="shared" si="268"/>
        <v>0</v>
      </c>
      <c r="BA361" s="17">
        <f t="shared" si="269"/>
        <v>0</v>
      </c>
      <c r="BB361" s="17">
        <f t="shared" si="269"/>
        <v>0</v>
      </c>
      <c r="BC361" s="17">
        <f t="shared" si="269"/>
        <v>0</v>
      </c>
      <c r="BD361" s="17">
        <f t="shared" si="269"/>
        <v>0</v>
      </c>
      <c r="BE361" s="17">
        <f t="shared" si="269"/>
        <v>0</v>
      </c>
      <c r="BF361" s="17">
        <f t="shared" si="269"/>
        <v>0</v>
      </c>
      <c r="BH361" s="36">
        <f t="shared" ref="BH361:BH373" si="275">+(BD361-AJ361)+(BF361-AV361)+(AX361-BB361)</f>
        <v>0</v>
      </c>
      <c r="BI361" s="33"/>
    </row>
    <row r="362" spans="1:61" ht="15">
      <c r="A362" s="24" t="s">
        <v>12933</v>
      </c>
      <c r="B362" s="15">
        <f t="shared" si="240"/>
        <v>0</v>
      </c>
      <c r="C362" s="22" t="s">
        <v>12934</v>
      </c>
      <c r="D362" s="78">
        <f t="shared" si="241"/>
        <v>0</v>
      </c>
      <c r="E362" s="17">
        <f t="shared" si="242"/>
        <v>0</v>
      </c>
      <c r="F362" s="3">
        <f t="shared" si="243"/>
        <v>0</v>
      </c>
      <c r="G362" s="84">
        <f t="shared" si="244"/>
        <v>0</v>
      </c>
      <c r="H362" s="79">
        <f t="shared" si="270"/>
        <v>0</v>
      </c>
      <c r="I362" s="79">
        <f t="shared" si="271"/>
        <v>0</v>
      </c>
      <c r="J362" s="79">
        <f t="shared" si="272"/>
        <v>0</v>
      </c>
      <c r="K362" s="23">
        <v>0</v>
      </c>
      <c r="L362" s="17">
        <f t="shared" si="261"/>
        <v>0</v>
      </c>
      <c r="M362" s="17">
        <f t="shared" si="261"/>
        <v>0</v>
      </c>
      <c r="N362" s="79">
        <f t="shared" si="273"/>
        <v>0</v>
      </c>
      <c r="O362" s="17">
        <f t="shared" si="262"/>
        <v>0</v>
      </c>
      <c r="P362" s="17">
        <f t="shared" si="262"/>
        <v>0</v>
      </c>
      <c r="Q362" s="17">
        <f t="shared" si="262"/>
        <v>0</v>
      </c>
      <c r="R362" s="78">
        <f t="shared" si="247"/>
        <v>0</v>
      </c>
      <c r="S362" s="17">
        <f t="shared" si="255"/>
        <v>0</v>
      </c>
      <c r="T362" s="12">
        <f t="shared" si="248"/>
        <v>0</v>
      </c>
      <c r="U362" s="12">
        <f t="shared" si="249"/>
        <v>0</v>
      </c>
      <c r="V362" s="31">
        <v>0</v>
      </c>
      <c r="W362" s="31">
        <v>0</v>
      </c>
      <c r="X362" s="31">
        <v>0</v>
      </c>
      <c r="Y362" s="30">
        <f t="shared" si="274"/>
        <v>0</v>
      </c>
      <c r="Z362" s="17">
        <f t="shared" si="250"/>
        <v>0</v>
      </c>
      <c r="AA362" s="17">
        <f t="shared" si="256"/>
        <v>0</v>
      </c>
      <c r="AB362" s="23">
        <v>0</v>
      </c>
      <c r="AC362" s="17">
        <f t="shared" si="257"/>
        <v>0</v>
      </c>
      <c r="AD362" s="17">
        <f t="shared" si="263"/>
        <v>0</v>
      </c>
      <c r="AE362" s="17">
        <f t="shared" si="263"/>
        <v>0</v>
      </c>
      <c r="AF362" s="17">
        <f t="shared" si="263"/>
        <v>0</v>
      </c>
      <c r="AH362" s="17">
        <f t="shared" si="267"/>
        <v>0</v>
      </c>
      <c r="AI362" s="17">
        <f t="shared" si="267"/>
        <v>0</v>
      </c>
      <c r="AJ362" s="17">
        <f t="shared" si="267"/>
        <v>0</v>
      </c>
      <c r="AK362" s="17">
        <f t="shared" si="267"/>
        <v>0</v>
      </c>
      <c r="AL362" s="17">
        <f t="shared" si="267"/>
        <v>0</v>
      </c>
      <c r="AM362" s="17">
        <f t="shared" si="267"/>
        <v>0</v>
      </c>
      <c r="AN362" s="17">
        <f t="shared" si="267"/>
        <v>0</v>
      </c>
      <c r="AO362" s="17">
        <f t="shared" si="267"/>
        <v>0</v>
      </c>
      <c r="AP362" s="17">
        <f t="shared" si="267"/>
        <v>0</v>
      </c>
      <c r="AQ362" s="17">
        <f t="shared" si="267"/>
        <v>0</v>
      </c>
      <c r="AR362" s="17">
        <f t="shared" si="268"/>
        <v>0</v>
      </c>
      <c r="AS362" s="17">
        <f t="shared" si="268"/>
        <v>0</v>
      </c>
      <c r="AT362" s="17">
        <f t="shared" si="268"/>
        <v>0</v>
      </c>
      <c r="AU362" s="17">
        <f t="shared" si="268"/>
        <v>0</v>
      </c>
      <c r="AV362" s="17">
        <f t="shared" si="268"/>
        <v>0</v>
      </c>
      <c r="AW362" s="17">
        <f t="shared" si="268"/>
        <v>0</v>
      </c>
      <c r="AX362" s="17">
        <f t="shared" si="268"/>
        <v>0</v>
      </c>
      <c r="AY362" s="17">
        <f t="shared" si="268"/>
        <v>0</v>
      </c>
      <c r="BA362" s="17">
        <f t="shared" si="269"/>
        <v>0</v>
      </c>
      <c r="BB362" s="17">
        <f t="shared" si="269"/>
        <v>0</v>
      </c>
      <c r="BC362" s="17">
        <f t="shared" si="269"/>
        <v>0</v>
      </c>
      <c r="BD362" s="17">
        <f t="shared" si="269"/>
        <v>0</v>
      </c>
      <c r="BE362" s="17">
        <f t="shared" si="269"/>
        <v>0</v>
      </c>
      <c r="BF362" s="17">
        <f t="shared" si="269"/>
        <v>0</v>
      </c>
      <c r="BH362" s="36">
        <f t="shared" si="275"/>
        <v>0</v>
      </c>
      <c r="BI362" s="5"/>
    </row>
    <row r="363" spans="1:61" ht="15">
      <c r="A363" s="24" t="s">
        <v>12935</v>
      </c>
      <c r="B363" s="15">
        <f t="shared" si="240"/>
        <v>0</v>
      </c>
      <c r="C363" s="22" t="s">
        <v>12936</v>
      </c>
      <c r="D363" s="78">
        <f t="shared" si="241"/>
        <v>0</v>
      </c>
      <c r="E363" s="17">
        <f t="shared" si="242"/>
        <v>0</v>
      </c>
      <c r="F363" s="3">
        <f t="shared" si="243"/>
        <v>0</v>
      </c>
      <c r="G363" s="84">
        <f t="shared" si="244"/>
        <v>0</v>
      </c>
      <c r="H363" s="79">
        <f t="shared" si="270"/>
        <v>0</v>
      </c>
      <c r="I363" s="79">
        <f t="shared" si="271"/>
        <v>0</v>
      </c>
      <c r="J363" s="79">
        <f t="shared" si="272"/>
        <v>0</v>
      </c>
      <c r="K363" s="20">
        <v>0</v>
      </c>
      <c r="L363" s="17">
        <f t="shared" si="261"/>
        <v>0</v>
      </c>
      <c r="M363" s="17">
        <f t="shared" si="261"/>
        <v>0</v>
      </c>
      <c r="N363" s="79">
        <f t="shared" si="273"/>
        <v>0</v>
      </c>
      <c r="O363" s="17">
        <f t="shared" si="262"/>
        <v>0</v>
      </c>
      <c r="P363" s="17">
        <f t="shared" si="262"/>
        <v>0</v>
      </c>
      <c r="Q363" s="17">
        <f t="shared" si="262"/>
        <v>0</v>
      </c>
      <c r="R363" s="78">
        <f t="shared" si="247"/>
        <v>0</v>
      </c>
      <c r="S363" s="17">
        <f t="shared" si="255"/>
        <v>0</v>
      </c>
      <c r="T363" s="12">
        <f t="shared" si="248"/>
        <v>0</v>
      </c>
      <c r="U363" s="12">
        <f t="shared" si="249"/>
        <v>0</v>
      </c>
      <c r="V363" s="31">
        <v>0</v>
      </c>
      <c r="W363" s="31">
        <v>0</v>
      </c>
      <c r="X363" s="31">
        <v>0</v>
      </c>
      <c r="Y363" s="30">
        <f t="shared" si="274"/>
        <v>0</v>
      </c>
      <c r="Z363" s="17">
        <f t="shared" si="250"/>
        <v>0</v>
      </c>
      <c r="AA363" s="17">
        <f t="shared" si="256"/>
        <v>0</v>
      </c>
      <c r="AB363" s="23">
        <v>0</v>
      </c>
      <c r="AC363" s="17">
        <f t="shared" si="257"/>
        <v>0</v>
      </c>
      <c r="AD363" s="17">
        <f t="shared" si="263"/>
        <v>0</v>
      </c>
      <c r="AE363" s="17">
        <f t="shared" si="263"/>
        <v>0</v>
      </c>
      <c r="AF363" s="17">
        <f t="shared" si="263"/>
        <v>0</v>
      </c>
      <c r="AH363" s="17">
        <f t="shared" si="267"/>
        <v>0</v>
      </c>
      <c r="AI363" s="17">
        <f t="shared" si="267"/>
        <v>0</v>
      </c>
      <c r="AJ363" s="17">
        <f t="shared" si="267"/>
        <v>0</v>
      </c>
      <c r="AK363" s="17">
        <f t="shared" si="267"/>
        <v>0</v>
      </c>
      <c r="AL363" s="17">
        <f t="shared" si="267"/>
        <v>0</v>
      </c>
      <c r="AM363" s="17">
        <f t="shared" si="267"/>
        <v>0</v>
      </c>
      <c r="AN363" s="17">
        <f t="shared" si="267"/>
        <v>0</v>
      </c>
      <c r="AO363" s="17">
        <f t="shared" si="267"/>
        <v>0</v>
      </c>
      <c r="AP363" s="17">
        <f t="shared" si="267"/>
        <v>0</v>
      </c>
      <c r="AQ363" s="17">
        <f t="shared" si="267"/>
        <v>0</v>
      </c>
      <c r="AR363" s="17">
        <f t="shared" si="268"/>
        <v>0</v>
      </c>
      <c r="AS363" s="17">
        <f t="shared" si="268"/>
        <v>0</v>
      </c>
      <c r="AT363" s="17">
        <f t="shared" si="268"/>
        <v>0</v>
      </c>
      <c r="AU363" s="17">
        <f t="shared" si="268"/>
        <v>0</v>
      </c>
      <c r="AV363" s="17">
        <f t="shared" si="268"/>
        <v>0</v>
      </c>
      <c r="AW363" s="17">
        <f t="shared" si="268"/>
        <v>0</v>
      </c>
      <c r="AX363" s="17">
        <f t="shared" si="268"/>
        <v>0</v>
      </c>
      <c r="AY363" s="17">
        <f t="shared" si="268"/>
        <v>0</v>
      </c>
      <c r="BA363" s="17">
        <f t="shared" si="269"/>
        <v>0</v>
      </c>
      <c r="BB363" s="17">
        <f t="shared" si="269"/>
        <v>0</v>
      </c>
      <c r="BC363" s="17">
        <f t="shared" si="269"/>
        <v>0</v>
      </c>
      <c r="BD363" s="17">
        <f t="shared" si="269"/>
        <v>0</v>
      </c>
      <c r="BE363" s="17">
        <f t="shared" si="269"/>
        <v>0</v>
      </c>
      <c r="BF363" s="17">
        <f t="shared" si="269"/>
        <v>0</v>
      </c>
      <c r="BH363" s="36">
        <f t="shared" si="275"/>
        <v>0</v>
      </c>
      <c r="BI363" s="5"/>
    </row>
    <row r="364" spans="1:61" ht="15">
      <c r="A364" s="24" t="s">
        <v>12937</v>
      </c>
      <c r="B364" s="15">
        <f t="shared" si="240"/>
        <v>0</v>
      </c>
      <c r="C364" s="22" t="s">
        <v>12938</v>
      </c>
      <c r="D364" s="78">
        <f t="shared" si="241"/>
        <v>0</v>
      </c>
      <c r="E364" s="17">
        <f t="shared" si="242"/>
        <v>0</v>
      </c>
      <c r="F364" s="3">
        <f t="shared" si="243"/>
        <v>0</v>
      </c>
      <c r="G364" s="84">
        <f t="shared" si="244"/>
        <v>0</v>
      </c>
      <c r="H364" s="79">
        <f t="shared" si="270"/>
        <v>0</v>
      </c>
      <c r="I364" s="79">
        <f t="shared" si="271"/>
        <v>0</v>
      </c>
      <c r="J364" s="79">
        <f t="shared" si="272"/>
        <v>0</v>
      </c>
      <c r="K364" s="23">
        <v>0</v>
      </c>
      <c r="L364" s="17">
        <f t="shared" si="261"/>
        <v>0</v>
      </c>
      <c r="M364" s="17">
        <f t="shared" si="261"/>
        <v>0</v>
      </c>
      <c r="N364" s="79">
        <f t="shared" si="273"/>
        <v>0</v>
      </c>
      <c r="O364" s="17">
        <f t="shared" si="262"/>
        <v>0</v>
      </c>
      <c r="P364" s="17">
        <f t="shared" si="262"/>
        <v>0</v>
      </c>
      <c r="Q364" s="17">
        <f t="shared" si="262"/>
        <v>0</v>
      </c>
      <c r="R364" s="78">
        <f t="shared" si="247"/>
        <v>0</v>
      </c>
      <c r="S364" s="17">
        <f t="shared" si="255"/>
        <v>0</v>
      </c>
      <c r="T364" s="12">
        <f t="shared" si="248"/>
        <v>0</v>
      </c>
      <c r="U364" s="12">
        <f t="shared" si="249"/>
        <v>0</v>
      </c>
      <c r="V364" s="31">
        <v>0</v>
      </c>
      <c r="W364" s="31">
        <v>0</v>
      </c>
      <c r="X364" s="31">
        <v>0</v>
      </c>
      <c r="Y364" s="30">
        <f t="shared" si="274"/>
        <v>0</v>
      </c>
      <c r="Z364" s="17">
        <f t="shared" si="250"/>
        <v>0</v>
      </c>
      <c r="AA364" s="17">
        <f t="shared" si="256"/>
        <v>0</v>
      </c>
      <c r="AB364" s="23">
        <v>0</v>
      </c>
      <c r="AC364" s="17">
        <f t="shared" si="257"/>
        <v>0</v>
      </c>
      <c r="AD364" s="17">
        <f t="shared" si="263"/>
        <v>0</v>
      </c>
      <c r="AE364" s="17">
        <f t="shared" si="263"/>
        <v>0</v>
      </c>
      <c r="AF364" s="17">
        <f t="shared" si="263"/>
        <v>0</v>
      </c>
      <c r="AH364" s="17">
        <f t="shared" si="267"/>
        <v>0</v>
      </c>
      <c r="AI364" s="17">
        <f t="shared" si="267"/>
        <v>0</v>
      </c>
      <c r="AJ364" s="17">
        <f t="shared" si="267"/>
        <v>0</v>
      </c>
      <c r="AK364" s="17">
        <f t="shared" si="267"/>
        <v>0</v>
      </c>
      <c r="AL364" s="17">
        <f t="shared" si="267"/>
        <v>0</v>
      </c>
      <c r="AM364" s="17">
        <f t="shared" si="267"/>
        <v>0</v>
      </c>
      <c r="AN364" s="17">
        <f t="shared" si="267"/>
        <v>0</v>
      </c>
      <c r="AO364" s="17">
        <f t="shared" si="267"/>
        <v>0</v>
      </c>
      <c r="AP364" s="17">
        <f t="shared" si="267"/>
        <v>0</v>
      </c>
      <c r="AQ364" s="17">
        <f t="shared" si="267"/>
        <v>0</v>
      </c>
      <c r="AR364" s="17">
        <f t="shared" si="268"/>
        <v>0</v>
      </c>
      <c r="AS364" s="17">
        <f t="shared" si="268"/>
        <v>0</v>
      </c>
      <c r="AT364" s="17">
        <f t="shared" si="268"/>
        <v>0</v>
      </c>
      <c r="AU364" s="17">
        <f t="shared" si="268"/>
        <v>0</v>
      </c>
      <c r="AV364" s="17">
        <f t="shared" si="268"/>
        <v>0</v>
      </c>
      <c r="AW364" s="17">
        <f t="shared" si="268"/>
        <v>0</v>
      </c>
      <c r="AX364" s="17">
        <f t="shared" si="268"/>
        <v>0</v>
      </c>
      <c r="AY364" s="17">
        <f t="shared" si="268"/>
        <v>0</v>
      </c>
      <c r="BA364" s="17">
        <f t="shared" si="269"/>
        <v>0</v>
      </c>
      <c r="BB364" s="17">
        <f t="shared" si="269"/>
        <v>0</v>
      </c>
      <c r="BC364" s="17">
        <f t="shared" si="269"/>
        <v>0</v>
      </c>
      <c r="BD364" s="17">
        <f t="shared" si="269"/>
        <v>0</v>
      </c>
      <c r="BE364" s="17">
        <f t="shared" si="269"/>
        <v>0</v>
      </c>
      <c r="BF364" s="17">
        <f t="shared" si="269"/>
        <v>0</v>
      </c>
      <c r="BH364" s="36">
        <f t="shared" si="275"/>
        <v>0</v>
      </c>
      <c r="BI364" s="33"/>
    </row>
    <row r="365" spans="1:61" ht="15">
      <c r="A365" s="24" t="s">
        <v>12939</v>
      </c>
      <c r="B365" s="15">
        <f t="shared" si="240"/>
        <v>0</v>
      </c>
      <c r="C365" s="22" t="s">
        <v>12940</v>
      </c>
      <c r="D365" s="78">
        <f t="shared" si="241"/>
        <v>0</v>
      </c>
      <c r="E365" s="17">
        <f t="shared" si="242"/>
        <v>0</v>
      </c>
      <c r="F365" s="3">
        <f t="shared" si="243"/>
        <v>0</v>
      </c>
      <c r="G365" s="84">
        <f t="shared" si="244"/>
        <v>0</v>
      </c>
      <c r="H365" s="79">
        <f t="shared" si="270"/>
        <v>0</v>
      </c>
      <c r="I365" s="79">
        <f t="shared" si="271"/>
        <v>0</v>
      </c>
      <c r="J365" s="79">
        <f t="shared" si="272"/>
        <v>0</v>
      </c>
      <c r="K365" s="23">
        <v>0</v>
      </c>
      <c r="L365" s="17">
        <f t="shared" si="261"/>
        <v>0</v>
      </c>
      <c r="M365" s="17">
        <f t="shared" si="261"/>
        <v>0</v>
      </c>
      <c r="N365" s="79">
        <f t="shared" si="273"/>
        <v>0</v>
      </c>
      <c r="O365" s="17">
        <f t="shared" si="262"/>
        <v>0</v>
      </c>
      <c r="P365" s="17">
        <f t="shared" si="262"/>
        <v>0</v>
      </c>
      <c r="Q365" s="17">
        <f t="shared" si="262"/>
        <v>0</v>
      </c>
      <c r="R365" s="78">
        <f t="shared" si="247"/>
        <v>0</v>
      </c>
      <c r="S365" s="17">
        <f t="shared" si="255"/>
        <v>0</v>
      </c>
      <c r="T365" s="12">
        <f t="shared" si="248"/>
        <v>0</v>
      </c>
      <c r="U365" s="12">
        <f t="shared" si="249"/>
        <v>0</v>
      </c>
      <c r="V365" s="31">
        <v>0</v>
      </c>
      <c r="W365" s="31">
        <v>0</v>
      </c>
      <c r="X365" s="31">
        <v>0</v>
      </c>
      <c r="Y365" s="30">
        <f t="shared" si="274"/>
        <v>0</v>
      </c>
      <c r="Z365" s="17">
        <f t="shared" si="250"/>
        <v>0</v>
      </c>
      <c r="AA365" s="17">
        <f t="shared" si="256"/>
        <v>0</v>
      </c>
      <c r="AB365" s="23">
        <v>0</v>
      </c>
      <c r="AC365" s="17">
        <f t="shared" si="257"/>
        <v>0</v>
      </c>
      <c r="AD365" s="17">
        <f t="shared" si="263"/>
        <v>0</v>
      </c>
      <c r="AE365" s="17">
        <f t="shared" si="263"/>
        <v>0</v>
      </c>
      <c r="AF365" s="17">
        <f t="shared" si="263"/>
        <v>0</v>
      </c>
      <c r="AH365" s="17">
        <f t="shared" si="267"/>
        <v>0</v>
      </c>
      <c r="AI365" s="17">
        <f t="shared" si="267"/>
        <v>0</v>
      </c>
      <c r="AJ365" s="17">
        <f t="shared" si="267"/>
        <v>0</v>
      </c>
      <c r="AK365" s="17">
        <f t="shared" si="267"/>
        <v>0</v>
      </c>
      <c r="AL365" s="17">
        <f t="shared" si="267"/>
        <v>0</v>
      </c>
      <c r="AM365" s="17">
        <f t="shared" si="267"/>
        <v>0</v>
      </c>
      <c r="AN365" s="17">
        <f t="shared" si="267"/>
        <v>0</v>
      </c>
      <c r="AO365" s="17">
        <f t="shared" si="267"/>
        <v>0</v>
      </c>
      <c r="AP365" s="17">
        <f t="shared" si="267"/>
        <v>0</v>
      </c>
      <c r="AQ365" s="17">
        <f t="shared" si="267"/>
        <v>0</v>
      </c>
      <c r="AR365" s="17">
        <f t="shared" si="268"/>
        <v>0</v>
      </c>
      <c r="AS365" s="17">
        <f t="shared" si="268"/>
        <v>0</v>
      </c>
      <c r="AT365" s="17">
        <f t="shared" si="268"/>
        <v>0</v>
      </c>
      <c r="AU365" s="17">
        <f t="shared" si="268"/>
        <v>0</v>
      </c>
      <c r="AV365" s="17">
        <f t="shared" si="268"/>
        <v>0</v>
      </c>
      <c r="AW365" s="17">
        <f t="shared" si="268"/>
        <v>0</v>
      </c>
      <c r="AX365" s="17">
        <f t="shared" si="268"/>
        <v>0</v>
      </c>
      <c r="AY365" s="17">
        <f t="shared" si="268"/>
        <v>0</v>
      </c>
      <c r="BA365" s="17">
        <f t="shared" si="269"/>
        <v>0</v>
      </c>
      <c r="BB365" s="17">
        <f t="shared" si="269"/>
        <v>0</v>
      </c>
      <c r="BC365" s="17">
        <f t="shared" si="269"/>
        <v>0</v>
      </c>
      <c r="BD365" s="17">
        <f t="shared" si="269"/>
        <v>0</v>
      </c>
      <c r="BE365" s="17">
        <f t="shared" si="269"/>
        <v>0</v>
      </c>
      <c r="BF365" s="17">
        <f t="shared" si="269"/>
        <v>0</v>
      </c>
      <c r="BH365" s="36">
        <f t="shared" si="275"/>
        <v>0</v>
      </c>
      <c r="BI365" s="33"/>
    </row>
    <row r="366" spans="1:61" ht="15">
      <c r="A366" s="24" t="s">
        <v>12941</v>
      </c>
      <c r="B366" s="15">
        <f t="shared" si="240"/>
        <v>0</v>
      </c>
      <c r="C366" s="22" t="s">
        <v>12942</v>
      </c>
      <c r="D366" s="78">
        <f t="shared" si="241"/>
        <v>0</v>
      </c>
      <c r="E366" s="17">
        <f t="shared" si="242"/>
        <v>0</v>
      </c>
      <c r="F366" s="3">
        <f t="shared" si="243"/>
        <v>0</v>
      </c>
      <c r="G366" s="84">
        <f t="shared" si="244"/>
        <v>0</v>
      </c>
      <c r="H366" s="79">
        <f t="shared" si="270"/>
        <v>0</v>
      </c>
      <c r="I366" s="79">
        <f t="shared" si="271"/>
        <v>0</v>
      </c>
      <c r="J366" s="79">
        <f t="shared" si="272"/>
        <v>0</v>
      </c>
      <c r="K366" s="23">
        <v>0</v>
      </c>
      <c r="L366" s="17">
        <f t="shared" si="261"/>
        <v>0</v>
      </c>
      <c r="M366" s="17">
        <f t="shared" si="261"/>
        <v>0</v>
      </c>
      <c r="N366" s="79">
        <f t="shared" si="273"/>
        <v>0</v>
      </c>
      <c r="O366" s="17">
        <f t="shared" si="262"/>
        <v>0</v>
      </c>
      <c r="P366" s="17">
        <f t="shared" si="262"/>
        <v>0</v>
      </c>
      <c r="Q366" s="17">
        <f t="shared" si="262"/>
        <v>0</v>
      </c>
      <c r="R366" s="78">
        <f t="shared" si="247"/>
        <v>0</v>
      </c>
      <c r="S366" s="17">
        <f t="shared" si="255"/>
        <v>0</v>
      </c>
      <c r="T366" s="12">
        <f t="shared" si="248"/>
        <v>0</v>
      </c>
      <c r="U366" s="12">
        <f t="shared" si="249"/>
        <v>0</v>
      </c>
      <c r="V366" s="31">
        <v>0</v>
      </c>
      <c r="W366" s="31">
        <v>0</v>
      </c>
      <c r="X366" s="31">
        <v>0</v>
      </c>
      <c r="Y366" s="30">
        <f t="shared" si="274"/>
        <v>0</v>
      </c>
      <c r="Z366" s="17">
        <f t="shared" si="250"/>
        <v>0</v>
      </c>
      <c r="AA366" s="17">
        <f t="shared" si="256"/>
        <v>0</v>
      </c>
      <c r="AB366" s="23">
        <v>0</v>
      </c>
      <c r="AC366" s="17">
        <f t="shared" si="257"/>
        <v>0</v>
      </c>
      <c r="AD366" s="17">
        <f t="shared" si="263"/>
        <v>0</v>
      </c>
      <c r="AE366" s="17">
        <f t="shared" si="263"/>
        <v>0</v>
      </c>
      <c r="AF366" s="17">
        <f t="shared" si="263"/>
        <v>0</v>
      </c>
      <c r="AH366" s="17">
        <f t="shared" si="267"/>
        <v>0</v>
      </c>
      <c r="AI366" s="17">
        <f t="shared" si="267"/>
        <v>0</v>
      </c>
      <c r="AJ366" s="17">
        <f t="shared" si="267"/>
        <v>0</v>
      </c>
      <c r="AK366" s="17">
        <f t="shared" si="267"/>
        <v>0</v>
      </c>
      <c r="AL366" s="17">
        <f t="shared" si="267"/>
        <v>0</v>
      </c>
      <c r="AM366" s="17">
        <f t="shared" si="267"/>
        <v>0</v>
      </c>
      <c r="AN366" s="17">
        <f t="shared" si="267"/>
        <v>0</v>
      </c>
      <c r="AO366" s="17">
        <f t="shared" si="267"/>
        <v>0</v>
      </c>
      <c r="AP366" s="17">
        <f t="shared" si="267"/>
        <v>0</v>
      </c>
      <c r="AQ366" s="17">
        <f t="shared" si="267"/>
        <v>0</v>
      </c>
      <c r="AR366" s="17">
        <f t="shared" si="268"/>
        <v>0</v>
      </c>
      <c r="AS366" s="17">
        <f t="shared" si="268"/>
        <v>0</v>
      </c>
      <c r="AT366" s="17">
        <f t="shared" si="268"/>
        <v>0</v>
      </c>
      <c r="AU366" s="17">
        <f t="shared" si="268"/>
        <v>0</v>
      </c>
      <c r="AV366" s="17">
        <f t="shared" si="268"/>
        <v>0</v>
      </c>
      <c r="AW366" s="17">
        <f t="shared" si="268"/>
        <v>0</v>
      </c>
      <c r="AX366" s="17">
        <f t="shared" si="268"/>
        <v>0</v>
      </c>
      <c r="AY366" s="17">
        <f t="shared" si="268"/>
        <v>0</v>
      </c>
      <c r="BA366" s="17">
        <f t="shared" si="269"/>
        <v>0</v>
      </c>
      <c r="BB366" s="17">
        <f t="shared" si="269"/>
        <v>0</v>
      </c>
      <c r="BC366" s="17">
        <f t="shared" si="269"/>
        <v>0</v>
      </c>
      <c r="BD366" s="17">
        <f t="shared" si="269"/>
        <v>0</v>
      </c>
      <c r="BE366" s="17">
        <f t="shared" si="269"/>
        <v>0</v>
      </c>
      <c r="BF366" s="17">
        <f t="shared" si="269"/>
        <v>0</v>
      </c>
      <c r="BH366" s="36">
        <f t="shared" si="275"/>
        <v>0</v>
      </c>
      <c r="BI366" s="5"/>
    </row>
    <row r="367" spans="1:61" ht="15">
      <c r="A367" s="24" t="s">
        <v>12943</v>
      </c>
      <c r="B367" s="15">
        <f t="shared" si="240"/>
        <v>0</v>
      </c>
      <c r="C367" s="22" t="s">
        <v>12944</v>
      </c>
      <c r="D367" s="78">
        <f t="shared" si="241"/>
        <v>0</v>
      </c>
      <c r="E367" s="17">
        <f t="shared" si="242"/>
        <v>0</v>
      </c>
      <c r="F367" s="3">
        <f t="shared" si="243"/>
        <v>0</v>
      </c>
      <c r="G367" s="84">
        <f t="shared" si="244"/>
        <v>0</v>
      </c>
      <c r="H367" s="79">
        <f t="shared" si="270"/>
        <v>0</v>
      </c>
      <c r="I367" s="79">
        <f t="shared" si="271"/>
        <v>0</v>
      </c>
      <c r="J367" s="79">
        <f t="shared" si="272"/>
        <v>0</v>
      </c>
      <c r="K367" s="23">
        <v>0</v>
      </c>
      <c r="L367" s="17">
        <f t="shared" si="261"/>
        <v>0</v>
      </c>
      <c r="M367" s="17">
        <f t="shared" si="261"/>
        <v>0</v>
      </c>
      <c r="N367" s="79">
        <f t="shared" si="273"/>
        <v>0</v>
      </c>
      <c r="O367" s="17">
        <f t="shared" si="262"/>
        <v>0</v>
      </c>
      <c r="P367" s="17">
        <f t="shared" si="262"/>
        <v>0</v>
      </c>
      <c r="Q367" s="17">
        <f t="shared" si="262"/>
        <v>0</v>
      </c>
      <c r="R367" s="78">
        <f t="shared" si="247"/>
        <v>0</v>
      </c>
      <c r="S367" s="17">
        <f t="shared" si="255"/>
        <v>0</v>
      </c>
      <c r="T367" s="12">
        <f t="shared" si="248"/>
        <v>0</v>
      </c>
      <c r="U367" s="12">
        <f t="shared" si="249"/>
        <v>0</v>
      </c>
      <c r="V367" s="31">
        <v>0</v>
      </c>
      <c r="W367" s="31">
        <v>0</v>
      </c>
      <c r="X367" s="31">
        <v>0</v>
      </c>
      <c r="Y367" s="30">
        <f t="shared" si="274"/>
        <v>0</v>
      </c>
      <c r="Z367" s="17">
        <f t="shared" si="250"/>
        <v>0</v>
      </c>
      <c r="AA367" s="17">
        <f t="shared" si="256"/>
        <v>0</v>
      </c>
      <c r="AB367" s="23">
        <v>0</v>
      </c>
      <c r="AC367" s="17">
        <f t="shared" si="257"/>
        <v>0</v>
      </c>
      <c r="AD367" s="17">
        <f t="shared" si="263"/>
        <v>0</v>
      </c>
      <c r="AE367" s="17">
        <f t="shared" si="263"/>
        <v>0</v>
      </c>
      <c r="AF367" s="17">
        <f t="shared" si="263"/>
        <v>0</v>
      </c>
      <c r="AH367" s="17">
        <f t="shared" si="267"/>
        <v>0</v>
      </c>
      <c r="AI367" s="17">
        <f t="shared" si="267"/>
        <v>0</v>
      </c>
      <c r="AJ367" s="17">
        <f t="shared" si="267"/>
        <v>0</v>
      </c>
      <c r="AK367" s="17">
        <f t="shared" si="267"/>
        <v>0</v>
      </c>
      <c r="AL367" s="17">
        <f t="shared" si="267"/>
        <v>0</v>
      </c>
      <c r="AM367" s="17">
        <f t="shared" si="267"/>
        <v>0</v>
      </c>
      <c r="AN367" s="17">
        <f t="shared" si="267"/>
        <v>0</v>
      </c>
      <c r="AO367" s="17">
        <f t="shared" si="267"/>
        <v>0</v>
      </c>
      <c r="AP367" s="17">
        <f t="shared" si="267"/>
        <v>0</v>
      </c>
      <c r="AQ367" s="17">
        <f t="shared" si="267"/>
        <v>0</v>
      </c>
      <c r="AR367" s="17">
        <f t="shared" si="268"/>
        <v>0</v>
      </c>
      <c r="AS367" s="17">
        <f t="shared" si="268"/>
        <v>0</v>
      </c>
      <c r="AT367" s="17">
        <f t="shared" si="268"/>
        <v>0</v>
      </c>
      <c r="AU367" s="17">
        <f t="shared" si="268"/>
        <v>0</v>
      </c>
      <c r="AV367" s="17">
        <f t="shared" si="268"/>
        <v>0</v>
      </c>
      <c r="AW367" s="17">
        <f t="shared" si="268"/>
        <v>0</v>
      </c>
      <c r="AX367" s="17">
        <f t="shared" si="268"/>
        <v>0</v>
      </c>
      <c r="AY367" s="17">
        <f t="shared" si="268"/>
        <v>0</v>
      </c>
      <c r="BA367" s="17">
        <f t="shared" si="269"/>
        <v>0</v>
      </c>
      <c r="BB367" s="17">
        <f t="shared" si="269"/>
        <v>0</v>
      </c>
      <c r="BC367" s="17">
        <f t="shared" si="269"/>
        <v>0</v>
      </c>
      <c r="BD367" s="17">
        <f t="shared" si="269"/>
        <v>0</v>
      </c>
      <c r="BE367" s="17">
        <f t="shared" si="269"/>
        <v>0</v>
      </c>
      <c r="BF367" s="17">
        <f t="shared" si="269"/>
        <v>0</v>
      </c>
      <c r="BH367" s="36">
        <f t="shared" si="275"/>
        <v>0</v>
      </c>
      <c r="BI367" s="5"/>
    </row>
    <row r="368" spans="1:61" ht="15">
      <c r="A368" s="24" t="s">
        <v>12945</v>
      </c>
      <c r="B368" s="15">
        <f t="shared" si="240"/>
        <v>0</v>
      </c>
      <c r="C368" s="22" t="s">
        <v>12946</v>
      </c>
      <c r="D368" s="78">
        <f t="shared" si="241"/>
        <v>0</v>
      </c>
      <c r="E368" s="17">
        <f t="shared" si="242"/>
        <v>0</v>
      </c>
      <c r="F368" s="3">
        <f t="shared" si="243"/>
        <v>0</v>
      </c>
      <c r="G368" s="84">
        <f t="shared" si="244"/>
        <v>0</v>
      </c>
      <c r="H368" s="79">
        <f t="shared" si="270"/>
        <v>0</v>
      </c>
      <c r="I368" s="79">
        <f t="shared" si="271"/>
        <v>0</v>
      </c>
      <c r="J368" s="79">
        <f t="shared" si="272"/>
        <v>0</v>
      </c>
      <c r="K368" s="23">
        <v>0</v>
      </c>
      <c r="L368" s="17">
        <f t="shared" ref="L368:M373" si="276">SUMPRODUCT(L$374:L$599*(LEFT($A$374:$A$599,LEN($A368))=$A368))</f>
        <v>0</v>
      </c>
      <c r="M368" s="17">
        <f t="shared" si="276"/>
        <v>0</v>
      </c>
      <c r="N368" s="79">
        <f t="shared" si="273"/>
        <v>0</v>
      </c>
      <c r="O368" s="17">
        <f t="shared" ref="O368:Q373" si="277">SUMPRODUCT(O$374:O$599*(LEFT($A$374:$A$599,LEN($A368))=$A368))</f>
        <v>0</v>
      </c>
      <c r="P368" s="17">
        <f t="shared" si="277"/>
        <v>0</v>
      </c>
      <c r="Q368" s="17">
        <f t="shared" si="277"/>
        <v>0</v>
      </c>
      <c r="R368" s="78">
        <f t="shared" si="247"/>
        <v>0</v>
      </c>
      <c r="S368" s="17">
        <f t="shared" si="255"/>
        <v>0</v>
      </c>
      <c r="T368" s="12">
        <f t="shared" si="248"/>
        <v>0</v>
      </c>
      <c r="U368" s="12">
        <f t="shared" si="249"/>
        <v>0</v>
      </c>
      <c r="V368" s="31">
        <v>0</v>
      </c>
      <c r="W368" s="31">
        <v>0</v>
      </c>
      <c r="X368" s="31">
        <v>0</v>
      </c>
      <c r="Y368" s="30">
        <f t="shared" si="274"/>
        <v>0</v>
      </c>
      <c r="Z368" s="17">
        <f t="shared" si="250"/>
        <v>0</v>
      </c>
      <c r="AA368" s="17">
        <f t="shared" si="256"/>
        <v>0</v>
      </c>
      <c r="AB368" s="23">
        <v>0</v>
      </c>
      <c r="AC368" s="17">
        <f t="shared" si="257"/>
        <v>0</v>
      </c>
      <c r="AD368" s="17">
        <f t="shared" ref="AD368:AF373" si="278">SUMPRODUCT(AD$374:AD$599*(LEFT($A$374:$A$599,LEN($A368))=$A368))</f>
        <v>0</v>
      </c>
      <c r="AE368" s="17">
        <f t="shared" si="278"/>
        <v>0</v>
      </c>
      <c r="AF368" s="17">
        <f t="shared" si="278"/>
        <v>0</v>
      </c>
      <c r="AH368" s="17">
        <f t="shared" ref="AH368:AQ373" si="279">SUMPRODUCT(AH$374:AH$599*(LEFT($A$374:$A$599,LEN($A368))=$A368))</f>
        <v>0</v>
      </c>
      <c r="AI368" s="17">
        <f t="shared" si="279"/>
        <v>0</v>
      </c>
      <c r="AJ368" s="17">
        <f t="shared" si="279"/>
        <v>0</v>
      </c>
      <c r="AK368" s="17">
        <f t="shared" si="279"/>
        <v>0</v>
      </c>
      <c r="AL368" s="17">
        <f t="shared" si="279"/>
        <v>0</v>
      </c>
      <c r="AM368" s="17">
        <f t="shared" si="279"/>
        <v>0</v>
      </c>
      <c r="AN368" s="17">
        <f t="shared" si="279"/>
        <v>0</v>
      </c>
      <c r="AO368" s="17">
        <f t="shared" si="279"/>
        <v>0</v>
      </c>
      <c r="AP368" s="17">
        <f t="shared" si="279"/>
        <v>0</v>
      </c>
      <c r="AQ368" s="17">
        <f t="shared" si="279"/>
        <v>0</v>
      </c>
      <c r="AR368" s="17">
        <f t="shared" ref="AR368:AY373" si="280">SUMPRODUCT(AR$374:AR$599*(LEFT($A$374:$A$599,LEN($A368))=$A368))</f>
        <v>0</v>
      </c>
      <c r="AS368" s="17">
        <f t="shared" si="280"/>
        <v>0</v>
      </c>
      <c r="AT368" s="17">
        <f t="shared" si="280"/>
        <v>0</v>
      </c>
      <c r="AU368" s="17">
        <f t="shared" si="280"/>
        <v>0</v>
      </c>
      <c r="AV368" s="17">
        <f t="shared" si="280"/>
        <v>0</v>
      </c>
      <c r="AW368" s="17">
        <f t="shared" si="280"/>
        <v>0</v>
      </c>
      <c r="AX368" s="17">
        <f t="shared" si="280"/>
        <v>0</v>
      </c>
      <c r="AY368" s="17">
        <f t="shared" si="280"/>
        <v>0</v>
      </c>
      <c r="BA368" s="17">
        <f t="shared" ref="BA368:BF373" si="281">SUMPRODUCT(BA$374:BA$599*(LEFT($A$374:$A$599,LEN($A368))=$A368))</f>
        <v>0</v>
      </c>
      <c r="BB368" s="17">
        <f t="shared" si="281"/>
        <v>0</v>
      </c>
      <c r="BC368" s="17">
        <f t="shared" si="281"/>
        <v>0</v>
      </c>
      <c r="BD368" s="17">
        <f t="shared" si="281"/>
        <v>0</v>
      </c>
      <c r="BE368" s="17">
        <f t="shared" si="281"/>
        <v>0</v>
      </c>
      <c r="BF368" s="17">
        <f t="shared" si="281"/>
        <v>0</v>
      </c>
      <c r="BH368" s="36">
        <f t="shared" si="275"/>
        <v>0</v>
      </c>
      <c r="BI368" s="33"/>
    </row>
    <row r="369" spans="1:61" ht="15">
      <c r="A369" s="24" t="s">
        <v>12947</v>
      </c>
      <c r="B369" s="15">
        <f t="shared" si="240"/>
        <v>0</v>
      </c>
      <c r="C369" s="22" t="s">
        <v>12948</v>
      </c>
      <c r="D369" s="78">
        <f t="shared" si="241"/>
        <v>0</v>
      </c>
      <c r="E369" s="17">
        <f t="shared" si="242"/>
        <v>0</v>
      </c>
      <c r="F369" s="3">
        <f t="shared" si="243"/>
        <v>0</v>
      </c>
      <c r="G369" s="84">
        <f t="shared" si="244"/>
        <v>0</v>
      </c>
      <c r="H369" s="79">
        <f t="shared" si="270"/>
        <v>0</v>
      </c>
      <c r="I369" s="79">
        <f t="shared" si="271"/>
        <v>0</v>
      </c>
      <c r="J369" s="79">
        <f t="shared" si="272"/>
        <v>0</v>
      </c>
      <c r="K369" s="23">
        <v>0</v>
      </c>
      <c r="L369" s="17">
        <f t="shared" si="276"/>
        <v>0</v>
      </c>
      <c r="M369" s="17">
        <f t="shared" si="276"/>
        <v>0</v>
      </c>
      <c r="N369" s="79">
        <f t="shared" si="273"/>
        <v>0</v>
      </c>
      <c r="O369" s="17">
        <f t="shared" si="277"/>
        <v>0</v>
      </c>
      <c r="P369" s="17">
        <f t="shared" si="277"/>
        <v>0</v>
      </c>
      <c r="Q369" s="17">
        <f t="shared" si="277"/>
        <v>0</v>
      </c>
      <c r="R369" s="78">
        <f t="shared" si="247"/>
        <v>0</v>
      </c>
      <c r="S369" s="17">
        <f t="shared" si="255"/>
        <v>0</v>
      </c>
      <c r="T369" s="12">
        <f t="shared" si="248"/>
        <v>0</v>
      </c>
      <c r="U369" s="12">
        <f t="shared" si="249"/>
        <v>0</v>
      </c>
      <c r="V369" s="31">
        <v>0</v>
      </c>
      <c r="W369" s="31">
        <v>0</v>
      </c>
      <c r="X369" s="31">
        <v>0</v>
      </c>
      <c r="Y369" s="30">
        <f t="shared" si="274"/>
        <v>0</v>
      </c>
      <c r="Z369" s="17">
        <f t="shared" si="250"/>
        <v>0</v>
      </c>
      <c r="AA369" s="17">
        <f t="shared" si="256"/>
        <v>0</v>
      </c>
      <c r="AB369" s="23">
        <v>0</v>
      </c>
      <c r="AC369" s="17">
        <f t="shared" si="257"/>
        <v>0</v>
      </c>
      <c r="AD369" s="17">
        <f t="shared" si="278"/>
        <v>0</v>
      </c>
      <c r="AE369" s="17">
        <f t="shared" si="278"/>
        <v>0</v>
      </c>
      <c r="AF369" s="17">
        <f t="shared" si="278"/>
        <v>0</v>
      </c>
      <c r="AH369" s="17">
        <f t="shared" si="279"/>
        <v>0</v>
      </c>
      <c r="AI369" s="17">
        <f t="shared" si="279"/>
        <v>0</v>
      </c>
      <c r="AJ369" s="17">
        <f t="shared" si="279"/>
        <v>0</v>
      </c>
      <c r="AK369" s="17">
        <f t="shared" si="279"/>
        <v>0</v>
      </c>
      <c r="AL369" s="17">
        <f t="shared" si="279"/>
        <v>0</v>
      </c>
      <c r="AM369" s="17">
        <f t="shared" si="279"/>
        <v>0</v>
      </c>
      <c r="AN369" s="17">
        <f t="shared" si="279"/>
        <v>0</v>
      </c>
      <c r="AO369" s="17">
        <f t="shared" si="279"/>
        <v>0</v>
      </c>
      <c r="AP369" s="17">
        <f t="shared" si="279"/>
        <v>0</v>
      </c>
      <c r="AQ369" s="17">
        <f t="shared" si="279"/>
        <v>0</v>
      </c>
      <c r="AR369" s="17">
        <f t="shared" si="280"/>
        <v>0</v>
      </c>
      <c r="AS369" s="17">
        <f t="shared" si="280"/>
        <v>0</v>
      </c>
      <c r="AT369" s="17">
        <f t="shared" si="280"/>
        <v>0</v>
      </c>
      <c r="AU369" s="17">
        <f t="shared" si="280"/>
        <v>0</v>
      </c>
      <c r="AV369" s="17">
        <f t="shared" si="280"/>
        <v>0</v>
      </c>
      <c r="AW369" s="17">
        <f t="shared" si="280"/>
        <v>0</v>
      </c>
      <c r="AX369" s="17">
        <f t="shared" si="280"/>
        <v>0</v>
      </c>
      <c r="AY369" s="17">
        <f t="shared" si="280"/>
        <v>0</v>
      </c>
      <c r="BA369" s="17">
        <f t="shared" si="281"/>
        <v>0</v>
      </c>
      <c r="BB369" s="17">
        <f t="shared" si="281"/>
        <v>0</v>
      </c>
      <c r="BC369" s="17">
        <f t="shared" si="281"/>
        <v>0</v>
      </c>
      <c r="BD369" s="17">
        <f t="shared" si="281"/>
        <v>0</v>
      </c>
      <c r="BE369" s="17">
        <f t="shared" si="281"/>
        <v>0</v>
      </c>
      <c r="BF369" s="17">
        <f t="shared" si="281"/>
        <v>0</v>
      </c>
      <c r="BH369" s="36">
        <f t="shared" si="275"/>
        <v>0</v>
      </c>
      <c r="BI369" s="33"/>
    </row>
    <row r="370" spans="1:61" ht="15">
      <c r="A370" s="24" t="s">
        <v>12949</v>
      </c>
      <c r="B370" s="15">
        <f t="shared" si="240"/>
        <v>0</v>
      </c>
      <c r="C370" s="22" t="s">
        <v>12950</v>
      </c>
      <c r="D370" s="78">
        <f t="shared" si="241"/>
        <v>0</v>
      </c>
      <c r="E370" s="17">
        <f t="shared" si="242"/>
        <v>0</v>
      </c>
      <c r="F370" s="3">
        <f t="shared" si="243"/>
        <v>0</v>
      </c>
      <c r="G370" s="84">
        <f t="shared" si="244"/>
        <v>0</v>
      </c>
      <c r="H370" s="79">
        <f t="shared" si="270"/>
        <v>0</v>
      </c>
      <c r="I370" s="79">
        <f t="shared" si="271"/>
        <v>0</v>
      </c>
      <c r="J370" s="79">
        <f t="shared" si="272"/>
        <v>0</v>
      </c>
      <c r="K370" s="23">
        <v>0</v>
      </c>
      <c r="L370" s="17">
        <f t="shared" si="276"/>
        <v>0</v>
      </c>
      <c r="M370" s="17">
        <f t="shared" si="276"/>
        <v>0</v>
      </c>
      <c r="N370" s="79">
        <f t="shared" si="273"/>
        <v>0</v>
      </c>
      <c r="O370" s="17">
        <f t="shared" si="277"/>
        <v>0</v>
      </c>
      <c r="P370" s="17">
        <f t="shared" si="277"/>
        <v>0</v>
      </c>
      <c r="Q370" s="17">
        <f t="shared" si="277"/>
        <v>0</v>
      </c>
      <c r="R370" s="78">
        <f t="shared" si="247"/>
        <v>0</v>
      </c>
      <c r="S370" s="17">
        <f t="shared" si="255"/>
        <v>0</v>
      </c>
      <c r="T370" s="12">
        <f t="shared" si="248"/>
        <v>0</v>
      </c>
      <c r="U370" s="12">
        <f t="shared" si="249"/>
        <v>0</v>
      </c>
      <c r="V370" s="31">
        <v>0</v>
      </c>
      <c r="W370" s="31">
        <v>0</v>
      </c>
      <c r="X370" s="31">
        <v>0</v>
      </c>
      <c r="Y370" s="30">
        <f t="shared" si="274"/>
        <v>0</v>
      </c>
      <c r="Z370" s="17">
        <f t="shared" si="250"/>
        <v>0</v>
      </c>
      <c r="AA370" s="17">
        <f t="shared" si="256"/>
        <v>0</v>
      </c>
      <c r="AB370" s="23">
        <v>0</v>
      </c>
      <c r="AC370" s="17">
        <f t="shared" si="257"/>
        <v>0</v>
      </c>
      <c r="AD370" s="17">
        <f t="shared" si="278"/>
        <v>0</v>
      </c>
      <c r="AE370" s="17">
        <f t="shared" si="278"/>
        <v>0</v>
      </c>
      <c r="AF370" s="17">
        <f t="shared" si="278"/>
        <v>0</v>
      </c>
      <c r="AH370" s="17">
        <f t="shared" si="279"/>
        <v>0</v>
      </c>
      <c r="AI370" s="17">
        <f t="shared" si="279"/>
        <v>0</v>
      </c>
      <c r="AJ370" s="17">
        <f t="shared" si="279"/>
        <v>0</v>
      </c>
      <c r="AK370" s="17">
        <f t="shared" si="279"/>
        <v>0</v>
      </c>
      <c r="AL370" s="17">
        <f t="shared" si="279"/>
        <v>0</v>
      </c>
      <c r="AM370" s="17">
        <f t="shared" si="279"/>
        <v>0</v>
      </c>
      <c r="AN370" s="17">
        <f t="shared" si="279"/>
        <v>0</v>
      </c>
      <c r="AO370" s="17">
        <f t="shared" si="279"/>
        <v>0</v>
      </c>
      <c r="AP370" s="17">
        <f t="shared" si="279"/>
        <v>0</v>
      </c>
      <c r="AQ370" s="17">
        <f t="shared" si="279"/>
        <v>0</v>
      </c>
      <c r="AR370" s="17">
        <f t="shared" si="280"/>
        <v>0</v>
      </c>
      <c r="AS370" s="17">
        <f t="shared" si="280"/>
        <v>0</v>
      </c>
      <c r="AT370" s="17">
        <f t="shared" si="280"/>
        <v>0</v>
      </c>
      <c r="AU370" s="17">
        <f t="shared" si="280"/>
        <v>0</v>
      </c>
      <c r="AV370" s="17">
        <f t="shared" si="280"/>
        <v>0</v>
      </c>
      <c r="AW370" s="17">
        <f t="shared" si="280"/>
        <v>0</v>
      </c>
      <c r="AX370" s="17">
        <f t="shared" si="280"/>
        <v>0</v>
      </c>
      <c r="AY370" s="17">
        <f t="shared" si="280"/>
        <v>0</v>
      </c>
      <c r="BA370" s="17">
        <f t="shared" si="281"/>
        <v>0</v>
      </c>
      <c r="BB370" s="17">
        <f t="shared" si="281"/>
        <v>0</v>
      </c>
      <c r="BC370" s="17">
        <f t="shared" si="281"/>
        <v>0</v>
      </c>
      <c r="BD370" s="17">
        <f t="shared" si="281"/>
        <v>0</v>
      </c>
      <c r="BE370" s="17">
        <f t="shared" si="281"/>
        <v>0</v>
      </c>
      <c r="BF370" s="17">
        <f t="shared" si="281"/>
        <v>0</v>
      </c>
      <c r="BH370" s="36">
        <f t="shared" si="275"/>
        <v>0</v>
      </c>
      <c r="BI370" s="5"/>
    </row>
    <row r="371" spans="1:61" ht="15">
      <c r="A371" s="24" t="s">
        <v>12951</v>
      </c>
      <c r="B371" s="15">
        <f t="shared" si="240"/>
        <v>0</v>
      </c>
      <c r="C371" s="22" t="s">
        <v>12952</v>
      </c>
      <c r="D371" s="78">
        <f t="shared" si="241"/>
        <v>0</v>
      </c>
      <c r="E371" s="17">
        <f t="shared" si="242"/>
        <v>0</v>
      </c>
      <c r="F371" s="3">
        <f t="shared" si="243"/>
        <v>0</v>
      </c>
      <c r="G371" s="84">
        <f t="shared" si="244"/>
        <v>0</v>
      </c>
      <c r="H371" s="79">
        <f t="shared" si="270"/>
        <v>0</v>
      </c>
      <c r="I371" s="79">
        <f t="shared" si="271"/>
        <v>0</v>
      </c>
      <c r="J371" s="79">
        <f t="shared" si="272"/>
        <v>0</v>
      </c>
      <c r="K371" s="23">
        <v>0</v>
      </c>
      <c r="L371" s="17">
        <f t="shared" si="276"/>
        <v>0</v>
      </c>
      <c r="M371" s="17">
        <f t="shared" si="276"/>
        <v>0</v>
      </c>
      <c r="N371" s="79">
        <f t="shared" si="273"/>
        <v>0</v>
      </c>
      <c r="O371" s="17">
        <f t="shared" si="277"/>
        <v>0</v>
      </c>
      <c r="P371" s="17">
        <f t="shared" si="277"/>
        <v>0</v>
      </c>
      <c r="Q371" s="17">
        <f t="shared" si="277"/>
        <v>0</v>
      </c>
      <c r="R371" s="78">
        <f t="shared" si="247"/>
        <v>0</v>
      </c>
      <c r="S371" s="17">
        <f t="shared" si="255"/>
        <v>0</v>
      </c>
      <c r="T371" s="12">
        <f t="shared" si="248"/>
        <v>0</v>
      </c>
      <c r="U371" s="12">
        <f t="shared" si="249"/>
        <v>0</v>
      </c>
      <c r="V371" s="31">
        <v>0</v>
      </c>
      <c r="W371" s="31">
        <v>0</v>
      </c>
      <c r="X371" s="31">
        <v>0</v>
      </c>
      <c r="Y371" s="30">
        <f t="shared" si="274"/>
        <v>0</v>
      </c>
      <c r="Z371" s="17">
        <f t="shared" si="250"/>
        <v>0</v>
      </c>
      <c r="AA371" s="17">
        <f t="shared" si="256"/>
        <v>0</v>
      </c>
      <c r="AB371" s="23">
        <v>0</v>
      </c>
      <c r="AC371" s="17">
        <f t="shared" si="257"/>
        <v>0</v>
      </c>
      <c r="AD371" s="17">
        <f t="shared" si="278"/>
        <v>0</v>
      </c>
      <c r="AE371" s="17">
        <f t="shared" si="278"/>
        <v>0</v>
      </c>
      <c r="AF371" s="17">
        <f t="shared" si="278"/>
        <v>0</v>
      </c>
      <c r="AH371" s="17">
        <f t="shared" si="279"/>
        <v>0</v>
      </c>
      <c r="AI371" s="17">
        <f t="shared" si="279"/>
        <v>0</v>
      </c>
      <c r="AJ371" s="17">
        <f t="shared" si="279"/>
        <v>0</v>
      </c>
      <c r="AK371" s="17">
        <f t="shared" si="279"/>
        <v>0</v>
      </c>
      <c r="AL371" s="17">
        <f t="shared" si="279"/>
        <v>0</v>
      </c>
      <c r="AM371" s="17">
        <f t="shared" si="279"/>
        <v>0</v>
      </c>
      <c r="AN371" s="17">
        <f t="shared" si="279"/>
        <v>0</v>
      </c>
      <c r="AO371" s="17">
        <f t="shared" si="279"/>
        <v>0</v>
      </c>
      <c r="AP371" s="17">
        <f t="shared" si="279"/>
        <v>0</v>
      </c>
      <c r="AQ371" s="17">
        <f t="shared" si="279"/>
        <v>0</v>
      </c>
      <c r="AR371" s="17">
        <f t="shared" si="280"/>
        <v>0</v>
      </c>
      <c r="AS371" s="17">
        <f t="shared" si="280"/>
        <v>0</v>
      </c>
      <c r="AT371" s="17">
        <f t="shared" si="280"/>
        <v>0</v>
      </c>
      <c r="AU371" s="17">
        <f t="shared" si="280"/>
        <v>0</v>
      </c>
      <c r="AV371" s="17">
        <f t="shared" si="280"/>
        <v>0</v>
      </c>
      <c r="AW371" s="17">
        <f t="shared" si="280"/>
        <v>0</v>
      </c>
      <c r="AX371" s="17">
        <f t="shared" si="280"/>
        <v>0</v>
      </c>
      <c r="AY371" s="17">
        <f t="shared" si="280"/>
        <v>0</v>
      </c>
      <c r="BA371" s="17">
        <f t="shared" si="281"/>
        <v>0</v>
      </c>
      <c r="BB371" s="17">
        <f t="shared" si="281"/>
        <v>0</v>
      </c>
      <c r="BC371" s="17">
        <f t="shared" si="281"/>
        <v>0</v>
      </c>
      <c r="BD371" s="17">
        <f t="shared" si="281"/>
        <v>0</v>
      </c>
      <c r="BE371" s="17">
        <f t="shared" si="281"/>
        <v>0</v>
      </c>
      <c r="BF371" s="17">
        <f t="shared" si="281"/>
        <v>0</v>
      </c>
      <c r="BH371" s="36">
        <f t="shared" si="275"/>
        <v>0</v>
      </c>
      <c r="BI371" s="5"/>
    </row>
    <row r="372" spans="1:61" ht="15">
      <c r="A372" s="24" t="s">
        <v>12953</v>
      </c>
      <c r="B372" s="15">
        <f t="shared" si="240"/>
        <v>0</v>
      </c>
      <c r="C372" s="22" t="s">
        <v>12954</v>
      </c>
      <c r="D372" s="78">
        <f t="shared" si="241"/>
        <v>0</v>
      </c>
      <c r="E372" s="17">
        <f t="shared" si="242"/>
        <v>0</v>
      </c>
      <c r="F372" s="3">
        <f t="shared" si="243"/>
        <v>0</v>
      </c>
      <c r="G372" s="84">
        <f t="shared" si="244"/>
        <v>0</v>
      </c>
      <c r="H372" s="79">
        <f t="shared" si="270"/>
        <v>0</v>
      </c>
      <c r="I372" s="79">
        <f t="shared" si="271"/>
        <v>0</v>
      </c>
      <c r="J372" s="79">
        <f t="shared" si="272"/>
        <v>0</v>
      </c>
      <c r="K372" s="23">
        <v>0</v>
      </c>
      <c r="L372" s="17">
        <f t="shared" si="276"/>
        <v>0</v>
      </c>
      <c r="M372" s="17">
        <f t="shared" si="276"/>
        <v>0</v>
      </c>
      <c r="N372" s="79">
        <f t="shared" si="273"/>
        <v>0</v>
      </c>
      <c r="O372" s="17">
        <f t="shared" si="277"/>
        <v>0</v>
      </c>
      <c r="P372" s="17">
        <f t="shared" si="277"/>
        <v>0</v>
      </c>
      <c r="Q372" s="17">
        <f t="shared" si="277"/>
        <v>0</v>
      </c>
      <c r="R372" s="78">
        <f t="shared" si="247"/>
        <v>0</v>
      </c>
      <c r="S372" s="17">
        <f t="shared" si="255"/>
        <v>0</v>
      </c>
      <c r="T372" s="12">
        <f t="shared" si="248"/>
        <v>0</v>
      </c>
      <c r="U372" s="12">
        <f t="shared" si="249"/>
        <v>0</v>
      </c>
      <c r="V372" s="31">
        <v>0</v>
      </c>
      <c r="W372" s="31">
        <v>0</v>
      </c>
      <c r="X372" s="31">
        <v>0</v>
      </c>
      <c r="Y372" s="30">
        <f t="shared" si="274"/>
        <v>0</v>
      </c>
      <c r="Z372" s="17">
        <f t="shared" si="250"/>
        <v>0</v>
      </c>
      <c r="AA372" s="17">
        <f t="shared" si="256"/>
        <v>0</v>
      </c>
      <c r="AB372" s="23">
        <v>0</v>
      </c>
      <c r="AC372" s="17">
        <f t="shared" si="257"/>
        <v>0</v>
      </c>
      <c r="AD372" s="17">
        <f t="shared" si="278"/>
        <v>0</v>
      </c>
      <c r="AE372" s="17">
        <f t="shared" si="278"/>
        <v>0</v>
      </c>
      <c r="AF372" s="17">
        <f t="shared" si="278"/>
        <v>0</v>
      </c>
      <c r="AH372" s="17">
        <f t="shared" si="279"/>
        <v>0</v>
      </c>
      <c r="AI372" s="17">
        <f t="shared" si="279"/>
        <v>0</v>
      </c>
      <c r="AJ372" s="17">
        <f t="shared" si="279"/>
        <v>0</v>
      </c>
      <c r="AK372" s="17">
        <f t="shared" si="279"/>
        <v>0</v>
      </c>
      <c r="AL372" s="17">
        <f t="shared" si="279"/>
        <v>0</v>
      </c>
      <c r="AM372" s="17">
        <f t="shared" si="279"/>
        <v>0</v>
      </c>
      <c r="AN372" s="17">
        <f t="shared" si="279"/>
        <v>0</v>
      </c>
      <c r="AO372" s="17">
        <f t="shared" si="279"/>
        <v>0</v>
      </c>
      <c r="AP372" s="17">
        <f t="shared" si="279"/>
        <v>0</v>
      </c>
      <c r="AQ372" s="17">
        <f t="shared" si="279"/>
        <v>0</v>
      </c>
      <c r="AR372" s="17">
        <f t="shared" si="280"/>
        <v>0</v>
      </c>
      <c r="AS372" s="17">
        <f t="shared" si="280"/>
        <v>0</v>
      </c>
      <c r="AT372" s="17">
        <f t="shared" si="280"/>
        <v>0</v>
      </c>
      <c r="AU372" s="17">
        <f t="shared" si="280"/>
        <v>0</v>
      </c>
      <c r="AV372" s="17">
        <f t="shared" si="280"/>
        <v>0</v>
      </c>
      <c r="AW372" s="17">
        <f t="shared" si="280"/>
        <v>0</v>
      </c>
      <c r="AX372" s="17">
        <f t="shared" si="280"/>
        <v>0</v>
      </c>
      <c r="AY372" s="17">
        <f t="shared" si="280"/>
        <v>0</v>
      </c>
      <c r="BA372" s="17">
        <f t="shared" si="281"/>
        <v>0</v>
      </c>
      <c r="BB372" s="17">
        <f t="shared" si="281"/>
        <v>0</v>
      </c>
      <c r="BC372" s="17">
        <f t="shared" si="281"/>
        <v>0</v>
      </c>
      <c r="BD372" s="17">
        <f t="shared" si="281"/>
        <v>0</v>
      </c>
      <c r="BE372" s="17">
        <f t="shared" si="281"/>
        <v>0</v>
      </c>
      <c r="BF372" s="17">
        <f t="shared" si="281"/>
        <v>0</v>
      </c>
      <c r="BH372" s="36">
        <f t="shared" si="275"/>
        <v>0</v>
      </c>
      <c r="BI372" s="33"/>
    </row>
    <row r="373" spans="1:61" ht="15">
      <c r="A373" s="24" t="s">
        <v>12955</v>
      </c>
      <c r="B373" s="15">
        <f t="shared" si="240"/>
        <v>0</v>
      </c>
      <c r="C373" s="22" t="s">
        <v>12956</v>
      </c>
      <c r="D373" s="78">
        <f t="shared" si="241"/>
        <v>0</v>
      </c>
      <c r="E373" s="17">
        <f t="shared" si="242"/>
        <v>0</v>
      </c>
      <c r="F373" s="3">
        <f t="shared" si="243"/>
        <v>0</v>
      </c>
      <c r="G373" s="84">
        <f t="shared" si="244"/>
        <v>0</v>
      </c>
      <c r="H373" s="79">
        <f t="shared" si="270"/>
        <v>0</v>
      </c>
      <c r="I373" s="79">
        <f t="shared" si="271"/>
        <v>0</v>
      </c>
      <c r="J373" s="79">
        <f t="shared" si="272"/>
        <v>0</v>
      </c>
      <c r="K373" s="23">
        <v>0</v>
      </c>
      <c r="L373" s="17">
        <f t="shared" si="276"/>
        <v>0</v>
      </c>
      <c r="M373" s="17">
        <f t="shared" si="276"/>
        <v>0</v>
      </c>
      <c r="N373" s="79">
        <f t="shared" si="273"/>
        <v>0</v>
      </c>
      <c r="O373" s="17">
        <f t="shared" si="277"/>
        <v>0</v>
      </c>
      <c r="P373" s="17">
        <f t="shared" si="277"/>
        <v>0</v>
      </c>
      <c r="Q373" s="17">
        <f t="shared" si="277"/>
        <v>0</v>
      </c>
      <c r="R373" s="78">
        <f t="shared" si="247"/>
        <v>0</v>
      </c>
      <c r="S373" s="17">
        <f t="shared" si="255"/>
        <v>0</v>
      </c>
      <c r="T373" s="12">
        <f t="shared" si="248"/>
        <v>0</v>
      </c>
      <c r="U373" s="12">
        <f t="shared" si="249"/>
        <v>0</v>
      </c>
      <c r="V373" s="31">
        <v>0</v>
      </c>
      <c r="W373" s="31">
        <v>0</v>
      </c>
      <c r="X373" s="31">
        <v>0</v>
      </c>
      <c r="Y373" s="30">
        <f t="shared" si="274"/>
        <v>0</v>
      </c>
      <c r="Z373" s="17">
        <f t="shared" si="250"/>
        <v>0</v>
      </c>
      <c r="AA373" s="17">
        <f t="shared" si="256"/>
        <v>0</v>
      </c>
      <c r="AB373" s="23">
        <v>0</v>
      </c>
      <c r="AC373" s="17">
        <f t="shared" si="257"/>
        <v>0</v>
      </c>
      <c r="AD373" s="17">
        <f t="shared" si="278"/>
        <v>0</v>
      </c>
      <c r="AE373" s="17">
        <f t="shared" si="278"/>
        <v>0</v>
      </c>
      <c r="AF373" s="17">
        <f t="shared" si="278"/>
        <v>0</v>
      </c>
      <c r="AH373" s="17">
        <f t="shared" si="279"/>
        <v>0</v>
      </c>
      <c r="AI373" s="17">
        <f t="shared" si="279"/>
        <v>0</v>
      </c>
      <c r="AJ373" s="17">
        <f t="shared" si="279"/>
        <v>0</v>
      </c>
      <c r="AK373" s="17">
        <f t="shared" si="279"/>
        <v>0</v>
      </c>
      <c r="AL373" s="17">
        <f t="shared" si="279"/>
        <v>0</v>
      </c>
      <c r="AM373" s="17">
        <f t="shared" si="279"/>
        <v>0</v>
      </c>
      <c r="AN373" s="17">
        <f t="shared" si="279"/>
        <v>0</v>
      </c>
      <c r="AO373" s="17">
        <f t="shared" si="279"/>
        <v>0</v>
      </c>
      <c r="AP373" s="17">
        <f t="shared" si="279"/>
        <v>0</v>
      </c>
      <c r="AQ373" s="17">
        <f t="shared" si="279"/>
        <v>0</v>
      </c>
      <c r="AR373" s="17">
        <f t="shared" si="280"/>
        <v>0</v>
      </c>
      <c r="AS373" s="17">
        <f t="shared" si="280"/>
        <v>0</v>
      </c>
      <c r="AT373" s="17">
        <f t="shared" si="280"/>
        <v>0</v>
      </c>
      <c r="AU373" s="17">
        <f t="shared" si="280"/>
        <v>0</v>
      </c>
      <c r="AV373" s="17">
        <f t="shared" si="280"/>
        <v>0</v>
      </c>
      <c r="AW373" s="17">
        <f t="shared" si="280"/>
        <v>0</v>
      </c>
      <c r="AX373" s="17">
        <f t="shared" si="280"/>
        <v>0</v>
      </c>
      <c r="AY373" s="17">
        <f t="shared" si="280"/>
        <v>0</v>
      </c>
      <c r="BA373" s="17">
        <f t="shared" si="281"/>
        <v>0</v>
      </c>
      <c r="BB373" s="17">
        <f t="shared" si="281"/>
        <v>0</v>
      </c>
      <c r="BC373" s="17">
        <f t="shared" si="281"/>
        <v>0</v>
      </c>
      <c r="BD373" s="17">
        <f t="shared" si="281"/>
        <v>0</v>
      </c>
      <c r="BE373" s="17">
        <f t="shared" si="281"/>
        <v>0</v>
      </c>
      <c r="BF373" s="17">
        <f t="shared" si="281"/>
        <v>0</v>
      </c>
      <c r="BH373" s="36">
        <f t="shared" si="275"/>
        <v>0</v>
      </c>
      <c r="BI373" s="33"/>
    </row>
    <row r="374" spans="1:61" s="6" customFormat="1" ht="15">
      <c r="A374" s="38"/>
      <c r="B374" s="39"/>
      <c r="C374" s="39"/>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2"/>
      <c r="AH374" s="40"/>
      <c r="AI374" s="40"/>
      <c r="AJ374" s="40"/>
      <c r="AK374" s="40"/>
      <c r="AL374" s="40"/>
      <c r="AM374" s="40"/>
      <c r="AN374" s="40"/>
      <c r="AO374" s="40"/>
      <c r="AP374" s="40"/>
      <c r="AQ374" s="40"/>
      <c r="AR374" s="40"/>
      <c r="AS374" s="40"/>
      <c r="AT374" s="40"/>
      <c r="AU374" s="40"/>
      <c r="AV374" s="40"/>
      <c r="AW374" s="40"/>
      <c r="AX374" s="40"/>
      <c r="AY374" s="40"/>
      <c r="AZ374" s="42"/>
      <c r="BA374" s="40"/>
      <c r="BB374" s="40"/>
      <c r="BC374" s="40"/>
      <c r="BD374" s="40"/>
      <c r="BE374" s="40"/>
      <c r="BF374" s="40"/>
      <c r="BI374" s="5"/>
    </row>
    <row r="375" spans="1:61" s="6" customFormat="1" ht="15">
      <c r="A375" s="38"/>
      <c r="B375" s="39"/>
      <c r="C375" s="39"/>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2"/>
      <c r="AH375" s="40"/>
      <c r="AI375" s="40"/>
      <c r="AJ375" s="40"/>
      <c r="AK375" s="40"/>
      <c r="AL375" s="40"/>
      <c r="AM375" s="40"/>
      <c r="AN375" s="40"/>
      <c r="AO375" s="40"/>
      <c r="AP375" s="40"/>
      <c r="AQ375" s="40"/>
      <c r="AR375" s="40"/>
      <c r="AS375" s="40"/>
      <c r="AT375" s="40"/>
      <c r="AU375" s="40"/>
      <c r="AV375" s="40"/>
      <c r="AW375" s="40"/>
      <c r="AX375" s="40"/>
      <c r="AY375" s="40"/>
      <c r="AZ375" s="42"/>
      <c r="BA375" s="40"/>
      <c r="BB375" s="40"/>
      <c r="BC375" s="40"/>
      <c r="BD375" s="40"/>
      <c r="BE375" s="40"/>
      <c r="BF375" s="40"/>
      <c r="BI375" s="5"/>
    </row>
    <row r="376" spans="1:61" s="6" customFormat="1" ht="15">
      <c r="A376" s="38"/>
      <c r="B376" s="39"/>
      <c r="C376" s="39"/>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2"/>
      <c r="AH376" s="40"/>
      <c r="AI376" s="40"/>
      <c r="AJ376" s="40"/>
      <c r="AK376" s="40"/>
      <c r="AL376" s="40"/>
      <c r="AM376" s="40"/>
      <c r="AN376" s="40"/>
      <c r="AO376" s="40"/>
      <c r="AP376" s="40"/>
      <c r="AQ376" s="40"/>
      <c r="AR376" s="40"/>
      <c r="AS376" s="40"/>
      <c r="AT376" s="40"/>
      <c r="AU376" s="40"/>
      <c r="AV376" s="40"/>
      <c r="AW376" s="40"/>
      <c r="AX376" s="40"/>
      <c r="AY376" s="40"/>
      <c r="AZ376" s="42"/>
      <c r="BA376" s="40"/>
      <c r="BB376" s="40"/>
      <c r="BC376" s="40"/>
      <c r="BD376" s="40"/>
      <c r="BE376" s="40"/>
      <c r="BF376" s="40"/>
      <c r="BI376" s="33"/>
    </row>
    <row r="377" spans="1:61" s="6" customFormat="1" ht="15">
      <c r="A377" s="38"/>
      <c r="B377" s="39"/>
      <c r="C377" s="39"/>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2"/>
      <c r="AH377" s="40"/>
      <c r="AI377" s="40"/>
      <c r="AJ377" s="40"/>
      <c r="AK377" s="40"/>
      <c r="AL377" s="40"/>
      <c r="AM377" s="40"/>
      <c r="AN377" s="40"/>
      <c r="AO377" s="40"/>
      <c r="AP377" s="40"/>
      <c r="AQ377" s="40"/>
      <c r="AR377" s="40"/>
      <c r="AS377" s="40"/>
      <c r="AT377" s="40"/>
      <c r="AU377" s="40"/>
      <c r="AV377" s="40"/>
      <c r="AW377" s="40"/>
      <c r="AX377" s="40"/>
      <c r="AY377" s="40"/>
      <c r="AZ377" s="42"/>
      <c r="BA377" s="40"/>
      <c r="BB377" s="40"/>
      <c r="BC377" s="40"/>
      <c r="BD377" s="40"/>
      <c r="BE377" s="40"/>
      <c r="BF377" s="40"/>
      <c r="BI377" s="33"/>
    </row>
    <row r="378" spans="1:61" s="6" customFormat="1" ht="15">
      <c r="A378" s="38"/>
      <c r="B378" s="39"/>
      <c r="C378" s="39"/>
      <c r="D378" s="40"/>
      <c r="E378" s="40"/>
      <c r="F378" s="40"/>
      <c r="G378" s="40"/>
      <c r="H378" s="41"/>
      <c r="I378" s="41"/>
      <c r="J378" s="41"/>
      <c r="K378" s="41"/>
      <c r="L378" s="40"/>
      <c r="M378" s="40"/>
      <c r="N378" s="41"/>
      <c r="O378" s="40"/>
      <c r="P378" s="40"/>
      <c r="Q378" s="40"/>
      <c r="R378" s="40"/>
      <c r="S378" s="40"/>
      <c r="T378" s="40"/>
      <c r="U378" s="41"/>
      <c r="V378" s="41"/>
      <c r="W378" s="41"/>
      <c r="X378" s="41"/>
      <c r="Y378" s="41"/>
      <c r="Z378" s="40"/>
      <c r="AA378" s="40"/>
      <c r="AB378" s="41"/>
      <c r="AC378" s="40"/>
      <c r="AD378" s="40"/>
      <c r="AE378" s="40"/>
      <c r="AF378" s="40"/>
      <c r="AG378" s="42"/>
      <c r="AH378" s="40"/>
      <c r="AI378" s="40"/>
      <c r="AJ378" s="40"/>
      <c r="AK378" s="40"/>
      <c r="AL378" s="40"/>
      <c r="AM378" s="40"/>
      <c r="AN378" s="40"/>
      <c r="AO378" s="40"/>
      <c r="AP378" s="40"/>
      <c r="AQ378" s="40"/>
      <c r="AR378" s="40"/>
      <c r="AS378" s="40"/>
      <c r="AT378" s="40"/>
      <c r="AU378" s="40"/>
      <c r="AV378" s="40"/>
      <c r="AW378" s="40"/>
      <c r="AX378" s="40"/>
      <c r="AY378" s="40"/>
      <c r="AZ378" s="42"/>
      <c r="BA378" s="40"/>
      <c r="BB378" s="40"/>
      <c r="BC378" s="40"/>
      <c r="BD378" s="40"/>
      <c r="BE378" s="40"/>
      <c r="BF378" s="40"/>
      <c r="BI378" s="5"/>
    </row>
    <row r="379" spans="1:61" s="6" customFormat="1" ht="15">
      <c r="A379" s="38"/>
      <c r="B379" s="39"/>
      <c r="C379" s="39"/>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2"/>
      <c r="AH379" s="40"/>
      <c r="AI379" s="40"/>
      <c r="AJ379" s="40"/>
      <c r="AK379" s="40"/>
      <c r="AL379" s="40"/>
      <c r="AM379" s="40"/>
      <c r="AN379" s="40"/>
      <c r="AO379" s="40"/>
      <c r="AP379" s="40"/>
      <c r="AQ379" s="40"/>
      <c r="AR379" s="40"/>
      <c r="AS379" s="40"/>
      <c r="AT379" s="40"/>
      <c r="AU379" s="40"/>
      <c r="AV379" s="40"/>
      <c r="AW379" s="40"/>
      <c r="AX379" s="40"/>
      <c r="AY379" s="40"/>
      <c r="AZ379" s="42"/>
      <c r="BA379" s="40"/>
      <c r="BB379" s="40"/>
      <c r="BC379" s="40"/>
      <c r="BD379" s="40"/>
      <c r="BE379" s="40"/>
      <c r="BF379" s="40"/>
      <c r="BI379" s="5"/>
    </row>
    <row r="380" spans="1:61" s="6" customFormat="1" ht="15">
      <c r="A380" s="38"/>
      <c r="B380" s="39"/>
      <c r="C380" s="39"/>
      <c r="D380" s="40"/>
      <c r="E380" s="40"/>
      <c r="F380" s="40"/>
      <c r="G380" s="40"/>
      <c r="H380" s="40"/>
      <c r="I380" s="40"/>
      <c r="J380" s="40"/>
      <c r="K380" s="41"/>
      <c r="L380" s="40"/>
      <c r="M380" s="40"/>
      <c r="N380" s="40"/>
      <c r="O380" s="40"/>
      <c r="P380" s="40"/>
      <c r="Q380" s="40"/>
      <c r="R380" s="40"/>
      <c r="S380" s="40"/>
      <c r="T380" s="40"/>
      <c r="U380" s="40"/>
      <c r="V380" s="40"/>
      <c r="W380" s="40"/>
      <c r="X380" s="40"/>
      <c r="Y380" s="40"/>
      <c r="Z380" s="40"/>
      <c r="AA380" s="40"/>
      <c r="AB380" s="40"/>
      <c r="AC380" s="40"/>
      <c r="AD380" s="40"/>
      <c r="AE380" s="40"/>
      <c r="AF380" s="40"/>
      <c r="AG380" s="42"/>
      <c r="AH380" s="40"/>
      <c r="AI380" s="40"/>
      <c r="AJ380" s="40"/>
      <c r="AK380" s="40"/>
      <c r="AL380" s="40"/>
      <c r="AM380" s="40"/>
      <c r="AN380" s="40"/>
      <c r="AO380" s="40"/>
      <c r="AP380" s="40"/>
      <c r="AQ380" s="40"/>
      <c r="AR380" s="40"/>
      <c r="AS380" s="40"/>
      <c r="AT380" s="40"/>
      <c r="AU380" s="40"/>
      <c r="AV380" s="40"/>
      <c r="AW380" s="40"/>
      <c r="AX380" s="40"/>
      <c r="AY380" s="40"/>
      <c r="AZ380" s="42"/>
      <c r="BA380" s="40"/>
      <c r="BB380" s="40"/>
      <c r="BC380" s="40"/>
      <c r="BD380" s="40"/>
      <c r="BE380" s="40"/>
      <c r="BF380" s="40"/>
      <c r="BI380" s="33"/>
    </row>
    <row r="381" spans="1:61" s="6" customFormat="1" ht="15">
      <c r="A381" s="38"/>
      <c r="B381" s="39"/>
      <c r="C381" s="39"/>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2"/>
      <c r="AH381" s="40"/>
      <c r="AI381" s="40"/>
      <c r="AJ381" s="40"/>
      <c r="AK381" s="40"/>
      <c r="AL381" s="40"/>
      <c r="AM381" s="40"/>
      <c r="AN381" s="40"/>
      <c r="AO381" s="40"/>
      <c r="AP381" s="40"/>
      <c r="AQ381" s="40"/>
      <c r="AR381" s="40"/>
      <c r="AS381" s="40"/>
      <c r="AT381" s="40"/>
      <c r="AU381" s="40"/>
      <c r="AV381" s="40"/>
      <c r="AW381" s="40"/>
      <c r="AX381" s="40"/>
      <c r="AY381" s="40"/>
      <c r="AZ381" s="42"/>
      <c r="BA381" s="40"/>
      <c r="BB381" s="40"/>
      <c r="BC381" s="40"/>
      <c r="BD381" s="40"/>
      <c r="BE381" s="40"/>
      <c r="BF381" s="40"/>
      <c r="BI381" s="33"/>
    </row>
    <row r="382" spans="1:61" s="6" customFormat="1" ht="15">
      <c r="A382" s="38"/>
      <c r="B382" s="39"/>
      <c r="C382" s="39"/>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2"/>
      <c r="AH382" s="40"/>
      <c r="AI382" s="40"/>
      <c r="AJ382" s="40"/>
      <c r="AK382" s="40"/>
      <c r="AL382" s="40"/>
      <c r="AM382" s="40"/>
      <c r="AN382" s="40"/>
      <c r="AO382" s="40"/>
      <c r="AP382" s="40"/>
      <c r="AQ382" s="40"/>
      <c r="AR382" s="40"/>
      <c r="AS382" s="40"/>
      <c r="AT382" s="40"/>
      <c r="AU382" s="40"/>
      <c r="AV382" s="40"/>
      <c r="AW382" s="40"/>
      <c r="AX382" s="40"/>
      <c r="AY382" s="40"/>
      <c r="AZ382" s="42"/>
      <c r="BA382" s="40"/>
      <c r="BB382" s="40"/>
      <c r="BC382" s="40"/>
      <c r="BD382" s="40"/>
      <c r="BE382" s="40"/>
      <c r="BF382" s="40"/>
      <c r="BI382" s="5"/>
    </row>
    <row r="383" spans="1:61" s="6" customFormat="1" ht="15">
      <c r="A383" s="38"/>
      <c r="B383" s="39"/>
      <c r="C383" s="39"/>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2"/>
      <c r="AH383" s="40"/>
      <c r="AI383" s="40"/>
      <c r="AJ383" s="40"/>
      <c r="AK383" s="40"/>
      <c r="AL383" s="40"/>
      <c r="AM383" s="40"/>
      <c r="AN383" s="40"/>
      <c r="AO383" s="40"/>
      <c r="AP383" s="40"/>
      <c r="AQ383" s="40"/>
      <c r="AR383" s="40"/>
      <c r="AS383" s="40"/>
      <c r="AT383" s="40"/>
      <c r="AU383" s="40"/>
      <c r="AV383" s="40"/>
      <c r="AW383" s="40"/>
      <c r="AX383" s="40"/>
      <c r="AY383" s="40"/>
      <c r="AZ383" s="42"/>
      <c r="BA383" s="40"/>
      <c r="BB383" s="40"/>
      <c r="BC383" s="40"/>
      <c r="BD383" s="40"/>
      <c r="BE383" s="40"/>
      <c r="BF383" s="40"/>
      <c r="BI383" s="5"/>
    </row>
    <row r="384" spans="1:61" s="6" customFormat="1" ht="15">
      <c r="A384" s="38"/>
      <c r="B384" s="39"/>
      <c r="C384" s="39"/>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2"/>
      <c r="AH384" s="40"/>
      <c r="AI384" s="40"/>
      <c r="AJ384" s="40"/>
      <c r="AK384" s="40"/>
      <c r="AL384" s="40"/>
      <c r="AM384" s="40"/>
      <c r="AN384" s="40"/>
      <c r="AO384" s="40"/>
      <c r="AP384" s="40"/>
      <c r="AQ384" s="40"/>
      <c r="AR384" s="40"/>
      <c r="AS384" s="40"/>
      <c r="AT384" s="40"/>
      <c r="AU384" s="40"/>
      <c r="AV384" s="40"/>
      <c r="AW384" s="40"/>
      <c r="AX384" s="40"/>
      <c r="AY384" s="40"/>
      <c r="AZ384" s="42"/>
      <c r="BA384" s="40"/>
      <c r="BB384" s="40"/>
      <c r="BC384" s="40"/>
      <c r="BD384" s="40"/>
      <c r="BE384" s="40"/>
      <c r="BF384" s="40"/>
      <c r="BI384" s="33"/>
    </row>
    <row r="385" spans="1:61" s="6" customFormat="1" ht="15">
      <c r="A385" s="38"/>
      <c r="B385" s="39"/>
      <c r="C385" s="39"/>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2"/>
      <c r="AH385" s="40"/>
      <c r="AI385" s="40"/>
      <c r="AJ385" s="40"/>
      <c r="AK385" s="40"/>
      <c r="AL385" s="40"/>
      <c r="AM385" s="40"/>
      <c r="AN385" s="40"/>
      <c r="AO385" s="40"/>
      <c r="AP385" s="40"/>
      <c r="AQ385" s="40"/>
      <c r="AR385" s="40"/>
      <c r="AS385" s="40"/>
      <c r="AT385" s="40"/>
      <c r="AU385" s="40"/>
      <c r="AV385" s="40"/>
      <c r="AW385" s="40"/>
      <c r="AX385" s="40"/>
      <c r="AY385" s="40"/>
      <c r="AZ385" s="42"/>
      <c r="BA385" s="40"/>
      <c r="BB385" s="40"/>
      <c r="BC385" s="40"/>
      <c r="BD385" s="40"/>
      <c r="BE385" s="40"/>
      <c r="BF385" s="40"/>
      <c r="BI385" s="33"/>
    </row>
    <row r="386" spans="1:61" s="6" customFormat="1" ht="15">
      <c r="A386" s="38"/>
      <c r="B386" s="39"/>
      <c r="C386" s="39"/>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2"/>
      <c r="AH386" s="40"/>
      <c r="AI386" s="40"/>
      <c r="AJ386" s="40"/>
      <c r="AK386" s="40"/>
      <c r="AL386" s="40"/>
      <c r="AM386" s="40"/>
      <c r="AN386" s="40"/>
      <c r="AO386" s="40"/>
      <c r="AP386" s="40"/>
      <c r="AQ386" s="40"/>
      <c r="AR386" s="40"/>
      <c r="AS386" s="40"/>
      <c r="AT386" s="40"/>
      <c r="AU386" s="40"/>
      <c r="AV386" s="40"/>
      <c r="AW386" s="40"/>
      <c r="AX386" s="40"/>
      <c r="AY386" s="40"/>
      <c r="AZ386" s="42"/>
      <c r="BA386" s="40"/>
      <c r="BB386" s="40"/>
      <c r="BC386" s="40"/>
      <c r="BD386" s="40"/>
      <c r="BE386" s="40"/>
      <c r="BF386" s="40"/>
      <c r="BI386" s="5"/>
    </row>
    <row r="387" spans="1:61" s="6" customFormat="1" ht="15">
      <c r="A387" s="38"/>
      <c r="B387" s="39"/>
      <c r="C387" s="39"/>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2"/>
      <c r="AH387" s="40"/>
      <c r="AI387" s="40"/>
      <c r="AJ387" s="40"/>
      <c r="AK387" s="40"/>
      <c r="AL387" s="40"/>
      <c r="AM387" s="40"/>
      <c r="AN387" s="40"/>
      <c r="AO387" s="40"/>
      <c r="AP387" s="40"/>
      <c r="AQ387" s="40"/>
      <c r="AR387" s="40"/>
      <c r="AS387" s="40"/>
      <c r="AT387" s="40"/>
      <c r="AU387" s="40"/>
      <c r="AV387" s="40"/>
      <c r="AW387" s="40"/>
      <c r="AX387" s="40"/>
      <c r="AY387" s="40"/>
      <c r="AZ387" s="42"/>
      <c r="BA387" s="40"/>
      <c r="BB387" s="40"/>
      <c r="BC387" s="40"/>
      <c r="BD387" s="40"/>
      <c r="BE387" s="40"/>
      <c r="BF387" s="40"/>
      <c r="BI387" s="5"/>
    </row>
    <row r="388" spans="1:61" s="6" customFormat="1" ht="15">
      <c r="A388" s="38"/>
      <c r="B388" s="39"/>
      <c r="C388" s="39"/>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2"/>
      <c r="AH388" s="40"/>
      <c r="AI388" s="40"/>
      <c r="AJ388" s="40"/>
      <c r="AK388" s="40"/>
      <c r="AL388" s="40"/>
      <c r="AM388" s="40"/>
      <c r="AN388" s="40"/>
      <c r="AO388" s="40"/>
      <c r="AP388" s="40"/>
      <c r="AQ388" s="40"/>
      <c r="AR388" s="40"/>
      <c r="AS388" s="40"/>
      <c r="AT388" s="40"/>
      <c r="AU388" s="40"/>
      <c r="AV388" s="40"/>
      <c r="AW388" s="40"/>
      <c r="AX388" s="40"/>
      <c r="AY388" s="40"/>
      <c r="AZ388" s="42"/>
      <c r="BA388" s="40"/>
      <c r="BB388" s="40"/>
      <c r="BC388" s="40"/>
      <c r="BD388" s="40"/>
      <c r="BE388" s="40"/>
      <c r="BF388" s="40"/>
      <c r="BI388" s="33"/>
    </row>
    <row r="389" spans="1:61" s="6" customFormat="1" ht="15">
      <c r="A389" s="38"/>
      <c r="B389" s="39"/>
      <c r="C389" s="39"/>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2"/>
      <c r="AH389" s="40"/>
      <c r="AI389" s="40"/>
      <c r="AJ389" s="40"/>
      <c r="AK389" s="40"/>
      <c r="AL389" s="40"/>
      <c r="AM389" s="40"/>
      <c r="AN389" s="40"/>
      <c r="AO389" s="40"/>
      <c r="AP389" s="40"/>
      <c r="AQ389" s="40"/>
      <c r="AR389" s="40"/>
      <c r="AS389" s="40"/>
      <c r="AT389" s="40"/>
      <c r="AU389" s="40"/>
      <c r="AV389" s="40"/>
      <c r="AW389" s="40"/>
      <c r="AX389" s="40"/>
      <c r="AY389" s="40"/>
      <c r="AZ389" s="42"/>
      <c r="BA389" s="40"/>
      <c r="BB389" s="40"/>
      <c r="BC389" s="40"/>
      <c r="BD389" s="40"/>
      <c r="BE389" s="40"/>
      <c r="BF389" s="40"/>
      <c r="BI389" s="33"/>
    </row>
    <row r="390" spans="1:61" s="6" customFormat="1" ht="15">
      <c r="A390" s="38"/>
      <c r="B390" s="39"/>
      <c r="C390" s="39"/>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2"/>
      <c r="AH390" s="40"/>
      <c r="AI390" s="40"/>
      <c r="AJ390" s="40"/>
      <c r="AK390" s="40"/>
      <c r="AL390" s="40"/>
      <c r="AM390" s="40"/>
      <c r="AN390" s="40"/>
      <c r="AO390" s="40"/>
      <c r="AP390" s="40"/>
      <c r="AQ390" s="40"/>
      <c r="AR390" s="40"/>
      <c r="AS390" s="40"/>
      <c r="AT390" s="40"/>
      <c r="AU390" s="40"/>
      <c r="AV390" s="40"/>
      <c r="AW390" s="40"/>
      <c r="AX390" s="40"/>
      <c r="AY390" s="40"/>
      <c r="AZ390" s="42"/>
      <c r="BA390" s="40"/>
      <c r="BB390" s="40"/>
      <c r="BC390" s="40"/>
      <c r="BD390" s="40"/>
      <c r="BE390" s="40"/>
      <c r="BF390" s="40"/>
      <c r="BI390" s="5"/>
    </row>
    <row r="391" spans="1:61" s="6" customFormat="1" ht="15">
      <c r="A391" s="38"/>
      <c r="B391" s="39"/>
      <c r="C391" s="39"/>
      <c r="D391" s="40"/>
      <c r="E391" s="40"/>
      <c r="F391" s="40"/>
      <c r="G391" s="40"/>
      <c r="H391" s="40"/>
      <c r="I391" s="40"/>
      <c r="J391" s="40"/>
      <c r="K391" s="41"/>
      <c r="L391" s="40"/>
      <c r="M391" s="40"/>
      <c r="N391" s="40"/>
      <c r="O391" s="40"/>
      <c r="P391" s="40"/>
      <c r="Q391" s="40"/>
      <c r="R391" s="40"/>
      <c r="S391" s="40"/>
      <c r="T391" s="40"/>
      <c r="U391" s="40"/>
      <c r="V391" s="40"/>
      <c r="W391" s="40"/>
      <c r="X391" s="40"/>
      <c r="Y391" s="40"/>
      <c r="Z391" s="40"/>
      <c r="AA391" s="40"/>
      <c r="AB391" s="40"/>
      <c r="AC391" s="40"/>
      <c r="AD391" s="40"/>
      <c r="AE391" s="40"/>
      <c r="AF391" s="40"/>
      <c r="AG391" s="42"/>
      <c r="AH391" s="40"/>
      <c r="AI391" s="40"/>
      <c r="AJ391" s="40"/>
      <c r="AK391" s="40"/>
      <c r="AL391" s="40"/>
      <c r="AM391" s="40"/>
      <c r="AN391" s="40"/>
      <c r="AO391" s="40"/>
      <c r="AP391" s="40"/>
      <c r="AQ391" s="40"/>
      <c r="AR391" s="40"/>
      <c r="AS391" s="40"/>
      <c r="AT391" s="40"/>
      <c r="AU391" s="40"/>
      <c r="AV391" s="40"/>
      <c r="AW391" s="40"/>
      <c r="AX391" s="40"/>
      <c r="AY391" s="40"/>
      <c r="AZ391" s="42"/>
      <c r="BA391" s="40"/>
      <c r="BB391" s="40"/>
      <c r="BC391" s="40"/>
      <c r="BD391" s="40"/>
      <c r="BE391" s="40"/>
      <c r="BF391" s="40"/>
      <c r="BI391" s="5"/>
    </row>
    <row r="392" spans="1:61" s="6" customFormat="1" ht="15">
      <c r="A392" s="38"/>
      <c r="B392" s="39"/>
      <c r="C392" s="39"/>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2"/>
      <c r="AH392" s="40"/>
      <c r="AI392" s="40"/>
      <c r="AJ392" s="40"/>
      <c r="AK392" s="40"/>
      <c r="AL392" s="40"/>
      <c r="AM392" s="40"/>
      <c r="AN392" s="40"/>
      <c r="AO392" s="40"/>
      <c r="AP392" s="40"/>
      <c r="AQ392" s="40"/>
      <c r="AR392" s="40"/>
      <c r="AS392" s="40"/>
      <c r="AT392" s="40"/>
      <c r="AU392" s="40"/>
      <c r="AV392" s="40"/>
      <c r="AW392" s="40"/>
      <c r="AX392" s="40"/>
      <c r="AY392" s="40"/>
      <c r="AZ392" s="42"/>
      <c r="BA392" s="40"/>
      <c r="BB392" s="40"/>
      <c r="BC392" s="40"/>
      <c r="BD392" s="40"/>
      <c r="BE392" s="40"/>
      <c r="BF392" s="40"/>
      <c r="BI392" s="33"/>
    </row>
    <row r="393" spans="1:61" s="6" customFormat="1" ht="15">
      <c r="A393" s="38"/>
      <c r="B393" s="39"/>
      <c r="C393" s="39"/>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2"/>
      <c r="AH393" s="40"/>
      <c r="AI393" s="40"/>
      <c r="AJ393" s="40"/>
      <c r="AK393" s="40"/>
      <c r="AL393" s="40"/>
      <c r="AM393" s="40"/>
      <c r="AN393" s="40"/>
      <c r="AO393" s="40"/>
      <c r="AP393" s="40"/>
      <c r="AQ393" s="40"/>
      <c r="AR393" s="40"/>
      <c r="AS393" s="40"/>
      <c r="AT393" s="40"/>
      <c r="AU393" s="40"/>
      <c r="AV393" s="40"/>
      <c r="AW393" s="40"/>
      <c r="AX393" s="40"/>
      <c r="AY393" s="40"/>
      <c r="AZ393" s="42"/>
      <c r="BA393" s="40"/>
      <c r="BB393" s="40"/>
      <c r="BC393" s="40"/>
      <c r="BD393" s="40"/>
      <c r="BE393" s="40"/>
      <c r="BF393" s="40"/>
      <c r="BI393" s="33"/>
    </row>
    <row r="394" spans="1:61" s="6" customFormat="1" ht="15">
      <c r="A394" s="38"/>
      <c r="B394" s="39"/>
      <c r="C394" s="39"/>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2"/>
      <c r="AH394" s="40"/>
      <c r="AI394" s="40"/>
      <c r="AJ394" s="40"/>
      <c r="AK394" s="40"/>
      <c r="AL394" s="40"/>
      <c r="AM394" s="40"/>
      <c r="AN394" s="40"/>
      <c r="AO394" s="40"/>
      <c r="AP394" s="40"/>
      <c r="AQ394" s="40"/>
      <c r="AR394" s="40"/>
      <c r="AS394" s="40"/>
      <c r="AT394" s="40"/>
      <c r="AU394" s="40"/>
      <c r="AV394" s="40"/>
      <c r="AW394" s="40"/>
      <c r="AX394" s="40"/>
      <c r="AY394" s="40"/>
      <c r="AZ394" s="42"/>
      <c r="BA394" s="40"/>
      <c r="BB394" s="40"/>
      <c r="BC394" s="40"/>
      <c r="BD394" s="40"/>
      <c r="BE394" s="40"/>
      <c r="BF394" s="40"/>
      <c r="BI394" s="5"/>
    </row>
    <row r="395" spans="1:61" s="6" customFormat="1" ht="15">
      <c r="A395" s="43"/>
      <c r="B395" s="39"/>
      <c r="C395" s="39"/>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2"/>
      <c r="AH395" s="40"/>
      <c r="AI395" s="40"/>
      <c r="AJ395" s="40"/>
      <c r="AK395" s="40"/>
      <c r="AL395" s="40"/>
      <c r="AM395" s="40"/>
      <c r="AN395" s="40"/>
      <c r="AO395" s="40"/>
      <c r="AP395" s="40"/>
      <c r="AQ395" s="40"/>
      <c r="AR395" s="40"/>
      <c r="AS395" s="40"/>
      <c r="AT395" s="40"/>
      <c r="AU395" s="40"/>
      <c r="AV395" s="40"/>
      <c r="AW395" s="40"/>
      <c r="AX395" s="40"/>
      <c r="AY395" s="40"/>
      <c r="AZ395" s="42"/>
      <c r="BA395" s="40"/>
      <c r="BB395" s="40"/>
      <c r="BC395" s="40"/>
      <c r="BD395" s="40"/>
      <c r="BE395" s="40"/>
      <c r="BF395" s="40"/>
      <c r="BI395" s="5"/>
    </row>
    <row r="396" spans="1:61" s="6" customFormat="1" ht="15">
      <c r="A396" s="38"/>
      <c r="B396" s="39"/>
      <c r="C396" s="39"/>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2"/>
      <c r="AH396" s="40"/>
      <c r="AI396" s="40"/>
      <c r="AJ396" s="40"/>
      <c r="AK396" s="40"/>
      <c r="AL396" s="40"/>
      <c r="AM396" s="40"/>
      <c r="AN396" s="40"/>
      <c r="AO396" s="40"/>
      <c r="AP396" s="40"/>
      <c r="AQ396" s="40"/>
      <c r="AR396" s="40"/>
      <c r="AS396" s="40"/>
      <c r="AT396" s="40"/>
      <c r="AU396" s="40"/>
      <c r="AV396" s="40"/>
      <c r="AW396" s="40"/>
      <c r="AX396" s="40"/>
      <c r="AY396" s="40"/>
      <c r="AZ396" s="42"/>
      <c r="BA396" s="40"/>
      <c r="BB396" s="40"/>
      <c r="BC396" s="40"/>
      <c r="BD396" s="40"/>
      <c r="BE396" s="40"/>
      <c r="BF396" s="40"/>
      <c r="BI396" s="33"/>
    </row>
    <row r="397" spans="1:61" s="6" customFormat="1" ht="15">
      <c r="A397" s="43"/>
      <c r="B397" s="39"/>
      <c r="C397" s="39"/>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2"/>
      <c r="AH397" s="40"/>
      <c r="AI397" s="40"/>
      <c r="AJ397" s="40"/>
      <c r="AK397" s="40"/>
      <c r="AL397" s="40"/>
      <c r="AM397" s="40"/>
      <c r="AN397" s="40"/>
      <c r="AO397" s="40"/>
      <c r="AP397" s="40"/>
      <c r="AQ397" s="40"/>
      <c r="AR397" s="40"/>
      <c r="AS397" s="40"/>
      <c r="AT397" s="40"/>
      <c r="AU397" s="40"/>
      <c r="AV397" s="40"/>
      <c r="AW397" s="40"/>
      <c r="AX397" s="40"/>
      <c r="AY397" s="40"/>
      <c r="AZ397" s="42"/>
      <c r="BA397" s="40"/>
      <c r="BB397" s="40"/>
      <c r="BC397" s="40"/>
      <c r="BD397" s="40"/>
      <c r="BE397" s="40"/>
      <c r="BF397" s="40"/>
      <c r="BI397" s="33"/>
    </row>
    <row r="398" spans="1:61" s="6" customFormat="1" ht="15">
      <c r="A398" s="43"/>
      <c r="B398" s="39"/>
      <c r="C398" s="39"/>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2"/>
      <c r="AH398" s="40"/>
      <c r="AI398" s="40"/>
      <c r="AJ398" s="40"/>
      <c r="AK398" s="40"/>
      <c r="AL398" s="40"/>
      <c r="AM398" s="40"/>
      <c r="AN398" s="40"/>
      <c r="AO398" s="40"/>
      <c r="AP398" s="40"/>
      <c r="AQ398" s="40"/>
      <c r="AR398" s="40"/>
      <c r="AS398" s="40"/>
      <c r="AT398" s="40"/>
      <c r="AU398" s="40"/>
      <c r="AV398" s="40"/>
      <c r="AW398" s="40"/>
      <c r="AX398" s="40"/>
      <c r="AY398" s="40"/>
      <c r="AZ398" s="42"/>
      <c r="BA398" s="40"/>
      <c r="BB398" s="40"/>
      <c r="BC398" s="40"/>
      <c r="BD398" s="40"/>
      <c r="BE398" s="40"/>
      <c r="BF398" s="40"/>
      <c r="BI398" s="5"/>
    </row>
    <row r="399" spans="1:61" s="6" customFormat="1" ht="15">
      <c r="A399" s="43"/>
      <c r="B399" s="39"/>
      <c r="C399" s="39"/>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2"/>
      <c r="AH399" s="40"/>
      <c r="AI399" s="40"/>
      <c r="AJ399" s="40"/>
      <c r="AK399" s="40"/>
      <c r="AL399" s="40"/>
      <c r="AM399" s="40"/>
      <c r="AN399" s="40"/>
      <c r="AO399" s="40"/>
      <c r="AP399" s="40"/>
      <c r="AQ399" s="40"/>
      <c r="AR399" s="40"/>
      <c r="AS399" s="40"/>
      <c r="AT399" s="40"/>
      <c r="AU399" s="40"/>
      <c r="AV399" s="40"/>
      <c r="AW399" s="40"/>
      <c r="AX399" s="40"/>
      <c r="AY399" s="40"/>
      <c r="AZ399" s="42"/>
      <c r="BA399" s="40"/>
      <c r="BB399" s="40"/>
      <c r="BC399" s="40"/>
      <c r="BD399" s="40"/>
      <c r="BE399" s="40"/>
      <c r="BF399" s="40"/>
      <c r="BI399" s="5"/>
    </row>
    <row r="400" spans="1:61" s="6" customFormat="1" ht="15">
      <c r="A400" s="43"/>
      <c r="B400" s="39"/>
      <c r="C400" s="39"/>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2"/>
      <c r="AH400" s="40"/>
      <c r="AI400" s="40"/>
      <c r="AJ400" s="40"/>
      <c r="AK400" s="40"/>
      <c r="AL400" s="40"/>
      <c r="AM400" s="40"/>
      <c r="AN400" s="40"/>
      <c r="AO400" s="40"/>
      <c r="AP400" s="40"/>
      <c r="AQ400" s="40"/>
      <c r="AR400" s="40"/>
      <c r="AS400" s="40"/>
      <c r="AT400" s="40"/>
      <c r="AU400" s="40"/>
      <c r="AV400" s="40"/>
      <c r="AW400" s="40"/>
      <c r="AX400" s="40"/>
      <c r="AY400" s="40"/>
      <c r="AZ400" s="42"/>
      <c r="BA400" s="40"/>
      <c r="BB400" s="40"/>
      <c r="BC400" s="40"/>
      <c r="BD400" s="40"/>
      <c r="BE400" s="40"/>
      <c r="BF400" s="40"/>
      <c r="BI400" s="33"/>
    </row>
    <row r="401" spans="1:61" s="6" customFormat="1" ht="15">
      <c r="A401" s="43"/>
      <c r="B401" s="39"/>
      <c r="C401" s="39"/>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2"/>
      <c r="AH401" s="40"/>
      <c r="AI401" s="40"/>
      <c r="AJ401" s="40"/>
      <c r="AK401" s="40"/>
      <c r="AL401" s="40"/>
      <c r="AM401" s="40"/>
      <c r="AN401" s="40"/>
      <c r="AO401" s="40"/>
      <c r="AP401" s="40"/>
      <c r="AQ401" s="40"/>
      <c r="AR401" s="40"/>
      <c r="AS401" s="40"/>
      <c r="AT401" s="40"/>
      <c r="AU401" s="40"/>
      <c r="AV401" s="40"/>
      <c r="AW401" s="40"/>
      <c r="AX401" s="40"/>
      <c r="AY401" s="40"/>
      <c r="AZ401" s="42"/>
      <c r="BA401" s="40"/>
      <c r="BB401" s="40"/>
      <c r="BC401" s="40"/>
      <c r="BD401" s="40"/>
      <c r="BE401" s="40"/>
      <c r="BF401" s="40"/>
      <c r="BI401" s="33"/>
    </row>
    <row r="402" spans="1:61" s="6" customFormat="1" ht="15">
      <c r="A402" s="43"/>
      <c r="B402" s="39"/>
      <c r="C402" s="39"/>
      <c r="D402" s="40"/>
      <c r="E402" s="40"/>
      <c r="F402" s="40"/>
      <c r="G402" s="40"/>
      <c r="H402" s="40"/>
      <c r="I402" s="40"/>
      <c r="J402" s="40"/>
      <c r="K402" s="41"/>
      <c r="L402" s="40"/>
      <c r="M402" s="40"/>
      <c r="N402" s="40"/>
      <c r="O402" s="40"/>
      <c r="P402" s="40"/>
      <c r="Q402" s="40"/>
      <c r="R402" s="40"/>
      <c r="S402" s="40"/>
      <c r="T402" s="40"/>
      <c r="U402" s="40"/>
      <c r="V402" s="40"/>
      <c r="W402" s="40"/>
      <c r="X402" s="40"/>
      <c r="Y402" s="40"/>
      <c r="Z402" s="40"/>
      <c r="AA402" s="40"/>
      <c r="AB402" s="40"/>
      <c r="AC402" s="40"/>
      <c r="AD402" s="40"/>
      <c r="AE402" s="40"/>
      <c r="AF402" s="40"/>
      <c r="AG402" s="42"/>
      <c r="AH402" s="40"/>
      <c r="AI402" s="40"/>
      <c r="AJ402" s="40"/>
      <c r="AK402" s="40"/>
      <c r="AL402" s="40"/>
      <c r="AM402" s="40"/>
      <c r="AN402" s="40"/>
      <c r="AO402" s="40"/>
      <c r="AP402" s="40"/>
      <c r="AQ402" s="40"/>
      <c r="AR402" s="40"/>
      <c r="AS402" s="40"/>
      <c r="AT402" s="40"/>
      <c r="AU402" s="40"/>
      <c r="AV402" s="40"/>
      <c r="AW402" s="40"/>
      <c r="AX402" s="40"/>
      <c r="AY402" s="40"/>
      <c r="AZ402" s="42"/>
      <c r="BA402" s="40"/>
      <c r="BB402" s="40"/>
      <c r="BC402" s="40"/>
      <c r="BD402" s="40"/>
      <c r="BE402" s="40"/>
      <c r="BF402" s="40"/>
      <c r="BI402" s="5"/>
    </row>
    <row r="403" spans="1:61" s="6" customFormat="1" ht="15">
      <c r="A403" s="38"/>
      <c r="B403" s="39"/>
      <c r="C403" s="39"/>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2"/>
      <c r="AH403" s="40"/>
      <c r="AI403" s="40"/>
      <c r="AJ403" s="40"/>
      <c r="AK403" s="40"/>
      <c r="AL403" s="40"/>
      <c r="AM403" s="40"/>
      <c r="AN403" s="40"/>
      <c r="AO403" s="40"/>
      <c r="AP403" s="40"/>
      <c r="AQ403" s="40"/>
      <c r="AR403" s="40"/>
      <c r="AS403" s="40"/>
      <c r="AT403" s="40"/>
      <c r="AU403" s="40"/>
      <c r="AV403" s="40"/>
      <c r="AW403" s="40"/>
      <c r="AX403" s="40"/>
      <c r="AY403" s="40"/>
      <c r="AZ403" s="42"/>
      <c r="BA403" s="40"/>
      <c r="BB403" s="40"/>
      <c r="BC403" s="40"/>
      <c r="BD403" s="40"/>
      <c r="BE403" s="40"/>
      <c r="BF403" s="40"/>
      <c r="BI403" s="5"/>
    </row>
    <row r="404" spans="1:61" s="6" customFormat="1" ht="15">
      <c r="A404" s="38"/>
      <c r="B404" s="39"/>
      <c r="C404" s="39"/>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2"/>
      <c r="AH404" s="40"/>
      <c r="AI404" s="40"/>
      <c r="AJ404" s="40"/>
      <c r="AK404" s="40"/>
      <c r="AL404" s="40"/>
      <c r="AM404" s="40"/>
      <c r="AN404" s="40"/>
      <c r="AO404" s="40"/>
      <c r="AP404" s="40"/>
      <c r="AQ404" s="40"/>
      <c r="AR404" s="40"/>
      <c r="AS404" s="40"/>
      <c r="AT404" s="40"/>
      <c r="AU404" s="40"/>
      <c r="AV404" s="40"/>
      <c r="AW404" s="40"/>
      <c r="AX404" s="40"/>
      <c r="AY404" s="40"/>
      <c r="AZ404" s="42"/>
      <c r="BA404" s="40"/>
      <c r="BB404" s="40"/>
      <c r="BC404" s="40"/>
      <c r="BD404" s="40"/>
      <c r="BE404" s="40"/>
      <c r="BF404" s="40"/>
      <c r="BI404" s="33"/>
    </row>
    <row r="405" spans="1:61" s="6" customFormat="1" ht="15">
      <c r="A405" s="38"/>
      <c r="B405" s="39"/>
      <c r="C405" s="39"/>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2"/>
      <c r="AH405" s="40"/>
      <c r="AI405" s="40"/>
      <c r="AJ405" s="40"/>
      <c r="AK405" s="40"/>
      <c r="AL405" s="40"/>
      <c r="AM405" s="40"/>
      <c r="AN405" s="40"/>
      <c r="AO405" s="40"/>
      <c r="AP405" s="40"/>
      <c r="AQ405" s="40"/>
      <c r="AR405" s="40"/>
      <c r="AS405" s="40"/>
      <c r="AT405" s="40"/>
      <c r="AU405" s="40"/>
      <c r="AV405" s="40"/>
      <c r="AW405" s="40"/>
      <c r="AX405" s="40"/>
      <c r="AY405" s="40"/>
      <c r="AZ405" s="42"/>
      <c r="BA405" s="40"/>
      <c r="BB405" s="40"/>
      <c r="BC405" s="40"/>
      <c r="BD405" s="40"/>
      <c r="BE405" s="40"/>
      <c r="BF405" s="40"/>
      <c r="BI405" s="33"/>
    </row>
    <row r="406" spans="1:61" s="6" customFormat="1" ht="15">
      <c r="A406" s="38"/>
      <c r="B406" s="39"/>
      <c r="C406" s="39"/>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2"/>
      <c r="AH406" s="40"/>
      <c r="AI406" s="40"/>
      <c r="AJ406" s="40"/>
      <c r="AK406" s="40"/>
      <c r="AL406" s="40"/>
      <c r="AM406" s="40"/>
      <c r="AN406" s="40"/>
      <c r="AO406" s="40"/>
      <c r="AP406" s="40"/>
      <c r="AQ406" s="40"/>
      <c r="AR406" s="40"/>
      <c r="AS406" s="40"/>
      <c r="AT406" s="40"/>
      <c r="AU406" s="40"/>
      <c r="AV406" s="40"/>
      <c r="AW406" s="40"/>
      <c r="AX406" s="40"/>
      <c r="AY406" s="40"/>
      <c r="AZ406" s="42"/>
      <c r="BA406" s="40"/>
      <c r="BB406" s="40"/>
      <c r="BC406" s="40"/>
      <c r="BD406" s="40"/>
      <c r="BE406" s="40"/>
      <c r="BF406" s="40"/>
      <c r="BI406" s="5"/>
    </row>
    <row r="407" spans="1:61" s="6" customFormat="1" ht="15">
      <c r="A407" s="38"/>
      <c r="B407" s="39"/>
      <c r="C407" s="39"/>
      <c r="D407" s="40"/>
      <c r="E407" s="40"/>
      <c r="F407" s="40"/>
      <c r="G407" s="40"/>
      <c r="H407" s="40"/>
      <c r="I407" s="40"/>
      <c r="J407" s="40"/>
      <c r="K407" s="41"/>
      <c r="L407" s="40"/>
      <c r="M407" s="40"/>
      <c r="N407" s="40"/>
      <c r="O407" s="40"/>
      <c r="P407" s="40"/>
      <c r="Q407" s="40"/>
      <c r="R407" s="40"/>
      <c r="S407" s="40"/>
      <c r="T407" s="40"/>
      <c r="U407" s="40"/>
      <c r="V407" s="40"/>
      <c r="W407" s="40"/>
      <c r="X407" s="40"/>
      <c r="Y407" s="40"/>
      <c r="Z407" s="40"/>
      <c r="AA407" s="40"/>
      <c r="AB407" s="40"/>
      <c r="AC407" s="40"/>
      <c r="AD407" s="40"/>
      <c r="AE407" s="40"/>
      <c r="AF407" s="40"/>
      <c r="AG407" s="42"/>
      <c r="AH407" s="40"/>
      <c r="AI407" s="40"/>
      <c r="AJ407" s="40"/>
      <c r="AK407" s="40"/>
      <c r="AL407" s="40"/>
      <c r="AM407" s="40"/>
      <c r="AN407" s="40"/>
      <c r="AO407" s="40"/>
      <c r="AP407" s="40"/>
      <c r="AQ407" s="40"/>
      <c r="AR407" s="40"/>
      <c r="AS407" s="40"/>
      <c r="AT407" s="40"/>
      <c r="AU407" s="40"/>
      <c r="AV407" s="40"/>
      <c r="AW407" s="40"/>
      <c r="AX407" s="40"/>
      <c r="AY407" s="40"/>
      <c r="AZ407" s="42"/>
      <c r="BA407" s="40"/>
      <c r="BB407" s="40"/>
      <c r="BC407" s="40"/>
      <c r="BD407" s="40"/>
      <c r="BE407" s="40"/>
      <c r="BF407" s="40"/>
      <c r="BI407" s="5"/>
    </row>
    <row r="408" spans="1:61" s="6" customFormat="1" ht="15">
      <c r="A408" s="38"/>
      <c r="B408" s="39"/>
      <c r="C408" s="39"/>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2"/>
      <c r="AH408" s="40"/>
      <c r="AI408" s="40"/>
      <c r="AJ408" s="40"/>
      <c r="AK408" s="40"/>
      <c r="AL408" s="40"/>
      <c r="AM408" s="40"/>
      <c r="AN408" s="40"/>
      <c r="AO408" s="40"/>
      <c r="AP408" s="40"/>
      <c r="AQ408" s="40"/>
      <c r="AR408" s="40"/>
      <c r="AS408" s="40"/>
      <c r="AT408" s="40"/>
      <c r="AU408" s="40"/>
      <c r="AV408" s="40"/>
      <c r="AW408" s="40"/>
      <c r="AX408" s="40"/>
      <c r="AY408" s="40"/>
      <c r="AZ408" s="42"/>
      <c r="BA408" s="40"/>
      <c r="BB408" s="40"/>
      <c r="BC408" s="40"/>
      <c r="BD408" s="40"/>
      <c r="BE408" s="40"/>
      <c r="BF408" s="40"/>
      <c r="BI408" s="33"/>
    </row>
    <row r="409" spans="1:61" s="6" customFormat="1" ht="15">
      <c r="A409" s="38"/>
      <c r="B409" s="39"/>
      <c r="C409" s="39"/>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2"/>
      <c r="AH409" s="40"/>
      <c r="AI409" s="40"/>
      <c r="AJ409" s="40"/>
      <c r="AK409" s="40"/>
      <c r="AL409" s="40"/>
      <c r="AM409" s="40"/>
      <c r="AN409" s="40"/>
      <c r="AO409" s="40"/>
      <c r="AP409" s="40"/>
      <c r="AQ409" s="40"/>
      <c r="AR409" s="40"/>
      <c r="AS409" s="40"/>
      <c r="AT409" s="40"/>
      <c r="AU409" s="40"/>
      <c r="AV409" s="40"/>
      <c r="AW409" s="40"/>
      <c r="AX409" s="40"/>
      <c r="AY409" s="40"/>
      <c r="AZ409" s="42"/>
      <c r="BA409" s="40"/>
      <c r="BB409" s="40"/>
      <c r="BC409" s="40"/>
      <c r="BD409" s="40"/>
      <c r="BE409" s="40"/>
      <c r="BF409" s="40"/>
      <c r="BI409" s="33"/>
    </row>
    <row r="410" spans="1:61" s="6" customFormat="1" ht="15">
      <c r="A410" s="38"/>
      <c r="B410" s="39"/>
      <c r="C410" s="39"/>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2"/>
      <c r="AH410" s="40"/>
      <c r="AI410" s="40"/>
      <c r="AJ410" s="40"/>
      <c r="AK410" s="40"/>
      <c r="AL410" s="40"/>
      <c r="AM410" s="40"/>
      <c r="AN410" s="40"/>
      <c r="AO410" s="40"/>
      <c r="AP410" s="40"/>
      <c r="AQ410" s="40"/>
      <c r="AR410" s="40"/>
      <c r="AS410" s="40"/>
      <c r="AT410" s="40"/>
      <c r="AU410" s="40"/>
      <c r="AV410" s="40"/>
      <c r="AW410" s="40"/>
      <c r="AX410" s="40"/>
      <c r="AY410" s="40"/>
      <c r="AZ410" s="42"/>
      <c r="BA410" s="40"/>
      <c r="BB410" s="40"/>
      <c r="BC410" s="40"/>
      <c r="BD410" s="40"/>
      <c r="BE410" s="40"/>
      <c r="BF410" s="40"/>
      <c r="BI410" s="5"/>
    </row>
    <row r="411" spans="1:61" s="6" customFormat="1" ht="15">
      <c r="A411" s="38"/>
      <c r="B411" s="39"/>
      <c r="C411" s="39"/>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2"/>
      <c r="AH411" s="40"/>
      <c r="AI411" s="40"/>
      <c r="AJ411" s="40"/>
      <c r="AK411" s="40"/>
      <c r="AL411" s="40"/>
      <c r="AM411" s="40"/>
      <c r="AN411" s="40"/>
      <c r="AO411" s="40"/>
      <c r="AP411" s="40"/>
      <c r="AQ411" s="40"/>
      <c r="AR411" s="40"/>
      <c r="AS411" s="40"/>
      <c r="AT411" s="40"/>
      <c r="AU411" s="40"/>
      <c r="AV411" s="40"/>
      <c r="AW411" s="40"/>
      <c r="AX411" s="40"/>
      <c r="AY411" s="40"/>
      <c r="AZ411" s="42"/>
      <c r="BA411" s="40"/>
      <c r="BB411" s="40"/>
      <c r="BC411" s="40"/>
      <c r="BD411" s="40"/>
      <c r="BE411" s="40"/>
      <c r="BF411" s="40"/>
      <c r="BI411" s="5"/>
    </row>
    <row r="412" spans="1:61" s="6" customFormat="1" ht="15">
      <c r="A412" s="38"/>
      <c r="B412" s="39"/>
      <c r="C412" s="39"/>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2"/>
      <c r="AH412" s="40"/>
      <c r="AI412" s="40"/>
      <c r="AJ412" s="40"/>
      <c r="AK412" s="40"/>
      <c r="AL412" s="40"/>
      <c r="AM412" s="40"/>
      <c r="AN412" s="40"/>
      <c r="AO412" s="40"/>
      <c r="AP412" s="40"/>
      <c r="AQ412" s="40"/>
      <c r="AR412" s="40"/>
      <c r="AS412" s="40"/>
      <c r="AT412" s="40"/>
      <c r="AU412" s="40"/>
      <c r="AV412" s="40"/>
      <c r="AW412" s="40"/>
      <c r="AX412" s="40"/>
      <c r="AY412" s="40"/>
      <c r="AZ412" s="42"/>
      <c r="BA412" s="40"/>
      <c r="BB412" s="40"/>
      <c r="BC412" s="40"/>
      <c r="BD412" s="40"/>
      <c r="BE412" s="40"/>
      <c r="BF412" s="40"/>
      <c r="BI412" s="33"/>
    </row>
    <row r="413" spans="1:61" s="6" customFormat="1" ht="15">
      <c r="A413" s="38"/>
      <c r="B413" s="39"/>
      <c r="C413" s="39"/>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2"/>
      <c r="AH413" s="40"/>
      <c r="AI413" s="40"/>
      <c r="AJ413" s="40"/>
      <c r="AK413" s="40"/>
      <c r="AL413" s="40"/>
      <c r="AM413" s="40"/>
      <c r="AN413" s="40"/>
      <c r="AO413" s="40"/>
      <c r="AP413" s="40"/>
      <c r="AQ413" s="40"/>
      <c r="AR413" s="40"/>
      <c r="AS413" s="40"/>
      <c r="AT413" s="40"/>
      <c r="AU413" s="40"/>
      <c r="AV413" s="40"/>
      <c r="AW413" s="40"/>
      <c r="AX413" s="40"/>
      <c r="AY413" s="40"/>
      <c r="AZ413" s="42"/>
      <c r="BA413" s="40"/>
      <c r="BB413" s="40"/>
      <c r="BC413" s="40"/>
      <c r="BD413" s="40"/>
      <c r="BE413" s="40"/>
      <c r="BF413" s="40"/>
      <c r="BI413" s="33"/>
    </row>
    <row r="414" spans="1:61" s="6" customFormat="1" ht="15">
      <c r="A414" s="38"/>
      <c r="B414" s="39"/>
      <c r="C414" s="39"/>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2"/>
      <c r="AH414" s="40"/>
      <c r="AI414" s="40"/>
      <c r="AJ414" s="40"/>
      <c r="AK414" s="40"/>
      <c r="AL414" s="40"/>
      <c r="AM414" s="40"/>
      <c r="AN414" s="40"/>
      <c r="AO414" s="40"/>
      <c r="AP414" s="40"/>
      <c r="AQ414" s="40"/>
      <c r="AR414" s="40"/>
      <c r="AS414" s="40"/>
      <c r="AT414" s="40"/>
      <c r="AU414" s="40"/>
      <c r="AV414" s="40"/>
      <c r="AW414" s="40"/>
      <c r="AX414" s="40"/>
      <c r="AY414" s="40"/>
      <c r="AZ414" s="42"/>
      <c r="BA414" s="40"/>
      <c r="BB414" s="40"/>
      <c r="BC414" s="40"/>
      <c r="BD414" s="40"/>
      <c r="BE414" s="40"/>
      <c r="BF414" s="40"/>
      <c r="BI414" s="5"/>
    </row>
    <row r="415" spans="1:61" s="6" customFormat="1" ht="15">
      <c r="A415" s="38"/>
      <c r="B415" s="39"/>
      <c r="C415" s="39"/>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2"/>
      <c r="AH415" s="40"/>
      <c r="AI415" s="40"/>
      <c r="AJ415" s="40"/>
      <c r="AK415" s="40"/>
      <c r="AL415" s="40"/>
      <c r="AM415" s="40"/>
      <c r="AN415" s="40"/>
      <c r="AO415" s="40"/>
      <c r="AP415" s="40"/>
      <c r="AQ415" s="40"/>
      <c r="AR415" s="40"/>
      <c r="AS415" s="40"/>
      <c r="AT415" s="40"/>
      <c r="AU415" s="40"/>
      <c r="AV415" s="40"/>
      <c r="AW415" s="40"/>
      <c r="AX415" s="40"/>
      <c r="AY415" s="40"/>
      <c r="AZ415" s="42"/>
      <c r="BA415" s="40"/>
      <c r="BB415" s="40"/>
      <c r="BC415" s="40"/>
      <c r="BD415" s="40"/>
      <c r="BE415" s="40"/>
      <c r="BF415" s="40"/>
      <c r="BI415" s="5"/>
    </row>
    <row r="416" spans="1:61" s="6" customFormat="1" ht="15">
      <c r="A416" s="38"/>
      <c r="B416" s="39"/>
      <c r="C416" s="39"/>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2"/>
      <c r="AH416" s="40"/>
      <c r="AI416" s="40"/>
      <c r="AJ416" s="40"/>
      <c r="AK416" s="40"/>
      <c r="AL416" s="40"/>
      <c r="AM416" s="40"/>
      <c r="AN416" s="40"/>
      <c r="AO416" s="40"/>
      <c r="AP416" s="40"/>
      <c r="AQ416" s="40"/>
      <c r="AR416" s="40"/>
      <c r="AS416" s="40"/>
      <c r="AT416" s="40"/>
      <c r="AU416" s="40"/>
      <c r="AV416" s="40"/>
      <c r="AW416" s="40"/>
      <c r="AX416" s="40"/>
      <c r="AY416" s="40"/>
      <c r="AZ416" s="42"/>
      <c r="BA416" s="40"/>
      <c r="BB416" s="40"/>
      <c r="BC416" s="40"/>
      <c r="BD416" s="40"/>
      <c r="BE416" s="40"/>
      <c r="BF416" s="40"/>
      <c r="BI416" s="33"/>
    </row>
    <row r="417" spans="1:61" s="6" customFormat="1" ht="15">
      <c r="A417" s="38"/>
      <c r="B417" s="39"/>
      <c r="C417" s="39"/>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2"/>
      <c r="AH417" s="40"/>
      <c r="AI417" s="40"/>
      <c r="AJ417" s="40"/>
      <c r="AK417" s="40"/>
      <c r="AL417" s="40"/>
      <c r="AM417" s="40"/>
      <c r="AN417" s="40"/>
      <c r="AO417" s="40"/>
      <c r="AP417" s="40"/>
      <c r="AQ417" s="40"/>
      <c r="AR417" s="40"/>
      <c r="AS417" s="40"/>
      <c r="AT417" s="40"/>
      <c r="AU417" s="40"/>
      <c r="AV417" s="40"/>
      <c r="AW417" s="40"/>
      <c r="AX417" s="40"/>
      <c r="AY417" s="40"/>
      <c r="AZ417" s="42"/>
      <c r="BA417" s="40"/>
      <c r="BB417" s="40"/>
      <c r="BC417" s="40"/>
      <c r="BD417" s="40"/>
      <c r="BE417" s="40"/>
      <c r="BF417" s="40"/>
      <c r="BI417" s="33"/>
    </row>
    <row r="418" spans="1:61" s="6" customFormat="1" ht="15">
      <c r="A418" s="38"/>
      <c r="B418" s="39"/>
      <c r="C418" s="39"/>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2"/>
      <c r="AH418" s="40"/>
      <c r="AI418" s="40"/>
      <c r="AJ418" s="40"/>
      <c r="AK418" s="40"/>
      <c r="AL418" s="40"/>
      <c r="AM418" s="40"/>
      <c r="AN418" s="40"/>
      <c r="AO418" s="40"/>
      <c r="AP418" s="40"/>
      <c r="AQ418" s="40"/>
      <c r="AR418" s="40"/>
      <c r="AS418" s="40"/>
      <c r="AT418" s="40"/>
      <c r="AU418" s="40"/>
      <c r="AV418" s="40"/>
      <c r="AW418" s="40"/>
      <c r="AX418" s="40"/>
      <c r="AY418" s="40"/>
      <c r="AZ418" s="42"/>
      <c r="BA418" s="40"/>
      <c r="BB418" s="40"/>
      <c r="BC418" s="40"/>
      <c r="BD418" s="40"/>
      <c r="BE418" s="40"/>
      <c r="BF418" s="40"/>
      <c r="BI418" s="5"/>
    </row>
    <row r="419" spans="1:61" s="6" customFormat="1" ht="15">
      <c r="A419" s="38"/>
      <c r="B419" s="39"/>
      <c r="C419" s="39"/>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2"/>
      <c r="AH419" s="40"/>
      <c r="AI419" s="40"/>
      <c r="AJ419" s="40"/>
      <c r="AK419" s="40"/>
      <c r="AL419" s="40"/>
      <c r="AM419" s="40"/>
      <c r="AN419" s="40"/>
      <c r="AO419" s="40"/>
      <c r="AP419" s="40"/>
      <c r="AQ419" s="40"/>
      <c r="AR419" s="40"/>
      <c r="AS419" s="40"/>
      <c r="AT419" s="40"/>
      <c r="AU419" s="40"/>
      <c r="AV419" s="40"/>
      <c r="AW419" s="40"/>
      <c r="AX419" s="40"/>
      <c r="AY419" s="40"/>
      <c r="AZ419" s="42"/>
      <c r="BA419" s="40"/>
      <c r="BB419" s="40"/>
      <c r="BC419" s="40"/>
      <c r="BD419" s="40"/>
      <c r="BE419" s="40"/>
      <c r="BF419" s="40"/>
      <c r="BI419" s="5"/>
    </row>
    <row r="420" spans="1:61" s="6" customFormat="1" ht="15">
      <c r="A420" s="38"/>
      <c r="B420" s="39"/>
      <c r="C420" s="39"/>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2"/>
      <c r="AH420" s="40"/>
      <c r="AI420" s="40"/>
      <c r="AJ420" s="40"/>
      <c r="AK420" s="40"/>
      <c r="AL420" s="40"/>
      <c r="AM420" s="40"/>
      <c r="AN420" s="40"/>
      <c r="AO420" s="40"/>
      <c r="AP420" s="40"/>
      <c r="AQ420" s="40"/>
      <c r="AR420" s="40"/>
      <c r="AS420" s="40"/>
      <c r="AT420" s="40"/>
      <c r="AU420" s="40"/>
      <c r="AV420" s="40"/>
      <c r="AW420" s="40"/>
      <c r="AX420" s="40"/>
      <c r="AY420" s="40"/>
      <c r="AZ420" s="42"/>
      <c r="BA420" s="40"/>
      <c r="BB420" s="40"/>
      <c r="BC420" s="40"/>
      <c r="BD420" s="40"/>
      <c r="BE420" s="40"/>
      <c r="BF420" s="40"/>
      <c r="BI420" s="33"/>
    </row>
    <row r="421" spans="1:61" s="6" customFormat="1" ht="15">
      <c r="A421" s="43"/>
      <c r="B421" s="39"/>
      <c r="C421" s="39"/>
      <c r="D421" s="40"/>
      <c r="E421" s="40"/>
      <c r="F421" s="40"/>
      <c r="G421" s="40"/>
      <c r="H421" s="40"/>
      <c r="I421" s="40"/>
      <c r="J421" s="40"/>
      <c r="K421" s="41"/>
      <c r="L421" s="40"/>
      <c r="M421" s="40"/>
      <c r="N421" s="40"/>
      <c r="O421" s="40"/>
      <c r="P421" s="40"/>
      <c r="Q421" s="40"/>
      <c r="R421" s="40"/>
      <c r="S421" s="40"/>
      <c r="T421" s="40"/>
      <c r="U421" s="40"/>
      <c r="V421" s="40"/>
      <c r="W421" s="40"/>
      <c r="X421" s="40"/>
      <c r="Y421" s="40"/>
      <c r="Z421" s="40"/>
      <c r="AA421" s="40"/>
      <c r="AB421" s="40"/>
      <c r="AC421" s="40"/>
      <c r="AD421" s="40"/>
      <c r="AE421" s="40"/>
      <c r="AF421" s="40"/>
      <c r="AG421" s="42"/>
      <c r="AH421" s="40"/>
      <c r="AI421" s="40"/>
      <c r="AJ421" s="40"/>
      <c r="AK421" s="40"/>
      <c r="AL421" s="40"/>
      <c r="AM421" s="40"/>
      <c r="AN421" s="40"/>
      <c r="AO421" s="40"/>
      <c r="AP421" s="40"/>
      <c r="AQ421" s="40"/>
      <c r="AR421" s="40"/>
      <c r="AS421" s="40"/>
      <c r="AT421" s="40"/>
      <c r="AU421" s="40"/>
      <c r="AV421" s="40"/>
      <c r="AW421" s="40"/>
      <c r="AX421" s="40"/>
      <c r="AY421" s="40"/>
      <c r="AZ421" s="42"/>
      <c r="BA421" s="40"/>
      <c r="BB421" s="40"/>
      <c r="BC421" s="40"/>
      <c r="BD421" s="40"/>
      <c r="BE421" s="40"/>
      <c r="BF421" s="40"/>
      <c r="BI421" s="33"/>
    </row>
    <row r="422" spans="1:61" s="6" customFormat="1" ht="15">
      <c r="A422" s="38"/>
      <c r="B422" s="39"/>
      <c r="C422" s="39"/>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2"/>
      <c r="AH422" s="40"/>
      <c r="AI422" s="40"/>
      <c r="AJ422" s="40"/>
      <c r="AK422" s="40"/>
      <c r="AL422" s="40"/>
      <c r="AM422" s="40"/>
      <c r="AN422" s="40"/>
      <c r="AO422" s="40"/>
      <c r="AP422" s="40"/>
      <c r="AQ422" s="40"/>
      <c r="AR422" s="40"/>
      <c r="AS422" s="40"/>
      <c r="AT422" s="40"/>
      <c r="AU422" s="40"/>
      <c r="AV422" s="40"/>
      <c r="AW422" s="40"/>
      <c r="AX422" s="40"/>
      <c r="AY422" s="40"/>
      <c r="AZ422" s="42"/>
      <c r="BA422" s="40"/>
      <c r="BB422" s="40"/>
      <c r="BC422" s="40"/>
      <c r="BD422" s="40"/>
      <c r="BE422" s="40"/>
      <c r="BF422" s="40"/>
      <c r="BI422" s="5"/>
    </row>
    <row r="423" spans="1:61" s="6" customFormat="1" ht="15">
      <c r="A423" s="43"/>
      <c r="B423" s="39"/>
      <c r="C423" s="39"/>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2"/>
      <c r="AH423" s="40"/>
      <c r="AI423" s="40"/>
      <c r="AJ423" s="40"/>
      <c r="AK423" s="40"/>
      <c r="AL423" s="40"/>
      <c r="AM423" s="40"/>
      <c r="AN423" s="40"/>
      <c r="AO423" s="40"/>
      <c r="AP423" s="40"/>
      <c r="AQ423" s="40"/>
      <c r="AR423" s="40"/>
      <c r="AS423" s="40"/>
      <c r="AT423" s="40"/>
      <c r="AU423" s="40"/>
      <c r="AV423" s="40"/>
      <c r="AW423" s="40"/>
      <c r="AX423" s="40"/>
      <c r="AY423" s="40"/>
      <c r="AZ423" s="42"/>
      <c r="BA423" s="40"/>
      <c r="BB423" s="40"/>
      <c r="BC423" s="40"/>
      <c r="BD423" s="40"/>
      <c r="BE423" s="40"/>
      <c r="BF423" s="40"/>
      <c r="BI423" s="5"/>
    </row>
    <row r="424" spans="1:61" s="6" customFormat="1" ht="15">
      <c r="A424" s="43"/>
      <c r="B424" s="39"/>
      <c r="C424" s="39"/>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2"/>
      <c r="AH424" s="40"/>
      <c r="AI424" s="40"/>
      <c r="AJ424" s="40"/>
      <c r="AK424" s="40"/>
      <c r="AL424" s="40"/>
      <c r="AM424" s="40"/>
      <c r="AN424" s="40"/>
      <c r="AO424" s="40"/>
      <c r="AP424" s="40"/>
      <c r="AQ424" s="40"/>
      <c r="AR424" s="40"/>
      <c r="AS424" s="40"/>
      <c r="AT424" s="40"/>
      <c r="AU424" s="40"/>
      <c r="AV424" s="40"/>
      <c r="AW424" s="40"/>
      <c r="AX424" s="40"/>
      <c r="AY424" s="40"/>
      <c r="AZ424" s="42"/>
      <c r="BA424" s="40"/>
      <c r="BB424" s="40"/>
      <c r="BC424" s="40"/>
      <c r="BD424" s="40"/>
      <c r="BE424" s="40"/>
      <c r="BF424" s="40"/>
      <c r="BI424" s="33"/>
    </row>
    <row r="425" spans="1:61" s="6" customFormat="1" ht="15">
      <c r="A425" s="43"/>
      <c r="B425" s="39"/>
      <c r="C425" s="39"/>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2"/>
      <c r="AH425" s="40"/>
      <c r="AI425" s="40"/>
      <c r="AJ425" s="40"/>
      <c r="AK425" s="40"/>
      <c r="AL425" s="40"/>
      <c r="AM425" s="40"/>
      <c r="AN425" s="40"/>
      <c r="AO425" s="40"/>
      <c r="AP425" s="40"/>
      <c r="AQ425" s="40"/>
      <c r="AR425" s="40"/>
      <c r="AS425" s="40"/>
      <c r="AT425" s="40"/>
      <c r="AU425" s="40"/>
      <c r="AV425" s="40"/>
      <c r="AW425" s="40"/>
      <c r="AX425" s="40"/>
      <c r="AY425" s="40"/>
      <c r="AZ425" s="42"/>
      <c r="BA425" s="40"/>
      <c r="BB425" s="40"/>
      <c r="BC425" s="40"/>
      <c r="BD425" s="40"/>
      <c r="BE425" s="40"/>
      <c r="BF425" s="40"/>
      <c r="BI425" s="33"/>
    </row>
    <row r="426" spans="1:61" s="6" customFormat="1" ht="15">
      <c r="A426" s="38"/>
      <c r="B426" s="39"/>
      <c r="C426" s="39"/>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2"/>
      <c r="AH426" s="40"/>
      <c r="AI426" s="40"/>
      <c r="AJ426" s="40"/>
      <c r="AK426" s="40"/>
      <c r="AL426" s="40"/>
      <c r="AM426" s="40"/>
      <c r="AN426" s="40"/>
      <c r="AO426" s="40"/>
      <c r="AP426" s="40"/>
      <c r="AQ426" s="40"/>
      <c r="AR426" s="40"/>
      <c r="AS426" s="40"/>
      <c r="AT426" s="40"/>
      <c r="AU426" s="40"/>
      <c r="AV426" s="40"/>
      <c r="AW426" s="40"/>
      <c r="AX426" s="40"/>
      <c r="AY426" s="40"/>
      <c r="AZ426" s="42"/>
      <c r="BA426" s="40"/>
      <c r="BB426" s="40"/>
      <c r="BC426" s="40"/>
      <c r="BD426" s="40"/>
      <c r="BE426" s="40"/>
      <c r="BF426" s="40"/>
      <c r="BI426" s="5"/>
    </row>
    <row r="427" spans="1:61" s="6" customFormat="1" ht="15">
      <c r="A427" s="38"/>
      <c r="B427" s="39"/>
      <c r="C427" s="39"/>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2"/>
      <c r="AH427" s="40"/>
      <c r="AI427" s="40"/>
      <c r="AJ427" s="40"/>
      <c r="AK427" s="40"/>
      <c r="AL427" s="40"/>
      <c r="AM427" s="40"/>
      <c r="AN427" s="40"/>
      <c r="AO427" s="40"/>
      <c r="AP427" s="40"/>
      <c r="AQ427" s="40"/>
      <c r="AR427" s="40"/>
      <c r="AS427" s="40"/>
      <c r="AT427" s="40"/>
      <c r="AU427" s="40"/>
      <c r="AV427" s="40"/>
      <c r="AW427" s="40"/>
      <c r="AX427" s="40"/>
      <c r="AY427" s="40"/>
      <c r="AZ427" s="42"/>
      <c r="BA427" s="40"/>
      <c r="BB427" s="40"/>
      <c r="BC427" s="40"/>
      <c r="BD427" s="40"/>
      <c r="BE427" s="40"/>
      <c r="BF427" s="40"/>
      <c r="BI427" s="5"/>
    </row>
    <row r="428" spans="1:61" s="6" customFormat="1" ht="15">
      <c r="A428" s="38"/>
      <c r="B428" s="39"/>
      <c r="C428" s="39"/>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2"/>
      <c r="AH428" s="40"/>
      <c r="AI428" s="40"/>
      <c r="AJ428" s="40"/>
      <c r="AK428" s="40"/>
      <c r="AL428" s="40"/>
      <c r="AM428" s="40"/>
      <c r="AN428" s="40"/>
      <c r="AO428" s="40"/>
      <c r="AP428" s="40"/>
      <c r="AQ428" s="40"/>
      <c r="AR428" s="40"/>
      <c r="AS428" s="40"/>
      <c r="AT428" s="40"/>
      <c r="AU428" s="40"/>
      <c r="AV428" s="40"/>
      <c r="AW428" s="40"/>
      <c r="AX428" s="40"/>
      <c r="AY428" s="40"/>
      <c r="AZ428" s="42"/>
      <c r="BA428" s="40"/>
      <c r="BB428" s="40"/>
      <c r="BC428" s="40"/>
      <c r="BD428" s="40"/>
      <c r="BE428" s="40"/>
      <c r="BF428" s="40"/>
      <c r="BI428" s="33"/>
    </row>
    <row r="429" spans="1:61" s="6" customFormat="1" ht="15">
      <c r="A429" s="38"/>
      <c r="B429" s="39"/>
      <c r="C429" s="39"/>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2"/>
      <c r="AH429" s="40"/>
      <c r="AI429" s="40"/>
      <c r="AJ429" s="40"/>
      <c r="AK429" s="40"/>
      <c r="AL429" s="40"/>
      <c r="AM429" s="40"/>
      <c r="AN429" s="40"/>
      <c r="AO429" s="40"/>
      <c r="AP429" s="40"/>
      <c r="AQ429" s="40"/>
      <c r="AR429" s="40"/>
      <c r="AS429" s="40"/>
      <c r="AT429" s="40"/>
      <c r="AU429" s="40"/>
      <c r="AV429" s="40"/>
      <c r="AW429" s="40"/>
      <c r="AX429" s="40"/>
      <c r="AY429" s="40"/>
      <c r="AZ429" s="42"/>
      <c r="BA429" s="40"/>
      <c r="BB429" s="40"/>
      <c r="BC429" s="40"/>
      <c r="BD429" s="40"/>
      <c r="BE429" s="40"/>
      <c r="BF429" s="40"/>
      <c r="BI429" s="33"/>
    </row>
    <row r="430" spans="1:61" s="6" customFormat="1" ht="15">
      <c r="A430" s="38"/>
      <c r="B430" s="39"/>
      <c r="C430" s="39"/>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2"/>
      <c r="AH430" s="40"/>
      <c r="AI430" s="40"/>
      <c r="AJ430" s="40"/>
      <c r="AK430" s="40"/>
      <c r="AL430" s="40"/>
      <c r="AM430" s="40"/>
      <c r="AN430" s="40"/>
      <c r="AO430" s="40"/>
      <c r="AP430" s="40"/>
      <c r="AQ430" s="40"/>
      <c r="AR430" s="40"/>
      <c r="AS430" s="40"/>
      <c r="AT430" s="40"/>
      <c r="AU430" s="40"/>
      <c r="AV430" s="40"/>
      <c r="AW430" s="40"/>
      <c r="AX430" s="40"/>
      <c r="AY430" s="40"/>
      <c r="AZ430" s="42"/>
      <c r="BA430" s="40"/>
      <c r="BB430" s="40"/>
      <c r="BC430" s="40"/>
      <c r="BD430" s="40"/>
      <c r="BE430" s="40"/>
      <c r="BF430" s="40"/>
      <c r="BI430" s="5"/>
    </row>
    <row r="431" spans="1:61" s="6" customFormat="1" ht="15">
      <c r="A431" s="38"/>
      <c r="B431" s="39"/>
      <c r="C431" s="39"/>
      <c r="D431" s="40"/>
      <c r="E431" s="40"/>
      <c r="F431" s="40"/>
      <c r="G431" s="40"/>
      <c r="H431" s="40"/>
      <c r="I431" s="40"/>
      <c r="J431" s="40"/>
      <c r="K431" s="41"/>
      <c r="L431" s="40"/>
      <c r="M431" s="40"/>
      <c r="N431" s="40"/>
      <c r="O431" s="40"/>
      <c r="P431" s="40"/>
      <c r="Q431" s="40"/>
      <c r="R431" s="40"/>
      <c r="S431" s="40"/>
      <c r="T431" s="40"/>
      <c r="U431" s="40"/>
      <c r="V431" s="40"/>
      <c r="W431" s="40"/>
      <c r="X431" s="40"/>
      <c r="Y431" s="40"/>
      <c r="Z431" s="40"/>
      <c r="AA431" s="40"/>
      <c r="AB431" s="40"/>
      <c r="AC431" s="40"/>
      <c r="AD431" s="40"/>
      <c r="AE431" s="40"/>
      <c r="AF431" s="40"/>
      <c r="AG431" s="42"/>
      <c r="AH431" s="40"/>
      <c r="AI431" s="40"/>
      <c r="AJ431" s="40"/>
      <c r="AK431" s="40"/>
      <c r="AL431" s="40"/>
      <c r="AM431" s="40"/>
      <c r="AN431" s="40"/>
      <c r="AO431" s="40"/>
      <c r="AP431" s="40"/>
      <c r="AQ431" s="40"/>
      <c r="AR431" s="40"/>
      <c r="AS431" s="40"/>
      <c r="AT431" s="40"/>
      <c r="AU431" s="40"/>
      <c r="AV431" s="40"/>
      <c r="AW431" s="40"/>
      <c r="AX431" s="40"/>
      <c r="AY431" s="40"/>
      <c r="AZ431" s="42"/>
      <c r="BA431" s="40"/>
      <c r="BB431" s="40"/>
      <c r="BC431" s="40"/>
      <c r="BD431" s="40"/>
      <c r="BE431" s="40"/>
      <c r="BF431" s="40"/>
      <c r="BI431" s="5"/>
    </row>
    <row r="432" spans="1:61" s="6" customFormat="1" ht="15">
      <c r="A432" s="38"/>
      <c r="B432" s="39"/>
      <c r="C432" s="39"/>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2"/>
      <c r="AH432" s="40"/>
      <c r="AI432" s="40"/>
      <c r="AJ432" s="40"/>
      <c r="AK432" s="40"/>
      <c r="AL432" s="40"/>
      <c r="AM432" s="40"/>
      <c r="AN432" s="40"/>
      <c r="AO432" s="40"/>
      <c r="AP432" s="40"/>
      <c r="AQ432" s="40"/>
      <c r="AR432" s="40"/>
      <c r="AS432" s="40"/>
      <c r="AT432" s="40"/>
      <c r="AU432" s="40"/>
      <c r="AV432" s="40"/>
      <c r="AW432" s="40"/>
      <c r="AX432" s="40"/>
      <c r="AY432" s="40"/>
      <c r="AZ432" s="42"/>
      <c r="BA432" s="40"/>
      <c r="BB432" s="40"/>
      <c r="BC432" s="40"/>
      <c r="BD432" s="40"/>
      <c r="BE432" s="40"/>
      <c r="BF432" s="40"/>
      <c r="BI432" s="33"/>
    </row>
    <row r="433" spans="1:61" s="6" customFormat="1" ht="15">
      <c r="A433" s="38"/>
      <c r="B433" s="39"/>
      <c r="C433" s="39"/>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2"/>
      <c r="AH433" s="40"/>
      <c r="AI433" s="40"/>
      <c r="AJ433" s="40"/>
      <c r="AK433" s="40"/>
      <c r="AL433" s="40"/>
      <c r="AM433" s="40"/>
      <c r="AN433" s="40"/>
      <c r="AO433" s="40"/>
      <c r="AP433" s="40"/>
      <c r="AQ433" s="40"/>
      <c r="AR433" s="40"/>
      <c r="AS433" s="40"/>
      <c r="AT433" s="40"/>
      <c r="AU433" s="40"/>
      <c r="AV433" s="40"/>
      <c r="AW433" s="40"/>
      <c r="AX433" s="40"/>
      <c r="AY433" s="40"/>
      <c r="AZ433" s="42"/>
      <c r="BA433" s="40"/>
      <c r="BB433" s="40"/>
      <c r="BC433" s="40"/>
      <c r="BD433" s="40"/>
      <c r="BE433" s="40"/>
      <c r="BF433" s="40"/>
      <c r="BI433" s="33"/>
    </row>
    <row r="434" spans="1:61" s="6" customFormat="1" ht="15">
      <c r="A434" s="38"/>
      <c r="B434" s="39"/>
      <c r="C434" s="39"/>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2"/>
      <c r="AH434" s="40"/>
      <c r="AI434" s="40"/>
      <c r="AJ434" s="40"/>
      <c r="AK434" s="40"/>
      <c r="AL434" s="40"/>
      <c r="AM434" s="40"/>
      <c r="AN434" s="40"/>
      <c r="AO434" s="40"/>
      <c r="AP434" s="40"/>
      <c r="AQ434" s="40"/>
      <c r="AR434" s="40"/>
      <c r="AS434" s="40"/>
      <c r="AT434" s="40"/>
      <c r="AU434" s="40"/>
      <c r="AV434" s="40"/>
      <c r="AW434" s="40"/>
      <c r="AX434" s="40"/>
      <c r="AY434" s="40"/>
      <c r="AZ434" s="42"/>
      <c r="BA434" s="40"/>
      <c r="BB434" s="40"/>
      <c r="BC434" s="40"/>
      <c r="BD434" s="40"/>
      <c r="BE434" s="40"/>
      <c r="BF434" s="40"/>
      <c r="BI434" s="5"/>
    </row>
    <row r="435" spans="1:61" s="6" customFormat="1" ht="15">
      <c r="A435" s="38"/>
      <c r="B435" s="39"/>
      <c r="C435" s="39"/>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2"/>
      <c r="AH435" s="40"/>
      <c r="AI435" s="40"/>
      <c r="AJ435" s="40"/>
      <c r="AK435" s="40"/>
      <c r="AL435" s="40"/>
      <c r="AM435" s="40"/>
      <c r="AN435" s="40"/>
      <c r="AO435" s="40"/>
      <c r="AP435" s="40"/>
      <c r="AQ435" s="40"/>
      <c r="AR435" s="40"/>
      <c r="AS435" s="40"/>
      <c r="AT435" s="40"/>
      <c r="AU435" s="40"/>
      <c r="AV435" s="40"/>
      <c r="AW435" s="40"/>
      <c r="AX435" s="40"/>
      <c r="AY435" s="40"/>
      <c r="AZ435" s="42"/>
      <c r="BA435" s="40"/>
      <c r="BB435" s="40"/>
      <c r="BC435" s="40"/>
      <c r="BD435" s="40"/>
      <c r="BE435" s="40"/>
      <c r="BF435" s="40"/>
      <c r="BI435" s="5"/>
    </row>
    <row r="436" spans="1:61" s="6" customFormat="1" ht="15">
      <c r="A436" s="38"/>
      <c r="B436" s="39"/>
      <c r="C436" s="39"/>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2"/>
      <c r="AH436" s="40"/>
      <c r="AI436" s="40"/>
      <c r="AJ436" s="40"/>
      <c r="AK436" s="40"/>
      <c r="AL436" s="40"/>
      <c r="AM436" s="40"/>
      <c r="AN436" s="40"/>
      <c r="AO436" s="40"/>
      <c r="AP436" s="40"/>
      <c r="AQ436" s="40"/>
      <c r="AR436" s="40"/>
      <c r="AS436" s="40"/>
      <c r="AT436" s="40"/>
      <c r="AU436" s="40"/>
      <c r="AV436" s="40"/>
      <c r="AW436" s="40"/>
      <c r="AX436" s="40"/>
      <c r="AY436" s="40"/>
      <c r="AZ436" s="42"/>
      <c r="BA436" s="40"/>
      <c r="BB436" s="40"/>
      <c r="BC436" s="40"/>
      <c r="BD436" s="40"/>
      <c r="BE436" s="40"/>
      <c r="BF436" s="40"/>
      <c r="BI436" s="33"/>
    </row>
    <row r="437" spans="1:61" s="6" customFormat="1" ht="15">
      <c r="A437" s="38"/>
      <c r="B437" s="39"/>
      <c r="C437" s="39"/>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2"/>
      <c r="AH437" s="40"/>
      <c r="AI437" s="40"/>
      <c r="AJ437" s="40"/>
      <c r="AK437" s="40"/>
      <c r="AL437" s="40"/>
      <c r="AM437" s="40"/>
      <c r="AN437" s="40"/>
      <c r="AO437" s="40"/>
      <c r="AP437" s="40"/>
      <c r="AQ437" s="40"/>
      <c r="AR437" s="40"/>
      <c r="AS437" s="40"/>
      <c r="AT437" s="40"/>
      <c r="AU437" s="40"/>
      <c r="AV437" s="40"/>
      <c r="AW437" s="40"/>
      <c r="AX437" s="40"/>
      <c r="AY437" s="40"/>
      <c r="AZ437" s="42"/>
      <c r="BA437" s="40"/>
      <c r="BB437" s="40"/>
      <c r="BC437" s="40"/>
      <c r="BD437" s="40"/>
      <c r="BE437" s="40"/>
      <c r="BF437" s="40"/>
      <c r="BI437" s="33"/>
    </row>
    <row r="438" spans="1:61" s="6" customFormat="1" ht="15">
      <c r="A438" s="38"/>
      <c r="B438" s="39"/>
      <c r="C438" s="39"/>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2"/>
      <c r="AH438" s="40"/>
      <c r="AI438" s="40"/>
      <c r="AJ438" s="40"/>
      <c r="AK438" s="40"/>
      <c r="AL438" s="40"/>
      <c r="AM438" s="40"/>
      <c r="AN438" s="40"/>
      <c r="AO438" s="40"/>
      <c r="AP438" s="40"/>
      <c r="AQ438" s="40"/>
      <c r="AR438" s="40"/>
      <c r="AS438" s="40"/>
      <c r="AT438" s="40"/>
      <c r="AU438" s="40"/>
      <c r="AV438" s="40"/>
      <c r="AW438" s="40"/>
      <c r="AX438" s="40"/>
      <c r="AY438" s="40"/>
      <c r="AZ438" s="42"/>
      <c r="BA438" s="40"/>
      <c r="BB438" s="40"/>
      <c r="BC438" s="40"/>
      <c r="BD438" s="40"/>
      <c r="BE438" s="40"/>
      <c r="BF438" s="40"/>
      <c r="BI438" s="5"/>
    </row>
    <row r="439" spans="1:61" s="6" customFormat="1" ht="15">
      <c r="A439" s="38"/>
      <c r="B439" s="39"/>
      <c r="C439" s="39"/>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2"/>
      <c r="AH439" s="40"/>
      <c r="AI439" s="40"/>
      <c r="AJ439" s="40"/>
      <c r="AK439" s="40"/>
      <c r="AL439" s="40"/>
      <c r="AM439" s="40"/>
      <c r="AN439" s="40"/>
      <c r="AO439" s="40"/>
      <c r="AP439" s="40"/>
      <c r="AQ439" s="40"/>
      <c r="AR439" s="40"/>
      <c r="AS439" s="40"/>
      <c r="AT439" s="40"/>
      <c r="AU439" s="40"/>
      <c r="AV439" s="40"/>
      <c r="AW439" s="40"/>
      <c r="AX439" s="40"/>
      <c r="AY439" s="40"/>
      <c r="AZ439" s="42"/>
      <c r="BA439" s="40"/>
      <c r="BB439" s="40"/>
      <c r="BC439" s="40"/>
      <c r="BD439" s="40"/>
      <c r="BE439" s="40"/>
      <c r="BF439" s="40"/>
      <c r="BI439" s="5"/>
    </row>
    <row r="440" spans="1:61" s="6" customFormat="1" ht="15">
      <c r="A440" s="38"/>
      <c r="B440" s="39"/>
      <c r="C440" s="39"/>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2"/>
      <c r="AH440" s="40"/>
      <c r="AI440" s="40"/>
      <c r="AJ440" s="40"/>
      <c r="AK440" s="40"/>
      <c r="AL440" s="40"/>
      <c r="AM440" s="40"/>
      <c r="AN440" s="40"/>
      <c r="AO440" s="40"/>
      <c r="AP440" s="40"/>
      <c r="AQ440" s="40"/>
      <c r="AR440" s="40"/>
      <c r="AS440" s="40"/>
      <c r="AT440" s="40"/>
      <c r="AU440" s="40"/>
      <c r="AV440" s="40"/>
      <c r="AW440" s="40"/>
      <c r="AX440" s="40"/>
      <c r="AY440" s="40"/>
      <c r="AZ440" s="42"/>
      <c r="BA440" s="40"/>
      <c r="BB440" s="40"/>
      <c r="BC440" s="40"/>
      <c r="BD440" s="40"/>
      <c r="BE440" s="40"/>
      <c r="BF440" s="40"/>
      <c r="BI440" s="33"/>
    </row>
    <row r="441" spans="1:61" s="6" customFormat="1" ht="15">
      <c r="A441" s="38"/>
      <c r="B441" s="39"/>
      <c r="C441" s="39"/>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2"/>
      <c r="AH441" s="40"/>
      <c r="AI441" s="40"/>
      <c r="AJ441" s="40"/>
      <c r="AK441" s="40"/>
      <c r="AL441" s="40"/>
      <c r="AM441" s="40"/>
      <c r="AN441" s="40"/>
      <c r="AO441" s="40"/>
      <c r="AP441" s="40"/>
      <c r="AQ441" s="40"/>
      <c r="AR441" s="40"/>
      <c r="AS441" s="40"/>
      <c r="AT441" s="40"/>
      <c r="AU441" s="40"/>
      <c r="AV441" s="40"/>
      <c r="AW441" s="40"/>
      <c r="AX441" s="40"/>
      <c r="AY441" s="40"/>
      <c r="AZ441" s="42"/>
      <c r="BA441" s="40"/>
      <c r="BB441" s="40"/>
      <c r="BC441" s="40"/>
      <c r="BD441" s="40"/>
      <c r="BE441" s="40"/>
      <c r="BF441" s="40"/>
      <c r="BI441" s="33"/>
    </row>
    <row r="442" spans="1:61" s="6" customFormat="1" ht="15">
      <c r="A442" s="38"/>
      <c r="B442" s="39"/>
      <c r="C442" s="39"/>
      <c r="D442" s="40"/>
      <c r="E442" s="40"/>
      <c r="F442" s="40"/>
      <c r="G442" s="40"/>
      <c r="H442" s="40"/>
      <c r="I442" s="40"/>
      <c r="J442" s="40"/>
      <c r="K442" s="41"/>
      <c r="L442" s="40"/>
      <c r="M442" s="40"/>
      <c r="N442" s="40"/>
      <c r="O442" s="40"/>
      <c r="P442" s="40"/>
      <c r="Q442" s="40"/>
      <c r="R442" s="40"/>
      <c r="S442" s="40"/>
      <c r="T442" s="40"/>
      <c r="U442" s="40"/>
      <c r="V442" s="40"/>
      <c r="W442" s="40"/>
      <c r="X442" s="40"/>
      <c r="Y442" s="40"/>
      <c r="Z442" s="40"/>
      <c r="AA442" s="40"/>
      <c r="AB442" s="40"/>
      <c r="AC442" s="40"/>
      <c r="AD442" s="40"/>
      <c r="AE442" s="40"/>
      <c r="AF442" s="40"/>
      <c r="AG442" s="42"/>
      <c r="AH442" s="40"/>
      <c r="AI442" s="40"/>
      <c r="AJ442" s="40"/>
      <c r="AK442" s="40"/>
      <c r="AL442" s="40"/>
      <c r="AM442" s="40"/>
      <c r="AN442" s="40"/>
      <c r="AO442" s="40"/>
      <c r="AP442" s="40"/>
      <c r="AQ442" s="40"/>
      <c r="AR442" s="40"/>
      <c r="AS442" s="40"/>
      <c r="AT442" s="40"/>
      <c r="AU442" s="40"/>
      <c r="AV442" s="40"/>
      <c r="AW442" s="40"/>
      <c r="AX442" s="40"/>
      <c r="AY442" s="40"/>
      <c r="AZ442" s="42"/>
      <c r="BA442" s="40"/>
      <c r="BB442" s="40"/>
      <c r="BC442" s="40"/>
      <c r="BD442" s="40"/>
      <c r="BE442" s="40"/>
      <c r="BF442" s="40"/>
      <c r="BI442" s="5"/>
    </row>
    <row r="443" spans="1:61" s="6" customFormat="1" ht="15">
      <c r="A443" s="38"/>
      <c r="B443" s="39"/>
      <c r="C443" s="39"/>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2"/>
      <c r="AH443" s="40"/>
      <c r="AI443" s="40"/>
      <c r="AJ443" s="40"/>
      <c r="AK443" s="40"/>
      <c r="AL443" s="40"/>
      <c r="AM443" s="40"/>
      <c r="AN443" s="40"/>
      <c r="AO443" s="40"/>
      <c r="AP443" s="40"/>
      <c r="AQ443" s="40"/>
      <c r="AR443" s="40"/>
      <c r="AS443" s="40"/>
      <c r="AT443" s="40"/>
      <c r="AU443" s="40"/>
      <c r="AV443" s="40"/>
      <c r="AW443" s="40"/>
      <c r="AX443" s="40"/>
      <c r="AY443" s="40"/>
      <c r="AZ443" s="42"/>
      <c r="BA443" s="40"/>
      <c r="BB443" s="40"/>
      <c r="BC443" s="40"/>
      <c r="BD443" s="40"/>
      <c r="BE443" s="40"/>
      <c r="BF443" s="40"/>
      <c r="BI443" s="5"/>
    </row>
    <row r="444" spans="1:61" s="6" customFormat="1" ht="15">
      <c r="A444" s="38"/>
      <c r="B444" s="39"/>
      <c r="C444" s="39"/>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2"/>
      <c r="AH444" s="40"/>
      <c r="AI444" s="40"/>
      <c r="AJ444" s="40"/>
      <c r="AK444" s="40"/>
      <c r="AL444" s="40"/>
      <c r="AM444" s="40"/>
      <c r="AN444" s="40"/>
      <c r="AO444" s="40"/>
      <c r="AP444" s="40"/>
      <c r="AQ444" s="40"/>
      <c r="AR444" s="40"/>
      <c r="AS444" s="40"/>
      <c r="AT444" s="40"/>
      <c r="AU444" s="40"/>
      <c r="AV444" s="40"/>
      <c r="AW444" s="40"/>
      <c r="AX444" s="40"/>
      <c r="AY444" s="40"/>
      <c r="AZ444" s="42"/>
      <c r="BA444" s="40"/>
      <c r="BB444" s="40"/>
      <c r="BC444" s="40"/>
      <c r="BD444" s="40"/>
      <c r="BE444" s="40"/>
      <c r="BF444" s="40"/>
      <c r="BI444" s="33"/>
    </row>
    <row r="445" spans="1:61" s="6" customFormat="1" ht="15">
      <c r="A445" s="38"/>
      <c r="B445" s="39"/>
      <c r="C445" s="39"/>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2"/>
      <c r="AH445" s="40"/>
      <c r="AI445" s="40"/>
      <c r="AJ445" s="40"/>
      <c r="AK445" s="40"/>
      <c r="AL445" s="40"/>
      <c r="AM445" s="40"/>
      <c r="AN445" s="40"/>
      <c r="AO445" s="40"/>
      <c r="AP445" s="40"/>
      <c r="AQ445" s="40"/>
      <c r="AR445" s="40"/>
      <c r="AS445" s="40"/>
      <c r="AT445" s="40"/>
      <c r="AU445" s="40"/>
      <c r="AV445" s="40"/>
      <c r="AW445" s="40"/>
      <c r="AX445" s="40"/>
      <c r="AY445" s="40"/>
      <c r="AZ445" s="42"/>
      <c r="BA445" s="40"/>
      <c r="BB445" s="40"/>
      <c r="BC445" s="40"/>
      <c r="BD445" s="40"/>
      <c r="BE445" s="40"/>
      <c r="BF445" s="40"/>
      <c r="BI445" s="33"/>
    </row>
    <row r="446" spans="1:61" s="6" customFormat="1" ht="15">
      <c r="A446" s="43"/>
      <c r="B446" s="39"/>
      <c r="C446" s="39"/>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2"/>
      <c r="AH446" s="40"/>
      <c r="AI446" s="40"/>
      <c r="AJ446" s="40"/>
      <c r="AK446" s="40"/>
      <c r="AL446" s="40"/>
      <c r="AM446" s="40"/>
      <c r="AN446" s="40"/>
      <c r="AO446" s="40"/>
      <c r="AP446" s="40"/>
      <c r="AQ446" s="40"/>
      <c r="AR446" s="40"/>
      <c r="AS446" s="40"/>
      <c r="AT446" s="40"/>
      <c r="AU446" s="40"/>
      <c r="AV446" s="40"/>
      <c r="AW446" s="40"/>
      <c r="AX446" s="40"/>
      <c r="AY446" s="40"/>
      <c r="AZ446" s="42"/>
      <c r="BA446" s="40"/>
      <c r="BB446" s="40"/>
      <c r="BC446" s="40"/>
      <c r="BD446" s="40"/>
      <c r="BE446" s="40"/>
      <c r="BF446" s="40"/>
      <c r="BI446" s="5"/>
    </row>
    <row r="447" spans="1:61" s="6" customFormat="1" ht="15">
      <c r="A447" s="38"/>
      <c r="B447" s="39"/>
      <c r="C447" s="39"/>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2"/>
      <c r="AH447" s="40"/>
      <c r="AI447" s="40"/>
      <c r="AJ447" s="40"/>
      <c r="AK447" s="40"/>
      <c r="AL447" s="40"/>
      <c r="AM447" s="40"/>
      <c r="AN447" s="40"/>
      <c r="AO447" s="40"/>
      <c r="AP447" s="40"/>
      <c r="AQ447" s="40"/>
      <c r="AR447" s="40"/>
      <c r="AS447" s="40"/>
      <c r="AT447" s="40"/>
      <c r="AU447" s="40"/>
      <c r="AV447" s="40"/>
      <c r="AW447" s="40"/>
      <c r="AX447" s="40"/>
      <c r="AY447" s="40"/>
      <c r="AZ447" s="42"/>
      <c r="BA447" s="40"/>
      <c r="BB447" s="40"/>
      <c r="BC447" s="40"/>
      <c r="BD447" s="40"/>
      <c r="BE447" s="40"/>
      <c r="BF447" s="40"/>
      <c r="BI447" s="5"/>
    </row>
    <row r="448" spans="1:61" s="6" customFormat="1" ht="15">
      <c r="A448" s="38"/>
      <c r="B448" s="39"/>
      <c r="C448" s="39"/>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2"/>
      <c r="AH448" s="40"/>
      <c r="AI448" s="40"/>
      <c r="AJ448" s="40"/>
      <c r="AK448" s="40"/>
      <c r="AL448" s="40"/>
      <c r="AM448" s="40"/>
      <c r="AN448" s="40"/>
      <c r="AO448" s="40"/>
      <c r="AP448" s="40"/>
      <c r="AQ448" s="40"/>
      <c r="AR448" s="40"/>
      <c r="AS448" s="40"/>
      <c r="AT448" s="40"/>
      <c r="AU448" s="40"/>
      <c r="AV448" s="40"/>
      <c r="AW448" s="40"/>
      <c r="AX448" s="40"/>
      <c r="AY448" s="40"/>
      <c r="AZ448" s="42"/>
      <c r="BA448" s="40"/>
      <c r="BB448" s="40"/>
      <c r="BC448" s="40"/>
      <c r="BD448" s="40"/>
      <c r="BE448" s="40"/>
      <c r="BF448" s="40"/>
      <c r="BI448" s="33"/>
    </row>
    <row r="449" spans="1:61" s="6" customFormat="1" ht="15">
      <c r="A449" s="38"/>
      <c r="B449" s="39"/>
      <c r="C449" s="39"/>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2"/>
      <c r="AH449" s="40"/>
      <c r="AI449" s="40"/>
      <c r="AJ449" s="40"/>
      <c r="AK449" s="40"/>
      <c r="AL449" s="40"/>
      <c r="AM449" s="40"/>
      <c r="AN449" s="40"/>
      <c r="AO449" s="40"/>
      <c r="AP449" s="40"/>
      <c r="AQ449" s="40"/>
      <c r="AR449" s="40"/>
      <c r="AS449" s="40"/>
      <c r="AT449" s="40"/>
      <c r="AU449" s="40"/>
      <c r="AV449" s="40"/>
      <c r="AW449" s="40"/>
      <c r="AX449" s="40"/>
      <c r="AY449" s="40"/>
      <c r="AZ449" s="42"/>
      <c r="BA449" s="40"/>
      <c r="BB449" s="40"/>
      <c r="BC449" s="40"/>
      <c r="BD449" s="40"/>
      <c r="BE449" s="40"/>
      <c r="BF449" s="40"/>
      <c r="BI449" s="33"/>
    </row>
    <row r="450" spans="1:61" s="6" customFormat="1" ht="15">
      <c r="A450" s="38"/>
      <c r="B450" s="39"/>
      <c r="C450" s="39"/>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2"/>
      <c r="AH450" s="40"/>
      <c r="AI450" s="40"/>
      <c r="AJ450" s="40"/>
      <c r="AK450" s="40"/>
      <c r="AL450" s="40"/>
      <c r="AM450" s="40"/>
      <c r="AN450" s="40"/>
      <c r="AO450" s="40"/>
      <c r="AP450" s="40"/>
      <c r="AQ450" s="40"/>
      <c r="AR450" s="40"/>
      <c r="AS450" s="40"/>
      <c r="AT450" s="40"/>
      <c r="AU450" s="40"/>
      <c r="AV450" s="40"/>
      <c r="AW450" s="40"/>
      <c r="AX450" s="40"/>
      <c r="AY450" s="40"/>
      <c r="AZ450" s="42"/>
      <c r="BA450" s="40"/>
      <c r="BB450" s="40"/>
      <c r="BC450" s="40"/>
      <c r="BD450" s="40"/>
      <c r="BE450" s="40"/>
      <c r="BF450" s="40"/>
      <c r="BI450" s="5"/>
    </row>
    <row r="451" spans="1:61" s="6" customFormat="1" ht="15">
      <c r="A451" s="38"/>
      <c r="B451" s="39"/>
      <c r="C451" s="39"/>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2"/>
      <c r="AH451" s="40"/>
      <c r="AI451" s="40"/>
      <c r="AJ451" s="40"/>
      <c r="AK451" s="40"/>
      <c r="AL451" s="40"/>
      <c r="AM451" s="40"/>
      <c r="AN451" s="40"/>
      <c r="AO451" s="40"/>
      <c r="AP451" s="40"/>
      <c r="AQ451" s="40"/>
      <c r="AR451" s="40"/>
      <c r="AS451" s="40"/>
      <c r="AT451" s="40"/>
      <c r="AU451" s="40"/>
      <c r="AV451" s="40"/>
      <c r="AW451" s="40"/>
      <c r="AX451" s="40"/>
      <c r="AY451" s="40"/>
      <c r="AZ451" s="42"/>
      <c r="BA451" s="40"/>
      <c r="BB451" s="40"/>
      <c r="BC451" s="40"/>
      <c r="BD451" s="40"/>
      <c r="BE451" s="40"/>
      <c r="BF451" s="40"/>
      <c r="BI451" s="5"/>
    </row>
    <row r="452" spans="1:61" s="6" customFormat="1" ht="15">
      <c r="A452" s="38"/>
      <c r="B452" s="39"/>
      <c r="C452" s="39"/>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2"/>
      <c r="AH452" s="40"/>
      <c r="AI452" s="40"/>
      <c r="AJ452" s="40"/>
      <c r="AK452" s="40"/>
      <c r="AL452" s="40"/>
      <c r="AM452" s="40"/>
      <c r="AN452" s="40"/>
      <c r="AO452" s="40"/>
      <c r="AP452" s="40"/>
      <c r="AQ452" s="40"/>
      <c r="AR452" s="40"/>
      <c r="AS452" s="40"/>
      <c r="AT452" s="40"/>
      <c r="AU452" s="40"/>
      <c r="AV452" s="40"/>
      <c r="AW452" s="40"/>
      <c r="AX452" s="40"/>
      <c r="AY452" s="40"/>
      <c r="AZ452" s="42"/>
      <c r="BA452" s="40"/>
      <c r="BB452" s="40"/>
      <c r="BC452" s="40"/>
      <c r="BD452" s="40"/>
      <c r="BE452" s="40"/>
      <c r="BF452" s="40"/>
      <c r="BI452" s="33"/>
    </row>
    <row r="453" spans="1:61" s="6" customFormat="1" ht="15">
      <c r="A453" s="38"/>
      <c r="B453" s="39"/>
      <c r="C453" s="39"/>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2"/>
      <c r="AH453" s="40"/>
      <c r="AI453" s="40"/>
      <c r="AJ453" s="40"/>
      <c r="AK453" s="40"/>
      <c r="AL453" s="40"/>
      <c r="AM453" s="40"/>
      <c r="AN453" s="40"/>
      <c r="AO453" s="40"/>
      <c r="AP453" s="40"/>
      <c r="AQ453" s="40"/>
      <c r="AR453" s="40"/>
      <c r="AS453" s="40"/>
      <c r="AT453" s="40"/>
      <c r="AU453" s="40"/>
      <c r="AV453" s="40"/>
      <c r="AW453" s="40"/>
      <c r="AX453" s="40"/>
      <c r="AY453" s="40"/>
      <c r="AZ453" s="42"/>
      <c r="BA453" s="40"/>
      <c r="BB453" s="40"/>
      <c r="BC453" s="40"/>
      <c r="BD453" s="40"/>
      <c r="BE453" s="40"/>
      <c r="BF453" s="40"/>
      <c r="BI453" s="33"/>
    </row>
    <row r="454" spans="1:61" s="6" customFormat="1" ht="15">
      <c r="A454" s="38"/>
      <c r="B454" s="39"/>
      <c r="C454" s="39"/>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2"/>
      <c r="AH454" s="40"/>
      <c r="AI454" s="40"/>
      <c r="AJ454" s="40"/>
      <c r="AK454" s="40"/>
      <c r="AL454" s="40"/>
      <c r="AM454" s="40"/>
      <c r="AN454" s="40"/>
      <c r="AO454" s="40"/>
      <c r="AP454" s="40"/>
      <c r="AQ454" s="40"/>
      <c r="AR454" s="40"/>
      <c r="AS454" s="40"/>
      <c r="AT454" s="40"/>
      <c r="AU454" s="40"/>
      <c r="AV454" s="40"/>
      <c r="AW454" s="40"/>
      <c r="AX454" s="40"/>
      <c r="AY454" s="40"/>
      <c r="AZ454" s="42"/>
      <c r="BA454" s="40"/>
      <c r="BB454" s="40"/>
      <c r="BC454" s="40"/>
      <c r="BD454" s="40"/>
      <c r="BE454" s="40"/>
      <c r="BF454" s="40"/>
      <c r="BI454" s="5"/>
    </row>
    <row r="455" spans="1:61" s="6" customFormat="1" ht="15">
      <c r="A455" s="38"/>
      <c r="B455" s="39"/>
      <c r="C455" s="39"/>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2"/>
      <c r="AH455" s="40"/>
      <c r="AI455" s="40"/>
      <c r="AJ455" s="40"/>
      <c r="AK455" s="40"/>
      <c r="AL455" s="40"/>
      <c r="AM455" s="40"/>
      <c r="AN455" s="40"/>
      <c r="AO455" s="40"/>
      <c r="AP455" s="40"/>
      <c r="AQ455" s="40"/>
      <c r="AR455" s="40"/>
      <c r="AS455" s="40"/>
      <c r="AT455" s="40"/>
      <c r="AU455" s="40"/>
      <c r="AV455" s="40"/>
      <c r="AW455" s="40"/>
      <c r="AX455" s="40"/>
      <c r="AY455" s="40"/>
      <c r="AZ455" s="42"/>
      <c r="BA455" s="40"/>
      <c r="BB455" s="40"/>
      <c r="BC455" s="40"/>
      <c r="BD455" s="40"/>
      <c r="BE455" s="40"/>
      <c r="BF455" s="40"/>
      <c r="BI455" s="5"/>
    </row>
    <row r="456" spans="1:61" s="6" customFormat="1" ht="15">
      <c r="A456" s="38"/>
      <c r="B456" s="39"/>
      <c r="C456" s="39"/>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2"/>
      <c r="AH456" s="40"/>
      <c r="AI456" s="40"/>
      <c r="AJ456" s="40"/>
      <c r="AK456" s="40"/>
      <c r="AL456" s="40"/>
      <c r="AM456" s="40"/>
      <c r="AN456" s="40"/>
      <c r="AO456" s="40"/>
      <c r="AP456" s="40"/>
      <c r="AQ456" s="40"/>
      <c r="AR456" s="40"/>
      <c r="AS456" s="40"/>
      <c r="AT456" s="40"/>
      <c r="AU456" s="40"/>
      <c r="AV456" s="40"/>
      <c r="AW456" s="40"/>
      <c r="AX456" s="40"/>
      <c r="AY456" s="40"/>
      <c r="AZ456" s="42"/>
      <c r="BA456" s="40"/>
      <c r="BB456" s="40"/>
      <c r="BC456" s="40"/>
      <c r="BD456" s="40"/>
      <c r="BE456" s="40"/>
      <c r="BF456" s="40"/>
      <c r="BI456" s="33"/>
    </row>
    <row r="457" spans="1:61" s="6" customFormat="1" ht="15">
      <c r="A457" s="38"/>
      <c r="B457" s="39"/>
      <c r="C457" s="39"/>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2"/>
      <c r="AH457" s="40"/>
      <c r="AI457" s="40"/>
      <c r="AJ457" s="40"/>
      <c r="AK457" s="40"/>
      <c r="AL457" s="40"/>
      <c r="AM457" s="40"/>
      <c r="AN457" s="40"/>
      <c r="AO457" s="40"/>
      <c r="AP457" s="40"/>
      <c r="AQ457" s="40"/>
      <c r="AR457" s="40"/>
      <c r="AS457" s="40"/>
      <c r="AT457" s="40"/>
      <c r="AU457" s="40"/>
      <c r="AV457" s="40"/>
      <c r="AW457" s="40"/>
      <c r="AX457" s="40"/>
      <c r="AY457" s="40"/>
      <c r="AZ457" s="42"/>
      <c r="BA457" s="40"/>
      <c r="BB457" s="40"/>
      <c r="BC457" s="40"/>
      <c r="BD457" s="40"/>
      <c r="BE457" s="40"/>
      <c r="BF457" s="40"/>
      <c r="BI457" s="33"/>
    </row>
    <row r="458" spans="1:61" s="6" customFormat="1" ht="15">
      <c r="A458" s="38"/>
      <c r="B458" s="39"/>
      <c r="C458" s="39"/>
      <c r="D458" s="40"/>
      <c r="E458" s="40"/>
      <c r="F458" s="40"/>
      <c r="G458" s="40"/>
      <c r="H458" s="40"/>
      <c r="I458" s="40"/>
      <c r="J458" s="40"/>
      <c r="K458" s="41"/>
      <c r="L458" s="40"/>
      <c r="M458" s="40"/>
      <c r="N458" s="40"/>
      <c r="O458" s="40"/>
      <c r="P458" s="40"/>
      <c r="Q458" s="40"/>
      <c r="R458" s="40"/>
      <c r="S458" s="40"/>
      <c r="T458" s="40"/>
      <c r="U458" s="40"/>
      <c r="V458" s="40"/>
      <c r="W458" s="40"/>
      <c r="X458" s="40"/>
      <c r="Y458" s="40"/>
      <c r="Z458" s="40"/>
      <c r="AA458" s="40"/>
      <c r="AB458" s="40"/>
      <c r="AC458" s="40"/>
      <c r="AD458" s="40"/>
      <c r="AE458" s="40"/>
      <c r="AF458" s="40"/>
      <c r="AG458" s="42"/>
      <c r="AH458" s="40"/>
      <c r="AI458" s="40"/>
      <c r="AJ458" s="40"/>
      <c r="AK458" s="40"/>
      <c r="AL458" s="40"/>
      <c r="AM458" s="40"/>
      <c r="AN458" s="40"/>
      <c r="AO458" s="40"/>
      <c r="AP458" s="40"/>
      <c r="AQ458" s="40"/>
      <c r="AR458" s="40"/>
      <c r="AS458" s="40"/>
      <c r="AT458" s="40"/>
      <c r="AU458" s="40"/>
      <c r="AV458" s="40"/>
      <c r="AW458" s="40"/>
      <c r="AX458" s="40"/>
      <c r="AY458" s="40"/>
      <c r="AZ458" s="42"/>
      <c r="BA458" s="40"/>
      <c r="BB458" s="40"/>
      <c r="BC458" s="40"/>
      <c r="BD458" s="40"/>
      <c r="BE458" s="40"/>
      <c r="BF458" s="40"/>
      <c r="BI458" s="5"/>
    </row>
    <row r="459" spans="1:61" s="6" customFormat="1" ht="15">
      <c r="A459" s="38"/>
      <c r="B459" s="39"/>
      <c r="C459" s="39"/>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2"/>
      <c r="AH459" s="40"/>
      <c r="AI459" s="40"/>
      <c r="AJ459" s="40"/>
      <c r="AK459" s="40"/>
      <c r="AL459" s="40"/>
      <c r="AM459" s="40"/>
      <c r="AN459" s="40"/>
      <c r="AO459" s="40"/>
      <c r="AP459" s="40"/>
      <c r="AQ459" s="40"/>
      <c r="AR459" s="40"/>
      <c r="AS459" s="40"/>
      <c r="AT459" s="40"/>
      <c r="AU459" s="40"/>
      <c r="AV459" s="40"/>
      <c r="AW459" s="40"/>
      <c r="AX459" s="40"/>
      <c r="AY459" s="40"/>
      <c r="AZ459" s="42"/>
      <c r="BA459" s="40"/>
      <c r="BB459" s="40"/>
      <c r="BC459" s="40"/>
      <c r="BD459" s="40"/>
      <c r="BE459" s="40"/>
      <c r="BF459" s="40"/>
      <c r="BI459" s="5"/>
    </row>
    <row r="460" spans="1:61" s="6" customFormat="1" ht="15">
      <c r="A460" s="38"/>
      <c r="B460" s="39"/>
      <c r="C460" s="39"/>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2"/>
      <c r="AH460" s="40"/>
      <c r="AI460" s="40"/>
      <c r="AJ460" s="40"/>
      <c r="AK460" s="40"/>
      <c r="AL460" s="40"/>
      <c r="AM460" s="40"/>
      <c r="AN460" s="40"/>
      <c r="AO460" s="40"/>
      <c r="AP460" s="40"/>
      <c r="AQ460" s="40"/>
      <c r="AR460" s="40"/>
      <c r="AS460" s="40"/>
      <c r="AT460" s="40"/>
      <c r="AU460" s="40"/>
      <c r="AV460" s="40"/>
      <c r="AW460" s="40"/>
      <c r="AX460" s="40"/>
      <c r="AY460" s="40"/>
      <c r="AZ460" s="42"/>
      <c r="BA460" s="40"/>
      <c r="BB460" s="40"/>
      <c r="BC460" s="40"/>
      <c r="BD460" s="40"/>
      <c r="BE460" s="40"/>
      <c r="BF460" s="40"/>
      <c r="BI460" s="33"/>
    </row>
    <row r="461" spans="1:61" s="6" customFormat="1" ht="15">
      <c r="A461" s="44"/>
      <c r="B461" s="45"/>
      <c r="C461" s="46"/>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2"/>
      <c r="AH461" s="40"/>
      <c r="AI461" s="40"/>
      <c r="AJ461" s="40"/>
      <c r="AK461" s="40"/>
      <c r="AL461" s="40"/>
      <c r="AM461" s="40"/>
      <c r="AN461" s="40"/>
      <c r="AO461" s="40"/>
      <c r="AP461" s="40"/>
      <c r="AQ461" s="40"/>
      <c r="AR461" s="40"/>
      <c r="AS461" s="40"/>
      <c r="AT461" s="40"/>
      <c r="AU461" s="40"/>
      <c r="AV461" s="40"/>
      <c r="AW461" s="40"/>
      <c r="AX461" s="40"/>
      <c r="AY461" s="40"/>
      <c r="AZ461" s="42"/>
      <c r="BA461" s="40"/>
      <c r="BB461" s="40"/>
      <c r="BC461" s="40"/>
      <c r="BD461" s="40"/>
      <c r="BE461" s="40"/>
      <c r="BF461" s="40"/>
      <c r="BI461" s="33"/>
    </row>
    <row r="462" spans="1:61" s="6" customFormat="1" ht="15">
      <c r="A462" s="38"/>
      <c r="B462" s="39"/>
      <c r="C462" s="39"/>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2"/>
      <c r="AH462" s="40"/>
      <c r="AI462" s="40"/>
      <c r="AJ462" s="40"/>
      <c r="AK462" s="40"/>
      <c r="AL462" s="40"/>
      <c r="AM462" s="40"/>
      <c r="AN462" s="40"/>
      <c r="AO462" s="40"/>
      <c r="AP462" s="40"/>
      <c r="AQ462" s="40"/>
      <c r="AR462" s="40"/>
      <c r="AS462" s="40"/>
      <c r="AT462" s="40"/>
      <c r="AU462" s="40"/>
      <c r="AV462" s="40"/>
      <c r="AW462" s="40"/>
      <c r="AX462" s="40"/>
      <c r="AY462" s="40"/>
      <c r="AZ462" s="42"/>
      <c r="BA462" s="40"/>
      <c r="BB462" s="40"/>
      <c r="BC462" s="40"/>
      <c r="BD462" s="40"/>
      <c r="BE462" s="40"/>
      <c r="BF462" s="40"/>
      <c r="BI462" s="5"/>
    </row>
    <row r="463" spans="1:61" s="6" customFormat="1" ht="15">
      <c r="A463" s="38"/>
      <c r="B463" s="39"/>
      <c r="C463" s="39"/>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2"/>
      <c r="AH463" s="40"/>
      <c r="AI463" s="40"/>
      <c r="AJ463" s="40"/>
      <c r="AK463" s="40"/>
      <c r="AL463" s="40"/>
      <c r="AM463" s="40"/>
      <c r="AN463" s="40"/>
      <c r="AO463" s="40"/>
      <c r="AP463" s="40"/>
      <c r="AQ463" s="40"/>
      <c r="AR463" s="40"/>
      <c r="AS463" s="40"/>
      <c r="AT463" s="40"/>
      <c r="AU463" s="40"/>
      <c r="AV463" s="40"/>
      <c r="AW463" s="40"/>
      <c r="AX463" s="40"/>
      <c r="AY463" s="40"/>
      <c r="AZ463" s="42"/>
      <c r="BA463" s="40"/>
      <c r="BB463" s="40"/>
      <c r="BC463" s="40"/>
      <c r="BD463" s="40"/>
      <c r="BE463" s="40"/>
      <c r="BF463" s="40"/>
      <c r="BI463" s="5"/>
    </row>
    <row r="464" spans="1:61" s="6" customFormat="1" ht="15">
      <c r="A464" s="38"/>
      <c r="B464" s="39"/>
      <c r="C464" s="39"/>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2"/>
      <c r="AH464" s="40"/>
      <c r="AI464" s="40"/>
      <c r="AJ464" s="40"/>
      <c r="AK464" s="40"/>
      <c r="AL464" s="40"/>
      <c r="AM464" s="40"/>
      <c r="AN464" s="40"/>
      <c r="AO464" s="40"/>
      <c r="AP464" s="40"/>
      <c r="AQ464" s="40"/>
      <c r="AR464" s="40"/>
      <c r="AS464" s="40"/>
      <c r="AT464" s="40"/>
      <c r="AU464" s="40"/>
      <c r="AV464" s="40"/>
      <c r="AW464" s="40"/>
      <c r="AX464" s="40"/>
      <c r="AY464" s="40"/>
      <c r="AZ464" s="42"/>
      <c r="BA464" s="40"/>
      <c r="BB464" s="40"/>
      <c r="BC464" s="40"/>
      <c r="BD464" s="40"/>
      <c r="BE464" s="40"/>
      <c r="BF464" s="40"/>
      <c r="BI464" s="33"/>
    </row>
    <row r="465" spans="1:61" s="6" customFormat="1" ht="15">
      <c r="A465" s="38"/>
      <c r="B465" s="39"/>
      <c r="C465" s="39"/>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2"/>
      <c r="AH465" s="40"/>
      <c r="AI465" s="40"/>
      <c r="AJ465" s="40"/>
      <c r="AK465" s="40"/>
      <c r="AL465" s="40"/>
      <c r="AM465" s="40"/>
      <c r="AN465" s="40"/>
      <c r="AO465" s="40"/>
      <c r="AP465" s="40"/>
      <c r="AQ465" s="40"/>
      <c r="AR465" s="40"/>
      <c r="AS465" s="40"/>
      <c r="AT465" s="40"/>
      <c r="AU465" s="40"/>
      <c r="AV465" s="40"/>
      <c r="AW465" s="40"/>
      <c r="AX465" s="40"/>
      <c r="AY465" s="40"/>
      <c r="AZ465" s="42"/>
      <c r="BA465" s="40"/>
      <c r="BB465" s="40"/>
      <c r="BC465" s="40"/>
      <c r="BD465" s="40"/>
      <c r="BE465" s="40"/>
      <c r="BF465" s="40"/>
      <c r="BI465" s="33"/>
    </row>
    <row r="466" spans="1:61" s="6" customFormat="1" ht="15">
      <c r="A466" s="38"/>
      <c r="B466" s="39"/>
      <c r="C466" s="39"/>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2"/>
      <c r="AH466" s="40"/>
      <c r="AI466" s="40"/>
      <c r="AJ466" s="40"/>
      <c r="AK466" s="40"/>
      <c r="AL466" s="40"/>
      <c r="AM466" s="40"/>
      <c r="AN466" s="40"/>
      <c r="AO466" s="40"/>
      <c r="AP466" s="40"/>
      <c r="AQ466" s="40"/>
      <c r="AR466" s="40"/>
      <c r="AS466" s="40"/>
      <c r="AT466" s="40"/>
      <c r="AU466" s="40"/>
      <c r="AV466" s="40"/>
      <c r="AW466" s="40"/>
      <c r="AX466" s="40"/>
      <c r="AY466" s="40"/>
      <c r="AZ466" s="42"/>
      <c r="BA466" s="40"/>
      <c r="BB466" s="40"/>
      <c r="BC466" s="40"/>
      <c r="BD466" s="40"/>
      <c r="BE466" s="40"/>
      <c r="BF466" s="40"/>
      <c r="BI466" s="5"/>
    </row>
    <row r="467" spans="1:61" s="6" customFormat="1" ht="15">
      <c r="A467" s="47"/>
      <c r="B467" s="48"/>
      <c r="C467" s="48"/>
      <c r="D467" s="40"/>
      <c r="E467" s="40"/>
      <c r="F467" s="40"/>
      <c r="G467" s="40"/>
      <c r="H467" s="40"/>
      <c r="I467" s="40"/>
      <c r="J467" s="40"/>
      <c r="K467" s="41"/>
      <c r="L467" s="40"/>
      <c r="M467" s="40"/>
      <c r="N467" s="40"/>
      <c r="O467" s="40"/>
      <c r="P467" s="40"/>
      <c r="Q467" s="40"/>
      <c r="R467" s="40"/>
      <c r="S467" s="40"/>
      <c r="T467" s="40"/>
      <c r="U467" s="40"/>
      <c r="V467" s="40"/>
      <c r="W467" s="40"/>
      <c r="X467" s="40"/>
      <c r="Y467" s="40"/>
      <c r="Z467" s="40"/>
      <c r="AA467" s="40"/>
      <c r="AB467" s="40"/>
      <c r="AC467" s="40"/>
      <c r="AD467" s="40"/>
      <c r="AE467" s="40"/>
      <c r="AF467" s="40"/>
      <c r="AG467" s="42"/>
      <c r="AH467" s="40"/>
      <c r="AI467" s="40"/>
      <c r="AJ467" s="40"/>
      <c r="AK467" s="40"/>
      <c r="AL467" s="40"/>
      <c r="AM467" s="40"/>
      <c r="AN467" s="40"/>
      <c r="AO467" s="40"/>
      <c r="AP467" s="40"/>
      <c r="AQ467" s="40"/>
      <c r="AR467" s="40"/>
      <c r="AS467" s="40"/>
      <c r="AT467" s="40"/>
      <c r="AU467" s="40"/>
      <c r="AV467" s="40"/>
      <c r="AW467" s="40"/>
      <c r="AX467" s="40"/>
      <c r="AY467" s="40"/>
      <c r="AZ467" s="42"/>
      <c r="BA467" s="40"/>
      <c r="BB467" s="40"/>
      <c r="BC467" s="40"/>
      <c r="BD467" s="40"/>
      <c r="BE467" s="40"/>
      <c r="BF467" s="40"/>
      <c r="BI467" s="5"/>
    </row>
    <row r="468" spans="1:61" s="6" customFormat="1" ht="15">
      <c r="A468" s="49"/>
      <c r="B468" s="50"/>
      <c r="C468" s="51"/>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2"/>
      <c r="AH468" s="40"/>
      <c r="AI468" s="40"/>
      <c r="AJ468" s="40"/>
      <c r="AK468" s="40"/>
      <c r="AL468" s="40"/>
      <c r="AM468" s="40"/>
      <c r="AN468" s="40"/>
      <c r="AO468" s="40"/>
      <c r="AP468" s="40"/>
      <c r="AQ468" s="40"/>
      <c r="AR468" s="40"/>
      <c r="AS468" s="40"/>
      <c r="AT468" s="40"/>
      <c r="AU468" s="40"/>
      <c r="AV468" s="40"/>
      <c r="AW468" s="40"/>
      <c r="AX468" s="40"/>
      <c r="AY468" s="40"/>
      <c r="AZ468" s="42"/>
      <c r="BA468" s="40"/>
      <c r="BB468" s="40"/>
      <c r="BC468" s="40"/>
      <c r="BD468" s="40"/>
      <c r="BE468" s="40"/>
      <c r="BF468" s="40"/>
      <c r="BI468" s="33"/>
    </row>
    <row r="469" spans="1:61" s="6" customFormat="1" ht="15">
      <c r="A469" s="52"/>
      <c r="B469" s="53"/>
      <c r="C469" s="54"/>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2"/>
      <c r="AH469" s="40"/>
      <c r="AI469" s="40"/>
      <c r="AJ469" s="40"/>
      <c r="AK469" s="40"/>
      <c r="AL469" s="40"/>
      <c r="AM469" s="40"/>
      <c r="AN469" s="40"/>
      <c r="AO469" s="40"/>
      <c r="AP469" s="40"/>
      <c r="AQ469" s="40"/>
      <c r="AR469" s="40"/>
      <c r="AS469" s="40"/>
      <c r="AT469" s="40"/>
      <c r="AU469" s="40"/>
      <c r="AV469" s="40"/>
      <c r="AW469" s="40"/>
      <c r="AX469" s="40"/>
      <c r="AY469" s="40"/>
      <c r="AZ469" s="42"/>
      <c r="BA469" s="40"/>
      <c r="BB469" s="40"/>
      <c r="BC469" s="40"/>
      <c r="BD469" s="40"/>
      <c r="BE469" s="40"/>
      <c r="BF469" s="40"/>
      <c r="BI469" s="33"/>
    </row>
    <row r="470" spans="1:61" s="6" customFormat="1" ht="15">
      <c r="A470" s="55"/>
      <c r="B470" s="56"/>
      <c r="C470" s="57"/>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2"/>
      <c r="AH470" s="40"/>
      <c r="AI470" s="40"/>
      <c r="AJ470" s="40"/>
      <c r="AK470" s="40"/>
      <c r="AL470" s="40"/>
      <c r="AM470" s="40"/>
      <c r="AN470" s="40"/>
      <c r="AO470" s="40"/>
      <c r="AP470" s="40"/>
      <c r="AQ470" s="40"/>
      <c r="AR470" s="40"/>
      <c r="AS470" s="40"/>
      <c r="AT470" s="40"/>
      <c r="AU470" s="40"/>
      <c r="AV470" s="40"/>
      <c r="AW470" s="40"/>
      <c r="AX470" s="40"/>
      <c r="AY470" s="40"/>
      <c r="AZ470" s="42"/>
      <c r="BA470" s="40"/>
      <c r="BB470" s="40"/>
      <c r="BC470" s="40"/>
      <c r="BD470" s="40"/>
      <c r="BE470" s="40"/>
      <c r="BF470" s="40"/>
      <c r="BI470" s="5"/>
    </row>
    <row r="471" spans="1:61" s="6" customFormat="1" ht="15">
      <c r="A471" s="38"/>
      <c r="B471" s="39"/>
      <c r="C471" s="39"/>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2"/>
      <c r="AH471" s="40"/>
      <c r="AI471" s="40"/>
      <c r="AJ471" s="40"/>
      <c r="AK471" s="40"/>
      <c r="AL471" s="40"/>
      <c r="AM471" s="40"/>
      <c r="AN471" s="40"/>
      <c r="AO471" s="40"/>
      <c r="AP471" s="40"/>
      <c r="AQ471" s="40"/>
      <c r="AR471" s="40"/>
      <c r="AS471" s="40"/>
      <c r="AT471" s="40"/>
      <c r="AU471" s="40"/>
      <c r="AV471" s="40"/>
      <c r="AW471" s="40"/>
      <c r="AX471" s="40"/>
      <c r="AY471" s="40"/>
      <c r="AZ471" s="42"/>
      <c r="BA471" s="40"/>
      <c r="BB471" s="40"/>
      <c r="BC471" s="40"/>
      <c r="BD471" s="40"/>
      <c r="BE471" s="40"/>
      <c r="BF471" s="40"/>
      <c r="BI471" s="5"/>
    </row>
    <row r="472" spans="1:61" s="6" customFormat="1" ht="15">
      <c r="A472" s="38"/>
      <c r="B472" s="39"/>
      <c r="C472" s="39"/>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2"/>
      <c r="AH472" s="40"/>
      <c r="AI472" s="40"/>
      <c r="AJ472" s="40"/>
      <c r="AK472" s="40"/>
      <c r="AL472" s="40"/>
      <c r="AM472" s="40"/>
      <c r="AN472" s="40"/>
      <c r="AO472" s="40"/>
      <c r="AP472" s="40"/>
      <c r="AQ472" s="40"/>
      <c r="AR472" s="40"/>
      <c r="AS472" s="40"/>
      <c r="AT472" s="40"/>
      <c r="AU472" s="40"/>
      <c r="AV472" s="40"/>
      <c r="AW472" s="40"/>
      <c r="AX472" s="40"/>
      <c r="AY472" s="40"/>
      <c r="AZ472" s="42"/>
      <c r="BA472" s="40"/>
      <c r="BB472" s="40"/>
      <c r="BC472" s="40"/>
      <c r="BD472" s="40"/>
      <c r="BE472" s="40"/>
      <c r="BF472" s="40"/>
      <c r="BI472" s="33"/>
    </row>
    <row r="473" spans="1:61" s="6" customFormat="1" ht="15">
      <c r="A473" s="58"/>
      <c r="B473" s="59"/>
      <c r="C473" s="6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2"/>
      <c r="AH473" s="40"/>
      <c r="AI473" s="40"/>
      <c r="AJ473" s="40"/>
      <c r="AK473" s="40"/>
      <c r="AL473" s="40"/>
      <c r="AM473" s="40"/>
      <c r="AN473" s="40"/>
      <c r="AO473" s="40"/>
      <c r="AP473" s="40"/>
      <c r="AQ473" s="40"/>
      <c r="AR473" s="40"/>
      <c r="AS473" s="40"/>
      <c r="AT473" s="40"/>
      <c r="AU473" s="40"/>
      <c r="AV473" s="40"/>
      <c r="AW473" s="40"/>
      <c r="AX473" s="40"/>
      <c r="AY473" s="40"/>
      <c r="AZ473" s="42"/>
      <c r="BA473" s="40"/>
      <c r="BB473" s="40"/>
      <c r="BC473" s="40"/>
      <c r="BD473" s="40"/>
      <c r="BE473" s="40"/>
      <c r="BF473" s="40"/>
      <c r="BI473" s="33"/>
    </row>
    <row r="474" spans="1:61" s="6" customFormat="1" ht="15">
      <c r="A474" s="38"/>
      <c r="B474" s="39"/>
      <c r="C474" s="39"/>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2"/>
      <c r="AH474" s="40"/>
      <c r="AI474" s="40"/>
      <c r="AJ474" s="40"/>
      <c r="AK474" s="40"/>
      <c r="AL474" s="40"/>
      <c r="AM474" s="40"/>
      <c r="AN474" s="40"/>
      <c r="AO474" s="40"/>
      <c r="AP474" s="40"/>
      <c r="AQ474" s="40"/>
      <c r="AR474" s="40"/>
      <c r="AS474" s="40"/>
      <c r="AT474" s="40"/>
      <c r="AU474" s="40"/>
      <c r="AV474" s="40"/>
      <c r="AW474" s="40"/>
      <c r="AX474" s="40"/>
      <c r="AY474" s="40"/>
      <c r="AZ474" s="42"/>
      <c r="BA474" s="40"/>
      <c r="BB474" s="40"/>
      <c r="BC474" s="40"/>
      <c r="BD474" s="40"/>
      <c r="BE474" s="40"/>
      <c r="BF474" s="40"/>
      <c r="BI474" s="5"/>
    </row>
    <row r="475" spans="1:61" s="6" customFormat="1" ht="15">
      <c r="A475" s="38"/>
      <c r="B475" s="39"/>
      <c r="C475" s="39"/>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2"/>
      <c r="AH475" s="40"/>
      <c r="AI475" s="40"/>
      <c r="AJ475" s="40"/>
      <c r="AK475" s="40"/>
      <c r="AL475" s="40"/>
      <c r="AM475" s="40"/>
      <c r="AN475" s="40"/>
      <c r="AO475" s="40"/>
      <c r="AP475" s="40"/>
      <c r="AQ475" s="40"/>
      <c r="AR475" s="40"/>
      <c r="AS475" s="40"/>
      <c r="AT475" s="40"/>
      <c r="AU475" s="40"/>
      <c r="AV475" s="40"/>
      <c r="AW475" s="40"/>
      <c r="AX475" s="40"/>
      <c r="AY475" s="40"/>
      <c r="AZ475" s="42"/>
      <c r="BA475" s="40"/>
      <c r="BB475" s="40"/>
      <c r="BC475" s="40"/>
      <c r="BD475" s="40"/>
      <c r="BE475" s="40"/>
      <c r="BF475" s="40"/>
      <c r="BI475" s="5"/>
    </row>
    <row r="476" spans="1:61" s="6" customFormat="1" ht="15">
      <c r="A476" s="61"/>
      <c r="B476" s="62"/>
      <c r="C476" s="63"/>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2"/>
      <c r="AH476" s="40"/>
      <c r="AI476" s="40"/>
      <c r="AJ476" s="40"/>
      <c r="AK476" s="40"/>
      <c r="AL476" s="40"/>
      <c r="AM476" s="40"/>
      <c r="AN476" s="40"/>
      <c r="AO476" s="40"/>
      <c r="AP476" s="40"/>
      <c r="AQ476" s="40"/>
      <c r="AR476" s="40"/>
      <c r="AS476" s="40"/>
      <c r="AT476" s="40"/>
      <c r="AU476" s="40"/>
      <c r="AV476" s="40"/>
      <c r="AW476" s="40"/>
      <c r="AX476" s="40"/>
      <c r="AY476" s="40"/>
      <c r="AZ476" s="42"/>
      <c r="BA476" s="40"/>
      <c r="BB476" s="40"/>
      <c r="BC476" s="40"/>
      <c r="BD476" s="40"/>
      <c r="BE476" s="40"/>
      <c r="BF476" s="40"/>
      <c r="BI476" s="33"/>
    </row>
    <row r="477" spans="1:61" s="6" customFormat="1" ht="15">
      <c r="A477" s="64"/>
      <c r="B477" s="65"/>
      <c r="C477" s="65"/>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2"/>
      <c r="AH477" s="40"/>
      <c r="AI477" s="40"/>
      <c r="AJ477" s="40"/>
      <c r="AK477" s="40"/>
      <c r="AL477" s="40"/>
      <c r="AM477" s="40"/>
      <c r="AN477" s="40"/>
      <c r="AO477" s="40"/>
      <c r="AP477" s="40"/>
      <c r="AQ477" s="40"/>
      <c r="AR477" s="40"/>
      <c r="AS477" s="40"/>
      <c r="AT477" s="40"/>
      <c r="AU477" s="40"/>
      <c r="AV477" s="40"/>
      <c r="AW477" s="40"/>
      <c r="AX477" s="40"/>
      <c r="AY477" s="40"/>
      <c r="AZ477" s="42"/>
      <c r="BA477" s="40"/>
      <c r="BB477" s="40"/>
      <c r="BC477" s="40"/>
      <c r="BD477" s="40"/>
      <c r="BE477" s="40"/>
      <c r="BF477" s="40"/>
      <c r="BI477" s="33"/>
    </row>
    <row r="478" spans="1:61" s="6" customFormat="1" ht="15">
      <c r="A478" s="38"/>
      <c r="B478" s="39"/>
      <c r="C478" s="39"/>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2"/>
      <c r="AH478" s="40"/>
      <c r="AI478" s="40"/>
      <c r="AJ478" s="40"/>
      <c r="AK478" s="40"/>
      <c r="AL478" s="40"/>
      <c r="AM478" s="40"/>
      <c r="AN478" s="40"/>
      <c r="AO478" s="40"/>
      <c r="AP478" s="40"/>
      <c r="AQ478" s="40"/>
      <c r="AR478" s="40"/>
      <c r="AS478" s="40"/>
      <c r="AT478" s="40"/>
      <c r="AU478" s="40"/>
      <c r="AV478" s="40"/>
      <c r="AW478" s="40"/>
      <c r="AX478" s="40"/>
      <c r="AY478" s="40"/>
      <c r="AZ478" s="42"/>
      <c r="BA478" s="40"/>
      <c r="BB478" s="40"/>
      <c r="BC478" s="40"/>
      <c r="BD478" s="40"/>
      <c r="BE478" s="40"/>
      <c r="BF478" s="40"/>
      <c r="BI478" s="5"/>
    </row>
    <row r="479" spans="1:61" s="6" customFormat="1" ht="15">
      <c r="A479" s="38"/>
      <c r="B479" s="39"/>
      <c r="C479" s="39"/>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2"/>
      <c r="AH479" s="40"/>
      <c r="AI479" s="40"/>
      <c r="AJ479" s="40"/>
      <c r="AK479" s="40"/>
      <c r="AL479" s="40"/>
      <c r="AM479" s="40"/>
      <c r="AN479" s="40"/>
      <c r="AO479" s="40"/>
      <c r="AP479" s="40"/>
      <c r="AQ479" s="40"/>
      <c r="AR479" s="40"/>
      <c r="AS479" s="40"/>
      <c r="AT479" s="40"/>
      <c r="AU479" s="40"/>
      <c r="AV479" s="40"/>
      <c r="AW479" s="40"/>
      <c r="AX479" s="40"/>
      <c r="AY479" s="40"/>
      <c r="AZ479" s="42"/>
      <c r="BA479" s="40"/>
      <c r="BB479" s="40"/>
      <c r="BC479" s="40"/>
      <c r="BD479" s="40"/>
      <c r="BE479" s="40"/>
      <c r="BF479" s="40"/>
      <c r="BI479" s="5"/>
    </row>
    <row r="480" spans="1:61" s="6" customFormat="1" ht="15">
      <c r="A480" s="38"/>
      <c r="B480" s="39"/>
      <c r="C480" s="39"/>
      <c r="D480" s="40"/>
      <c r="E480" s="40"/>
      <c r="F480" s="40"/>
      <c r="G480" s="40"/>
      <c r="H480" s="40"/>
      <c r="I480" s="40"/>
      <c r="J480" s="40"/>
      <c r="K480" s="41"/>
      <c r="L480" s="40"/>
      <c r="M480" s="40"/>
      <c r="N480" s="40"/>
      <c r="O480" s="40"/>
      <c r="P480" s="40"/>
      <c r="Q480" s="40"/>
      <c r="R480" s="40"/>
      <c r="S480" s="40"/>
      <c r="T480" s="40"/>
      <c r="U480" s="40"/>
      <c r="V480" s="40"/>
      <c r="W480" s="40"/>
      <c r="X480" s="40"/>
      <c r="Y480" s="40"/>
      <c r="Z480" s="40"/>
      <c r="AA480" s="40"/>
      <c r="AB480" s="40"/>
      <c r="AC480" s="40"/>
      <c r="AD480" s="40"/>
      <c r="AE480" s="40"/>
      <c r="AF480" s="40"/>
      <c r="AG480" s="42"/>
      <c r="AH480" s="40"/>
      <c r="AI480" s="40"/>
      <c r="AJ480" s="40"/>
      <c r="AK480" s="40"/>
      <c r="AL480" s="40"/>
      <c r="AM480" s="40"/>
      <c r="AN480" s="40"/>
      <c r="AO480" s="40"/>
      <c r="AP480" s="40"/>
      <c r="AQ480" s="40"/>
      <c r="AR480" s="40"/>
      <c r="AS480" s="40"/>
      <c r="AT480" s="40"/>
      <c r="AU480" s="40"/>
      <c r="AV480" s="40"/>
      <c r="AW480" s="40"/>
      <c r="AX480" s="40"/>
      <c r="AY480" s="40"/>
      <c r="AZ480" s="42"/>
      <c r="BA480" s="40"/>
      <c r="BB480" s="40"/>
      <c r="BC480" s="40"/>
      <c r="BD480" s="40"/>
      <c r="BE480" s="40"/>
      <c r="BF480" s="40"/>
      <c r="BI480" s="33"/>
    </row>
    <row r="481" spans="1:61" s="6" customFormat="1" ht="15">
      <c r="A481" s="38"/>
      <c r="B481" s="39"/>
      <c r="C481" s="39"/>
      <c r="D481" s="66"/>
      <c r="E481" s="66"/>
      <c r="F481" s="66"/>
      <c r="G481" s="66"/>
      <c r="H481" s="66"/>
      <c r="I481" s="66"/>
      <c r="J481" s="66"/>
      <c r="K481" s="66"/>
      <c r="L481" s="66"/>
      <c r="M481" s="66"/>
      <c r="N481" s="66"/>
      <c r="O481" s="66"/>
      <c r="P481" s="66"/>
      <c r="Q481" s="66"/>
      <c r="R481" s="66"/>
      <c r="S481" s="66"/>
      <c r="T481" s="66"/>
      <c r="U481" s="66"/>
      <c r="V481" s="66"/>
      <c r="W481" s="66"/>
      <c r="X481" s="66"/>
      <c r="Y481" s="66"/>
      <c r="Z481" s="66"/>
      <c r="AA481" s="66"/>
      <c r="AB481" s="66"/>
      <c r="AC481" s="66"/>
      <c r="AD481" s="66"/>
      <c r="AE481" s="66"/>
      <c r="AF481" s="66"/>
      <c r="AG481" s="42"/>
      <c r="AH481" s="66"/>
      <c r="AI481" s="66"/>
      <c r="AJ481" s="66"/>
      <c r="AK481" s="66"/>
      <c r="AL481" s="66"/>
      <c r="AM481" s="66"/>
      <c r="AN481" s="66"/>
      <c r="AO481" s="66"/>
      <c r="AP481" s="66"/>
      <c r="AQ481" s="66"/>
      <c r="AR481" s="66"/>
      <c r="AS481" s="66"/>
      <c r="AT481" s="66"/>
      <c r="AU481" s="66"/>
      <c r="AV481" s="66"/>
      <c r="AW481" s="66"/>
      <c r="AX481" s="66"/>
      <c r="AY481" s="66"/>
      <c r="AZ481" s="42"/>
      <c r="BA481" s="66"/>
      <c r="BB481" s="66"/>
      <c r="BC481" s="66"/>
      <c r="BD481" s="66"/>
      <c r="BE481" s="66"/>
      <c r="BF481" s="66"/>
      <c r="BI481" s="33"/>
    </row>
    <row r="482" spans="1:61" s="6" customFormat="1" ht="15">
      <c r="A482" s="38"/>
      <c r="B482" s="39"/>
      <c r="C482" s="39"/>
      <c r="D482" s="66"/>
      <c r="E482" s="66"/>
      <c r="F482" s="66"/>
      <c r="G482" s="66"/>
      <c r="H482" s="66"/>
      <c r="I482" s="66"/>
      <c r="J482" s="66"/>
      <c r="K482" s="66"/>
      <c r="L482" s="66"/>
      <c r="M482" s="66"/>
      <c r="N482" s="66"/>
      <c r="O482" s="66"/>
      <c r="P482" s="66"/>
      <c r="Q482" s="66"/>
      <c r="R482" s="66"/>
      <c r="S482" s="66"/>
      <c r="T482" s="66"/>
      <c r="U482" s="66"/>
      <c r="V482" s="66"/>
      <c r="W482" s="66"/>
      <c r="X482" s="66"/>
      <c r="Y482" s="66"/>
      <c r="Z482" s="66"/>
      <c r="AA482" s="66"/>
      <c r="AB482" s="66"/>
      <c r="AC482" s="66"/>
      <c r="AD482" s="66"/>
      <c r="AE482" s="66"/>
      <c r="AF482" s="66"/>
      <c r="AG482" s="42"/>
      <c r="AH482" s="66"/>
      <c r="AI482" s="66"/>
      <c r="AJ482" s="66"/>
      <c r="AK482" s="66"/>
      <c r="AL482" s="66"/>
      <c r="AM482" s="66"/>
      <c r="AN482" s="66"/>
      <c r="AO482" s="66"/>
      <c r="AP482" s="66"/>
      <c r="AQ482" s="66"/>
      <c r="AR482" s="66"/>
      <c r="AS482" s="66"/>
      <c r="AT482" s="66"/>
      <c r="AU482" s="66"/>
      <c r="AV482" s="66"/>
      <c r="AW482" s="66"/>
      <c r="AX482" s="66"/>
      <c r="AY482" s="66"/>
      <c r="AZ482" s="42"/>
      <c r="BA482" s="66"/>
      <c r="BB482" s="66"/>
      <c r="BC482" s="66"/>
      <c r="BD482" s="66"/>
      <c r="BE482" s="66"/>
      <c r="BF482" s="66"/>
      <c r="BI482" s="5"/>
    </row>
    <row r="483" spans="1:61" s="6" customFormat="1" ht="15">
      <c r="A483" s="38"/>
      <c r="B483" s="39"/>
      <c r="C483" s="39"/>
      <c r="D483" s="66"/>
      <c r="E483" s="66"/>
      <c r="F483" s="66"/>
      <c r="G483" s="66"/>
      <c r="H483" s="66"/>
      <c r="I483" s="66"/>
      <c r="J483" s="66"/>
      <c r="K483" s="66"/>
      <c r="L483" s="66"/>
      <c r="M483" s="66"/>
      <c r="N483" s="66"/>
      <c r="O483" s="66"/>
      <c r="P483" s="66"/>
      <c r="Q483" s="66"/>
      <c r="R483" s="66"/>
      <c r="S483" s="66"/>
      <c r="T483" s="66"/>
      <c r="U483" s="66"/>
      <c r="V483" s="66"/>
      <c r="W483" s="66"/>
      <c r="X483" s="66"/>
      <c r="Y483" s="66"/>
      <c r="Z483" s="66"/>
      <c r="AA483" s="66"/>
      <c r="AB483" s="66"/>
      <c r="AC483" s="66"/>
      <c r="AD483" s="66"/>
      <c r="AE483" s="66"/>
      <c r="AF483" s="66"/>
      <c r="AG483" s="42"/>
      <c r="AH483" s="66"/>
      <c r="AI483" s="66"/>
      <c r="AJ483" s="66"/>
      <c r="AK483" s="66"/>
      <c r="AL483" s="66"/>
      <c r="AM483" s="66"/>
      <c r="AN483" s="66"/>
      <c r="AO483" s="66"/>
      <c r="AP483" s="66"/>
      <c r="AQ483" s="66"/>
      <c r="AR483" s="66"/>
      <c r="AS483" s="66"/>
      <c r="AT483" s="66"/>
      <c r="AU483" s="66"/>
      <c r="AV483" s="66"/>
      <c r="AW483" s="66"/>
      <c r="AX483" s="66"/>
      <c r="AY483" s="66"/>
      <c r="AZ483" s="42"/>
      <c r="BA483" s="66"/>
      <c r="BB483" s="66"/>
      <c r="BC483" s="66"/>
      <c r="BD483" s="66"/>
      <c r="BE483" s="66"/>
      <c r="BF483" s="66"/>
      <c r="BI483" s="5"/>
    </row>
    <row r="484" spans="1:61" s="6" customFormat="1" ht="15">
      <c r="A484" s="38"/>
      <c r="B484" s="39"/>
      <c r="C484" s="39"/>
      <c r="D484" s="66"/>
      <c r="E484" s="66"/>
      <c r="F484" s="66"/>
      <c r="G484" s="66"/>
      <c r="H484" s="66"/>
      <c r="I484" s="66"/>
      <c r="J484" s="66"/>
      <c r="K484" s="66"/>
      <c r="L484" s="66"/>
      <c r="M484" s="66"/>
      <c r="N484" s="66"/>
      <c r="O484" s="66"/>
      <c r="P484" s="66"/>
      <c r="Q484" s="66"/>
      <c r="R484" s="66"/>
      <c r="S484" s="66"/>
      <c r="T484" s="66"/>
      <c r="U484" s="66"/>
      <c r="V484" s="66"/>
      <c r="W484" s="66"/>
      <c r="X484" s="66"/>
      <c r="Y484" s="66"/>
      <c r="Z484" s="66"/>
      <c r="AA484" s="66"/>
      <c r="AB484" s="66"/>
      <c r="AC484" s="66"/>
      <c r="AD484" s="66"/>
      <c r="AE484" s="66"/>
      <c r="AF484" s="66"/>
      <c r="AG484" s="42"/>
      <c r="AH484" s="66"/>
      <c r="AI484" s="66"/>
      <c r="AJ484" s="66"/>
      <c r="AK484" s="66"/>
      <c r="AL484" s="66"/>
      <c r="AM484" s="66"/>
      <c r="AN484" s="66"/>
      <c r="AO484" s="66"/>
      <c r="AP484" s="66"/>
      <c r="AQ484" s="66"/>
      <c r="AR484" s="66"/>
      <c r="AS484" s="66"/>
      <c r="AT484" s="66"/>
      <c r="AU484" s="66"/>
      <c r="AV484" s="66"/>
      <c r="AW484" s="66"/>
      <c r="AX484" s="66"/>
      <c r="AY484" s="66"/>
      <c r="AZ484" s="42"/>
      <c r="BA484" s="66"/>
      <c r="BB484" s="66"/>
      <c r="BC484" s="66"/>
      <c r="BD484" s="66"/>
      <c r="BE484" s="66"/>
      <c r="BF484" s="66"/>
      <c r="BI484" s="33"/>
    </row>
    <row r="485" spans="1:61" s="6" customFormat="1" ht="15">
      <c r="A485" s="38"/>
      <c r="B485" s="39"/>
      <c r="C485" s="39"/>
      <c r="D485" s="66"/>
      <c r="E485" s="66"/>
      <c r="F485" s="66"/>
      <c r="G485" s="66"/>
      <c r="H485" s="66"/>
      <c r="I485" s="66"/>
      <c r="J485" s="66"/>
      <c r="K485" s="66"/>
      <c r="L485" s="66"/>
      <c r="M485" s="66"/>
      <c r="N485" s="66"/>
      <c r="O485" s="66"/>
      <c r="P485" s="66"/>
      <c r="Q485" s="66"/>
      <c r="R485" s="66"/>
      <c r="S485" s="66"/>
      <c r="T485" s="66"/>
      <c r="U485" s="66"/>
      <c r="V485" s="66"/>
      <c r="W485" s="66"/>
      <c r="X485" s="66"/>
      <c r="Y485" s="66"/>
      <c r="Z485" s="66"/>
      <c r="AA485" s="66"/>
      <c r="AB485" s="66"/>
      <c r="AC485" s="66"/>
      <c r="AD485" s="66"/>
      <c r="AE485" s="66"/>
      <c r="AF485" s="66"/>
      <c r="AG485" s="42"/>
      <c r="AH485" s="66"/>
      <c r="AI485" s="66"/>
      <c r="AJ485" s="66"/>
      <c r="AK485" s="66"/>
      <c r="AL485" s="66"/>
      <c r="AM485" s="66"/>
      <c r="AN485" s="66"/>
      <c r="AO485" s="66"/>
      <c r="AP485" s="66"/>
      <c r="AQ485" s="66"/>
      <c r="AR485" s="66"/>
      <c r="AS485" s="66"/>
      <c r="AT485" s="66"/>
      <c r="AU485" s="66"/>
      <c r="AV485" s="66"/>
      <c r="AW485" s="66"/>
      <c r="AX485" s="66"/>
      <c r="AY485" s="66"/>
      <c r="AZ485" s="42"/>
      <c r="BA485" s="66"/>
      <c r="BB485" s="66"/>
      <c r="BC485" s="66"/>
      <c r="BD485" s="66"/>
      <c r="BE485" s="66"/>
      <c r="BF485" s="66"/>
      <c r="BI485" s="33"/>
    </row>
    <row r="486" spans="1:61" s="6" customFormat="1" ht="15">
      <c r="A486" s="38"/>
      <c r="B486" s="39"/>
      <c r="C486" s="39"/>
      <c r="D486" s="66"/>
      <c r="E486" s="66"/>
      <c r="F486" s="66"/>
      <c r="G486" s="66"/>
      <c r="H486" s="66"/>
      <c r="I486" s="66"/>
      <c r="J486" s="66"/>
      <c r="K486" s="66"/>
      <c r="L486" s="66"/>
      <c r="M486" s="66"/>
      <c r="N486" s="66"/>
      <c r="O486" s="66"/>
      <c r="P486" s="66"/>
      <c r="Q486" s="66"/>
      <c r="R486" s="66"/>
      <c r="S486" s="66"/>
      <c r="T486" s="66"/>
      <c r="U486" s="66"/>
      <c r="V486" s="66"/>
      <c r="W486" s="66"/>
      <c r="X486" s="66"/>
      <c r="Y486" s="66"/>
      <c r="Z486" s="66"/>
      <c r="AA486" s="66"/>
      <c r="AB486" s="66"/>
      <c r="AC486" s="66"/>
      <c r="AD486" s="66"/>
      <c r="AE486" s="66"/>
      <c r="AF486" s="66"/>
      <c r="AG486" s="42"/>
      <c r="AH486" s="66"/>
      <c r="AI486" s="66"/>
      <c r="AJ486" s="66"/>
      <c r="AK486" s="66"/>
      <c r="AL486" s="66"/>
      <c r="AM486" s="66"/>
      <c r="AN486" s="66"/>
      <c r="AO486" s="66"/>
      <c r="AP486" s="66"/>
      <c r="AQ486" s="66"/>
      <c r="AR486" s="66"/>
      <c r="AS486" s="66"/>
      <c r="AT486" s="66"/>
      <c r="AU486" s="66"/>
      <c r="AV486" s="66"/>
      <c r="AW486" s="66"/>
      <c r="AX486" s="66"/>
      <c r="AY486" s="66"/>
      <c r="AZ486" s="42"/>
      <c r="BA486" s="66"/>
      <c r="BB486" s="66"/>
      <c r="BC486" s="66"/>
      <c r="BD486" s="66"/>
      <c r="BE486" s="66"/>
      <c r="BF486" s="66"/>
      <c r="BI486" s="5"/>
    </row>
    <row r="487" spans="1:61" s="6" customFormat="1" ht="15">
      <c r="A487" s="38"/>
      <c r="B487" s="39"/>
      <c r="C487" s="39"/>
      <c r="D487" s="66"/>
      <c r="E487" s="66"/>
      <c r="F487" s="66"/>
      <c r="G487" s="66"/>
      <c r="H487" s="66"/>
      <c r="I487" s="66"/>
      <c r="J487" s="66"/>
      <c r="K487" s="66"/>
      <c r="L487" s="66"/>
      <c r="M487" s="66"/>
      <c r="N487" s="66"/>
      <c r="O487" s="66"/>
      <c r="P487" s="66"/>
      <c r="Q487" s="66"/>
      <c r="R487" s="66"/>
      <c r="S487" s="66"/>
      <c r="T487" s="66"/>
      <c r="U487" s="66"/>
      <c r="V487" s="66"/>
      <c r="W487" s="66"/>
      <c r="X487" s="66"/>
      <c r="Y487" s="66"/>
      <c r="Z487" s="66"/>
      <c r="AA487" s="66"/>
      <c r="AB487" s="66"/>
      <c r="AC487" s="66"/>
      <c r="AD487" s="66"/>
      <c r="AE487" s="66"/>
      <c r="AF487" s="66"/>
      <c r="AG487" s="42"/>
      <c r="AH487" s="66"/>
      <c r="AI487" s="66"/>
      <c r="AJ487" s="66"/>
      <c r="AK487" s="66"/>
      <c r="AL487" s="66"/>
      <c r="AM487" s="66"/>
      <c r="AN487" s="66"/>
      <c r="AO487" s="66"/>
      <c r="AP487" s="66"/>
      <c r="AQ487" s="66"/>
      <c r="AR487" s="66"/>
      <c r="AS487" s="66"/>
      <c r="AT487" s="66"/>
      <c r="AU487" s="66"/>
      <c r="AV487" s="66"/>
      <c r="AW487" s="66"/>
      <c r="AX487" s="66"/>
      <c r="AY487" s="66"/>
      <c r="AZ487" s="42"/>
      <c r="BA487" s="66"/>
      <c r="BB487" s="66"/>
      <c r="BC487" s="66"/>
      <c r="BD487" s="66"/>
      <c r="BE487" s="66"/>
      <c r="BF487" s="66"/>
      <c r="BI487" s="5"/>
    </row>
    <row r="488" spans="1:61" s="6" customFormat="1" ht="15">
      <c r="A488" s="38"/>
      <c r="B488" s="39"/>
      <c r="C488" s="39"/>
      <c r="D488" s="66"/>
      <c r="E488" s="66"/>
      <c r="F488" s="66"/>
      <c r="G488" s="66"/>
      <c r="H488" s="66"/>
      <c r="I488" s="66"/>
      <c r="J488" s="66"/>
      <c r="K488" s="67"/>
      <c r="L488" s="66"/>
      <c r="M488" s="66"/>
      <c r="N488" s="66"/>
      <c r="O488" s="66"/>
      <c r="P488" s="66"/>
      <c r="Q488" s="66"/>
      <c r="R488" s="66"/>
      <c r="S488" s="66"/>
      <c r="T488" s="66"/>
      <c r="U488" s="66"/>
      <c r="V488" s="66"/>
      <c r="W488" s="66"/>
      <c r="X488" s="66"/>
      <c r="Y488" s="66"/>
      <c r="Z488" s="66"/>
      <c r="AA488" s="66"/>
      <c r="AB488" s="66"/>
      <c r="AC488" s="66"/>
      <c r="AD488" s="66"/>
      <c r="AE488" s="66"/>
      <c r="AF488" s="66"/>
      <c r="AG488" s="42"/>
      <c r="AH488" s="66"/>
      <c r="AI488" s="66"/>
      <c r="AJ488" s="66"/>
      <c r="AK488" s="66"/>
      <c r="AL488" s="66"/>
      <c r="AM488" s="66"/>
      <c r="AN488" s="66"/>
      <c r="AO488" s="66"/>
      <c r="AP488" s="66"/>
      <c r="AQ488" s="66"/>
      <c r="AR488" s="66"/>
      <c r="AS488" s="66"/>
      <c r="AT488" s="66"/>
      <c r="AU488" s="66"/>
      <c r="AV488" s="66"/>
      <c r="AW488" s="66"/>
      <c r="AX488" s="66"/>
      <c r="AY488" s="66"/>
      <c r="AZ488" s="42"/>
      <c r="BA488" s="66"/>
      <c r="BB488" s="66"/>
      <c r="BC488" s="66"/>
      <c r="BD488" s="66"/>
      <c r="BE488" s="66"/>
      <c r="BF488" s="66"/>
      <c r="BI488" s="33"/>
    </row>
    <row r="489" spans="1:61" s="6" customFormat="1" ht="15">
      <c r="A489" s="38"/>
      <c r="B489" s="39"/>
      <c r="C489" s="39"/>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2"/>
      <c r="AH489" s="40"/>
      <c r="AI489" s="40"/>
      <c r="AJ489" s="40"/>
      <c r="AK489" s="40"/>
      <c r="AL489" s="40"/>
      <c r="AM489" s="40"/>
      <c r="AN489" s="40"/>
      <c r="AO489" s="40"/>
      <c r="AP489" s="40"/>
      <c r="AQ489" s="40"/>
      <c r="AR489" s="40"/>
      <c r="AS489" s="40"/>
      <c r="AT489" s="40"/>
      <c r="AU489" s="40"/>
      <c r="AV489" s="40"/>
      <c r="AW489" s="40"/>
      <c r="AX489" s="40"/>
      <c r="AY489" s="40"/>
      <c r="AZ489" s="42"/>
      <c r="BA489" s="40"/>
      <c r="BB489" s="40"/>
      <c r="BC489" s="40"/>
      <c r="BD489" s="40"/>
      <c r="BE489" s="40"/>
      <c r="BF489" s="40"/>
      <c r="BI489" s="33"/>
    </row>
    <row r="490" spans="1:61" s="6" customFormat="1" ht="15">
      <c r="A490" s="38"/>
      <c r="B490" s="39"/>
      <c r="C490" s="39"/>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2"/>
      <c r="AH490" s="40"/>
      <c r="AI490" s="40"/>
      <c r="AJ490" s="40"/>
      <c r="AK490" s="40"/>
      <c r="AL490" s="40"/>
      <c r="AM490" s="40"/>
      <c r="AN490" s="40"/>
      <c r="AO490" s="40"/>
      <c r="AP490" s="40"/>
      <c r="AQ490" s="40"/>
      <c r="AR490" s="40"/>
      <c r="AS490" s="40"/>
      <c r="AT490" s="40"/>
      <c r="AU490" s="40"/>
      <c r="AV490" s="40"/>
      <c r="AW490" s="40"/>
      <c r="AX490" s="40"/>
      <c r="AY490" s="40"/>
      <c r="AZ490" s="42"/>
      <c r="BA490" s="40"/>
      <c r="BB490" s="40"/>
      <c r="BC490" s="40"/>
      <c r="BD490" s="40"/>
      <c r="BE490" s="40"/>
      <c r="BF490" s="40"/>
      <c r="BI490" s="5"/>
    </row>
    <row r="491" spans="1:61" s="6" customFormat="1" ht="15">
      <c r="A491" s="38"/>
      <c r="B491" s="39"/>
      <c r="C491" s="39"/>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2"/>
      <c r="AH491" s="40"/>
      <c r="AI491" s="40"/>
      <c r="AJ491" s="40"/>
      <c r="AK491" s="40"/>
      <c r="AL491" s="40"/>
      <c r="AM491" s="40"/>
      <c r="AN491" s="40"/>
      <c r="AO491" s="40"/>
      <c r="AP491" s="40"/>
      <c r="AQ491" s="40"/>
      <c r="AR491" s="40"/>
      <c r="AS491" s="40"/>
      <c r="AT491" s="40"/>
      <c r="AU491" s="40"/>
      <c r="AV491" s="40"/>
      <c r="AW491" s="40"/>
      <c r="AX491" s="40"/>
      <c r="AY491" s="40"/>
      <c r="AZ491" s="42"/>
      <c r="BA491" s="40"/>
      <c r="BB491" s="40"/>
      <c r="BC491" s="40"/>
      <c r="BD491" s="40"/>
      <c r="BE491" s="40"/>
      <c r="BF491" s="40"/>
      <c r="BI491" s="5"/>
    </row>
    <row r="492" spans="1:61" s="6" customFormat="1" ht="15">
      <c r="A492" s="38"/>
      <c r="B492" s="39"/>
      <c r="C492" s="39"/>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2"/>
      <c r="AH492" s="40"/>
      <c r="AI492" s="40"/>
      <c r="AJ492" s="40"/>
      <c r="AK492" s="40"/>
      <c r="AL492" s="40"/>
      <c r="AM492" s="40"/>
      <c r="AN492" s="40"/>
      <c r="AO492" s="40"/>
      <c r="AP492" s="40"/>
      <c r="AQ492" s="40"/>
      <c r="AR492" s="40"/>
      <c r="AS492" s="40"/>
      <c r="AT492" s="40"/>
      <c r="AU492" s="40"/>
      <c r="AV492" s="40"/>
      <c r="AW492" s="40"/>
      <c r="AX492" s="40"/>
      <c r="AY492" s="40"/>
      <c r="AZ492" s="42"/>
      <c r="BA492" s="40"/>
      <c r="BB492" s="40"/>
      <c r="BC492" s="40"/>
      <c r="BD492" s="40"/>
      <c r="BE492" s="40"/>
      <c r="BF492" s="40"/>
      <c r="BI492" s="33"/>
    </row>
    <row r="493" spans="1:61" s="6" customFormat="1" ht="15">
      <c r="A493" s="38"/>
      <c r="B493" s="39"/>
      <c r="C493" s="39"/>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2"/>
      <c r="AH493" s="40"/>
      <c r="AI493" s="40"/>
      <c r="AJ493" s="40"/>
      <c r="AK493" s="40"/>
      <c r="AL493" s="40"/>
      <c r="AM493" s="40"/>
      <c r="AN493" s="40"/>
      <c r="AO493" s="40"/>
      <c r="AP493" s="40"/>
      <c r="AQ493" s="40"/>
      <c r="AR493" s="40"/>
      <c r="AS493" s="40"/>
      <c r="AT493" s="40"/>
      <c r="AU493" s="40"/>
      <c r="AV493" s="40"/>
      <c r="AW493" s="40"/>
      <c r="AX493" s="40"/>
      <c r="AY493" s="40"/>
      <c r="AZ493" s="42"/>
      <c r="BA493" s="40"/>
      <c r="BB493" s="40"/>
      <c r="BC493" s="40"/>
      <c r="BD493" s="40"/>
      <c r="BE493" s="40"/>
      <c r="BF493" s="40"/>
      <c r="BI493" s="33"/>
    </row>
    <row r="494" spans="1:61" s="6" customFormat="1" ht="15">
      <c r="A494" s="38"/>
      <c r="B494" s="39"/>
      <c r="C494" s="39"/>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2"/>
      <c r="AH494" s="40"/>
      <c r="AI494" s="40"/>
      <c r="AJ494" s="40"/>
      <c r="AK494" s="40"/>
      <c r="AL494" s="40"/>
      <c r="AM494" s="40"/>
      <c r="AN494" s="40"/>
      <c r="AO494" s="40"/>
      <c r="AP494" s="40"/>
      <c r="AQ494" s="40"/>
      <c r="AR494" s="40"/>
      <c r="AS494" s="40"/>
      <c r="AT494" s="40"/>
      <c r="AU494" s="40"/>
      <c r="AV494" s="40"/>
      <c r="AW494" s="40"/>
      <c r="AX494" s="40"/>
      <c r="AY494" s="40"/>
      <c r="AZ494" s="42"/>
      <c r="BA494" s="40"/>
      <c r="BB494" s="40"/>
      <c r="BC494" s="40"/>
      <c r="BD494" s="40"/>
      <c r="BE494" s="40"/>
      <c r="BF494" s="40"/>
      <c r="BI494" s="5"/>
    </row>
    <row r="495" spans="1:61" s="6" customFormat="1" ht="15">
      <c r="A495" s="38"/>
      <c r="B495" s="39"/>
      <c r="C495" s="39"/>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2"/>
      <c r="AH495" s="40"/>
      <c r="AI495" s="40"/>
      <c r="AJ495" s="40"/>
      <c r="AK495" s="40"/>
      <c r="AL495" s="40"/>
      <c r="AM495" s="40"/>
      <c r="AN495" s="40"/>
      <c r="AO495" s="40"/>
      <c r="AP495" s="40"/>
      <c r="AQ495" s="40"/>
      <c r="AR495" s="40"/>
      <c r="AS495" s="40"/>
      <c r="AT495" s="40"/>
      <c r="AU495" s="40"/>
      <c r="AV495" s="40"/>
      <c r="AW495" s="40"/>
      <c r="AX495" s="40"/>
      <c r="AY495" s="40"/>
      <c r="AZ495" s="42"/>
      <c r="BA495" s="40"/>
      <c r="BB495" s="40"/>
      <c r="BC495" s="40"/>
      <c r="BD495" s="40"/>
      <c r="BE495" s="40"/>
      <c r="BF495" s="40"/>
      <c r="BI495" s="5"/>
    </row>
    <row r="496" spans="1:61" s="6" customFormat="1" ht="15">
      <c r="A496" s="38"/>
      <c r="B496" s="39"/>
      <c r="C496" s="39"/>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2"/>
      <c r="AH496" s="40"/>
      <c r="AI496" s="40"/>
      <c r="AJ496" s="40"/>
      <c r="AK496" s="40"/>
      <c r="AL496" s="40"/>
      <c r="AM496" s="40"/>
      <c r="AN496" s="40"/>
      <c r="AO496" s="40"/>
      <c r="AP496" s="40"/>
      <c r="AQ496" s="40"/>
      <c r="AR496" s="40"/>
      <c r="AS496" s="40"/>
      <c r="AT496" s="40"/>
      <c r="AU496" s="40"/>
      <c r="AV496" s="40"/>
      <c r="AW496" s="40"/>
      <c r="AX496" s="40"/>
      <c r="AY496" s="40"/>
      <c r="AZ496" s="42"/>
      <c r="BA496" s="40"/>
      <c r="BB496" s="40"/>
      <c r="BC496" s="40"/>
      <c r="BD496" s="40"/>
      <c r="BE496" s="40"/>
      <c r="BF496" s="40"/>
      <c r="BI496" s="33"/>
    </row>
    <row r="497" spans="1:61" s="6" customFormat="1" ht="15">
      <c r="A497" s="38"/>
      <c r="B497" s="39"/>
      <c r="C497" s="39"/>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2"/>
      <c r="AH497" s="40"/>
      <c r="AI497" s="40"/>
      <c r="AJ497" s="40"/>
      <c r="AK497" s="40"/>
      <c r="AL497" s="40"/>
      <c r="AM497" s="40"/>
      <c r="AN497" s="40"/>
      <c r="AO497" s="40"/>
      <c r="AP497" s="40"/>
      <c r="AQ497" s="40"/>
      <c r="AR497" s="40"/>
      <c r="AS497" s="40"/>
      <c r="AT497" s="40"/>
      <c r="AU497" s="40"/>
      <c r="AV497" s="40"/>
      <c r="AW497" s="40"/>
      <c r="AX497" s="40"/>
      <c r="AY497" s="40"/>
      <c r="AZ497" s="42"/>
      <c r="BA497" s="40"/>
      <c r="BB497" s="40"/>
      <c r="BC497" s="40"/>
      <c r="BD497" s="40"/>
      <c r="BE497" s="40"/>
      <c r="BF497" s="40"/>
      <c r="BI497" s="33"/>
    </row>
    <row r="498" spans="1:61" s="6" customFormat="1" ht="15">
      <c r="A498" s="38"/>
      <c r="B498" s="39"/>
      <c r="C498" s="39"/>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2"/>
      <c r="AH498" s="40"/>
      <c r="AI498" s="40"/>
      <c r="AJ498" s="40"/>
      <c r="AK498" s="40"/>
      <c r="AL498" s="40"/>
      <c r="AM498" s="40"/>
      <c r="AN498" s="40"/>
      <c r="AO498" s="40"/>
      <c r="AP498" s="40"/>
      <c r="AQ498" s="40"/>
      <c r="AR498" s="40"/>
      <c r="AS498" s="40"/>
      <c r="AT498" s="40"/>
      <c r="AU498" s="40"/>
      <c r="AV498" s="40"/>
      <c r="AW498" s="40"/>
      <c r="AX498" s="40"/>
      <c r="AY498" s="40"/>
      <c r="AZ498" s="42"/>
      <c r="BA498" s="40"/>
      <c r="BB498" s="40"/>
      <c r="BC498" s="40"/>
      <c r="BD498" s="40"/>
      <c r="BE498" s="40"/>
      <c r="BF498" s="40"/>
      <c r="BI498" s="5"/>
    </row>
    <row r="499" spans="1:61" s="6" customFormat="1" ht="15">
      <c r="A499" s="38"/>
      <c r="B499" s="39"/>
      <c r="C499" s="39"/>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2"/>
      <c r="AH499" s="40"/>
      <c r="AI499" s="40"/>
      <c r="AJ499" s="40"/>
      <c r="AK499" s="40"/>
      <c r="AL499" s="40"/>
      <c r="AM499" s="40"/>
      <c r="AN499" s="40"/>
      <c r="AO499" s="40"/>
      <c r="AP499" s="40"/>
      <c r="AQ499" s="40"/>
      <c r="AR499" s="40"/>
      <c r="AS499" s="40"/>
      <c r="AT499" s="40"/>
      <c r="AU499" s="40"/>
      <c r="AV499" s="40"/>
      <c r="AW499" s="40"/>
      <c r="AX499" s="40"/>
      <c r="AY499" s="40"/>
      <c r="AZ499" s="42"/>
      <c r="BA499" s="40"/>
      <c r="BB499" s="40"/>
      <c r="BC499" s="40"/>
      <c r="BD499" s="40"/>
      <c r="BE499" s="40"/>
      <c r="BF499" s="40"/>
      <c r="BI499" s="5"/>
    </row>
    <row r="500" spans="1:61" s="6" customFormat="1" ht="15">
      <c r="A500" s="38"/>
      <c r="B500" s="39"/>
      <c r="C500" s="39"/>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2"/>
      <c r="AH500" s="40"/>
      <c r="AI500" s="40"/>
      <c r="AJ500" s="40"/>
      <c r="AK500" s="40"/>
      <c r="AL500" s="40"/>
      <c r="AM500" s="40"/>
      <c r="AN500" s="40"/>
      <c r="AO500" s="40"/>
      <c r="AP500" s="40"/>
      <c r="AQ500" s="40"/>
      <c r="AR500" s="40"/>
      <c r="AS500" s="40"/>
      <c r="AT500" s="40"/>
      <c r="AU500" s="40"/>
      <c r="AV500" s="40"/>
      <c r="AW500" s="40"/>
      <c r="AX500" s="40"/>
      <c r="AY500" s="40"/>
      <c r="AZ500" s="42"/>
      <c r="BA500" s="40"/>
      <c r="BB500" s="40"/>
      <c r="BC500" s="40"/>
      <c r="BD500" s="40"/>
      <c r="BE500" s="40"/>
      <c r="BF500" s="40"/>
      <c r="BI500" s="33"/>
    </row>
    <row r="501" spans="1:61" s="6" customFormat="1" ht="15">
      <c r="A501" s="38"/>
      <c r="B501" s="39"/>
      <c r="C501" s="39"/>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2"/>
      <c r="AH501" s="40"/>
      <c r="AI501" s="40"/>
      <c r="AJ501" s="40"/>
      <c r="AK501" s="40"/>
      <c r="AL501" s="40"/>
      <c r="AM501" s="40"/>
      <c r="AN501" s="40"/>
      <c r="AO501" s="40"/>
      <c r="AP501" s="40"/>
      <c r="AQ501" s="40"/>
      <c r="AR501" s="40"/>
      <c r="AS501" s="40"/>
      <c r="AT501" s="40"/>
      <c r="AU501" s="40"/>
      <c r="AV501" s="40"/>
      <c r="AW501" s="40"/>
      <c r="AX501" s="40"/>
      <c r="AY501" s="40"/>
      <c r="AZ501" s="42"/>
      <c r="BA501" s="40"/>
      <c r="BB501" s="40"/>
      <c r="BC501" s="40"/>
      <c r="BD501" s="40"/>
      <c r="BE501" s="40"/>
      <c r="BF501" s="40"/>
      <c r="BI501" s="33"/>
    </row>
    <row r="502" spans="1:61" s="6" customFormat="1" ht="15">
      <c r="A502" s="38"/>
      <c r="B502" s="39"/>
      <c r="C502" s="39"/>
      <c r="D502" s="40"/>
      <c r="E502" s="40"/>
      <c r="F502" s="40"/>
      <c r="G502" s="40"/>
      <c r="H502" s="40"/>
      <c r="I502" s="40"/>
      <c r="J502" s="40"/>
      <c r="K502" s="41"/>
      <c r="L502" s="40"/>
      <c r="M502" s="40"/>
      <c r="N502" s="40"/>
      <c r="O502" s="40"/>
      <c r="P502" s="40"/>
      <c r="Q502" s="40"/>
      <c r="R502" s="40"/>
      <c r="S502" s="40"/>
      <c r="T502" s="40"/>
      <c r="U502" s="40"/>
      <c r="V502" s="40"/>
      <c r="W502" s="40"/>
      <c r="X502" s="40"/>
      <c r="Y502" s="40"/>
      <c r="Z502" s="40"/>
      <c r="AA502" s="40"/>
      <c r="AB502" s="40"/>
      <c r="AC502" s="40"/>
      <c r="AD502" s="40"/>
      <c r="AE502" s="40"/>
      <c r="AF502" s="40"/>
      <c r="AG502" s="42"/>
      <c r="AH502" s="40"/>
      <c r="AI502" s="40"/>
      <c r="AJ502" s="40"/>
      <c r="AK502" s="40"/>
      <c r="AL502" s="40"/>
      <c r="AM502" s="40"/>
      <c r="AN502" s="40"/>
      <c r="AO502" s="40"/>
      <c r="AP502" s="40"/>
      <c r="AQ502" s="40"/>
      <c r="AR502" s="40"/>
      <c r="AS502" s="40"/>
      <c r="AT502" s="40"/>
      <c r="AU502" s="40"/>
      <c r="AV502" s="40"/>
      <c r="AW502" s="40"/>
      <c r="AX502" s="40"/>
      <c r="AY502" s="40"/>
      <c r="AZ502" s="42"/>
      <c r="BA502" s="40"/>
      <c r="BB502" s="40"/>
      <c r="BC502" s="40"/>
      <c r="BD502" s="40"/>
      <c r="BE502" s="40"/>
      <c r="BF502" s="40"/>
      <c r="BI502" s="5"/>
    </row>
    <row r="503" spans="1:61" s="6" customFormat="1" ht="15">
      <c r="A503" s="38"/>
      <c r="B503" s="39"/>
      <c r="C503" s="39"/>
      <c r="D503" s="40"/>
      <c r="E503" s="40"/>
      <c r="F503" s="40"/>
      <c r="G503" s="40"/>
      <c r="H503" s="40"/>
      <c r="I503" s="40"/>
      <c r="J503" s="40"/>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2"/>
      <c r="AH503" s="40"/>
      <c r="AI503" s="40"/>
      <c r="AJ503" s="40"/>
      <c r="AK503" s="40"/>
      <c r="AL503" s="40"/>
      <c r="AM503" s="40"/>
      <c r="AN503" s="40"/>
      <c r="AO503" s="40"/>
      <c r="AP503" s="40"/>
      <c r="AQ503" s="40"/>
      <c r="AR503" s="40"/>
      <c r="AS503" s="40"/>
      <c r="AT503" s="40"/>
      <c r="AU503" s="40"/>
      <c r="AV503" s="40"/>
      <c r="AW503" s="40"/>
      <c r="AX503" s="40"/>
      <c r="AY503" s="40"/>
      <c r="AZ503" s="42"/>
      <c r="BA503" s="40"/>
      <c r="BB503" s="40"/>
      <c r="BC503" s="40"/>
      <c r="BD503" s="40"/>
      <c r="BE503" s="40"/>
      <c r="BF503" s="40"/>
      <c r="BI503" s="5"/>
    </row>
    <row r="504" spans="1:61" s="6" customFormat="1" ht="15">
      <c r="A504" s="38"/>
      <c r="B504" s="39"/>
      <c r="C504" s="39"/>
      <c r="D504" s="40"/>
      <c r="E504" s="40"/>
      <c r="F504" s="40"/>
      <c r="G504" s="40"/>
      <c r="H504" s="40"/>
      <c r="I504" s="40"/>
      <c r="J504" s="40"/>
      <c r="K504" s="40"/>
      <c r="L504" s="40"/>
      <c r="M504" s="40"/>
      <c r="N504" s="40"/>
      <c r="O504" s="40"/>
      <c r="P504" s="40"/>
      <c r="Q504" s="40"/>
      <c r="R504" s="40"/>
      <c r="S504" s="40"/>
      <c r="T504" s="40"/>
      <c r="U504" s="40"/>
      <c r="V504" s="40"/>
      <c r="W504" s="40"/>
      <c r="X504" s="40"/>
      <c r="Y504" s="40"/>
      <c r="Z504" s="40"/>
      <c r="AA504" s="40"/>
      <c r="AB504" s="40"/>
      <c r="AC504" s="40"/>
      <c r="AD504" s="40"/>
      <c r="AE504" s="40"/>
      <c r="AF504" s="40"/>
      <c r="AG504" s="42"/>
      <c r="AH504" s="40"/>
      <c r="AI504" s="40"/>
      <c r="AJ504" s="40"/>
      <c r="AK504" s="40"/>
      <c r="AL504" s="40"/>
      <c r="AM504" s="40"/>
      <c r="AN504" s="40"/>
      <c r="AO504" s="40"/>
      <c r="AP504" s="40"/>
      <c r="AQ504" s="40"/>
      <c r="AR504" s="40"/>
      <c r="AS504" s="40"/>
      <c r="AT504" s="40"/>
      <c r="AU504" s="40"/>
      <c r="AV504" s="40"/>
      <c r="AW504" s="40"/>
      <c r="AX504" s="40"/>
      <c r="AY504" s="40"/>
      <c r="AZ504" s="42"/>
      <c r="BA504" s="40"/>
      <c r="BB504" s="40"/>
      <c r="BC504" s="40"/>
      <c r="BD504" s="40"/>
      <c r="BE504" s="40"/>
      <c r="BF504" s="40"/>
      <c r="BI504" s="33"/>
    </row>
    <row r="505" spans="1:61" s="6" customFormat="1" ht="15">
      <c r="A505" s="38"/>
      <c r="B505" s="39"/>
      <c r="C505" s="39"/>
      <c r="D505" s="40"/>
      <c r="E505" s="40"/>
      <c r="F505" s="40"/>
      <c r="G505" s="40"/>
      <c r="H505" s="40"/>
      <c r="I505" s="40"/>
      <c r="J505" s="40"/>
      <c r="K505" s="40"/>
      <c r="L505" s="40"/>
      <c r="M505" s="40"/>
      <c r="N505" s="40"/>
      <c r="O505" s="40"/>
      <c r="P505" s="40"/>
      <c r="Q505" s="40"/>
      <c r="R505" s="40"/>
      <c r="S505" s="40"/>
      <c r="T505" s="40"/>
      <c r="U505" s="40"/>
      <c r="V505" s="40"/>
      <c r="W505" s="40"/>
      <c r="X505" s="40"/>
      <c r="Y505" s="40"/>
      <c r="Z505" s="40"/>
      <c r="AA505" s="40"/>
      <c r="AB505" s="40"/>
      <c r="AC505" s="40"/>
      <c r="AD505" s="40"/>
      <c r="AE505" s="40"/>
      <c r="AF505" s="40"/>
      <c r="AG505" s="42"/>
      <c r="AH505" s="40"/>
      <c r="AI505" s="40"/>
      <c r="AJ505" s="40"/>
      <c r="AK505" s="40"/>
      <c r="AL505" s="40"/>
      <c r="AM505" s="40"/>
      <c r="AN505" s="40"/>
      <c r="AO505" s="40"/>
      <c r="AP505" s="40"/>
      <c r="AQ505" s="40"/>
      <c r="AR505" s="40"/>
      <c r="AS505" s="40"/>
      <c r="AT505" s="40"/>
      <c r="AU505" s="40"/>
      <c r="AV505" s="40"/>
      <c r="AW505" s="40"/>
      <c r="AX505" s="40"/>
      <c r="AY505" s="40"/>
      <c r="AZ505" s="42"/>
      <c r="BA505" s="40"/>
      <c r="BB505" s="40"/>
      <c r="BC505" s="40"/>
      <c r="BD505" s="40"/>
      <c r="BE505" s="40"/>
      <c r="BF505" s="40"/>
      <c r="BI505" s="33"/>
    </row>
    <row r="506" spans="1:61" s="6" customFormat="1" ht="15">
      <c r="A506" s="38"/>
      <c r="B506" s="39"/>
      <c r="C506" s="39"/>
      <c r="D506" s="40"/>
      <c r="E506" s="40"/>
      <c r="F506" s="40"/>
      <c r="G506" s="40"/>
      <c r="H506" s="40"/>
      <c r="I506" s="40"/>
      <c r="J506" s="40"/>
      <c r="K506" s="40"/>
      <c r="L506" s="40"/>
      <c r="M506" s="40"/>
      <c r="N506" s="40"/>
      <c r="O506" s="40"/>
      <c r="P506" s="40"/>
      <c r="Q506" s="40"/>
      <c r="R506" s="40"/>
      <c r="S506" s="40"/>
      <c r="T506" s="40"/>
      <c r="U506" s="40"/>
      <c r="V506" s="40"/>
      <c r="W506" s="40"/>
      <c r="X506" s="40"/>
      <c r="Y506" s="40"/>
      <c r="Z506" s="40"/>
      <c r="AA506" s="40"/>
      <c r="AB506" s="40"/>
      <c r="AC506" s="40"/>
      <c r="AD506" s="40"/>
      <c r="AE506" s="40"/>
      <c r="AF506" s="40"/>
      <c r="AG506" s="42"/>
      <c r="AH506" s="40"/>
      <c r="AI506" s="40"/>
      <c r="AJ506" s="40"/>
      <c r="AK506" s="40"/>
      <c r="AL506" s="40"/>
      <c r="AM506" s="40"/>
      <c r="AN506" s="40"/>
      <c r="AO506" s="40"/>
      <c r="AP506" s="40"/>
      <c r="AQ506" s="40"/>
      <c r="AR506" s="40"/>
      <c r="AS506" s="40"/>
      <c r="AT506" s="40"/>
      <c r="AU506" s="40"/>
      <c r="AV506" s="40"/>
      <c r="AW506" s="40"/>
      <c r="AX506" s="40"/>
      <c r="AY506" s="40"/>
      <c r="AZ506" s="42"/>
      <c r="BA506" s="40"/>
      <c r="BB506" s="40"/>
      <c r="BC506" s="40"/>
      <c r="BD506" s="40"/>
      <c r="BE506" s="40"/>
      <c r="BF506" s="40"/>
      <c r="BI506" s="5"/>
    </row>
    <row r="507" spans="1:61" s="6" customFormat="1" ht="15">
      <c r="A507" s="38"/>
      <c r="B507" s="39"/>
      <c r="C507" s="39"/>
      <c r="D507" s="40"/>
      <c r="E507" s="40"/>
      <c r="F507" s="40"/>
      <c r="G507" s="40"/>
      <c r="H507" s="41"/>
      <c r="I507" s="41"/>
      <c r="J507" s="41"/>
      <c r="K507" s="41"/>
      <c r="L507" s="40"/>
      <c r="M507" s="40"/>
      <c r="N507" s="41"/>
      <c r="O507" s="40"/>
      <c r="P507" s="40"/>
      <c r="Q507" s="40"/>
      <c r="R507" s="40"/>
      <c r="S507" s="40"/>
      <c r="T507" s="40"/>
      <c r="U507" s="41"/>
      <c r="V507" s="41"/>
      <c r="W507" s="41"/>
      <c r="X507" s="41"/>
      <c r="Y507" s="41"/>
      <c r="Z507" s="40"/>
      <c r="AA507" s="40"/>
      <c r="AB507" s="41"/>
      <c r="AC507" s="40"/>
      <c r="AD507" s="40"/>
      <c r="AE507" s="40"/>
      <c r="AF507" s="40"/>
      <c r="AG507" s="42"/>
      <c r="AH507" s="40"/>
      <c r="AI507" s="40"/>
      <c r="AJ507" s="40"/>
      <c r="AK507" s="40"/>
      <c r="AL507" s="40"/>
      <c r="AM507" s="40"/>
      <c r="AN507" s="40"/>
      <c r="AO507" s="40"/>
      <c r="AP507" s="40"/>
      <c r="AQ507" s="40"/>
      <c r="AR507" s="40"/>
      <c r="AS507" s="40"/>
      <c r="AT507" s="40"/>
      <c r="AU507" s="40"/>
      <c r="AV507" s="40"/>
      <c r="AW507" s="40"/>
      <c r="AX507" s="40"/>
      <c r="AY507" s="40"/>
      <c r="AZ507" s="42"/>
      <c r="BA507" s="40"/>
      <c r="BB507" s="40"/>
      <c r="BC507" s="40"/>
      <c r="BD507" s="40"/>
      <c r="BE507" s="40"/>
      <c r="BF507" s="40"/>
      <c r="BI507" s="5"/>
    </row>
    <row r="508" spans="1:61" s="6" customFormat="1" ht="15">
      <c r="A508" s="38"/>
      <c r="B508" s="39"/>
      <c r="C508" s="39"/>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2"/>
      <c r="AH508" s="40"/>
      <c r="AI508" s="40"/>
      <c r="AJ508" s="40"/>
      <c r="AK508" s="40"/>
      <c r="AL508" s="40"/>
      <c r="AM508" s="40"/>
      <c r="AN508" s="40"/>
      <c r="AO508" s="40"/>
      <c r="AP508" s="40"/>
      <c r="AQ508" s="40"/>
      <c r="AR508" s="40"/>
      <c r="AS508" s="40"/>
      <c r="AT508" s="40"/>
      <c r="AU508" s="40"/>
      <c r="AV508" s="40"/>
      <c r="AW508" s="40"/>
      <c r="AX508" s="40"/>
      <c r="AY508" s="40"/>
      <c r="AZ508" s="42"/>
      <c r="BA508" s="40"/>
      <c r="BB508" s="40"/>
      <c r="BC508" s="40"/>
      <c r="BD508" s="40"/>
      <c r="BE508" s="40"/>
      <c r="BF508" s="40"/>
      <c r="BI508" s="33"/>
    </row>
    <row r="509" spans="1:61" s="6" customFormat="1" ht="15">
      <c r="A509" s="38"/>
      <c r="B509" s="39"/>
      <c r="C509" s="39"/>
      <c r="D509" s="40"/>
      <c r="E509" s="40"/>
      <c r="F509" s="40"/>
      <c r="G509" s="40"/>
      <c r="H509" s="40"/>
      <c r="I509" s="40"/>
      <c r="J509" s="40"/>
      <c r="K509" s="41"/>
      <c r="L509" s="40"/>
      <c r="M509" s="40"/>
      <c r="N509" s="40"/>
      <c r="O509" s="40"/>
      <c r="P509" s="40"/>
      <c r="Q509" s="40"/>
      <c r="R509" s="40"/>
      <c r="S509" s="40"/>
      <c r="T509" s="40"/>
      <c r="U509" s="40"/>
      <c r="V509" s="40"/>
      <c r="W509" s="40"/>
      <c r="X509" s="40"/>
      <c r="Y509" s="40"/>
      <c r="Z509" s="40"/>
      <c r="AA509" s="40"/>
      <c r="AB509" s="40"/>
      <c r="AC509" s="40"/>
      <c r="AD509" s="40"/>
      <c r="AE509" s="40"/>
      <c r="AF509" s="40"/>
      <c r="AG509" s="42"/>
      <c r="AH509" s="40"/>
      <c r="AI509" s="40"/>
      <c r="AJ509" s="40"/>
      <c r="AK509" s="40"/>
      <c r="AL509" s="40"/>
      <c r="AM509" s="40"/>
      <c r="AN509" s="40"/>
      <c r="AO509" s="40"/>
      <c r="AP509" s="40"/>
      <c r="AQ509" s="40"/>
      <c r="AR509" s="40"/>
      <c r="AS509" s="40"/>
      <c r="AT509" s="40"/>
      <c r="AU509" s="40"/>
      <c r="AV509" s="40"/>
      <c r="AW509" s="40"/>
      <c r="AX509" s="40"/>
      <c r="AY509" s="40"/>
      <c r="AZ509" s="42"/>
      <c r="BA509" s="40"/>
      <c r="BB509" s="40"/>
      <c r="BC509" s="40"/>
      <c r="BD509" s="40"/>
      <c r="BE509" s="40"/>
      <c r="BF509" s="40"/>
      <c r="BI509" s="33"/>
    </row>
    <row r="510" spans="1:61" s="6" customFormat="1" ht="15">
      <c r="A510" s="38"/>
      <c r="B510" s="39"/>
      <c r="C510" s="39"/>
      <c r="D510" s="40"/>
      <c r="E510" s="40"/>
      <c r="F510" s="40"/>
      <c r="G510" s="40"/>
      <c r="H510" s="40"/>
      <c r="I510" s="40"/>
      <c r="J510" s="40"/>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2"/>
      <c r="AH510" s="40"/>
      <c r="AI510" s="40"/>
      <c r="AJ510" s="40"/>
      <c r="AK510" s="40"/>
      <c r="AL510" s="40"/>
      <c r="AM510" s="40"/>
      <c r="AN510" s="40"/>
      <c r="AO510" s="40"/>
      <c r="AP510" s="40"/>
      <c r="AQ510" s="40"/>
      <c r="AR510" s="40"/>
      <c r="AS510" s="40"/>
      <c r="AT510" s="40"/>
      <c r="AU510" s="40"/>
      <c r="AV510" s="40"/>
      <c r="AW510" s="40"/>
      <c r="AX510" s="40"/>
      <c r="AY510" s="40"/>
      <c r="AZ510" s="42"/>
      <c r="BA510" s="40"/>
      <c r="BB510" s="40"/>
      <c r="BC510" s="40"/>
      <c r="BD510" s="40"/>
      <c r="BE510" s="40"/>
      <c r="BF510" s="40"/>
      <c r="BI510" s="5"/>
    </row>
    <row r="511" spans="1:61" s="6" customFormat="1" ht="15">
      <c r="A511" s="68"/>
      <c r="B511" s="69"/>
      <c r="C511" s="69"/>
      <c r="D511" s="70"/>
      <c r="E511" s="70"/>
      <c r="F511" s="70"/>
      <c r="G511" s="70"/>
      <c r="H511" s="70"/>
      <c r="I511" s="70"/>
      <c r="J511" s="70"/>
      <c r="K511" s="70"/>
      <c r="L511" s="70"/>
      <c r="M511" s="70"/>
      <c r="N511" s="70"/>
      <c r="O511" s="70"/>
      <c r="P511" s="70"/>
      <c r="Q511" s="70"/>
      <c r="R511" s="70"/>
      <c r="S511" s="70"/>
      <c r="T511" s="70"/>
      <c r="U511" s="70"/>
      <c r="V511" s="70"/>
      <c r="W511" s="70"/>
      <c r="X511" s="70"/>
      <c r="Y511" s="70"/>
      <c r="Z511" s="70"/>
      <c r="AA511" s="70"/>
      <c r="AB511" s="70"/>
      <c r="AC511" s="70"/>
      <c r="AD511" s="70"/>
      <c r="AE511" s="70"/>
      <c r="AF511" s="70"/>
      <c r="AG511" s="42"/>
      <c r="AH511" s="70"/>
      <c r="AI511" s="70"/>
      <c r="AJ511" s="70"/>
      <c r="AK511" s="70"/>
      <c r="AL511" s="70"/>
      <c r="AM511" s="70"/>
      <c r="AN511" s="70"/>
      <c r="AO511" s="70"/>
      <c r="AP511" s="70"/>
      <c r="AQ511" s="70"/>
      <c r="AR511" s="70"/>
      <c r="AS511" s="70"/>
      <c r="AT511" s="70"/>
      <c r="AU511" s="70"/>
      <c r="AV511" s="70"/>
      <c r="AW511" s="70"/>
      <c r="AX511" s="70"/>
      <c r="AY511" s="70"/>
      <c r="AZ511" s="42"/>
      <c r="BA511" s="70"/>
      <c r="BB511" s="70"/>
      <c r="BC511" s="70"/>
      <c r="BD511" s="70"/>
      <c r="BE511" s="70"/>
      <c r="BF511" s="70"/>
      <c r="BI511" s="5"/>
    </row>
    <row r="512" spans="1:61" s="6" customFormat="1" ht="15">
      <c r="A512" s="38"/>
      <c r="B512" s="39"/>
      <c r="C512" s="39"/>
      <c r="D512" s="40"/>
      <c r="E512" s="40"/>
      <c r="F512" s="40"/>
      <c r="G512" s="40"/>
      <c r="H512" s="40"/>
      <c r="I512" s="40"/>
      <c r="J512" s="40"/>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2"/>
      <c r="AH512" s="40"/>
      <c r="AI512" s="40"/>
      <c r="AJ512" s="40"/>
      <c r="AK512" s="40"/>
      <c r="AL512" s="40"/>
      <c r="AM512" s="40"/>
      <c r="AN512" s="40"/>
      <c r="AO512" s="40"/>
      <c r="AP512" s="40"/>
      <c r="AQ512" s="40"/>
      <c r="AR512" s="40"/>
      <c r="AS512" s="40"/>
      <c r="AT512" s="40"/>
      <c r="AU512" s="40"/>
      <c r="AV512" s="40"/>
      <c r="AW512" s="40"/>
      <c r="AX512" s="40"/>
      <c r="AY512" s="40"/>
      <c r="AZ512" s="42"/>
      <c r="BA512" s="40"/>
      <c r="BB512" s="40"/>
      <c r="BC512" s="40"/>
      <c r="BD512" s="40"/>
      <c r="BE512" s="40"/>
      <c r="BF512" s="40"/>
      <c r="BI512" s="33"/>
    </row>
    <row r="513" spans="1:61" s="6" customFormat="1" ht="15">
      <c r="A513" s="38"/>
      <c r="B513" s="39"/>
      <c r="C513" s="39"/>
      <c r="D513" s="40"/>
      <c r="E513" s="40"/>
      <c r="F513" s="40"/>
      <c r="G513" s="40"/>
      <c r="H513" s="40"/>
      <c r="I513" s="40"/>
      <c r="J513" s="40"/>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2"/>
      <c r="AH513" s="40"/>
      <c r="AI513" s="40"/>
      <c r="AJ513" s="40"/>
      <c r="AK513" s="40"/>
      <c r="AL513" s="40"/>
      <c r="AM513" s="40"/>
      <c r="AN513" s="40"/>
      <c r="AO513" s="40"/>
      <c r="AP513" s="40"/>
      <c r="AQ513" s="40"/>
      <c r="AR513" s="40"/>
      <c r="AS513" s="40"/>
      <c r="AT513" s="40"/>
      <c r="AU513" s="40"/>
      <c r="AV513" s="40"/>
      <c r="AW513" s="40"/>
      <c r="AX513" s="40"/>
      <c r="AY513" s="40"/>
      <c r="AZ513" s="42"/>
      <c r="BA513" s="40"/>
      <c r="BB513" s="40"/>
      <c r="BC513" s="40"/>
      <c r="BD513" s="40"/>
      <c r="BE513" s="40"/>
      <c r="BF513" s="40"/>
      <c r="BI513" s="33"/>
    </row>
    <row r="514" spans="1:61" s="6" customFormat="1" ht="15">
      <c r="A514" s="38"/>
      <c r="B514" s="39"/>
      <c r="C514" s="39"/>
      <c r="D514" s="40"/>
      <c r="E514" s="40"/>
      <c r="F514" s="40"/>
      <c r="G514" s="40"/>
      <c r="H514" s="40"/>
      <c r="I514" s="40"/>
      <c r="J514" s="40"/>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2"/>
      <c r="AH514" s="40"/>
      <c r="AI514" s="40"/>
      <c r="AJ514" s="40"/>
      <c r="AK514" s="40"/>
      <c r="AL514" s="40"/>
      <c r="AM514" s="40"/>
      <c r="AN514" s="40"/>
      <c r="AO514" s="40"/>
      <c r="AP514" s="40"/>
      <c r="AQ514" s="40"/>
      <c r="AR514" s="40"/>
      <c r="AS514" s="40"/>
      <c r="AT514" s="40"/>
      <c r="AU514" s="40"/>
      <c r="AV514" s="40"/>
      <c r="AW514" s="40"/>
      <c r="AX514" s="40"/>
      <c r="AY514" s="40"/>
      <c r="AZ514" s="42"/>
      <c r="BA514" s="40"/>
      <c r="BB514" s="40"/>
      <c r="BC514" s="40"/>
      <c r="BD514" s="40"/>
      <c r="BE514" s="40"/>
      <c r="BF514" s="40"/>
      <c r="BI514" s="5"/>
    </row>
    <row r="515" spans="1:61" s="6" customFormat="1" ht="15">
      <c r="A515" s="38"/>
      <c r="B515" s="39"/>
      <c r="C515" s="39"/>
      <c r="D515" s="40"/>
      <c r="E515" s="40"/>
      <c r="F515" s="40"/>
      <c r="G515" s="40"/>
      <c r="H515" s="40"/>
      <c r="I515" s="40"/>
      <c r="J515" s="40"/>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2"/>
      <c r="AH515" s="40"/>
      <c r="AI515" s="40"/>
      <c r="AJ515" s="40"/>
      <c r="AK515" s="40"/>
      <c r="AL515" s="40"/>
      <c r="AM515" s="40"/>
      <c r="AN515" s="40"/>
      <c r="AO515" s="40"/>
      <c r="AP515" s="40"/>
      <c r="AQ515" s="40"/>
      <c r="AR515" s="40"/>
      <c r="AS515" s="40"/>
      <c r="AT515" s="40"/>
      <c r="AU515" s="40"/>
      <c r="AV515" s="40"/>
      <c r="AW515" s="40"/>
      <c r="AX515" s="40"/>
      <c r="AY515" s="40"/>
      <c r="AZ515" s="42"/>
      <c r="BA515" s="40"/>
      <c r="BB515" s="40"/>
      <c r="BC515" s="40"/>
      <c r="BD515" s="40"/>
      <c r="BE515" s="40"/>
      <c r="BF515" s="40"/>
      <c r="BI515" s="5"/>
    </row>
    <row r="516" spans="1:61" s="6" customFormat="1" ht="15">
      <c r="A516" s="43"/>
      <c r="B516" s="39"/>
      <c r="C516" s="39"/>
      <c r="D516" s="40"/>
      <c r="E516" s="40"/>
      <c r="F516" s="40"/>
      <c r="G516" s="40"/>
      <c r="H516" s="40"/>
      <c r="I516" s="40"/>
      <c r="J516" s="40"/>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2"/>
      <c r="AH516" s="40"/>
      <c r="AI516" s="40"/>
      <c r="AJ516" s="40"/>
      <c r="AK516" s="40"/>
      <c r="AL516" s="40"/>
      <c r="AM516" s="40"/>
      <c r="AN516" s="40"/>
      <c r="AO516" s="40"/>
      <c r="AP516" s="40"/>
      <c r="AQ516" s="40"/>
      <c r="AR516" s="40"/>
      <c r="AS516" s="40"/>
      <c r="AT516" s="40"/>
      <c r="AU516" s="40"/>
      <c r="AV516" s="40"/>
      <c r="AW516" s="40"/>
      <c r="AX516" s="40"/>
      <c r="AY516" s="40"/>
      <c r="AZ516" s="42"/>
      <c r="BA516" s="40"/>
      <c r="BB516" s="40"/>
      <c r="BC516" s="40"/>
      <c r="BD516" s="40"/>
      <c r="BE516" s="40"/>
      <c r="BF516" s="40"/>
      <c r="BI516" s="33"/>
    </row>
    <row r="517" spans="1:61" s="6" customFormat="1" ht="15">
      <c r="A517" s="38"/>
      <c r="B517" s="39"/>
      <c r="C517" s="39"/>
      <c r="D517" s="40"/>
      <c r="E517" s="40"/>
      <c r="F517" s="40"/>
      <c r="G517" s="40"/>
      <c r="H517" s="40"/>
      <c r="I517" s="40"/>
      <c r="J517" s="40"/>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2"/>
      <c r="AH517" s="40"/>
      <c r="AI517" s="40"/>
      <c r="AJ517" s="40"/>
      <c r="AK517" s="40"/>
      <c r="AL517" s="40"/>
      <c r="AM517" s="40"/>
      <c r="AN517" s="40"/>
      <c r="AO517" s="40"/>
      <c r="AP517" s="40"/>
      <c r="AQ517" s="40"/>
      <c r="AR517" s="40"/>
      <c r="AS517" s="40"/>
      <c r="AT517" s="40"/>
      <c r="AU517" s="40"/>
      <c r="AV517" s="40"/>
      <c r="AW517" s="40"/>
      <c r="AX517" s="40"/>
      <c r="AY517" s="40"/>
      <c r="AZ517" s="42"/>
      <c r="BA517" s="40"/>
      <c r="BB517" s="40"/>
      <c r="BC517" s="40"/>
      <c r="BD517" s="40"/>
      <c r="BE517" s="40"/>
      <c r="BF517" s="40"/>
      <c r="BI517" s="33"/>
    </row>
    <row r="518" spans="1:61" s="6" customFormat="1" ht="15">
      <c r="A518" s="38"/>
      <c r="B518" s="39"/>
      <c r="C518" s="39"/>
      <c r="D518" s="40"/>
      <c r="E518" s="40"/>
      <c r="F518" s="40"/>
      <c r="G518" s="40"/>
      <c r="H518" s="40"/>
      <c r="I518" s="40"/>
      <c r="J518" s="40"/>
      <c r="K518" s="40"/>
      <c r="L518" s="40"/>
      <c r="M518" s="40"/>
      <c r="N518" s="40"/>
      <c r="O518" s="40"/>
      <c r="P518" s="40"/>
      <c r="Q518" s="40"/>
      <c r="R518" s="40"/>
      <c r="S518" s="40"/>
      <c r="T518" s="40"/>
      <c r="U518" s="40"/>
      <c r="V518" s="40"/>
      <c r="W518" s="40"/>
      <c r="X518" s="40"/>
      <c r="Y518" s="40"/>
      <c r="Z518" s="40"/>
      <c r="AA518" s="40"/>
      <c r="AB518" s="40"/>
      <c r="AC518" s="40"/>
      <c r="AD518" s="40"/>
      <c r="AE518" s="40"/>
      <c r="AF518" s="40"/>
      <c r="AG518" s="42"/>
      <c r="AH518" s="40"/>
      <c r="AI518" s="40"/>
      <c r="AJ518" s="40"/>
      <c r="AK518" s="40"/>
      <c r="AL518" s="40"/>
      <c r="AM518" s="40"/>
      <c r="AN518" s="40"/>
      <c r="AO518" s="40"/>
      <c r="AP518" s="40"/>
      <c r="AQ518" s="40"/>
      <c r="AR518" s="40"/>
      <c r="AS518" s="40"/>
      <c r="AT518" s="40"/>
      <c r="AU518" s="40"/>
      <c r="AV518" s="40"/>
      <c r="AW518" s="40"/>
      <c r="AX518" s="40"/>
      <c r="AY518" s="40"/>
      <c r="AZ518" s="42"/>
      <c r="BA518" s="40"/>
      <c r="BB518" s="40"/>
      <c r="BC518" s="40"/>
      <c r="BD518" s="40"/>
      <c r="BE518" s="40"/>
      <c r="BF518" s="40"/>
      <c r="BI518" s="5"/>
    </row>
    <row r="519" spans="1:61" s="6" customFormat="1" ht="15">
      <c r="A519" s="38"/>
      <c r="B519" s="39"/>
      <c r="C519" s="39"/>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2"/>
      <c r="AH519" s="40"/>
      <c r="AI519" s="40"/>
      <c r="AJ519" s="40"/>
      <c r="AK519" s="40"/>
      <c r="AL519" s="40"/>
      <c r="AM519" s="40"/>
      <c r="AN519" s="40"/>
      <c r="AO519" s="40"/>
      <c r="AP519" s="40"/>
      <c r="AQ519" s="40"/>
      <c r="AR519" s="40"/>
      <c r="AS519" s="40"/>
      <c r="AT519" s="40"/>
      <c r="AU519" s="40"/>
      <c r="AV519" s="40"/>
      <c r="AW519" s="40"/>
      <c r="AX519" s="40"/>
      <c r="AY519" s="40"/>
      <c r="AZ519" s="42"/>
      <c r="BA519" s="40"/>
      <c r="BB519" s="40"/>
      <c r="BC519" s="40"/>
      <c r="BD519" s="40"/>
      <c r="BE519" s="40"/>
      <c r="BF519" s="40"/>
      <c r="BI519" s="5"/>
    </row>
    <row r="520" spans="1:61" s="6" customFormat="1" ht="15">
      <c r="A520" s="38"/>
      <c r="B520" s="39"/>
      <c r="C520" s="39"/>
      <c r="D520" s="40"/>
      <c r="E520" s="40"/>
      <c r="F520" s="40"/>
      <c r="G520" s="40"/>
      <c r="H520" s="40"/>
      <c r="I520" s="40"/>
      <c r="J520" s="40"/>
      <c r="K520" s="40"/>
      <c r="L520" s="40"/>
      <c r="M520" s="40"/>
      <c r="N520" s="40"/>
      <c r="O520" s="40"/>
      <c r="P520" s="40"/>
      <c r="Q520" s="40"/>
      <c r="R520" s="40"/>
      <c r="S520" s="40"/>
      <c r="T520" s="40"/>
      <c r="U520" s="40"/>
      <c r="V520" s="40"/>
      <c r="W520" s="40"/>
      <c r="X520" s="40"/>
      <c r="Y520" s="40"/>
      <c r="Z520" s="40"/>
      <c r="AA520" s="40"/>
      <c r="AB520" s="40"/>
      <c r="AC520" s="40"/>
      <c r="AD520" s="40"/>
      <c r="AE520" s="40"/>
      <c r="AF520" s="40"/>
      <c r="AG520" s="42"/>
      <c r="AH520" s="40"/>
      <c r="AI520" s="40"/>
      <c r="AJ520" s="40"/>
      <c r="AK520" s="40"/>
      <c r="AL520" s="40"/>
      <c r="AM520" s="40"/>
      <c r="AN520" s="40"/>
      <c r="AO520" s="40"/>
      <c r="AP520" s="40"/>
      <c r="AQ520" s="40"/>
      <c r="AR520" s="40"/>
      <c r="AS520" s="40"/>
      <c r="AT520" s="40"/>
      <c r="AU520" s="40"/>
      <c r="AV520" s="40"/>
      <c r="AW520" s="40"/>
      <c r="AX520" s="40"/>
      <c r="AY520" s="40"/>
      <c r="AZ520" s="42"/>
      <c r="BA520" s="40"/>
      <c r="BB520" s="40"/>
      <c r="BC520" s="40"/>
      <c r="BD520" s="40"/>
      <c r="BE520" s="40"/>
      <c r="BF520" s="40"/>
      <c r="BI520" s="33"/>
    </row>
    <row r="521" spans="1:61" s="6" customFormat="1" ht="15">
      <c r="A521" s="38"/>
      <c r="B521" s="39"/>
      <c r="C521" s="39"/>
      <c r="D521" s="40"/>
      <c r="E521" s="40"/>
      <c r="F521" s="40"/>
      <c r="G521" s="40"/>
      <c r="H521" s="40"/>
      <c r="I521" s="40"/>
      <c r="J521" s="40"/>
      <c r="K521" s="40"/>
      <c r="L521" s="40"/>
      <c r="M521" s="40"/>
      <c r="N521" s="40"/>
      <c r="O521" s="40"/>
      <c r="P521" s="40"/>
      <c r="Q521" s="40"/>
      <c r="R521" s="40"/>
      <c r="S521" s="40"/>
      <c r="T521" s="40"/>
      <c r="U521" s="40"/>
      <c r="V521" s="40"/>
      <c r="W521" s="40"/>
      <c r="X521" s="40"/>
      <c r="Y521" s="40"/>
      <c r="Z521" s="40"/>
      <c r="AA521" s="40"/>
      <c r="AB521" s="40"/>
      <c r="AC521" s="40"/>
      <c r="AD521" s="40"/>
      <c r="AE521" s="40"/>
      <c r="AF521" s="40"/>
      <c r="AG521" s="42"/>
      <c r="AH521" s="40"/>
      <c r="AI521" s="40"/>
      <c r="AJ521" s="40"/>
      <c r="AK521" s="40"/>
      <c r="AL521" s="40"/>
      <c r="AM521" s="40"/>
      <c r="AN521" s="40"/>
      <c r="AO521" s="40"/>
      <c r="AP521" s="40"/>
      <c r="AQ521" s="40"/>
      <c r="AR521" s="40"/>
      <c r="AS521" s="40"/>
      <c r="AT521" s="40"/>
      <c r="AU521" s="40"/>
      <c r="AV521" s="40"/>
      <c r="AW521" s="40"/>
      <c r="AX521" s="40"/>
      <c r="AY521" s="40"/>
      <c r="AZ521" s="42"/>
      <c r="BA521" s="40"/>
      <c r="BB521" s="40"/>
      <c r="BC521" s="40"/>
      <c r="BD521" s="40"/>
      <c r="BE521" s="40"/>
      <c r="BF521" s="40"/>
      <c r="BI521" s="33"/>
    </row>
    <row r="522" spans="1:61" s="6" customFormat="1" ht="15">
      <c r="A522" s="38"/>
      <c r="B522" s="39"/>
      <c r="C522" s="39"/>
      <c r="D522" s="40"/>
      <c r="E522" s="40"/>
      <c r="F522" s="40"/>
      <c r="G522" s="40"/>
      <c r="H522" s="40"/>
      <c r="I522" s="40"/>
      <c r="J522" s="40"/>
      <c r="K522" s="40"/>
      <c r="L522" s="40"/>
      <c r="M522" s="40"/>
      <c r="N522" s="40"/>
      <c r="O522" s="40"/>
      <c r="P522" s="40"/>
      <c r="Q522" s="40"/>
      <c r="R522" s="40"/>
      <c r="S522" s="40"/>
      <c r="T522" s="40"/>
      <c r="U522" s="40"/>
      <c r="V522" s="40"/>
      <c r="W522" s="40"/>
      <c r="X522" s="40"/>
      <c r="Y522" s="40"/>
      <c r="Z522" s="40"/>
      <c r="AA522" s="40"/>
      <c r="AB522" s="40"/>
      <c r="AC522" s="40"/>
      <c r="AD522" s="40"/>
      <c r="AE522" s="40"/>
      <c r="AF522" s="40"/>
      <c r="AG522" s="42"/>
      <c r="AH522" s="40"/>
      <c r="AI522" s="40"/>
      <c r="AJ522" s="40"/>
      <c r="AK522" s="40"/>
      <c r="AL522" s="40"/>
      <c r="AM522" s="40"/>
      <c r="AN522" s="40"/>
      <c r="AO522" s="40"/>
      <c r="AP522" s="40"/>
      <c r="AQ522" s="40"/>
      <c r="AR522" s="40"/>
      <c r="AS522" s="40"/>
      <c r="AT522" s="40"/>
      <c r="AU522" s="40"/>
      <c r="AV522" s="40"/>
      <c r="AW522" s="40"/>
      <c r="AX522" s="40"/>
      <c r="AY522" s="40"/>
      <c r="AZ522" s="42"/>
      <c r="BA522" s="40"/>
      <c r="BB522" s="40"/>
      <c r="BC522" s="40"/>
      <c r="BD522" s="40"/>
      <c r="BE522" s="40"/>
      <c r="BF522" s="40"/>
      <c r="BI522" s="5"/>
    </row>
    <row r="523" spans="1:61" s="6" customFormat="1" ht="15">
      <c r="A523" s="38"/>
      <c r="B523" s="39"/>
      <c r="C523" s="39"/>
      <c r="D523" s="40"/>
      <c r="E523" s="40"/>
      <c r="F523" s="40"/>
      <c r="G523" s="40"/>
      <c r="H523" s="40"/>
      <c r="I523" s="40"/>
      <c r="J523" s="40"/>
      <c r="K523" s="40"/>
      <c r="L523" s="40"/>
      <c r="M523" s="40"/>
      <c r="N523" s="40"/>
      <c r="O523" s="40"/>
      <c r="P523" s="40"/>
      <c r="Q523" s="40"/>
      <c r="R523" s="40"/>
      <c r="S523" s="40"/>
      <c r="T523" s="40"/>
      <c r="U523" s="40"/>
      <c r="V523" s="40"/>
      <c r="W523" s="40"/>
      <c r="X523" s="40"/>
      <c r="Y523" s="40"/>
      <c r="Z523" s="40"/>
      <c r="AA523" s="40"/>
      <c r="AB523" s="40"/>
      <c r="AC523" s="40"/>
      <c r="AD523" s="40"/>
      <c r="AE523" s="40"/>
      <c r="AF523" s="40"/>
      <c r="AG523" s="42"/>
      <c r="AH523" s="40"/>
      <c r="AI523" s="40"/>
      <c r="AJ523" s="40"/>
      <c r="AK523" s="40"/>
      <c r="AL523" s="40"/>
      <c r="AM523" s="40"/>
      <c r="AN523" s="40"/>
      <c r="AO523" s="40"/>
      <c r="AP523" s="40"/>
      <c r="AQ523" s="40"/>
      <c r="AR523" s="40"/>
      <c r="AS523" s="40"/>
      <c r="AT523" s="40"/>
      <c r="AU523" s="40"/>
      <c r="AV523" s="40"/>
      <c r="AW523" s="40"/>
      <c r="AX523" s="40"/>
      <c r="AY523" s="40"/>
      <c r="AZ523" s="42"/>
      <c r="BA523" s="40"/>
      <c r="BB523" s="40"/>
      <c r="BC523" s="40"/>
      <c r="BD523" s="40"/>
      <c r="BE523" s="40"/>
      <c r="BF523" s="40"/>
      <c r="BI523" s="5"/>
    </row>
    <row r="524" spans="1:61" s="6" customFormat="1" ht="15">
      <c r="A524" s="71"/>
      <c r="B524" s="53"/>
      <c r="C524" s="53"/>
      <c r="D524" s="72"/>
      <c r="E524" s="72"/>
      <c r="F524" s="72"/>
      <c r="G524" s="72"/>
      <c r="H524" s="72"/>
      <c r="I524" s="72"/>
      <c r="J524" s="72"/>
      <c r="K524" s="73"/>
      <c r="L524" s="72"/>
      <c r="M524" s="72"/>
      <c r="N524" s="72"/>
      <c r="O524" s="72"/>
      <c r="P524" s="72"/>
      <c r="Q524" s="72"/>
      <c r="R524" s="72"/>
      <c r="S524" s="72"/>
      <c r="T524" s="72"/>
      <c r="U524" s="72"/>
      <c r="V524" s="72"/>
      <c r="W524" s="72"/>
      <c r="X524" s="72"/>
      <c r="Y524" s="72"/>
      <c r="Z524" s="72"/>
      <c r="AA524" s="72"/>
      <c r="AB524" s="72"/>
      <c r="AC524" s="72"/>
      <c r="AD524" s="72"/>
      <c r="AE524" s="72"/>
      <c r="AF524" s="72"/>
      <c r="AG524" s="42"/>
      <c r="AH524" s="72"/>
      <c r="AI524" s="72"/>
      <c r="AJ524" s="72"/>
      <c r="AK524" s="72"/>
      <c r="AL524" s="72"/>
      <c r="AM524" s="72"/>
      <c r="AN524" s="72"/>
      <c r="AO524" s="72"/>
      <c r="AP524" s="72"/>
      <c r="AQ524" s="72"/>
      <c r="AR524" s="72"/>
      <c r="AS524" s="72"/>
      <c r="AT524" s="72"/>
      <c r="AU524" s="72"/>
      <c r="AV524" s="72"/>
      <c r="AW524" s="72"/>
      <c r="AX524" s="72"/>
      <c r="AY524" s="72"/>
      <c r="AZ524" s="42"/>
      <c r="BA524" s="72"/>
      <c r="BB524" s="72"/>
      <c r="BC524" s="72"/>
      <c r="BD524" s="72"/>
      <c r="BE524" s="72"/>
      <c r="BF524" s="72"/>
      <c r="BI524" s="33"/>
    </row>
    <row r="525" spans="1:61" s="6" customFormat="1" ht="15">
      <c r="A525" s="38"/>
      <c r="B525" s="39"/>
      <c r="C525" s="39"/>
      <c r="D525" s="40"/>
      <c r="E525" s="40"/>
      <c r="F525" s="40"/>
      <c r="G525" s="40"/>
      <c r="H525" s="40"/>
      <c r="I525" s="40"/>
      <c r="J525" s="40"/>
      <c r="K525" s="40"/>
      <c r="L525" s="40"/>
      <c r="M525" s="40"/>
      <c r="N525" s="40"/>
      <c r="O525" s="40"/>
      <c r="P525" s="40"/>
      <c r="Q525" s="40"/>
      <c r="R525" s="40"/>
      <c r="S525" s="40"/>
      <c r="T525" s="40"/>
      <c r="U525" s="40"/>
      <c r="V525" s="40"/>
      <c r="W525" s="40"/>
      <c r="X525" s="40"/>
      <c r="Y525" s="40"/>
      <c r="Z525" s="40"/>
      <c r="AA525" s="40"/>
      <c r="AB525" s="40"/>
      <c r="AC525" s="40"/>
      <c r="AD525" s="40"/>
      <c r="AE525" s="40"/>
      <c r="AF525" s="40"/>
      <c r="AG525" s="42"/>
      <c r="AH525" s="40"/>
      <c r="AI525" s="40"/>
      <c r="AJ525" s="40"/>
      <c r="AK525" s="40"/>
      <c r="AL525" s="40"/>
      <c r="AM525" s="40"/>
      <c r="AN525" s="40"/>
      <c r="AO525" s="40"/>
      <c r="AP525" s="40"/>
      <c r="AQ525" s="40"/>
      <c r="AR525" s="40"/>
      <c r="AS525" s="40"/>
      <c r="AT525" s="40"/>
      <c r="AU525" s="40"/>
      <c r="AV525" s="40"/>
      <c r="AW525" s="40"/>
      <c r="AX525" s="40"/>
      <c r="AY525" s="40"/>
      <c r="AZ525" s="42"/>
      <c r="BA525" s="40"/>
      <c r="BB525" s="40"/>
      <c r="BC525" s="40"/>
      <c r="BD525" s="40"/>
      <c r="BE525" s="40"/>
      <c r="BF525" s="40"/>
      <c r="BI525" s="33"/>
    </row>
    <row r="526" spans="1:61" s="6" customFormat="1" ht="15">
      <c r="A526" s="38"/>
      <c r="B526" s="39"/>
      <c r="C526" s="39"/>
      <c r="D526" s="40"/>
      <c r="E526" s="40"/>
      <c r="F526" s="40"/>
      <c r="G526" s="40"/>
      <c r="H526" s="40"/>
      <c r="I526" s="40"/>
      <c r="J526" s="40"/>
      <c r="K526" s="40"/>
      <c r="L526" s="40"/>
      <c r="M526" s="40"/>
      <c r="N526" s="40"/>
      <c r="O526" s="40"/>
      <c r="P526" s="40"/>
      <c r="Q526" s="40"/>
      <c r="R526" s="40"/>
      <c r="S526" s="40"/>
      <c r="T526" s="40"/>
      <c r="U526" s="40"/>
      <c r="V526" s="40"/>
      <c r="W526" s="40"/>
      <c r="X526" s="40"/>
      <c r="Y526" s="40"/>
      <c r="Z526" s="40"/>
      <c r="AA526" s="40"/>
      <c r="AB526" s="40"/>
      <c r="AC526" s="40"/>
      <c r="AD526" s="40"/>
      <c r="AE526" s="40"/>
      <c r="AF526" s="40"/>
      <c r="AG526" s="42"/>
      <c r="AH526" s="40"/>
      <c r="AI526" s="40"/>
      <c r="AJ526" s="40"/>
      <c r="AK526" s="40"/>
      <c r="AL526" s="40"/>
      <c r="AM526" s="40"/>
      <c r="AN526" s="40"/>
      <c r="AO526" s="40"/>
      <c r="AP526" s="40"/>
      <c r="AQ526" s="40"/>
      <c r="AR526" s="40"/>
      <c r="AS526" s="40"/>
      <c r="AT526" s="40"/>
      <c r="AU526" s="40"/>
      <c r="AV526" s="40"/>
      <c r="AW526" s="40"/>
      <c r="AX526" s="40"/>
      <c r="AY526" s="40"/>
      <c r="AZ526" s="42"/>
      <c r="BA526" s="40"/>
      <c r="BB526" s="40"/>
      <c r="BC526" s="40"/>
      <c r="BD526" s="40"/>
      <c r="BE526" s="40"/>
      <c r="BF526" s="40"/>
      <c r="BI526" s="5"/>
    </row>
    <row r="527" spans="1:61" s="6" customFormat="1" ht="15">
      <c r="A527" s="38"/>
      <c r="B527" s="39"/>
      <c r="C527" s="39"/>
      <c r="D527" s="40"/>
      <c r="E527" s="40"/>
      <c r="F527" s="40"/>
      <c r="G527" s="40"/>
      <c r="H527" s="40"/>
      <c r="I527" s="40"/>
      <c r="J527" s="40"/>
      <c r="K527" s="40"/>
      <c r="L527" s="40"/>
      <c r="M527" s="40"/>
      <c r="N527" s="40"/>
      <c r="O527" s="40"/>
      <c r="P527" s="40"/>
      <c r="Q527" s="40"/>
      <c r="R527" s="40"/>
      <c r="S527" s="40"/>
      <c r="T527" s="40"/>
      <c r="U527" s="40"/>
      <c r="V527" s="40"/>
      <c r="W527" s="40"/>
      <c r="X527" s="40"/>
      <c r="Y527" s="40"/>
      <c r="Z527" s="40"/>
      <c r="AA527" s="40"/>
      <c r="AB527" s="40"/>
      <c r="AC527" s="40"/>
      <c r="AD527" s="40"/>
      <c r="AE527" s="40"/>
      <c r="AF527" s="40"/>
      <c r="AG527" s="42"/>
      <c r="AH527" s="40"/>
      <c r="AI527" s="40"/>
      <c r="AJ527" s="40"/>
      <c r="AK527" s="40"/>
      <c r="AL527" s="40"/>
      <c r="AM527" s="40"/>
      <c r="AN527" s="40"/>
      <c r="AO527" s="40"/>
      <c r="AP527" s="40"/>
      <c r="AQ527" s="40"/>
      <c r="AR527" s="40"/>
      <c r="AS527" s="40"/>
      <c r="AT527" s="40"/>
      <c r="AU527" s="40"/>
      <c r="AV527" s="40"/>
      <c r="AW527" s="40"/>
      <c r="AX527" s="40"/>
      <c r="AY527" s="40"/>
      <c r="AZ527" s="42"/>
      <c r="BA527" s="40"/>
      <c r="BB527" s="40"/>
      <c r="BC527" s="40"/>
      <c r="BD527" s="40"/>
      <c r="BE527" s="40"/>
      <c r="BF527" s="40"/>
      <c r="BI527" s="5"/>
    </row>
    <row r="528" spans="1:61" s="6" customFormat="1" ht="15">
      <c r="A528" s="38"/>
      <c r="B528" s="39"/>
      <c r="C528" s="39"/>
      <c r="D528" s="40"/>
      <c r="E528" s="40"/>
      <c r="F528" s="40"/>
      <c r="G528" s="40"/>
      <c r="H528" s="40"/>
      <c r="I528" s="40"/>
      <c r="J528" s="40"/>
      <c r="K528" s="40"/>
      <c r="L528" s="40"/>
      <c r="M528" s="40"/>
      <c r="N528" s="40"/>
      <c r="O528" s="40"/>
      <c r="P528" s="40"/>
      <c r="Q528" s="40"/>
      <c r="R528" s="40"/>
      <c r="S528" s="40"/>
      <c r="T528" s="40"/>
      <c r="U528" s="40"/>
      <c r="V528" s="40"/>
      <c r="W528" s="40"/>
      <c r="X528" s="40"/>
      <c r="Y528" s="40"/>
      <c r="Z528" s="40"/>
      <c r="AA528" s="40"/>
      <c r="AB528" s="40"/>
      <c r="AC528" s="40"/>
      <c r="AD528" s="40"/>
      <c r="AE528" s="40"/>
      <c r="AF528" s="40"/>
      <c r="AG528" s="42"/>
      <c r="AH528" s="40"/>
      <c r="AI528" s="40"/>
      <c r="AJ528" s="40"/>
      <c r="AK528" s="40"/>
      <c r="AL528" s="40"/>
      <c r="AM528" s="40"/>
      <c r="AN528" s="40"/>
      <c r="AO528" s="40"/>
      <c r="AP528" s="40"/>
      <c r="AQ528" s="40"/>
      <c r="AR528" s="40"/>
      <c r="AS528" s="40"/>
      <c r="AT528" s="40"/>
      <c r="AU528" s="40"/>
      <c r="AV528" s="40"/>
      <c r="AW528" s="40"/>
      <c r="AX528" s="40"/>
      <c r="AY528" s="40"/>
      <c r="AZ528" s="42"/>
      <c r="BA528" s="40"/>
      <c r="BB528" s="40"/>
      <c r="BC528" s="40"/>
      <c r="BD528" s="40"/>
      <c r="BE528" s="40"/>
      <c r="BF528" s="40"/>
      <c r="BI528" s="33"/>
    </row>
    <row r="529" spans="1:61" s="6" customFormat="1" ht="15">
      <c r="A529" s="38"/>
      <c r="B529" s="39"/>
      <c r="C529" s="39"/>
      <c r="D529" s="40"/>
      <c r="E529" s="40"/>
      <c r="F529" s="40"/>
      <c r="G529" s="40"/>
      <c r="H529" s="40"/>
      <c r="I529" s="40"/>
      <c r="J529" s="40"/>
      <c r="K529" s="40"/>
      <c r="L529" s="40"/>
      <c r="M529" s="40"/>
      <c r="N529" s="40"/>
      <c r="O529" s="40"/>
      <c r="P529" s="40"/>
      <c r="Q529" s="40"/>
      <c r="R529" s="40"/>
      <c r="S529" s="40"/>
      <c r="T529" s="40"/>
      <c r="U529" s="40"/>
      <c r="V529" s="40"/>
      <c r="W529" s="40"/>
      <c r="X529" s="40"/>
      <c r="Y529" s="40"/>
      <c r="Z529" s="40"/>
      <c r="AA529" s="40"/>
      <c r="AB529" s="40"/>
      <c r="AC529" s="40"/>
      <c r="AD529" s="40"/>
      <c r="AE529" s="40"/>
      <c r="AF529" s="40"/>
      <c r="AG529" s="42"/>
      <c r="AH529" s="40"/>
      <c r="AI529" s="40"/>
      <c r="AJ529" s="40"/>
      <c r="AK529" s="40"/>
      <c r="AL529" s="40"/>
      <c r="AM529" s="40"/>
      <c r="AN529" s="40"/>
      <c r="AO529" s="40"/>
      <c r="AP529" s="40"/>
      <c r="AQ529" s="40"/>
      <c r="AR529" s="40"/>
      <c r="AS529" s="40"/>
      <c r="AT529" s="40"/>
      <c r="AU529" s="40"/>
      <c r="AV529" s="40"/>
      <c r="AW529" s="40"/>
      <c r="AX529" s="40"/>
      <c r="AY529" s="40"/>
      <c r="AZ529" s="42"/>
      <c r="BA529" s="40"/>
      <c r="BB529" s="40"/>
      <c r="BC529" s="40"/>
      <c r="BD529" s="40"/>
      <c r="BE529" s="40"/>
      <c r="BF529" s="40"/>
      <c r="BI529" s="33"/>
    </row>
    <row r="530" spans="1:61" s="6" customFormat="1" ht="15">
      <c r="A530" s="38"/>
      <c r="B530" s="39"/>
      <c r="C530" s="39"/>
      <c r="D530" s="40"/>
      <c r="E530" s="40"/>
      <c r="F530" s="40"/>
      <c r="G530" s="40"/>
      <c r="H530" s="40"/>
      <c r="I530" s="40"/>
      <c r="J530" s="40"/>
      <c r="K530" s="40"/>
      <c r="L530" s="40"/>
      <c r="M530" s="40"/>
      <c r="N530" s="40"/>
      <c r="O530" s="40"/>
      <c r="P530" s="40"/>
      <c r="Q530" s="40"/>
      <c r="R530" s="40"/>
      <c r="S530" s="40"/>
      <c r="T530" s="40"/>
      <c r="U530" s="40"/>
      <c r="V530" s="40"/>
      <c r="W530" s="40"/>
      <c r="X530" s="40"/>
      <c r="Y530" s="40"/>
      <c r="Z530" s="40"/>
      <c r="AA530" s="40"/>
      <c r="AB530" s="40"/>
      <c r="AC530" s="40"/>
      <c r="AD530" s="40"/>
      <c r="AE530" s="40"/>
      <c r="AF530" s="40"/>
      <c r="AG530" s="42"/>
      <c r="AH530" s="40"/>
      <c r="AI530" s="40"/>
      <c r="AJ530" s="40"/>
      <c r="AK530" s="40"/>
      <c r="AL530" s="40"/>
      <c r="AM530" s="40"/>
      <c r="AN530" s="40"/>
      <c r="AO530" s="40"/>
      <c r="AP530" s="40"/>
      <c r="AQ530" s="40"/>
      <c r="AR530" s="40"/>
      <c r="AS530" s="40"/>
      <c r="AT530" s="40"/>
      <c r="AU530" s="40"/>
      <c r="AV530" s="40"/>
      <c r="AW530" s="40"/>
      <c r="AX530" s="40"/>
      <c r="AY530" s="40"/>
      <c r="AZ530" s="42"/>
      <c r="BA530" s="40"/>
      <c r="BB530" s="40"/>
      <c r="BC530" s="40"/>
      <c r="BD530" s="40"/>
      <c r="BE530" s="40"/>
      <c r="BF530" s="40"/>
      <c r="BI530" s="5"/>
    </row>
    <row r="531" spans="1:61" s="6" customFormat="1" ht="15">
      <c r="A531" s="38"/>
      <c r="B531" s="39"/>
      <c r="C531" s="39"/>
      <c r="D531" s="40"/>
      <c r="E531" s="40"/>
      <c r="F531" s="40"/>
      <c r="G531" s="40"/>
      <c r="H531" s="40"/>
      <c r="I531" s="40"/>
      <c r="J531" s="40"/>
      <c r="K531" s="40"/>
      <c r="L531" s="40"/>
      <c r="M531" s="40"/>
      <c r="N531" s="40"/>
      <c r="O531" s="40"/>
      <c r="P531" s="40"/>
      <c r="Q531" s="40"/>
      <c r="R531" s="40"/>
      <c r="S531" s="40"/>
      <c r="T531" s="40"/>
      <c r="U531" s="40"/>
      <c r="V531" s="40"/>
      <c r="W531" s="40"/>
      <c r="X531" s="40"/>
      <c r="Y531" s="40"/>
      <c r="Z531" s="40"/>
      <c r="AA531" s="40"/>
      <c r="AB531" s="40"/>
      <c r="AC531" s="40"/>
      <c r="AD531" s="40"/>
      <c r="AE531" s="40"/>
      <c r="AF531" s="40"/>
      <c r="AG531" s="42"/>
      <c r="AH531" s="40"/>
      <c r="AI531" s="40"/>
      <c r="AJ531" s="40"/>
      <c r="AK531" s="40"/>
      <c r="AL531" s="40"/>
      <c r="AM531" s="40"/>
      <c r="AN531" s="40"/>
      <c r="AO531" s="40"/>
      <c r="AP531" s="40"/>
      <c r="AQ531" s="40"/>
      <c r="AR531" s="40"/>
      <c r="AS531" s="40"/>
      <c r="AT531" s="40"/>
      <c r="AU531" s="40"/>
      <c r="AV531" s="40"/>
      <c r="AW531" s="40"/>
      <c r="AX531" s="40"/>
      <c r="AY531" s="40"/>
      <c r="AZ531" s="42"/>
      <c r="BA531" s="40"/>
      <c r="BB531" s="40"/>
      <c r="BC531" s="40"/>
      <c r="BD531" s="40"/>
      <c r="BE531" s="40"/>
      <c r="BF531" s="40"/>
      <c r="BI531" s="5"/>
    </row>
    <row r="532" spans="1:61" s="6" customFormat="1" ht="15">
      <c r="A532" s="38"/>
      <c r="B532" s="39"/>
      <c r="C532" s="39"/>
      <c r="D532" s="40"/>
      <c r="E532" s="40"/>
      <c r="F532" s="40"/>
      <c r="G532" s="40"/>
      <c r="H532" s="40"/>
      <c r="I532" s="40"/>
      <c r="J532" s="40"/>
      <c r="K532" s="40"/>
      <c r="L532" s="40"/>
      <c r="M532" s="40"/>
      <c r="N532" s="40"/>
      <c r="O532" s="40"/>
      <c r="P532" s="40"/>
      <c r="Q532" s="40"/>
      <c r="R532" s="40"/>
      <c r="S532" s="40"/>
      <c r="T532" s="40"/>
      <c r="U532" s="40"/>
      <c r="V532" s="40"/>
      <c r="W532" s="40"/>
      <c r="X532" s="40"/>
      <c r="Y532" s="40"/>
      <c r="Z532" s="40"/>
      <c r="AA532" s="40"/>
      <c r="AB532" s="40"/>
      <c r="AC532" s="40"/>
      <c r="AD532" s="40"/>
      <c r="AE532" s="40"/>
      <c r="AF532" s="40"/>
      <c r="AG532" s="42"/>
      <c r="AH532" s="40"/>
      <c r="AI532" s="40"/>
      <c r="AJ532" s="40"/>
      <c r="AK532" s="40"/>
      <c r="AL532" s="40"/>
      <c r="AM532" s="40"/>
      <c r="AN532" s="40"/>
      <c r="AO532" s="40"/>
      <c r="AP532" s="40"/>
      <c r="AQ532" s="40"/>
      <c r="AR532" s="40"/>
      <c r="AS532" s="40"/>
      <c r="AT532" s="40"/>
      <c r="AU532" s="40"/>
      <c r="AV532" s="40"/>
      <c r="AW532" s="40"/>
      <c r="AX532" s="40"/>
      <c r="AY532" s="40"/>
      <c r="AZ532" s="42"/>
      <c r="BA532" s="40"/>
      <c r="BB532" s="40"/>
      <c r="BC532" s="40"/>
      <c r="BD532" s="40"/>
      <c r="BE532" s="40"/>
      <c r="BF532" s="40"/>
      <c r="BI532" s="33"/>
    </row>
    <row r="533" spans="1:61" s="6" customFormat="1" ht="15">
      <c r="A533" s="38"/>
      <c r="B533" s="39"/>
      <c r="C533" s="39"/>
      <c r="D533" s="40"/>
      <c r="E533" s="40"/>
      <c r="F533" s="40"/>
      <c r="G533" s="40"/>
      <c r="H533" s="40"/>
      <c r="I533" s="40"/>
      <c r="J533" s="40"/>
      <c r="K533" s="40"/>
      <c r="L533" s="40"/>
      <c r="M533" s="40"/>
      <c r="N533" s="40"/>
      <c r="O533" s="40"/>
      <c r="P533" s="40"/>
      <c r="Q533" s="40"/>
      <c r="R533" s="40"/>
      <c r="S533" s="40"/>
      <c r="T533" s="40"/>
      <c r="U533" s="40"/>
      <c r="V533" s="40"/>
      <c r="W533" s="40"/>
      <c r="X533" s="40"/>
      <c r="Y533" s="40"/>
      <c r="Z533" s="40"/>
      <c r="AA533" s="40"/>
      <c r="AB533" s="40"/>
      <c r="AC533" s="40"/>
      <c r="AD533" s="40"/>
      <c r="AE533" s="40"/>
      <c r="AF533" s="40"/>
      <c r="AG533" s="42"/>
      <c r="AH533" s="40"/>
      <c r="AI533" s="40"/>
      <c r="AJ533" s="40"/>
      <c r="AK533" s="40"/>
      <c r="AL533" s="40"/>
      <c r="AM533" s="40"/>
      <c r="AN533" s="40"/>
      <c r="AO533" s="40"/>
      <c r="AP533" s="40"/>
      <c r="AQ533" s="40"/>
      <c r="AR533" s="40"/>
      <c r="AS533" s="40"/>
      <c r="AT533" s="40"/>
      <c r="AU533" s="40"/>
      <c r="AV533" s="40"/>
      <c r="AW533" s="40"/>
      <c r="AX533" s="40"/>
      <c r="AY533" s="40"/>
      <c r="AZ533" s="42"/>
      <c r="BA533" s="40"/>
      <c r="BB533" s="40"/>
      <c r="BC533" s="40"/>
      <c r="BD533" s="40"/>
      <c r="BE533" s="40"/>
      <c r="BF533" s="40"/>
      <c r="BI533" s="33"/>
    </row>
    <row r="534" spans="1:61" s="6" customFormat="1" ht="15">
      <c r="A534" s="38"/>
      <c r="B534" s="39"/>
      <c r="C534" s="39"/>
      <c r="D534" s="40"/>
      <c r="E534" s="40"/>
      <c r="F534" s="40"/>
      <c r="G534" s="40"/>
      <c r="H534" s="40"/>
      <c r="I534" s="40"/>
      <c r="J534" s="40"/>
      <c r="K534" s="40"/>
      <c r="L534" s="40"/>
      <c r="M534" s="40"/>
      <c r="N534" s="40"/>
      <c r="O534" s="40"/>
      <c r="P534" s="40"/>
      <c r="Q534" s="40"/>
      <c r="R534" s="40"/>
      <c r="S534" s="40"/>
      <c r="T534" s="40"/>
      <c r="U534" s="40"/>
      <c r="V534" s="40"/>
      <c r="W534" s="40"/>
      <c r="X534" s="40"/>
      <c r="Y534" s="40"/>
      <c r="Z534" s="40"/>
      <c r="AA534" s="40"/>
      <c r="AB534" s="40"/>
      <c r="AC534" s="40"/>
      <c r="AD534" s="40"/>
      <c r="AE534" s="40"/>
      <c r="AF534" s="40"/>
      <c r="AG534" s="42"/>
      <c r="AH534" s="40"/>
      <c r="AI534" s="40"/>
      <c r="AJ534" s="40"/>
      <c r="AK534" s="40"/>
      <c r="AL534" s="40"/>
      <c r="AM534" s="40"/>
      <c r="AN534" s="40"/>
      <c r="AO534" s="40"/>
      <c r="AP534" s="40"/>
      <c r="AQ534" s="40"/>
      <c r="AR534" s="40"/>
      <c r="AS534" s="40"/>
      <c r="AT534" s="40"/>
      <c r="AU534" s="40"/>
      <c r="AV534" s="40"/>
      <c r="AW534" s="40"/>
      <c r="AX534" s="40"/>
      <c r="AY534" s="40"/>
      <c r="AZ534" s="42"/>
      <c r="BA534" s="40"/>
      <c r="BB534" s="40"/>
      <c r="BC534" s="40"/>
      <c r="BD534" s="40"/>
      <c r="BE534" s="40"/>
      <c r="BF534" s="40"/>
      <c r="BI534" s="5"/>
    </row>
    <row r="535" spans="1:61" s="6" customFormat="1" ht="15">
      <c r="A535" s="38"/>
      <c r="B535" s="39"/>
      <c r="C535" s="39"/>
      <c r="D535" s="40"/>
      <c r="E535" s="40"/>
      <c r="F535" s="40"/>
      <c r="G535" s="40"/>
      <c r="H535" s="40"/>
      <c r="I535" s="40"/>
      <c r="J535" s="40"/>
      <c r="K535" s="40"/>
      <c r="L535" s="40"/>
      <c r="M535" s="40"/>
      <c r="N535" s="40"/>
      <c r="O535" s="40"/>
      <c r="P535" s="40"/>
      <c r="Q535" s="40"/>
      <c r="R535" s="40"/>
      <c r="S535" s="40"/>
      <c r="T535" s="40"/>
      <c r="U535" s="40"/>
      <c r="V535" s="40"/>
      <c r="W535" s="40"/>
      <c r="X535" s="40"/>
      <c r="Y535" s="40"/>
      <c r="Z535" s="40"/>
      <c r="AA535" s="40"/>
      <c r="AB535" s="40"/>
      <c r="AC535" s="40"/>
      <c r="AD535" s="40"/>
      <c r="AE535" s="40"/>
      <c r="AF535" s="40"/>
      <c r="AG535" s="42"/>
      <c r="AH535" s="40"/>
      <c r="AI535" s="40"/>
      <c r="AJ535" s="40"/>
      <c r="AK535" s="40"/>
      <c r="AL535" s="40"/>
      <c r="AM535" s="40"/>
      <c r="AN535" s="40"/>
      <c r="AO535" s="40"/>
      <c r="AP535" s="40"/>
      <c r="AQ535" s="40"/>
      <c r="AR535" s="40"/>
      <c r="AS535" s="40"/>
      <c r="AT535" s="40"/>
      <c r="AU535" s="40"/>
      <c r="AV535" s="40"/>
      <c r="AW535" s="40"/>
      <c r="AX535" s="40"/>
      <c r="AY535" s="40"/>
      <c r="AZ535" s="42"/>
      <c r="BA535" s="40"/>
      <c r="BB535" s="40"/>
      <c r="BC535" s="40"/>
      <c r="BD535" s="40"/>
      <c r="BE535" s="40"/>
      <c r="BF535" s="40"/>
      <c r="BI535" s="5"/>
    </row>
    <row r="536" spans="1:61" s="6" customFormat="1" ht="15">
      <c r="A536" s="38"/>
      <c r="B536" s="39"/>
      <c r="C536" s="39"/>
      <c r="D536" s="40"/>
      <c r="E536" s="40"/>
      <c r="F536" s="40"/>
      <c r="G536" s="40"/>
      <c r="H536" s="40"/>
      <c r="I536" s="40"/>
      <c r="J536" s="40"/>
      <c r="K536" s="41"/>
      <c r="L536" s="40"/>
      <c r="M536" s="40"/>
      <c r="N536" s="40"/>
      <c r="O536" s="40"/>
      <c r="P536" s="40"/>
      <c r="Q536" s="40"/>
      <c r="R536" s="40"/>
      <c r="S536" s="40"/>
      <c r="T536" s="40"/>
      <c r="U536" s="40"/>
      <c r="V536" s="40"/>
      <c r="W536" s="40"/>
      <c r="X536" s="40"/>
      <c r="Y536" s="40"/>
      <c r="Z536" s="40"/>
      <c r="AA536" s="40"/>
      <c r="AB536" s="40"/>
      <c r="AC536" s="40"/>
      <c r="AD536" s="40"/>
      <c r="AE536" s="40"/>
      <c r="AF536" s="40"/>
      <c r="AG536" s="42"/>
      <c r="AH536" s="40"/>
      <c r="AI536" s="40"/>
      <c r="AJ536" s="40"/>
      <c r="AK536" s="40"/>
      <c r="AL536" s="40"/>
      <c r="AM536" s="40"/>
      <c r="AN536" s="40"/>
      <c r="AO536" s="40"/>
      <c r="AP536" s="40"/>
      <c r="AQ536" s="40"/>
      <c r="AR536" s="40"/>
      <c r="AS536" s="40"/>
      <c r="AT536" s="40"/>
      <c r="AU536" s="40"/>
      <c r="AV536" s="40"/>
      <c r="AW536" s="40"/>
      <c r="AX536" s="40"/>
      <c r="AY536" s="40"/>
      <c r="AZ536" s="42"/>
      <c r="BA536" s="40"/>
      <c r="BB536" s="40"/>
      <c r="BC536" s="40"/>
      <c r="BD536" s="40"/>
      <c r="BE536" s="40"/>
      <c r="BF536" s="40"/>
      <c r="BI536" s="33"/>
    </row>
    <row r="537" spans="1:61" s="6" customFormat="1" ht="15">
      <c r="A537" s="38"/>
      <c r="B537" s="39"/>
      <c r="C537" s="39"/>
      <c r="D537" s="40"/>
      <c r="E537" s="40"/>
      <c r="F537" s="40"/>
      <c r="G537" s="40"/>
      <c r="H537" s="40"/>
      <c r="I537" s="40"/>
      <c r="J537" s="40"/>
      <c r="K537" s="40"/>
      <c r="L537" s="40"/>
      <c r="M537" s="40"/>
      <c r="N537" s="40"/>
      <c r="O537" s="40"/>
      <c r="P537" s="40"/>
      <c r="Q537" s="40"/>
      <c r="R537" s="40"/>
      <c r="S537" s="40"/>
      <c r="T537" s="40"/>
      <c r="U537" s="40"/>
      <c r="V537" s="40"/>
      <c r="W537" s="40"/>
      <c r="X537" s="40"/>
      <c r="Y537" s="40"/>
      <c r="Z537" s="40"/>
      <c r="AA537" s="40"/>
      <c r="AB537" s="40"/>
      <c r="AC537" s="40"/>
      <c r="AD537" s="40"/>
      <c r="AE537" s="40"/>
      <c r="AF537" s="40"/>
      <c r="AG537" s="42"/>
      <c r="AH537" s="40"/>
      <c r="AI537" s="40"/>
      <c r="AJ537" s="40"/>
      <c r="AK537" s="40"/>
      <c r="AL537" s="40"/>
      <c r="AM537" s="40"/>
      <c r="AN537" s="40"/>
      <c r="AO537" s="40"/>
      <c r="AP537" s="40"/>
      <c r="AQ537" s="40"/>
      <c r="AR537" s="40"/>
      <c r="AS537" s="40"/>
      <c r="AT537" s="40"/>
      <c r="AU537" s="40"/>
      <c r="AV537" s="40"/>
      <c r="AW537" s="40"/>
      <c r="AX537" s="40"/>
      <c r="AY537" s="40"/>
      <c r="AZ537" s="42"/>
      <c r="BA537" s="40"/>
      <c r="BB537" s="40"/>
      <c r="BC537" s="40"/>
      <c r="BD537" s="40"/>
      <c r="BE537" s="40"/>
      <c r="BF537" s="40"/>
      <c r="BI537" s="33"/>
    </row>
    <row r="538" spans="1:61" s="6" customFormat="1" ht="15">
      <c r="A538" s="38"/>
      <c r="B538" s="39"/>
      <c r="C538" s="39"/>
      <c r="D538" s="40"/>
      <c r="E538" s="40"/>
      <c r="F538" s="40"/>
      <c r="G538" s="40"/>
      <c r="H538" s="40"/>
      <c r="I538" s="40"/>
      <c r="J538" s="40"/>
      <c r="K538" s="40"/>
      <c r="L538" s="40"/>
      <c r="M538" s="40"/>
      <c r="N538" s="40"/>
      <c r="O538" s="40"/>
      <c r="P538" s="40"/>
      <c r="Q538" s="40"/>
      <c r="R538" s="40"/>
      <c r="S538" s="40"/>
      <c r="T538" s="40"/>
      <c r="U538" s="40"/>
      <c r="V538" s="40"/>
      <c r="W538" s="40"/>
      <c r="X538" s="40"/>
      <c r="Y538" s="40"/>
      <c r="Z538" s="40"/>
      <c r="AA538" s="40"/>
      <c r="AB538" s="40"/>
      <c r="AC538" s="40"/>
      <c r="AD538" s="40"/>
      <c r="AE538" s="40"/>
      <c r="AF538" s="40"/>
      <c r="AG538" s="42"/>
      <c r="AH538" s="40"/>
      <c r="AI538" s="40"/>
      <c r="AJ538" s="40"/>
      <c r="AK538" s="40"/>
      <c r="AL538" s="40"/>
      <c r="AM538" s="40"/>
      <c r="AN538" s="40"/>
      <c r="AO538" s="40"/>
      <c r="AP538" s="40"/>
      <c r="AQ538" s="40"/>
      <c r="AR538" s="40"/>
      <c r="AS538" s="40"/>
      <c r="AT538" s="40"/>
      <c r="AU538" s="40"/>
      <c r="AV538" s="40"/>
      <c r="AW538" s="40"/>
      <c r="AX538" s="40"/>
      <c r="AY538" s="40"/>
      <c r="AZ538" s="42"/>
      <c r="BA538" s="40"/>
      <c r="BB538" s="40"/>
      <c r="BC538" s="40"/>
      <c r="BD538" s="40"/>
      <c r="BE538" s="40"/>
      <c r="BF538" s="40"/>
      <c r="BI538" s="5"/>
    </row>
    <row r="539" spans="1:61" s="6" customFormat="1" ht="15">
      <c r="A539" s="38"/>
      <c r="B539" s="39"/>
      <c r="C539" s="39"/>
      <c r="D539" s="40"/>
      <c r="E539" s="40"/>
      <c r="F539" s="40"/>
      <c r="G539" s="40"/>
      <c r="H539" s="40"/>
      <c r="I539" s="40"/>
      <c r="J539" s="40"/>
      <c r="K539" s="40"/>
      <c r="L539" s="40"/>
      <c r="M539" s="40"/>
      <c r="N539" s="40"/>
      <c r="O539" s="40"/>
      <c r="P539" s="40"/>
      <c r="Q539" s="40"/>
      <c r="R539" s="40"/>
      <c r="S539" s="40"/>
      <c r="T539" s="40"/>
      <c r="U539" s="40"/>
      <c r="V539" s="40"/>
      <c r="W539" s="40"/>
      <c r="X539" s="40"/>
      <c r="Y539" s="40"/>
      <c r="Z539" s="40"/>
      <c r="AA539" s="40"/>
      <c r="AB539" s="40"/>
      <c r="AC539" s="40"/>
      <c r="AD539" s="40"/>
      <c r="AE539" s="40"/>
      <c r="AF539" s="40"/>
      <c r="AG539" s="42"/>
      <c r="AH539" s="40"/>
      <c r="AI539" s="40"/>
      <c r="AJ539" s="40"/>
      <c r="AK539" s="40"/>
      <c r="AL539" s="40"/>
      <c r="AM539" s="40"/>
      <c r="AN539" s="40"/>
      <c r="AO539" s="40"/>
      <c r="AP539" s="40"/>
      <c r="AQ539" s="40"/>
      <c r="AR539" s="40"/>
      <c r="AS539" s="40"/>
      <c r="AT539" s="40"/>
      <c r="AU539" s="40"/>
      <c r="AV539" s="40"/>
      <c r="AW539" s="40"/>
      <c r="AX539" s="40"/>
      <c r="AY539" s="40"/>
      <c r="AZ539" s="42"/>
      <c r="BA539" s="40"/>
      <c r="BB539" s="40"/>
      <c r="BC539" s="40"/>
      <c r="BD539" s="40"/>
      <c r="BE539" s="40"/>
      <c r="BF539" s="40"/>
      <c r="BI539" s="5"/>
    </row>
    <row r="540" spans="1:61" s="6" customFormat="1" ht="15">
      <c r="A540" s="38"/>
      <c r="B540" s="39"/>
      <c r="C540" s="39"/>
      <c r="D540" s="40"/>
      <c r="E540" s="40"/>
      <c r="F540" s="40"/>
      <c r="G540" s="40"/>
      <c r="H540" s="40"/>
      <c r="I540" s="40"/>
      <c r="J540" s="40"/>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2"/>
      <c r="AH540" s="40"/>
      <c r="AI540" s="40"/>
      <c r="AJ540" s="40"/>
      <c r="AK540" s="40"/>
      <c r="AL540" s="40"/>
      <c r="AM540" s="40"/>
      <c r="AN540" s="40"/>
      <c r="AO540" s="40"/>
      <c r="AP540" s="40"/>
      <c r="AQ540" s="40"/>
      <c r="AR540" s="40"/>
      <c r="AS540" s="40"/>
      <c r="AT540" s="40"/>
      <c r="AU540" s="40"/>
      <c r="AV540" s="40"/>
      <c r="AW540" s="40"/>
      <c r="AX540" s="40"/>
      <c r="AY540" s="40"/>
      <c r="AZ540" s="42"/>
      <c r="BA540" s="40"/>
      <c r="BB540" s="40"/>
      <c r="BC540" s="40"/>
      <c r="BD540" s="40"/>
      <c r="BE540" s="40"/>
      <c r="BF540" s="40"/>
      <c r="BI540" s="33"/>
    </row>
    <row r="541" spans="1:61" s="6" customFormat="1" ht="15">
      <c r="A541" s="38"/>
      <c r="B541" s="39"/>
      <c r="C541" s="39"/>
      <c r="D541" s="40"/>
      <c r="E541" s="40"/>
      <c r="F541" s="40"/>
      <c r="G541" s="40"/>
      <c r="H541" s="40"/>
      <c r="I541" s="40"/>
      <c r="J541" s="40"/>
      <c r="K541" s="40"/>
      <c r="L541" s="40"/>
      <c r="M541" s="40"/>
      <c r="N541" s="40"/>
      <c r="O541" s="40"/>
      <c r="P541" s="40"/>
      <c r="Q541" s="40"/>
      <c r="R541" s="40"/>
      <c r="S541" s="40"/>
      <c r="T541" s="40"/>
      <c r="U541" s="40"/>
      <c r="V541" s="40"/>
      <c r="W541" s="40"/>
      <c r="X541" s="40"/>
      <c r="Y541" s="40"/>
      <c r="Z541" s="40"/>
      <c r="AA541" s="40"/>
      <c r="AB541" s="40"/>
      <c r="AC541" s="40"/>
      <c r="AD541" s="40"/>
      <c r="AE541" s="40"/>
      <c r="AF541" s="40"/>
      <c r="AG541" s="42"/>
      <c r="AH541" s="40"/>
      <c r="AI541" s="40"/>
      <c r="AJ541" s="40"/>
      <c r="AK541" s="40"/>
      <c r="AL541" s="40"/>
      <c r="AM541" s="40"/>
      <c r="AN541" s="40"/>
      <c r="AO541" s="40"/>
      <c r="AP541" s="40"/>
      <c r="AQ541" s="40"/>
      <c r="AR541" s="40"/>
      <c r="AS541" s="40"/>
      <c r="AT541" s="40"/>
      <c r="AU541" s="40"/>
      <c r="AV541" s="40"/>
      <c r="AW541" s="40"/>
      <c r="AX541" s="40"/>
      <c r="AY541" s="40"/>
      <c r="AZ541" s="42"/>
      <c r="BA541" s="40"/>
      <c r="BB541" s="40"/>
      <c r="BC541" s="40"/>
      <c r="BD541" s="40"/>
      <c r="BE541" s="40"/>
      <c r="BF541" s="40"/>
      <c r="BI541" s="33"/>
    </row>
    <row r="542" spans="1:61" s="6" customFormat="1" ht="15">
      <c r="A542" s="38"/>
      <c r="B542" s="39"/>
      <c r="C542" s="39"/>
      <c r="D542" s="40"/>
      <c r="E542" s="40"/>
      <c r="F542" s="40"/>
      <c r="G542" s="40"/>
      <c r="H542" s="40"/>
      <c r="I542" s="40"/>
      <c r="J542" s="40"/>
      <c r="K542" s="40"/>
      <c r="L542" s="40"/>
      <c r="M542" s="40"/>
      <c r="N542" s="40"/>
      <c r="O542" s="40"/>
      <c r="P542" s="40"/>
      <c r="Q542" s="40"/>
      <c r="R542" s="40"/>
      <c r="S542" s="40"/>
      <c r="T542" s="40"/>
      <c r="U542" s="40"/>
      <c r="V542" s="40"/>
      <c r="W542" s="40"/>
      <c r="X542" s="40"/>
      <c r="Y542" s="40"/>
      <c r="Z542" s="40"/>
      <c r="AA542" s="40"/>
      <c r="AB542" s="40"/>
      <c r="AC542" s="40"/>
      <c r="AD542" s="40"/>
      <c r="AE542" s="40"/>
      <c r="AF542" s="40"/>
      <c r="AG542" s="42"/>
      <c r="AH542" s="40"/>
      <c r="AI542" s="40"/>
      <c r="AJ542" s="40"/>
      <c r="AK542" s="40"/>
      <c r="AL542" s="40"/>
      <c r="AM542" s="40"/>
      <c r="AN542" s="40"/>
      <c r="AO542" s="40"/>
      <c r="AP542" s="40"/>
      <c r="AQ542" s="40"/>
      <c r="AR542" s="40"/>
      <c r="AS542" s="40"/>
      <c r="AT542" s="40"/>
      <c r="AU542" s="40"/>
      <c r="AV542" s="40"/>
      <c r="AW542" s="40"/>
      <c r="AX542" s="40"/>
      <c r="AY542" s="40"/>
      <c r="AZ542" s="42"/>
      <c r="BA542" s="40"/>
      <c r="BB542" s="40"/>
      <c r="BC542" s="40"/>
      <c r="BD542" s="40"/>
      <c r="BE542" s="40"/>
      <c r="BF542" s="40"/>
      <c r="BI542" s="5"/>
    </row>
    <row r="543" spans="1:61" s="6" customFormat="1" ht="15">
      <c r="A543" s="38"/>
      <c r="B543" s="39"/>
      <c r="C543" s="39"/>
      <c r="D543" s="40"/>
      <c r="E543" s="40"/>
      <c r="F543" s="40"/>
      <c r="G543" s="40"/>
      <c r="H543" s="40"/>
      <c r="I543" s="40"/>
      <c r="J543" s="40"/>
      <c r="K543" s="40"/>
      <c r="L543" s="40"/>
      <c r="M543" s="40"/>
      <c r="N543" s="40"/>
      <c r="O543" s="40"/>
      <c r="P543" s="40"/>
      <c r="Q543" s="40"/>
      <c r="R543" s="40"/>
      <c r="S543" s="40"/>
      <c r="T543" s="40"/>
      <c r="U543" s="40"/>
      <c r="V543" s="40"/>
      <c r="W543" s="40"/>
      <c r="X543" s="40"/>
      <c r="Y543" s="40"/>
      <c r="Z543" s="40"/>
      <c r="AA543" s="40"/>
      <c r="AB543" s="40"/>
      <c r="AC543" s="40"/>
      <c r="AD543" s="40"/>
      <c r="AE543" s="40"/>
      <c r="AF543" s="40"/>
      <c r="AG543" s="42"/>
      <c r="AH543" s="40"/>
      <c r="AI543" s="40"/>
      <c r="AJ543" s="40"/>
      <c r="AK543" s="40"/>
      <c r="AL543" s="40"/>
      <c r="AM543" s="40"/>
      <c r="AN543" s="40"/>
      <c r="AO543" s="40"/>
      <c r="AP543" s="40"/>
      <c r="AQ543" s="40"/>
      <c r="AR543" s="40"/>
      <c r="AS543" s="40"/>
      <c r="AT543" s="40"/>
      <c r="AU543" s="40"/>
      <c r="AV543" s="40"/>
      <c r="AW543" s="40"/>
      <c r="AX543" s="40"/>
      <c r="AY543" s="40"/>
      <c r="AZ543" s="42"/>
      <c r="BA543" s="40"/>
      <c r="BB543" s="40"/>
      <c r="BC543" s="40"/>
      <c r="BD543" s="40"/>
      <c r="BE543" s="40"/>
      <c r="BF543" s="40"/>
      <c r="BI543" s="5"/>
    </row>
    <row r="544" spans="1:61" s="6" customFormat="1" ht="15">
      <c r="A544" s="38"/>
      <c r="B544" s="39"/>
      <c r="C544" s="39"/>
      <c r="D544" s="40"/>
      <c r="E544" s="40"/>
      <c r="F544" s="40"/>
      <c r="G544" s="40"/>
      <c r="H544" s="40"/>
      <c r="I544" s="40"/>
      <c r="J544" s="40"/>
      <c r="K544" s="40"/>
      <c r="L544" s="40"/>
      <c r="M544" s="40"/>
      <c r="N544" s="40"/>
      <c r="O544" s="40"/>
      <c r="P544" s="40"/>
      <c r="Q544" s="40"/>
      <c r="R544" s="40"/>
      <c r="S544" s="40"/>
      <c r="T544" s="40"/>
      <c r="U544" s="40"/>
      <c r="V544" s="40"/>
      <c r="W544" s="40"/>
      <c r="X544" s="40"/>
      <c r="Y544" s="40"/>
      <c r="Z544" s="40"/>
      <c r="AA544" s="40"/>
      <c r="AB544" s="40"/>
      <c r="AC544" s="40"/>
      <c r="AD544" s="40"/>
      <c r="AE544" s="40"/>
      <c r="AF544" s="40"/>
      <c r="AG544" s="42"/>
      <c r="AH544" s="40"/>
      <c r="AI544" s="40"/>
      <c r="AJ544" s="40"/>
      <c r="AK544" s="40"/>
      <c r="AL544" s="40"/>
      <c r="AM544" s="40"/>
      <c r="AN544" s="40"/>
      <c r="AO544" s="40"/>
      <c r="AP544" s="40"/>
      <c r="AQ544" s="40"/>
      <c r="AR544" s="40"/>
      <c r="AS544" s="40"/>
      <c r="AT544" s="40"/>
      <c r="AU544" s="40"/>
      <c r="AV544" s="40"/>
      <c r="AW544" s="40"/>
      <c r="AX544" s="40"/>
      <c r="AY544" s="40"/>
      <c r="AZ544" s="42"/>
      <c r="BA544" s="40"/>
      <c r="BB544" s="40"/>
      <c r="BC544" s="40"/>
      <c r="BD544" s="40"/>
      <c r="BE544" s="40"/>
      <c r="BF544" s="40"/>
      <c r="BI544" s="33"/>
    </row>
    <row r="545" spans="1:61" s="6" customFormat="1" ht="15">
      <c r="A545" s="38"/>
      <c r="B545" s="39"/>
      <c r="C545" s="39"/>
      <c r="D545" s="40"/>
      <c r="E545" s="40"/>
      <c r="F545" s="40"/>
      <c r="G545" s="40"/>
      <c r="H545" s="40"/>
      <c r="I545" s="40"/>
      <c r="J545" s="40"/>
      <c r="K545" s="41"/>
      <c r="L545" s="40"/>
      <c r="M545" s="40"/>
      <c r="N545" s="40"/>
      <c r="O545" s="40"/>
      <c r="P545" s="40"/>
      <c r="Q545" s="40"/>
      <c r="R545" s="40"/>
      <c r="S545" s="40"/>
      <c r="T545" s="40"/>
      <c r="U545" s="40"/>
      <c r="V545" s="40"/>
      <c r="W545" s="40"/>
      <c r="X545" s="40"/>
      <c r="Y545" s="40"/>
      <c r="Z545" s="40"/>
      <c r="AA545" s="40"/>
      <c r="AB545" s="40"/>
      <c r="AC545" s="40"/>
      <c r="AD545" s="40"/>
      <c r="AE545" s="40"/>
      <c r="AF545" s="40"/>
      <c r="AG545" s="42"/>
      <c r="AH545" s="40"/>
      <c r="AI545" s="40"/>
      <c r="AJ545" s="40"/>
      <c r="AK545" s="40"/>
      <c r="AL545" s="40"/>
      <c r="AM545" s="40"/>
      <c r="AN545" s="40"/>
      <c r="AO545" s="40"/>
      <c r="AP545" s="40"/>
      <c r="AQ545" s="40"/>
      <c r="AR545" s="40"/>
      <c r="AS545" s="40"/>
      <c r="AT545" s="40"/>
      <c r="AU545" s="40"/>
      <c r="AV545" s="40"/>
      <c r="AW545" s="40"/>
      <c r="AX545" s="40"/>
      <c r="AY545" s="40"/>
      <c r="AZ545" s="42"/>
      <c r="BA545" s="40"/>
      <c r="BB545" s="40"/>
      <c r="BC545" s="40"/>
      <c r="BD545" s="40"/>
      <c r="BE545" s="40"/>
      <c r="BF545" s="40"/>
      <c r="BI545" s="33"/>
    </row>
    <row r="546" spans="1:61" s="6" customFormat="1" ht="15">
      <c r="A546" s="38"/>
      <c r="B546" s="39"/>
      <c r="C546" s="39"/>
      <c r="D546" s="40"/>
      <c r="E546" s="40"/>
      <c r="F546" s="40"/>
      <c r="G546" s="40"/>
      <c r="H546" s="40"/>
      <c r="I546" s="40"/>
      <c r="J546" s="40"/>
      <c r="K546" s="40"/>
      <c r="L546" s="40"/>
      <c r="M546" s="40"/>
      <c r="N546" s="40"/>
      <c r="O546" s="40"/>
      <c r="P546" s="40"/>
      <c r="Q546" s="40"/>
      <c r="R546" s="40"/>
      <c r="S546" s="40"/>
      <c r="T546" s="40"/>
      <c r="U546" s="40"/>
      <c r="V546" s="40"/>
      <c r="W546" s="40"/>
      <c r="X546" s="40"/>
      <c r="Y546" s="40"/>
      <c r="Z546" s="40"/>
      <c r="AA546" s="40"/>
      <c r="AB546" s="40"/>
      <c r="AC546" s="40"/>
      <c r="AD546" s="40"/>
      <c r="AE546" s="40"/>
      <c r="AF546" s="40"/>
      <c r="AG546" s="42"/>
      <c r="AH546" s="40"/>
      <c r="AI546" s="40"/>
      <c r="AJ546" s="40"/>
      <c r="AK546" s="40"/>
      <c r="AL546" s="40"/>
      <c r="AM546" s="40"/>
      <c r="AN546" s="40"/>
      <c r="AO546" s="40"/>
      <c r="AP546" s="40"/>
      <c r="AQ546" s="40"/>
      <c r="AR546" s="40"/>
      <c r="AS546" s="40"/>
      <c r="AT546" s="40"/>
      <c r="AU546" s="40"/>
      <c r="AV546" s="40"/>
      <c r="AW546" s="40"/>
      <c r="AX546" s="40"/>
      <c r="AY546" s="40"/>
      <c r="AZ546" s="42"/>
      <c r="BA546" s="40"/>
      <c r="BB546" s="40"/>
      <c r="BC546" s="40"/>
      <c r="BD546" s="40"/>
      <c r="BE546" s="40"/>
      <c r="BF546" s="40"/>
      <c r="BI546" s="5"/>
    </row>
    <row r="547" spans="1:61" s="6" customFormat="1" ht="15">
      <c r="A547" s="38"/>
      <c r="B547" s="39"/>
      <c r="C547" s="39"/>
      <c r="D547" s="40"/>
      <c r="E547" s="40"/>
      <c r="F547" s="40"/>
      <c r="G547" s="40"/>
      <c r="H547" s="40"/>
      <c r="I547" s="40"/>
      <c r="J547" s="40"/>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2"/>
      <c r="AH547" s="40"/>
      <c r="AI547" s="40"/>
      <c r="AJ547" s="40"/>
      <c r="AK547" s="40"/>
      <c r="AL547" s="40"/>
      <c r="AM547" s="40"/>
      <c r="AN547" s="40"/>
      <c r="AO547" s="40"/>
      <c r="AP547" s="40"/>
      <c r="AQ547" s="40"/>
      <c r="AR547" s="40"/>
      <c r="AS547" s="40"/>
      <c r="AT547" s="40"/>
      <c r="AU547" s="40"/>
      <c r="AV547" s="40"/>
      <c r="AW547" s="40"/>
      <c r="AX547" s="40"/>
      <c r="AY547" s="40"/>
      <c r="AZ547" s="42"/>
      <c r="BA547" s="40"/>
      <c r="BB547" s="40"/>
      <c r="BC547" s="40"/>
      <c r="BD547" s="40"/>
      <c r="BE547" s="40"/>
      <c r="BF547" s="40"/>
      <c r="BI547" s="5"/>
    </row>
    <row r="548" spans="1:61" s="6" customFormat="1" ht="15">
      <c r="A548" s="38"/>
      <c r="B548" s="39"/>
      <c r="C548" s="39"/>
      <c r="D548" s="40"/>
      <c r="E548" s="40"/>
      <c r="F548" s="40"/>
      <c r="G548" s="40"/>
      <c r="H548" s="40"/>
      <c r="I548" s="40"/>
      <c r="J548" s="40"/>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2"/>
      <c r="AH548" s="40"/>
      <c r="AI548" s="40"/>
      <c r="AJ548" s="40"/>
      <c r="AK548" s="40"/>
      <c r="AL548" s="40"/>
      <c r="AM548" s="40"/>
      <c r="AN548" s="40"/>
      <c r="AO548" s="40"/>
      <c r="AP548" s="40"/>
      <c r="AQ548" s="40"/>
      <c r="AR548" s="40"/>
      <c r="AS548" s="40"/>
      <c r="AT548" s="40"/>
      <c r="AU548" s="40"/>
      <c r="AV548" s="40"/>
      <c r="AW548" s="40"/>
      <c r="AX548" s="40"/>
      <c r="AY548" s="40"/>
      <c r="AZ548" s="42"/>
      <c r="BA548" s="40"/>
      <c r="BB548" s="40"/>
      <c r="BC548" s="40"/>
      <c r="BD548" s="40"/>
      <c r="BE548" s="40"/>
      <c r="BF548" s="40"/>
      <c r="BI548" s="33"/>
    </row>
    <row r="549" spans="1:61" s="6" customFormat="1" ht="15">
      <c r="A549" s="38"/>
      <c r="B549" s="39"/>
      <c r="C549" s="39"/>
      <c r="D549" s="40"/>
      <c r="E549" s="40"/>
      <c r="F549" s="40"/>
      <c r="G549" s="40"/>
      <c r="H549" s="40"/>
      <c r="I549" s="40"/>
      <c r="J549" s="40"/>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2"/>
      <c r="AH549" s="40"/>
      <c r="AI549" s="40"/>
      <c r="AJ549" s="40"/>
      <c r="AK549" s="40"/>
      <c r="AL549" s="40"/>
      <c r="AM549" s="40"/>
      <c r="AN549" s="40"/>
      <c r="AO549" s="40"/>
      <c r="AP549" s="40"/>
      <c r="AQ549" s="40"/>
      <c r="AR549" s="40"/>
      <c r="AS549" s="40"/>
      <c r="AT549" s="40"/>
      <c r="AU549" s="40"/>
      <c r="AV549" s="40"/>
      <c r="AW549" s="40"/>
      <c r="AX549" s="40"/>
      <c r="AY549" s="40"/>
      <c r="AZ549" s="42"/>
      <c r="BA549" s="40"/>
      <c r="BB549" s="40"/>
      <c r="BC549" s="40"/>
      <c r="BD549" s="40"/>
      <c r="BE549" s="40"/>
      <c r="BF549" s="40"/>
      <c r="BI549" s="33"/>
    </row>
    <row r="550" spans="1:61" s="6" customFormat="1" ht="15">
      <c r="A550" s="38"/>
      <c r="B550" s="39"/>
      <c r="C550" s="39"/>
      <c r="D550" s="40"/>
      <c r="E550" s="40"/>
      <c r="F550" s="40"/>
      <c r="G550" s="40"/>
      <c r="H550" s="40"/>
      <c r="I550" s="40"/>
      <c r="J550" s="40"/>
      <c r="K550" s="40"/>
      <c r="L550" s="40"/>
      <c r="M550" s="40"/>
      <c r="N550" s="40"/>
      <c r="O550" s="40"/>
      <c r="P550" s="40"/>
      <c r="Q550" s="40"/>
      <c r="R550" s="40"/>
      <c r="S550" s="40"/>
      <c r="T550" s="40"/>
      <c r="U550" s="40"/>
      <c r="V550" s="40"/>
      <c r="W550" s="40"/>
      <c r="X550" s="40"/>
      <c r="Y550" s="40"/>
      <c r="Z550" s="40"/>
      <c r="AA550" s="40"/>
      <c r="AB550" s="40"/>
      <c r="AC550" s="40"/>
      <c r="AD550" s="40"/>
      <c r="AE550" s="40"/>
      <c r="AF550" s="40"/>
      <c r="AG550" s="42"/>
      <c r="AH550" s="40"/>
      <c r="AI550" s="40"/>
      <c r="AJ550" s="40"/>
      <c r="AK550" s="40"/>
      <c r="AL550" s="40"/>
      <c r="AM550" s="40"/>
      <c r="AN550" s="40"/>
      <c r="AO550" s="40"/>
      <c r="AP550" s="40"/>
      <c r="AQ550" s="40"/>
      <c r="AR550" s="40"/>
      <c r="AS550" s="40"/>
      <c r="AT550" s="40"/>
      <c r="AU550" s="40"/>
      <c r="AV550" s="40"/>
      <c r="AW550" s="40"/>
      <c r="AX550" s="40"/>
      <c r="AY550" s="40"/>
      <c r="AZ550" s="42"/>
      <c r="BA550" s="40"/>
      <c r="BB550" s="40"/>
      <c r="BC550" s="40"/>
      <c r="BD550" s="40"/>
      <c r="BE550" s="40"/>
      <c r="BF550" s="40"/>
      <c r="BI550" s="5"/>
    </row>
    <row r="551" spans="1:61" s="6" customFormat="1" ht="15">
      <c r="A551" s="38"/>
      <c r="B551" s="39"/>
      <c r="C551" s="39"/>
      <c r="D551" s="40"/>
      <c r="E551" s="40"/>
      <c r="F551" s="40"/>
      <c r="G551" s="40"/>
      <c r="H551" s="40"/>
      <c r="I551" s="40"/>
      <c r="J551" s="40"/>
      <c r="K551" s="40"/>
      <c r="L551" s="40"/>
      <c r="M551" s="40"/>
      <c r="N551" s="40"/>
      <c r="O551" s="40"/>
      <c r="P551" s="40"/>
      <c r="Q551" s="40"/>
      <c r="R551" s="40"/>
      <c r="S551" s="40"/>
      <c r="T551" s="40"/>
      <c r="U551" s="40"/>
      <c r="V551" s="40"/>
      <c r="W551" s="40"/>
      <c r="X551" s="40"/>
      <c r="Y551" s="40"/>
      <c r="Z551" s="40"/>
      <c r="AA551" s="40"/>
      <c r="AB551" s="40"/>
      <c r="AC551" s="40"/>
      <c r="AD551" s="40"/>
      <c r="AE551" s="40"/>
      <c r="AF551" s="40"/>
      <c r="AG551" s="42"/>
      <c r="AH551" s="40"/>
      <c r="AI551" s="40"/>
      <c r="AJ551" s="40"/>
      <c r="AK551" s="40"/>
      <c r="AL551" s="40"/>
      <c r="AM551" s="40"/>
      <c r="AN551" s="40"/>
      <c r="AO551" s="40"/>
      <c r="AP551" s="40"/>
      <c r="AQ551" s="40"/>
      <c r="AR551" s="40"/>
      <c r="AS551" s="40"/>
      <c r="AT551" s="40"/>
      <c r="AU551" s="40"/>
      <c r="AV551" s="40"/>
      <c r="AW551" s="40"/>
      <c r="AX551" s="40"/>
      <c r="AY551" s="40"/>
      <c r="AZ551" s="42"/>
      <c r="BA551" s="40"/>
      <c r="BB551" s="40"/>
      <c r="BC551" s="40"/>
      <c r="BD551" s="40"/>
      <c r="BE551" s="40"/>
      <c r="BF551" s="40"/>
      <c r="BI551" s="5"/>
    </row>
    <row r="552" spans="1:61" s="6" customFormat="1" ht="15">
      <c r="A552" s="38"/>
      <c r="B552" s="39"/>
      <c r="C552" s="39"/>
      <c r="D552" s="40"/>
      <c r="E552" s="40"/>
      <c r="F552" s="40"/>
      <c r="G552" s="40"/>
      <c r="H552" s="40"/>
      <c r="I552" s="40"/>
      <c r="J552" s="40"/>
      <c r="K552" s="40"/>
      <c r="L552" s="40"/>
      <c r="M552" s="40"/>
      <c r="N552" s="40"/>
      <c r="O552" s="40"/>
      <c r="P552" s="40"/>
      <c r="Q552" s="40"/>
      <c r="R552" s="40"/>
      <c r="S552" s="40"/>
      <c r="T552" s="40"/>
      <c r="U552" s="40"/>
      <c r="V552" s="40"/>
      <c r="W552" s="40"/>
      <c r="X552" s="40"/>
      <c r="Y552" s="40"/>
      <c r="Z552" s="40"/>
      <c r="AA552" s="40"/>
      <c r="AB552" s="40"/>
      <c r="AC552" s="40"/>
      <c r="AD552" s="40"/>
      <c r="AE552" s="40"/>
      <c r="AF552" s="40"/>
      <c r="AG552" s="42"/>
      <c r="AH552" s="40"/>
      <c r="AI552" s="40"/>
      <c r="AJ552" s="40"/>
      <c r="AK552" s="40"/>
      <c r="AL552" s="40"/>
      <c r="AM552" s="40"/>
      <c r="AN552" s="40"/>
      <c r="AO552" s="40"/>
      <c r="AP552" s="40"/>
      <c r="AQ552" s="40"/>
      <c r="AR552" s="40"/>
      <c r="AS552" s="40"/>
      <c r="AT552" s="40"/>
      <c r="AU552" s="40"/>
      <c r="AV552" s="40"/>
      <c r="AW552" s="40"/>
      <c r="AX552" s="40"/>
      <c r="AY552" s="40"/>
      <c r="AZ552" s="42"/>
      <c r="BA552" s="40"/>
      <c r="BB552" s="40"/>
      <c r="BC552" s="40"/>
      <c r="BD552" s="40"/>
      <c r="BE552" s="40"/>
      <c r="BF552" s="40"/>
      <c r="BI552" s="33"/>
    </row>
    <row r="553" spans="1:61" s="6" customFormat="1" ht="15">
      <c r="A553" s="38"/>
      <c r="B553" s="39"/>
      <c r="C553" s="39"/>
      <c r="D553" s="40"/>
      <c r="E553" s="40"/>
      <c r="F553" s="40"/>
      <c r="G553" s="40"/>
      <c r="H553" s="40"/>
      <c r="I553" s="40"/>
      <c r="J553" s="40"/>
      <c r="K553" s="40"/>
      <c r="L553" s="40"/>
      <c r="M553" s="40"/>
      <c r="N553" s="40"/>
      <c r="O553" s="40"/>
      <c r="P553" s="40"/>
      <c r="Q553" s="40"/>
      <c r="R553" s="40"/>
      <c r="S553" s="40"/>
      <c r="T553" s="40"/>
      <c r="U553" s="40"/>
      <c r="V553" s="40"/>
      <c r="W553" s="40"/>
      <c r="X553" s="40"/>
      <c r="Y553" s="40"/>
      <c r="Z553" s="40"/>
      <c r="AA553" s="40"/>
      <c r="AB553" s="40"/>
      <c r="AC553" s="40"/>
      <c r="AD553" s="40"/>
      <c r="AE553" s="40"/>
      <c r="AF553" s="40"/>
      <c r="AG553" s="42"/>
      <c r="AH553" s="40"/>
      <c r="AI553" s="40"/>
      <c r="AJ553" s="40"/>
      <c r="AK553" s="40"/>
      <c r="AL553" s="40"/>
      <c r="AM553" s="40"/>
      <c r="AN553" s="40"/>
      <c r="AO553" s="40"/>
      <c r="AP553" s="40"/>
      <c r="AQ553" s="40"/>
      <c r="AR553" s="40"/>
      <c r="AS553" s="40"/>
      <c r="AT553" s="40"/>
      <c r="AU553" s="40"/>
      <c r="AV553" s="40"/>
      <c r="AW553" s="40"/>
      <c r="AX553" s="40"/>
      <c r="AY553" s="40"/>
      <c r="AZ553" s="42"/>
      <c r="BA553" s="40"/>
      <c r="BB553" s="40"/>
      <c r="BC553" s="40"/>
      <c r="BD553" s="40"/>
      <c r="BE553" s="40"/>
      <c r="BF553" s="40"/>
      <c r="BI553" s="33"/>
    </row>
    <row r="554" spans="1:61" s="6" customFormat="1" ht="15">
      <c r="A554" s="38"/>
      <c r="B554" s="39"/>
      <c r="C554" s="39"/>
      <c r="D554" s="40"/>
      <c r="E554" s="40"/>
      <c r="F554" s="40"/>
      <c r="G554" s="40"/>
      <c r="H554" s="40"/>
      <c r="I554" s="40"/>
      <c r="J554" s="40"/>
      <c r="K554" s="41"/>
      <c r="L554" s="40"/>
      <c r="M554" s="40"/>
      <c r="N554" s="40"/>
      <c r="O554" s="40"/>
      <c r="P554" s="40"/>
      <c r="Q554" s="40"/>
      <c r="R554" s="40"/>
      <c r="S554" s="40"/>
      <c r="T554" s="40"/>
      <c r="U554" s="40"/>
      <c r="V554" s="40"/>
      <c r="W554" s="40"/>
      <c r="X554" s="40"/>
      <c r="Y554" s="40"/>
      <c r="Z554" s="40"/>
      <c r="AA554" s="40"/>
      <c r="AB554" s="40"/>
      <c r="AC554" s="40"/>
      <c r="AD554" s="40"/>
      <c r="AE554" s="40"/>
      <c r="AF554" s="40"/>
      <c r="AG554" s="42"/>
      <c r="AH554" s="40"/>
      <c r="AI554" s="40"/>
      <c r="AJ554" s="40"/>
      <c r="AK554" s="40"/>
      <c r="AL554" s="40"/>
      <c r="AM554" s="40"/>
      <c r="AN554" s="40"/>
      <c r="AO554" s="40"/>
      <c r="AP554" s="40"/>
      <c r="AQ554" s="40"/>
      <c r="AR554" s="40"/>
      <c r="AS554" s="40"/>
      <c r="AT554" s="40"/>
      <c r="AU554" s="40"/>
      <c r="AV554" s="40"/>
      <c r="AW554" s="40"/>
      <c r="AX554" s="40"/>
      <c r="AY554" s="40"/>
      <c r="AZ554" s="42"/>
      <c r="BA554" s="40"/>
      <c r="BB554" s="40"/>
      <c r="BC554" s="40"/>
      <c r="BD554" s="40"/>
      <c r="BE554" s="40"/>
      <c r="BF554" s="40"/>
      <c r="BI554" s="5"/>
    </row>
    <row r="555" spans="1:61" s="6" customFormat="1" ht="15">
      <c r="A555" s="38"/>
      <c r="B555" s="39"/>
      <c r="C555" s="39"/>
      <c r="D555" s="40"/>
      <c r="E555" s="40"/>
      <c r="F555" s="40"/>
      <c r="G555" s="40"/>
      <c r="H555" s="40"/>
      <c r="I555" s="40"/>
      <c r="J555" s="40"/>
      <c r="K555" s="40"/>
      <c r="L555" s="40"/>
      <c r="M555" s="40"/>
      <c r="N555" s="40"/>
      <c r="O555" s="40"/>
      <c r="P555" s="40"/>
      <c r="Q555" s="40"/>
      <c r="R555" s="40"/>
      <c r="S555" s="40"/>
      <c r="T555" s="40"/>
      <c r="U555" s="40"/>
      <c r="V555" s="40"/>
      <c r="W555" s="40"/>
      <c r="X555" s="40"/>
      <c r="Y555" s="40"/>
      <c r="Z555" s="40"/>
      <c r="AA555" s="40"/>
      <c r="AB555" s="40"/>
      <c r="AC555" s="40"/>
      <c r="AD555" s="40"/>
      <c r="AE555" s="40"/>
      <c r="AF555" s="40"/>
      <c r="AG555" s="42"/>
      <c r="AH555" s="40"/>
      <c r="AI555" s="40"/>
      <c r="AJ555" s="40"/>
      <c r="AK555" s="40"/>
      <c r="AL555" s="40"/>
      <c r="AM555" s="40"/>
      <c r="AN555" s="40"/>
      <c r="AO555" s="40"/>
      <c r="AP555" s="40"/>
      <c r="AQ555" s="40"/>
      <c r="AR555" s="40"/>
      <c r="AS555" s="40"/>
      <c r="AT555" s="40"/>
      <c r="AU555" s="40"/>
      <c r="AV555" s="40"/>
      <c r="AW555" s="40"/>
      <c r="AX555" s="40"/>
      <c r="AY555" s="40"/>
      <c r="AZ555" s="42"/>
      <c r="BA555" s="40"/>
      <c r="BB555" s="40"/>
      <c r="BC555" s="40"/>
      <c r="BD555" s="40"/>
      <c r="BE555" s="40"/>
      <c r="BF555" s="40"/>
      <c r="BI555" s="5"/>
    </row>
    <row r="556" spans="1:61" s="6" customFormat="1" ht="15">
      <c r="A556" s="38"/>
      <c r="B556" s="39"/>
      <c r="C556" s="39"/>
      <c r="D556" s="40"/>
      <c r="E556" s="40"/>
      <c r="F556" s="40"/>
      <c r="G556" s="40"/>
      <c r="H556" s="40"/>
      <c r="I556" s="40"/>
      <c r="J556" s="40"/>
      <c r="K556" s="40"/>
      <c r="L556" s="40"/>
      <c r="M556" s="40"/>
      <c r="N556" s="40"/>
      <c r="O556" s="40"/>
      <c r="P556" s="40"/>
      <c r="Q556" s="40"/>
      <c r="R556" s="40"/>
      <c r="S556" s="40"/>
      <c r="T556" s="40"/>
      <c r="U556" s="40"/>
      <c r="V556" s="40"/>
      <c r="W556" s="40"/>
      <c r="X556" s="40"/>
      <c r="Y556" s="40"/>
      <c r="Z556" s="40"/>
      <c r="AA556" s="40"/>
      <c r="AB556" s="40"/>
      <c r="AC556" s="40"/>
      <c r="AD556" s="40"/>
      <c r="AE556" s="40"/>
      <c r="AF556" s="40"/>
      <c r="AG556" s="42"/>
      <c r="AH556" s="40"/>
      <c r="AI556" s="40"/>
      <c r="AJ556" s="40"/>
      <c r="AK556" s="40"/>
      <c r="AL556" s="40"/>
      <c r="AM556" s="40"/>
      <c r="AN556" s="40"/>
      <c r="AO556" s="40"/>
      <c r="AP556" s="40"/>
      <c r="AQ556" s="40"/>
      <c r="AR556" s="40"/>
      <c r="AS556" s="40"/>
      <c r="AT556" s="40"/>
      <c r="AU556" s="40"/>
      <c r="AV556" s="40"/>
      <c r="AW556" s="40"/>
      <c r="AX556" s="40"/>
      <c r="AY556" s="40"/>
      <c r="AZ556" s="42"/>
      <c r="BA556" s="40"/>
      <c r="BB556" s="40"/>
      <c r="BC556" s="40"/>
      <c r="BD556" s="40"/>
      <c r="BE556" s="40"/>
      <c r="BF556" s="40"/>
      <c r="BI556" s="33"/>
    </row>
    <row r="557" spans="1:61" s="6" customFormat="1" ht="15">
      <c r="A557" s="38"/>
      <c r="B557" s="39"/>
      <c r="C557" s="39"/>
      <c r="D557" s="40"/>
      <c r="E557" s="40"/>
      <c r="F557" s="40"/>
      <c r="G557" s="40"/>
      <c r="H557" s="40"/>
      <c r="I557" s="40"/>
      <c r="J557" s="40"/>
      <c r="K557" s="40"/>
      <c r="L557" s="40"/>
      <c r="M557" s="40"/>
      <c r="N557" s="40"/>
      <c r="O557" s="40"/>
      <c r="P557" s="40"/>
      <c r="Q557" s="40"/>
      <c r="R557" s="40"/>
      <c r="S557" s="40"/>
      <c r="T557" s="40"/>
      <c r="U557" s="40"/>
      <c r="V557" s="40"/>
      <c r="W557" s="40"/>
      <c r="X557" s="40"/>
      <c r="Y557" s="40"/>
      <c r="Z557" s="40"/>
      <c r="AA557" s="40"/>
      <c r="AB557" s="40"/>
      <c r="AC557" s="40"/>
      <c r="AD557" s="40"/>
      <c r="AE557" s="40"/>
      <c r="AF557" s="40"/>
      <c r="AG557" s="42"/>
      <c r="AH557" s="40"/>
      <c r="AI557" s="40"/>
      <c r="AJ557" s="40"/>
      <c r="AK557" s="40"/>
      <c r="AL557" s="40"/>
      <c r="AM557" s="40"/>
      <c r="AN557" s="40"/>
      <c r="AO557" s="40"/>
      <c r="AP557" s="40"/>
      <c r="AQ557" s="40"/>
      <c r="AR557" s="40"/>
      <c r="AS557" s="40"/>
      <c r="AT557" s="40"/>
      <c r="AU557" s="40"/>
      <c r="AV557" s="40"/>
      <c r="AW557" s="40"/>
      <c r="AX557" s="40"/>
      <c r="AY557" s="40"/>
      <c r="AZ557" s="42"/>
      <c r="BA557" s="40"/>
      <c r="BB557" s="40"/>
      <c r="BC557" s="40"/>
      <c r="BD557" s="40"/>
      <c r="BE557" s="40"/>
      <c r="BF557" s="40"/>
      <c r="BI557" s="33"/>
    </row>
    <row r="558" spans="1:61" s="6" customFormat="1" ht="15">
      <c r="A558" s="38"/>
      <c r="B558" s="39"/>
      <c r="C558" s="39"/>
      <c r="D558" s="40"/>
      <c r="E558" s="40"/>
      <c r="F558" s="40"/>
      <c r="G558" s="40"/>
      <c r="H558" s="40"/>
      <c r="I558" s="40"/>
      <c r="J558" s="40"/>
      <c r="K558" s="40"/>
      <c r="L558" s="40"/>
      <c r="M558" s="40"/>
      <c r="N558" s="40"/>
      <c r="O558" s="40"/>
      <c r="P558" s="40"/>
      <c r="Q558" s="40"/>
      <c r="R558" s="40"/>
      <c r="S558" s="40"/>
      <c r="T558" s="40"/>
      <c r="U558" s="40"/>
      <c r="V558" s="40"/>
      <c r="W558" s="40"/>
      <c r="X558" s="40"/>
      <c r="Y558" s="40"/>
      <c r="Z558" s="40"/>
      <c r="AA558" s="40"/>
      <c r="AB558" s="40"/>
      <c r="AC558" s="40"/>
      <c r="AD558" s="40"/>
      <c r="AE558" s="40"/>
      <c r="AF558" s="40"/>
      <c r="AG558" s="42"/>
      <c r="AH558" s="40"/>
      <c r="AI558" s="40"/>
      <c r="AJ558" s="40"/>
      <c r="AK558" s="40"/>
      <c r="AL558" s="40"/>
      <c r="AM558" s="40"/>
      <c r="AN558" s="40"/>
      <c r="AO558" s="40"/>
      <c r="AP558" s="40"/>
      <c r="AQ558" s="40"/>
      <c r="AR558" s="40"/>
      <c r="AS558" s="40"/>
      <c r="AT558" s="40"/>
      <c r="AU558" s="40"/>
      <c r="AV558" s="40"/>
      <c r="AW558" s="40"/>
      <c r="AX558" s="40"/>
      <c r="AY558" s="40"/>
      <c r="AZ558" s="42"/>
      <c r="BA558" s="40"/>
      <c r="BB558" s="40"/>
      <c r="BC558" s="40"/>
      <c r="BD558" s="40"/>
      <c r="BE558" s="40"/>
      <c r="BF558" s="40"/>
      <c r="BI558" s="5"/>
    </row>
    <row r="559" spans="1:61" s="6" customFormat="1" ht="15">
      <c r="A559" s="38"/>
      <c r="B559" s="39"/>
      <c r="C559" s="39"/>
      <c r="D559" s="40"/>
      <c r="E559" s="40"/>
      <c r="F559" s="40"/>
      <c r="G559" s="40"/>
      <c r="H559" s="40"/>
      <c r="I559" s="40"/>
      <c r="J559" s="40"/>
      <c r="K559" s="40"/>
      <c r="L559" s="40"/>
      <c r="M559" s="40"/>
      <c r="N559" s="40"/>
      <c r="O559" s="40"/>
      <c r="P559" s="40"/>
      <c r="Q559" s="40"/>
      <c r="R559" s="40"/>
      <c r="S559" s="40"/>
      <c r="T559" s="40"/>
      <c r="U559" s="40"/>
      <c r="V559" s="40"/>
      <c r="W559" s="40"/>
      <c r="X559" s="40"/>
      <c r="Y559" s="40"/>
      <c r="Z559" s="40"/>
      <c r="AA559" s="40"/>
      <c r="AB559" s="40"/>
      <c r="AC559" s="40"/>
      <c r="AD559" s="40"/>
      <c r="AE559" s="40"/>
      <c r="AF559" s="40"/>
      <c r="AG559" s="42"/>
      <c r="AH559" s="40"/>
      <c r="AI559" s="40"/>
      <c r="AJ559" s="40"/>
      <c r="AK559" s="40"/>
      <c r="AL559" s="40"/>
      <c r="AM559" s="40"/>
      <c r="AN559" s="40"/>
      <c r="AO559" s="40"/>
      <c r="AP559" s="40"/>
      <c r="AQ559" s="40"/>
      <c r="AR559" s="40"/>
      <c r="AS559" s="40"/>
      <c r="AT559" s="40"/>
      <c r="AU559" s="40"/>
      <c r="AV559" s="40"/>
      <c r="AW559" s="40"/>
      <c r="AX559" s="40"/>
      <c r="AY559" s="40"/>
      <c r="AZ559" s="42"/>
      <c r="BA559" s="40"/>
      <c r="BB559" s="40"/>
      <c r="BC559" s="40"/>
      <c r="BD559" s="40"/>
      <c r="BE559" s="40"/>
      <c r="BF559" s="40"/>
      <c r="BI559" s="5"/>
    </row>
    <row r="560" spans="1:61" s="6" customFormat="1" ht="15">
      <c r="A560" s="38"/>
      <c r="B560" s="39"/>
      <c r="C560" s="39"/>
      <c r="D560" s="40"/>
      <c r="E560" s="40"/>
      <c r="F560" s="40"/>
      <c r="G560" s="40"/>
      <c r="H560" s="40"/>
      <c r="I560" s="40"/>
      <c r="J560" s="40"/>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2"/>
      <c r="AH560" s="40"/>
      <c r="AI560" s="40"/>
      <c r="AJ560" s="40"/>
      <c r="AK560" s="40"/>
      <c r="AL560" s="40"/>
      <c r="AM560" s="40"/>
      <c r="AN560" s="40"/>
      <c r="AO560" s="40"/>
      <c r="AP560" s="40"/>
      <c r="AQ560" s="40"/>
      <c r="AR560" s="40"/>
      <c r="AS560" s="40"/>
      <c r="AT560" s="40"/>
      <c r="AU560" s="40"/>
      <c r="AV560" s="40"/>
      <c r="AW560" s="40"/>
      <c r="AX560" s="40"/>
      <c r="AY560" s="40"/>
      <c r="AZ560" s="42"/>
      <c r="BA560" s="40"/>
      <c r="BB560" s="40"/>
      <c r="BC560" s="40"/>
      <c r="BD560" s="40"/>
      <c r="BE560" s="40"/>
      <c r="BF560" s="40"/>
      <c r="BI560" s="33"/>
    </row>
    <row r="561" spans="1:61" s="6" customFormat="1" ht="15">
      <c r="A561" s="38"/>
      <c r="B561" s="39"/>
      <c r="C561" s="39"/>
      <c r="D561" s="40"/>
      <c r="E561" s="40"/>
      <c r="F561" s="40"/>
      <c r="G561" s="40"/>
      <c r="H561" s="40"/>
      <c r="I561" s="40"/>
      <c r="J561" s="40"/>
      <c r="K561" s="40"/>
      <c r="L561" s="40"/>
      <c r="M561" s="40"/>
      <c r="N561" s="40"/>
      <c r="O561" s="40"/>
      <c r="P561" s="40"/>
      <c r="Q561" s="40"/>
      <c r="R561" s="40"/>
      <c r="S561" s="40"/>
      <c r="T561" s="40"/>
      <c r="U561" s="40"/>
      <c r="V561" s="40"/>
      <c r="W561" s="40"/>
      <c r="X561" s="40"/>
      <c r="Y561" s="40"/>
      <c r="Z561" s="40"/>
      <c r="AA561" s="40"/>
      <c r="AB561" s="40"/>
      <c r="AC561" s="40"/>
      <c r="AD561" s="40"/>
      <c r="AE561" s="40"/>
      <c r="AF561" s="40"/>
      <c r="AG561" s="42"/>
      <c r="AH561" s="40"/>
      <c r="AI561" s="40"/>
      <c r="AJ561" s="40"/>
      <c r="AK561" s="40"/>
      <c r="AL561" s="40"/>
      <c r="AM561" s="40"/>
      <c r="AN561" s="40"/>
      <c r="AO561" s="40"/>
      <c r="AP561" s="40"/>
      <c r="AQ561" s="40"/>
      <c r="AR561" s="40"/>
      <c r="AS561" s="40"/>
      <c r="AT561" s="40"/>
      <c r="AU561" s="40"/>
      <c r="AV561" s="40"/>
      <c r="AW561" s="40"/>
      <c r="AX561" s="40"/>
      <c r="AY561" s="40"/>
      <c r="AZ561" s="42"/>
      <c r="BA561" s="40"/>
      <c r="BB561" s="40"/>
      <c r="BC561" s="40"/>
      <c r="BD561" s="40"/>
      <c r="BE561" s="40"/>
      <c r="BF561" s="40"/>
      <c r="BI561" s="33"/>
    </row>
    <row r="562" spans="1:61" s="6" customFormat="1" ht="15">
      <c r="A562" s="38"/>
      <c r="B562" s="39"/>
      <c r="C562" s="39"/>
      <c r="D562" s="40"/>
      <c r="E562" s="40"/>
      <c r="F562" s="40"/>
      <c r="G562" s="40"/>
      <c r="H562" s="40"/>
      <c r="I562" s="40"/>
      <c r="J562" s="40"/>
      <c r="K562" s="41"/>
      <c r="L562" s="40"/>
      <c r="M562" s="40"/>
      <c r="N562" s="40"/>
      <c r="O562" s="40"/>
      <c r="P562" s="40"/>
      <c r="Q562" s="40"/>
      <c r="R562" s="40"/>
      <c r="S562" s="40"/>
      <c r="T562" s="40"/>
      <c r="U562" s="40"/>
      <c r="V562" s="40"/>
      <c r="W562" s="40"/>
      <c r="X562" s="40"/>
      <c r="Y562" s="40"/>
      <c r="Z562" s="40"/>
      <c r="AA562" s="40"/>
      <c r="AB562" s="40"/>
      <c r="AC562" s="40"/>
      <c r="AD562" s="40"/>
      <c r="AE562" s="40"/>
      <c r="AF562" s="40"/>
      <c r="AG562" s="42"/>
      <c r="AH562" s="40"/>
      <c r="AI562" s="40"/>
      <c r="AJ562" s="40"/>
      <c r="AK562" s="40"/>
      <c r="AL562" s="40"/>
      <c r="AM562" s="40"/>
      <c r="AN562" s="40"/>
      <c r="AO562" s="40"/>
      <c r="AP562" s="40"/>
      <c r="AQ562" s="40"/>
      <c r="AR562" s="40"/>
      <c r="AS562" s="40"/>
      <c r="AT562" s="40"/>
      <c r="AU562" s="40"/>
      <c r="AV562" s="40"/>
      <c r="AW562" s="40"/>
      <c r="AX562" s="40"/>
      <c r="AY562" s="40"/>
      <c r="AZ562" s="42"/>
      <c r="BA562" s="40"/>
      <c r="BB562" s="40"/>
      <c r="BC562" s="40"/>
      <c r="BD562" s="40"/>
      <c r="BE562" s="40"/>
      <c r="BF562" s="40"/>
      <c r="BI562" s="5"/>
    </row>
    <row r="563" spans="1:61" s="6" customFormat="1" ht="15">
      <c r="A563" s="38"/>
      <c r="B563" s="39"/>
      <c r="C563" s="39"/>
      <c r="D563" s="40"/>
      <c r="E563" s="40"/>
      <c r="F563" s="40"/>
      <c r="G563" s="40"/>
      <c r="H563" s="40"/>
      <c r="I563" s="40"/>
      <c r="J563" s="40"/>
      <c r="K563" s="40"/>
      <c r="L563" s="40"/>
      <c r="M563" s="40"/>
      <c r="N563" s="40"/>
      <c r="O563" s="40"/>
      <c r="P563" s="40"/>
      <c r="Q563" s="40"/>
      <c r="R563" s="40"/>
      <c r="S563" s="40"/>
      <c r="T563" s="40"/>
      <c r="U563" s="40"/>
      <c r="V563" s="40"/>
      <c r="W563" s="40"/>
      <c r="X563" s="40"/>
      <c r="Y563" s="40"/>
      <c r="Z563" s="40"/>
      <c r="AA563" s="40"/>
      <c r="AB563" s="40"/>
      <c r="AC563" s="40"/>
      <c r="AD563" s="40"/>
      <c r="AE563" s="40"/>
      <c r="AF563" s="40"/>
      <c r="AG563" s="42"/>
      <c r="AH563" s="40"/>
      <c r="AI563" s="40"/>
      <c r="AJ563" s="40"/>
      <c r="AK563" s="40"/>
      <c r="AL563" s="40"/>
      <c r="AM563" s="40"/>
      <c r="AN563" s="40"/>
      <c r="AO563" s="40"/>
      <c r="AP563" s="40"/>
      <c r="AQ563" s="40"/>
      <c r="AR563" s="40"/>
      <c r="AS563" s="40"/>
      <c r="AT563" s="40"/>
      <c r="AU563" s="40"/>
      <c r="AV563" s="40"/>
      <c r="AW563" s="40"/>
      <c r="AX563" s="40"/>
      <c r="AY563" s="40"/>
      <c r="AZ563" s="42"/>
      <c r="BA563" s="40"/>
      <c r="BB563" s="40"/>
      <c r="BC563" s="40"/>
      <c r="BD563" s="40"/>
      <c r="BE563" s="40"/>
      <c r="BF563" s="40"/>
      <c r="BI563" s="5"/>
    </row>
    <row r="564" spans="1:61" s="6" customFormat="1" ht="15">
      <c r="A564" s="38"/>
      <c r="B564" s="39"/>
      <c r="C564" s="39"/>
      <c r="D564" s="40"/>
      <c r="E564" s="40"/>
      <c r="F564" s="40"/>
      <c r="G564" s="40"/>
      <c r="H564" s="40"/>
      <c r="I564" s="40"/>
      <c r="J564" s="40"/>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2"/>
      <c r="AH564" s="40"/>
      <c r="AI564" s="40"/>
      <c r="AJ564" s="40"/>
      <c r="AK564" s="40"/>
      <c r="AL564" s="40"/>
      <c r="AM564" s="40"/>
      <c r="AN564" s="40"/>
      <c r="AO564" s="40"/>
      <c r="AP564" s="40"/>
      <c r="AQ564" s="40"/>
      <c r="AR564" s="40"/>
      <c r="AS564" s="40"/>
      <c r="AT564" s="40"/>
      <c r="AU564" s="40"/>
      <c r="AV564" s="40"/>
      <c r="AW564" s="40"/>
      <c r="AX564" s="40"/>
      <c r="AY564" s="40"/>
      <c r="AZ564" s="42"/>
      <c r="BA564" s="40"/>
      <c r="BB564" s="40"/>
      <c r="BC564" s="40"/>
      <c r="BD564" s="40"/>
      <c r="BE564" s="40"/>
      <c r="BF564" s="40"/>
      <c r="BI564" s="33"/>
    </row>
    <row r="565" spans="1:61" s="6" customFormat="1" ht="15">
      <c r="A565" s="38"/>
      <c r="B565" s="39"/>
      <c r="C565" s="39"/>
      <c r="D565" s="40"/>
      <c r="E565" s="40"/>
      <c r="F565" s="40"/>
      <c r="G565" s="40"/>
      <c r="H565" s="40"/>
      <c r="I565" s="40"/>
      <c r="J565" s="40"/>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2"/>
      <c r="AH565" s="40"/>
      <c r="AI565" s="40"/>
      <c r="AJ565" s="40"/>
      <c r="AK565" s="40"/>
      <c r="AL565" s="40"/>
      <c r="AM565" s="40"/>
      <c r="AN565" s="40"/>
      <c r="AO565" s="40"/>
      <c r="AP565" s="40"/>
      <c r="AQ565" s="40"/>
      <c r="AR565" s="40"/>
      <c r="AS565" s="40"/>
      <c r="AT565" s="40"/>
      <c r="AU565" s="40"/>
      <c r="AV565" s="40"/>
      <c r="AW565" s="40"/>
      <c r="AX565" s="40"/>
      <c r="AY565" s="40"/>
      <c r="AZ565" s="42"/>
      <c r="BA565" s="40"/>
      <c r="BB565" s="40"/>
      <c r="BC565" s="40"/>
      <c r="BD565" s="40"/>
      <c r="BE565" s="40"/>
      <c r="BF565" s="40"/>
      <c r="BI565" s="33"/>
    </row>
    <row r="566" spans="1:61" s="6" customFormat="1" ht="15">
      <c r="A566" s="38"/>
      <c r="B566" s="39"/>
      <c r="C566" s="39"/>
      <c r="D566" s="40"/>
      <c r="E566" s="40"/>
      <c r="F566" s="40"/>
      <c r="G566" s="40"/>
      <c r="H566" s="40"/>
      <c r="I566" s="40"/>
      <c r="J566" s="40"/>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2"/>
      <c r="AH566" s="40"/>
      <c r="AI566" s="40"/>
      <c r="AJ566" s="40"/>
      <c r="AK566" s="40"/>
      <c r="AL566" s="40"/>
      <c r="AM566" s="40"/>
      <c r="AN566" s="40"/>
      <c r="AO566" s="40"/>
      <c r="AP566" s="40"/>
      <c r="AQ566" s="40"/>
      <c r="AR566" s="40"/>
      <c r="AS566" s="40"/>
      <c r="AT566" s="40"/>
      <c r="AU566" s="40"/>
      <c r="AV566" s="40"/>
      <c r="AW566" s="40"/>
      <c r="AX566" s="40"/>
      <c r="AY566" s="40"/>
      <c r="AZ566" s="42"/>
      <c r="BA566" s="40"/>
      <c r="BB566" s="40"/>
      <c r="BC566" s="40"/>
      <c r="BD566" s="40"/>
      <c r="BE566" s="40"/>
      <c r="BF566" s="40"/>
      <c r="BI566" s="5"/>
    </row>
    <row r="567" spans="1:61" s="6" customFormat="1" ht="15">
      <c r="A567" s="38"/>
      <c r="B567" s="39"/>
      <c r="C567" s="39"/>
      <c r="D567" s="40"/>
      <c r="E567" s="40"/>
      <c r="F567" s="40"/>
      <c r="G567" s="40"/>
      <c r="H567" s="40"/>
      <c r="I567" s="40"/>
      <c r="J567" s="40"/>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2"/>
      <c r="AH567" s="40"/>
      <c r="AI567" s="40"/>
      <c r="AJ567" s="40"/>
      <c r="AK567" s="40"/>
      <c r="AL567" s="40"/>
      <c r="AM567" s="40"/>
      <c r="AN567" s="40"/>
      <c r="AO567" s="40"/>
      <c r="AP567" s="40"/>
      <c r="AQ567" s="40"/>
      <c r="AR567" s="40"/>
      <c r="AS567" s="40"/>
      <c r="AT567" s="40"/>
      <c r="AU567" s="40"/>
      <c r="AV567" s="40"/>
      <c r="AW567" s="40"/>
      <c r="AX567" s="40"/>
      <c r="AY567" s="40"/>
      <c r="AZ567" s="42"/>
      <c r="BA567" s="40"/>
      <c r="BB567" s="40"/>
      <c r="BC567" s="40"/>
      <c r="BD567" s="40"/>
      <c r="BE567" s="40"/>
      <c r="BF567" s="40"/>
      <c r="BI567" s="5"/>
    </row>
    <row r="568" spans="1:61" s="6" customFormat="1" ht="15">
      <c r="A568" s="38"/>
      <c r="B568" s="39"/>
      <c r="C568" s="39"/>
      <c r="D568" s="40"/>
      <c r="E568" s="40"/>
      <c r="F568" s="40"/>
      <c r="G568" s="40"/>
      <c r="H568" s="40"/>
      <c r="I568" s="40"/>
      <c r="J568" s="40"/>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2"/>
      <c r="AH568" s="40"/>
      <c r="AI568" s="40"/>
      <c r="AJ568" s="40"/>
      <c r="AK568" s="40"/>
      <c r="AL568" s="40"/>
      <c r="AM568" s="40"/>
      <c r="AN568" s="40"/>
      <c r="AO568" s="40"/>
      <c r="AP568" s="40"/>
      <c r="AQ568" s="40"/>
      <c r="AR568" s="40"/>
      <c r="AS568" s="40"/>
      <c r="AT568" s="40"/>
      <c r="AU568" s="40"/>
      <c r="AV568" s="40"/>
      <c r="AW568" s="40"/>
      <c r="AX568" s="40"/>
      <c r="AY568" s="40"/>
      <c r="AZ568" s="42"/>
      <c r="BA568" s="40"/>
      <c r="BB568" s="40"/>
      <c r="BC568" s="40"/>
      <c r="BD568" s="40"/>
      <c r="BE568" s="40"/>
      <c r="BF568" s="40"/>
      <c r="BI568" s="33"/>
    </row>
    <row r="569" spans="1:61" s="6" customFormat="1" ht="15">
      <c r="A569" s="38"/>
      <c r="B569" s="39"/>
      <c r="C569" s="39"/>
      <c r="D569" s="40"/>
      <c r="E569" s="40"/>
      <c r="F569" s="40"/>
      <c r="G569" s="40"/>
      <c r="H569" s="40"/>
      <c r="I569" s="40"/>
      <c r="J569" s="40"/>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2"/>
      <c r="AH569" s="40"/>
      <c r="AI569" s="40"/>
      <c r="AJ569" s="40"/>
      <c r="AK569" s="40"/>
      <c r="AL569" s="40"/>
      <c r="AM569" s="40"/>
      <c r="AN569" s="40"/>
      <c r="AO569" s="40"/>
      <c r="AP569" s="40"/>
      <c r="AQ569" s="40"/>
      <c r="AR569" s="40"/>
      <c r="AS569" s="40"/>
      <c r="AT569" s="40"/>
      <c r="AU569" s="40"/>
      <c r="AV569" s="40"/>
      <c r="AW569" s="40"/>
      <c r="AX569" s="40"/>
      <c r="AY569" s="40"/>
      <c r="AZ569" s="42"/>
      <c r="BA569" s="40"/>
      <c r="BB569" s="40"/>
      <c r="BC569" s="40"/>
      <c r="BD569" s="40"/>
      <c r="BE569" s="40"/>
      <c r="BF569" s="40"/>
      <c r="BI569" s="33"/>
    </row>
    <row r="570" spans="1:61" s="6" customFormat="1" ht="15">
      <c r="A570" s="38"/>
      <c r="B570" s="39"/>
      <c r="C570" s="39"/>
      <c r="D570" s="40"/>
      <c r="E570" s="40"/>
      <c r="F570" s="40"/>
      <c r="G570" s="40"/>
      <c r="H570" s="40"/>
      <c r="I570" s="40"/>
      <c r="J570" s="40"/>
      <c r="K570" s="41"/>
      <c r="L570" s="40"/>
      <c r="M570" s="40"/>
      <c r="N570" s="40"/>
      <c r="O570" s="40"/>
      <c r="P570" s="40"/>
      <c r="Q570" s="40"/>
      <c r="R570" s="40"/>
      <c r="S570" s="40"/>
      <c r="T570" s="40"/>
      <c r="U570" s="40"/>
      <c r="V570" s="40"/>
      <c r="W570" s="40"/>
      <c r="X570" s="40"/>
      <c r="Y570" s="40"/>
      <c r="Z570" s="40"/>
      <c r="AA570" s="40"/>
      <c r="AB570" s="40"/>
      <c r="AC570" s="40"/>
      <c r="AD570" s="40"/>
      <c r="AE570" s="40"/>
      <c r="AF570" s="40"/>
      <c r="AG570" s="42"/>
      <c r="AH570" s="40"/>
      <c r="AI570" s="40"/>
      <c r="AJ570" s="40"/>
      <c r="AK570" s="40"/>
      <c r="AL570" s="40"/>
      <c r="AM570" s="40"/>
      <c r="AN570" s="40"/>
      <c r="AO570" s="40"/>
      <c r="AP570" s="40"/>
      <c r="AQ570" s="40"/>
      <c r="AR570" s="40"/>
      <c r="AS570" s="40"/>
      <c r="AT570" s="40"/>
      <c r="AU570" s="40"/>
      <c r="AV570" s="40"/>
      <c r="AW570" s="40"/>
      <c r="AX570" s="40"/>
      <c r="AY570" s="40"/>
      <c r="AZ570" s="42"/>
      <c r="BA570" s="40"/>
      <c r="BB570" s="40"/>
      <c r="BC570" s="40"/>
      <c r="BD570" s="40"/>
      <c r="BE570" s="40"/>
      <c r="BF570" s="40"/>
      <c r="BI570" s="5"/>
    </row>
    <row r="571" spans="1:61" s="6" customFormat="1" ht="15">
      <c r="A571" s="38"/>
      <c r="B571" s="39"/>
      <c r="C571" s="39"/>
      <c r="D571" s="40"/>
      <c r="E571" s="40"/>
      <c r="F571" s="40"/>
      <c r="G571" s="40"/>
      <c r="H571" s="40"/>
      <c r="I571" s="40"/>
      <c r="J571" s="40"/>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2"/>
      <c r="AH571" s="40"/>
      <c r="AI571" s="40"/>
      <c r="AJ571" s="40"/>
      <c r="AK571" s="40"/>
      <c r="AL571" s="40"/>
      <c r="AM571" s="40"/>
      <c r="AN571" s="40"/>
      <c r="AO571" s="40"/>
      <c r="AP571" s="40"/>
      <c r="AQ571" s="40"/>
      <c r="AR571" s="40"/>
      <c r="AS571" s="40"/>
      <c r="AT571" s="40"/>
      <c r="AU571" s="40"/>
      <c r="AV571" s="40"/>
      <c r="AW571" s="40"/>
      <c r="AX571" s="40"/>
      <c r="AY571" s="40"/>
      <c r="AZ571" s="42"/>
      <c r="BA571" s="40"/>
      <c r="BB571" s="40"/>
      <c r="BC571" s="40"/>
      <c r="BD571" s="40"/>
      <c r="BE571" s="40"/>
      <c r="BF571" s="40"/>
      <c r="BI571" s="5"/>
    </row>
    <row r="572" spans="1:61" s="6" customFormat="1" ht="15">
      <c r="A572" s="38"/>
      <c r="B572" s="39"/>
      <c r="C572" s="39"/>
      <c r="D572" s="40"/>
      <c r="E572" s="40"/>
      <c r="F572" s="40"/>
      <c r="G572" s="40"/>
      <c r="H572" s="40"/>
      <c r="I572" s="40"/>
      <c r="J572" s="40"/>
      <c r="K572" s="40"/>
      <c r="L572" s="40"/>
      <c r="M572" s="40"/>
      <c r="N572" s="40"/>
      <c r="O572" s="40"/>
      <c r="P572" s="40"/>
      <c r="Q572" s="40"/>
      <c r="R572" s="40"/>
      <c r="S572" s="40"/>
      <c r="T572" s="40"/>
      <c r="U572" s="40"/>
      <c r="V572" s="40"/>
      <c r="W572" s="40"/>
      <c r="X572" s="40"/>
      <c r="Y572" s="40"/>
      <c r="Z572" s="40"/>
      <c r="AA572" s="40"/>
      <c r="AB572" s="40"/>
      <c r="AC572" s="40"/>
      <c r="AD572" s="40"/>
      <c r="AE572" s="40"/>
      <c r="AF572" s="40"/>
      <c r="AG572" s="42"/>
      <c r="AH572" s="40"/>
      <c r="AI572" s="40"/>
      <c r="AJ572" s="40"/>
      <c r="AK572" s="40"/>
      <c r="AL572" s="40"/>
      <c r="AM572" s="40"/>
      <c r="AN572" s="40"/>
      <c r="AO572" s="40"/>
      <c r="AP572" s="40"/>
      <c r="AQ572" s="40"/>
      <c r="AR572" s="40"/>
      <c r="AS572" s="40"/>
      <c r="AT572" s="40"/>
      <c r="AU572" s="40"/>
      <c r="AV572" s="40"/>
      <c r="AW572" s="40"/>
      <c r="AX572" s="40"/>
      <c r="AY572" s="40"/>
      <c r="AZ572" s="42"/>
      <c r="BA572" s="40"/>
      <c r="BB572" s="40"/>
      <c r="BC572" s="40"/>
      <c r="BD572" s="40"/>
      <c r="BE572" s="40"/>
      <c r="BF572" s="40"/>
      <c r="BI572" s="33"/>
    </row>
    <row r="573" spans="1:61" s="6" customFormat="1" ht="15">
      <c r="A573" s="38"/>
      <c r="B573" s="39"/>
      <c r="C573" s="39"/>
      <c r="D573" s="40"/>
      <c r="E573" s="40"/>
      <c r="F573" s="40"/>
      <c r="G573" s="40"/>
      <c r="H573" s="40"/>
      <c r="I573" s="40"/>
      <c r="J573" s="40"/>
      <c r="K573" s="40"/>
      <c r="L573" s="40"/>
      <c r="M573" s="40"/>
      <c r="N573" s="40"/>
      <c r="O573" s="40"/>
      <c r="P573" s="40"/>
      <c r="Q573" s="40"/>
      <c r="R573" s="40"/>
      <c r="S573" s="40"/>
      <c r="T573" s="40"/>
      <c r="U573" s="40"/>
      <c r="V573" s="40"/>
      <c r="W573" s="40"/>
      <c r="X573" s="40"/>
      <c r="Y573" s="40"/>
      <c r="Z573" s="40"/>
      <c r="AA573" s="40"/>
      <c r="AB573" s="40"/>
      <c r="AC573" s="40"/>
      <c r="AD573" s="40"/>
      <c r="AE573" s="40"/>
      <c r="AF573" s="40"/>
      <c r="AG573" s="42"/>
      <c r="AH573" s="40"/>
      <c r="AI573" s="40"/>
      <c r="AJ573" s="40"/>
      <c r="AK573" s="40"/>
      <c r="AL573" s="40"/>
      <c r="AM573" s="40"/>
      <c r="AN573" s="40"/>
      <c r="AO573" s="40"/>
      <c r="AP573" s="40"/>
      <c r="AQ573" s="40"/>
      <c r="AR573" s="40"/>
      <c r="AS573" s="40"/>
      <c r="AT573" s="40"/>
      <c r="AU573" s="40"/>
      <c r="AV573" s="40"/>
      <c r="AW573" s="40"/>
      <c r="AX573" s="40"/>
      <c r="AY573" s="40"/>
      <c r="AZ573" s="42"/>
      <c r="BA573" s="40"/>
      <c r="BB573" s="40"/>
      <c r="BC573" s="40"/>
      <c r="BD573" s="40"/>
      <c r="BE573" s="40"/>
      <c r="BF573" s="40"/>
      <c r="BI573" s="33"/>
    </row>
    <row r="574" spans="1:61" s="6" customFormat="1" ht="15">
      <c r="A574" s="38"/>
      <c r="B574" s="39"/>
      <c r="C574" s="39"/>
      <c r="D574" s="40"/>
      <c r="E574" s="40"/>
      <c r="F574" s="40"/>
      <c r="G574" s="40"/>
      <c r="H574" s="40"/>
      <c r="I574" s="40"/>
      <c r="J574" s="40"/>
      <c r="K574" s="40"/>
      <c r="L574" s="40"/>
      <c r="M574" s="40"/>
      <c r="N574" s="40"/>
      <c r="O574" s="40"/>
      <c r="P574" s="40"/>
      <c r="Q574" s="40"/>
      <c r="R574" s="40"/>
      <c r="S574" s="40"/>
      <c r="T574" s="40"/>
      <c r="U574" s="40"/>
      <c r="V574" s="40"/>
      <c r="W574" s="40"/>
      <c r="X574" s="40"/>
      <c r="Y574" s="40"/>
      <c r="Z574" s="40"/>
      <c r="AA574" s="40"/>
      <c r="AB574" s="40"/>
      <c r="AC574" s="40"/>
      <c r="AD574" s="40"/>
      <c r="AE574" s="40"/>
      <c r="AF574" s="40"/>
      <c r="AG574" s="42"/>
      <c r="AH574" s="40"/>
      <c r="AI574" s="40"/>
      <c r="AJ574" s="40"/>
      <c r="AK574" s="40"/>
      <c r="AL574" s="40"/>
      <c r="AM574" s="40"/>
      <c r="AN574" s="40"/>
      <c r="AO574" s="40"/>
      <c r="AP574" s="40"/>
      <c r="AQ574" s="40"/>
      <c r="AR574" s="40"/>
      <c r="AS574" s="40"/>
      <c r="AT574" s="40"/>
      <c r="AU574" s="40"/>
      <c r="AV574" s="40"/>
      <c r="AW574" s="40"/>
      <c r="AX574" s="40"/>
      <c r="AY574" s="40"/>
      <c r="AZ574" s="42"/>
      <c r="BA574" s="40"/>
      <c r="BB574" s="40"/>
      <c r="BC574" s="40"/>
      <c r="BD574" s="40"/>
      <c r="BE574" s="40"/>
      <c r="BF574" s="40"/>
      <c r="BI574" s="5"/>
    </row>
    <row r="575" spans="1:61" s="6" customFormat="1" ht="15">
      <c r="A575" s="38"/>
      <c r="B575" s="39"/>
      <c r="C575" s="39"/>
      <c r="D575" s="40"/>
      <c r="E575" s="40"/>
      <c r="F575" s="40"/>
      <c r="G575" s="40"/>
      <c r="H575" s="40"/>
      <c r="I575" s="40"/>
      <c r="J575" s="40"/>
      <c r="K575" s="40"/>
      <c r="L575" s="40"/>
      <c r="M575" s="40"/>
      <c r="N575" s="40"/>
      <c r="O575" s="40"/>
      <c r="P575" s="40"/>
      <c r="Q575" s="40"/>
      <c r="R575" s="40"/>
      <c r="S575" s="40"/>
      <c r="T575" s="40"/>
      <c r="U575" s="40"/>
      <c r="V575" s="40"/>
      <c r="W575" s="40"/>
      <c r="X575" s="40"/>
      <c r="Y575" s="40"/>
      <c r="Z575" s="40"/>
      <c r="AA575" s="40"/>
      <c r="AB575" s="40"/>
      <c r="AC575" s="40"/>
      <c r="AD575" s="40"/>
      <c r="AE575" s="40"/>
      <c r="AF575" s="40"/>
      <c r="AG575" s="42"/>
      <c r="AH575" s="40"/>
      <c r="AI575" s="40"/>
      <c r="AJ575" s="40"/>
      <c r="AK575" s="40"/>
      <c r="AL575" s="40"/>
      <c r="AM575" s="40"/>
      <c r="AN575" s="40"/>
      <c r="AO575" s="40"/>
      <c r="AP575" s="40"/>
      <c r="AQ575" s="40"/>
      <c r="AR575" s="40"/>
      <c r="AS575" s="40"/>
      <c r="AT575" s="40"/>
      <c r="AU575" s="40"/>
      <c r="AV575" s="40"/>
      <c r="AW575" s="40"/>
      <c r="AX575" s="40"/>
      <c r="AY575" s="40"/>
      <c r="AZ575" s="42"/>
      <c r="BA575" s="40"/>
      <c r="BB575" s="40"/>
      <c r="BC575" s="40"/>
      <c r="BD575" s="40"/>
      <c r="BE575" s="40"/>
      <c r="BF575" s="40"/>
      <c r="BI575" s="5"/>
    </row>
    <row r="576" spans="1:61" s="6" customFormat="1" ht="15">
      <c r="A576" s="38"/>
      <c r="B576" s="39"/>
      <c r="C576" s="39"/>
      <c r="D576" s="40"/>
      <c r="E576" s="40"/>
      <c r="F576" s="40"/>
      <c r="G576" s="40"/>
      <c r="H576" s="40"/>
      <c r="I576" s="40"/>
      <c r="J576" s="40"/>
      <c r="K576" s="40"/>
      <c r="L576" s="40"/>
      <c r="M576" s="40"/>
      <c r="N576" s="40"/>
      <c r="O576" s="40"/>
      <c r="P576" s="40"/>
      <c r="Q576" s="40"/>
      <c r="R576" s="40"/>
      <c r="S576" s="40"/>
      <c r="T576" s="40"/>
      <c r="U576" s="40"/>
      <c r="V576" s="40"/>
      <c r="W576" s="40"/>
      <c r="X576" s="40"/>
      <c r="Y576" s="40"/>
      <c r="Z576" s="40"/>
      <c r="AA576" s="40"/>
      <c r="AB576" s="40"/>
      <c r="AC576" s="40"/>
      <c r="AD576" s="40"/>
      <c r="AE576" s="40"/>
      <c r="AF576" s="40"/>
      <c r="AG576" s="42"/>
      <c r="AH576" s="40"/>
      <c r="AI576" s="40"/>
      <c r="AJ576" s="40"/>
      <c r="AK576" s="40"/>
      <c r="AL576" s="40"/>
      <c r="AM576" s="40"/>
      <c r="AN576" s="40"/>
      <c r="AO576" s="40"/>
      <c r="AP576" s="40"/>
      <c r="AQ576" s="40"/>
      <c r="AR576" s="40"/>
      <c r="AS576" s="40"/>
      <c r="AT576" s="40"/>
      <c r="AU576" s="40"/>
      <c r="AV576" s="40"/>
      <c r="AW576" s="40"/>
      <c r="AX576" s="40"/>
      <c r="AY576" s="40"/>
      <c r="AZ576" s="42"/>
      <c r="BA576" s="40"/>
      <c r="BB576" s="40"/>
      <c r="BC576" s="40"/>
      <c r="BD576" s="40"/>
      <c r="BE576" s="40"/>
      <c r="BF576" s="40"/>
      <c r="BI576" s="33"/>
    </row>
    <row r="577" spans="1:61" s="6" customFormat="1" ht="15">
      <c r="A577" s="38"/>
      <c r="B577" s="39"/>
      <c r="C577" s="39"/>
      <c r="D577" s="40"/>
      <c r="E577" s="40"/>
      <c r="F577" s="40"/>
      <c r="G577" s="40"/>
      <c r="H577" s="40"/>
      <c r="I577" s="40"/>
      <c r="J577" s="40"/>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2"/>
      <c r="AH577" s="40"/>
      <c r="AI577" s="40"/>
      <c r="AJ577" s="40"/>
      <c r="AK577" s="40"/>
      <c r="AL577" s="40"/>
      <c r="AM577" s="40"/>
      <c r="AN577" s="40"/>
      <c r="AO577" s="40"/>
      <c r="AP577" s="40"/>
      <c r="AQ577" s="40"/>
      <c r="AR577" s="40"/>
      <c r="AS577" s="40"/>
      <c r="AT577" s="40"/>
      <c r="AU577" s="40"/>
      <c r="AV577" s="40"/>
      <c r="AW577" s="40"/>
      <c r="AX577" s="40"/>
      <c r="AY577" s="40"/>
      <c r="AZ577" s="42"/>
      <c r="BA577" s="40"/>
      <c r="BB577" s="40"/>
      <c r="BC577" s="40"/>
      <c r="BD577" s="40"/>
      <c r="BE577" s="40"/>
      <c r="BF577" s="40"/>
      <c r="BI577" s="33"/>
    </row>
    <row r="578" spans="1:61" s="6" customFormat="1" ht="15">
      <c r="A578" s="38"/>
      <c r="B578" s="39"/>
      <c r="C578" s="39"/>
      <c r="D578" s="40"/>
      <c r="E578" s="40"/>
      <c r="F578" s="40"/>
      <c r="G578" s="40"/>
      <c r="H578" s="40"/>
      <c r="I578" s="40"/>
      <c r="J578" s="40"/>
      <c r="K578" s="40"/>
      <c r="L578" s="40"/>
      <c r="M578" s="40"/>
      <c r="N578" s="40"/>
      <c r="O578" s="40"/>
      <c r="P578" s="40"/>
      <c r="Q578" s="40"/>
      <c r="R578" s="40"/>
      <c r="S578" s="40"/>
      <c r="T578" s="40"/>
      <c r="U578" s="40"/>
      <c r="V578" s="40"/>
      <c r="W578" s="40"/>
      <c r="X578" s="40"/>
      <c r="Y578" s="40"/>
      <c r="Z578" s="40"/>
      <c r="AA578" s="40"/>
      <c r="AB578" s="40"/>
      <c r="AC578" s="40"/>
      <c r="AD578" s="40"/>
      <c r="AE578" s="40"/>
      <c r="AF578" s="40"/>
      <c r="AG578" s="42"/>
      <c r="AH578" s="40"/>
      <c r="AI578" s="40"/>
      <c r="AJ578" s="40"/>
      <c r="AK578" s="40"/>
      <c r="AL578" s="40"/>
      <c r="AM578" s="40"/>
      <c r="AN578" s="40"/>
      <c r="AO578" s="40"/>
      <c r="AP578" s="40"/>
      <c r="AQ578" s="40"/>
      <c r="AR578" s="40"/>
      <c r="AS578" s="40"/>
      <c r="AT578" s="40"/>
      <c r="AU578" s="40"/>
      <c r="AV578" s="40"/>
      <c r="AW578" s="40"/>
      <c r="AX578" s="40"/>
      <c r="AY578" s="40"/>
      <c r="AZ578" s="42"/>
      <c r="BA578" s="40"/>
      <c r="BB578" s="40"/>
      <c r="BC578" s="40"/>
      <c r="BD578" s="40"/>
      <c r="BE578" s="40"/>
      <c r="BF578" s="40"/>
      <c r="BI578" s="5"/>
    </row>
    <row r="579" spans="1:61" s="6" customFormat="1" ht="15">
      <c r="A579" s="38"/>
      <c r="B579" s="39"/>
      <c r="C579" s="39"/>
      <c r="D579" s="40"/>
      <c r="E579" s="40"/>
      <c r="F579" s="40"/>
      <c r="G579" s="40"/>
      <c r="H579" s="40"/>
      <c r="I579" s="40"/>
      <c r="J579" s="40"/>
      <c r="K579" s="41"/>
      <c r="L579" s="40"/>
      <c r="M579" s="40"/>
      <c r="N579" s="40"/>
      <c r="O579" s="40"/>
      <c r="P579" s="40"/>
      <c r="Q579" s="40"/>
      <c r="R579" s="40"/>
      <c r="S579" s="40"/>
      <c r="T579" s="40"/>
      <c r="U579" s="40"/>
      <c r="V579" s="40"/>
      <c r="W579" s="40"/>
      <c r="X579" s="40"/>
      <c r="Y579" s="40"/>
      <c r="Z579" s="40"/>
      <c r="AA579" s="40"/>
      <c r="AB579" s="40"/>
      <c r="AC579" s="40"/>
      <c r="AD579" s="40"/>
      <c r="AE579" s="40"/>
      <c r="AF579" s="40"/>
      <c r="AG579" s="42"/>
      <c r="AH579" s="40"/>
      <c r="AI579" s="40"/>
      <c r="AJ579" s="40"/>
      <c r="AK579" s="40"/>
      <c r="AL579" s="40"/>
      <c r="AM579" s="40"/>
      <c r="AN579" s="40"/>
      <c r="AO579" s="40"/>
      <c r="AP579" s="40"/>
      <c r="AQ579" s="40"/>
      <c r="AR579" s="40"/>
      <c r="AS579" s="40"/>
      <c r="AT579" s="40"/>
      <c r="AU579" s="40"/>
      <c r="AV579" s="40"/>
      <c r="AW579" s="40"/>
      <c r="AX579" s="40"/>
      <c r="AY579" s="40"/>
      <c r="AZ579" s="42"/>
      <c r="BA579" s="40"/>
      <c r="BB579" s="40"/>
      <c r="BC579" s="40"/>
      <c r="BD579" s="40"/>
      <c r="BE579" s="40"/>
      <c r="BF579" s="40"/>
      <c r="BI579" s="5"/>
    </row>
    <row r="580" spans="1:61" s="6" customFormat="1" ht="15">
      <c r="A580" s="38"/>
      <c r="B580" s="39"/>
      <c r="C580" s="39"/>
      <c r="D580" s="40"/>
      <c r="E580" s="40"/>
      <c r="F580" s="40"/>
      <c r="G580" s="40"/>
      <c r="H580" s="40"/>
      <c r="I580" s="40"/>
      <c r="J580" s="40"/>
      <c r="K580" s="40"/>
      <c r="L580" s="40"/>
      <c r="M580" s="40"/>
      <c r="N580" s="40"/>
      <c r="O580" s="40"/>
      <c r="P580" s="40"/>
      <c r="Q580" s="40"/>
      <c r="R580" s="40"/>
      <c r="S580" s="40"/>
      <c r="T580" s="40"/>
      <c r="U580" s="40"/>
      <c r="V580" s="40"/>
      <c r="W580" s="40"/>
      <c r="X580" s="40"/>
      <c r="Y580" s="40"/>
      <c r="Z580" s="40"/>
      <c r="AA580" s="40"/>
      <c r="AB580" s="40"/>
      <c r="AC580" s="40"/>
      <c r="AD580" s="40"/>
      <c r="AE580" s="40"/>
      <c r="AF580" s="40"/>
      <c r="AG580" s="42"/>
      <c r="AH580" s="40"/>
      <c r="AI580" s="40"/>
      <c r="AJ580" s="40"/>
      <c r="AK580" s="40"/>
      <c r="AL580" s="40"/>
      <c r="AM580" s="40"/>
      <c r="AN580" s="40"/>
      <c r="AO580" s="40"/>
      <c r="AP580" s="40"/>
      <c r="AQ580" s="40"/>
      <c r="AR580" s="40"/>
      <c r="AS580" s="40"/>
      <c r="AT580" s="40"/>
      <c r="AU580" s="40"/>
      <c r="AV580" s="40"/>
      <c r="AW580" s="40"/>
      <c r="AX580" s="40"/>
      <c r="AY580" s="40"/>
      <c r="AZ580" s="42"/>
      <c r="BA580" s="40"/>
      <c r="BB580" s="40"/>
      <c r="BC580" s="40"/>
      <c r="BD580" s="40"/>
      <c r="BE580" s="40"/>
      <c r="BF580" s="40"/>
      <c r="BI580" s="33"/>
    </row>
    <row r="581" spans="1:61" s="6" customFormat="1" ht="15">
      <c r="A581" s="38"/>
      <c r="B581" s="39"/>
      <c r="C581" s="39"/>
      <c r="D581" s="40"/>
      <c r="E581" s="40"/>
      <c r="F581" s="40"/>
      <c r="G581" s="40"/>
      <c r="H581" s="40"/>
      <c r="I581" s="40"/>
      <c r="J581" s="40"/>
      <c r="K581" s="40"/>
      <c r="L581" s="40"/>
      <c r="M581" s="40"/>
      <c r="N581" s="40"/>
      <c r="O581" s="40"/>
      <c r="P581" s="40"/>
      <c r="Q581" s="40"/>
      <c r="R581" s="40"/>
      <c r="S581" s="40"/>
      <c r="T581" s="40"/>
      <c r="U581" s="40"/>
      <c r="V581" s="40"/>
      <c r="W581" s="40"/>
      <c r="X581" s="40"/>
      <c r="Y581" s="40"/>
      <c r="Z581" s="40"/>
      <c r="AA581" s="40"/>
      <c r="AB581" s="40"/>
      <c r="AC581" s="40"/>
      <c r="AD581" s="40"/>
      <c r="AE581" s="40"/>
      <c r="AF581" s="40"/>
      <c r="AG581" s="42"/>
      <c r="AH581" s="40"/>
      <c r="AI581" s="40"/>
      <c r="AJ581" s="40"/>
      <c r="AK581" s="40"/>
      <c r="AL581" s="40"/>
      <c r="AM581" s="40"/>
      <c r="AN581" s="40"/>
      <c r="AO581" s="40"/>
      <c r="AP581" s="40"/>
      <c r="AQ581" s="40"/>
      <c r="AR581" s="40"/>
      <c r="AS581" s="40"/>
      <c r="AT581" s="40"/>
      <c r="AU581" s="40"/>
      <c r="AV581" s="40"/>
      <c r="AW581" s="40"/>
      <c r="AX581" s="40"/>
      <c r="AY581" s="40"/>
      <c r="AZ581" s="42"/>
      <c r="BA581" s="40"/>
      <c r="BB581" s="40"/>
      <c r="BC581" s="40"/>
      <c r="BD581" s="40"/>
      <c r="BE581" s="40"/>
      <c r="BF581" s="40"/>
      <c r="BI581" s="33"/>
    </row>
    <row r="582" spans="1:61" s="6" customFormat="1" ht="15">
      <c r="A582" s="38"/>
      <c r="B582" s="39"/>
      <c r="C582" s="39"/>
      <c r="D582" s="40"/>
      <c r="E582" s="40"/>
      <c r="F582" s="40"/>
      <c r="G582" s="40"/>
      <c r="H582" s="40"/>
      <c r="I582" s="40"/>
      <c r="J582" s="40"/>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2"/>
      <c r="AH582" s="40"/>
      <c r="AI582" s="40"/>
      <c r="AJ582" s="40"/>
      <c r="AK582" s="40"/>
      <c r="AL582" s="40"/>
      <c r="AM582" s="40"/>
      <c r="AN582" s="40"/>
      <c r="AO582" s="40"/>
      <c r="AP582" s="40"/>
      <c r="AQ582" s="40"/>
      <c r="AR582" s="40"/>
      <c r="AS582" s="40"/>
      <c r="AT582" s="40"/>
      <c r="AU582" s="40"/>
      <c r="AV582" s="40"/>
      <c r="AW582" s="40"/>
      <c r="AX582" s="40"/>
      <c r="AY582" s="40"/>
      <c r="AZ582" s="42"/>
      <c r="BA582" s="40"/>
      <c r="BB582" s="40"/>
      <c r="BC582" s="40"/>
      <c r="BD582" s="40"/>
      <c r="BE582" s="40"/>
      <c r="BF582" s="40"/>
      <c r="BI582" s="5"/>
    </row>
    <row r="583" spans="1:61" s="6" customFormat="1" ht="15">
      <c r="A583" s="38"/>
      <c r="B583" s="39"/>
      <c r="C583" s="39"/>
      <c r="D583" s="40"/>
      <c r="E583" s="40"/>
      <c r="F583" s="40"/>
      <c r="G583" s="40"/>
      <c r="H583" s="40"/>
      <c r="I583" s="40"/>
      <c r="J583" s="40"/>
      <c r="K583" s="40"/>
      <c r="L583" s="40"/>
      <c r="M583" s="40"/>
      <c r="N583" s="40"/>
      <c r="O583" s="40"/>
      <c r="P583" s="40"/>
      <c r="Q583" s="40"/>
      <c r="R583" s="40"/>
      <c r="S583" s="40"/>
      <c r="T583" s="40"/>
      <c r="U583" s="40"/>
      <c r="V583" s="40"/>
      <c r="W583" s="40"/>
      <c r="X583" s="40"/>
      <c r="Y583" s="40"/>
      <c r="Z583" s="40"/>
      <c r="AA583" s="40"/>
      <c r="AB583" s="40"/>
      <c r="AC583" s="40"/>
      <c r="AD583" s="40"/>
      <c r="AE583" s="40"/>
      <c r="AF583" s="40"/>
      <c r="AG583" s="42"/>
      <c r="AH583" s="40"/>
      <c r="AI583" s="40"/>
      <c r="AJ583" s="40"/>
      <c r="AK583" s="40"/>
      <c r="AL583" s="40"/>
      <c r="AM583" s="40"/>
      <c r="AN583" s="40"/>
      <c r="AO583" s="40"/>
      <c r="AP583" s="40"/>
      <c r="AQ583" s="40"/>
      <c r="AR583" s="40"/>
      <c r="AS583" s="40"/>
      <c r="AT583" s="40"/>
      <c r="AU583" s="40"/>
      <c r="AV583" s="40"/>
      <c r="AW583" s="40"/>
      <c r="AX583" s="40"/>
      <c r="AY583" s="40"/>
      <c r="AZ583" s="42"/>
      <c r="BA583" s="40"/>
      <c r="BB583" s="40"/>
      <c r="BC583" s="40"/>
      <c r="BD583" s="40"/>
      <c r="BE583" s="40"/>
      <c r="BF583" s="40"/>
      <c r="BI583" s="5"/>
    </row>
    <row r="584" spans="1:61" s="6" customFormat="1" ht="15">
      <c r="A584" s="38"/>
      <c r="B584" s="39"/>
      <c r="C584" s="39"/>
      <c r="D584" s="40"/>
      <c r="E584" s="40"/>
      <c r="F584" s="40"/>
      <c r="G584" s="40"/>
      <c r="H584" s="40"/>
      <c r="I584" s="40"/>
      <c r="J584" s="40"/>
      <c r="K584" s="40"/>
      <c r="L584" s="40"/>
      <c r="M584" s="40"/>
      <c r="N584" s="40"/>
      <c r="O584" s="40"/>
      <c r="P584" s="40"/>
      <c r="Q584" s="40"/>
      <c r="R584" s="40"/>
      <c r="S584" s="40"/>
      <c r="T584" s="40"/>
      <c r="U584" s="40"/>
      <c r="V584" s="40"/>
      <c r="W584" s="40"/>
      <c r="X584" s="40"/>
      <c r="Y584" s="40"/>
      <c r="Z584" s="40"/>
      <c r="AA584" s="40"/>
      <c r="AB584" s="40"/>
      <c r="AC584" s="40"/>
      <c r="AD584" s="40"/>
      <c r="AE584" s="40"/>
      <c r="AF584" s="40"/>
      <c r="AG584" s="42"/>
      <c r="AH584" s="40"/>
      <c r="AI584" s="40"/>
      <c r="AJ584" s="40"/>
      <c r="AK584" s="40"/>
      <c r="AL584" s="40"/>
      <c r="AM584" s="40"/>
      <c r="AN584" s="40"/>
      <c r="AO584" s="40"/>
      <c r="AP584" s="40"/>
      <c r="AQ584" s="40"/>
      <c r="AR584" s="40"/>
      <c r="AS584" s="40"/>
      <c r="AT584" s="40"/>
      <c r="AU584" s="40"/>
      <c r="AV584" s="40"/>
      <c r="AW584" s="40"/>
      <c r="AX584" s="40"/>
      <c r="AY584" s="40"/>
      <c r="AZ584" s="42"/>
      <c r="BA584" s="40"/>
      <c r="BB584" s="40"/>
      <c r="BC584" s="40"/>
      <c r="BD584" s="40"/>
      <c r="BE584" s="40"/>
      <c r="BF584" s="40"/>
      <c r="BI584" s="33"/>
    </row>
    <row r="585" spans="1:61" s="6" customFormat="1" ht="15">
      <c r="A585" s="38"/>
      <c r="B585" s="39"/>
      <c r="C585" s="39"/>
      <c r="D585" s="40"/>
      <c r="E585" s="40"/>
      <c r="F585" s="40"/>
      <c r="G585" s="40"/>
      <c r="H585" s="40"/>
      <c r="I585" s="40"/>
      <c r="J585" s="40"/>
      <c r="K585" s="40"/>
      <c r="L585" s="40"/>
      <c r="M585" s="40"/>
      <c r="N585" s="40"/>
      <c r="O585" s="40"/>
      <c r="P585" s="40"/>
      <c r="Q585" s="40"/>
      <c r="R585" s="40"/>
      <c r="S585" s="40"/>
      <c r="T585" s="40"/>
      <c r="U585" s="40"/>
      <c r="V585" s="40"/>
      <c r="W585" s="40"/>
      <c r="X585" s="40"/>
      <c r="Y585" s="40"/>
      <c r="Z585" s="40"/>
      <c r="AA585" s="40"/>
      <c r="AB585" s="40"/>
      <c r="AC585" s="40"/>
      <c r="AD585" s="40"/>
      <c r="AE585" s="40"/>
      <c r="AF585" s="40"/>
      <c r="AG585" s="42"/>
      <c r="AH585" s="40"/>
      <c r="AI585" s="40"/>
      <c r="AJ585" s="40"/>
      <c r="AK585" s="40"/>
      <c r="AL585" s="40"/>
      <c r="AM585" s="40"/>
      <c r="AN585" s="40"/>
      <c r="AO585" s="40"/>
      <c r="AP585" s="40"/>
      <c r="AQ585" s="40"/>
      <c r="AR585" s="40"/>
      <c r="AS585" s="40"/>
      <c r="AT585" s="40"/>
      <c r="AU585" s="40"/>
      <c r="AV585" s="40"/>
      <c r="AW585" s="40"/>
      <c r="AX585" s="40"/>
      <c r="AY585" s="40"/>
      <c r="AZ585" s="42"/>
      <c r="BA585" s="40"/>
      <c r="BB585" s="40"/>
      <c r="BC585" s="40"/>
      <c r="BD585" s="40"/>
      <c r="BE585" s="40"/>
      <c r="BF585" s="40"/>
      <c r="BI585" s="33"/>
    </row>
    <row r="586" spans="1:61" s="6" customFormat="1" ht="15">
      <c r="A586" s="38"/>
      <c r="B586" s="39"/>
      <c r="C586" s="39"/>
      <c r="D586" s="40"/>
      <c r="E586" s="40"/>
      <c r="F586" s="40"/>
      <c r="G586" s="40"/>
      <c r="H586" s="40"/>
      <c r="I586" s="40"/>
      <c r="J586" s="40"/>
      <c r="K586" s="40"/>
      <c r="L586" s="40"/>
      <c r="M586" s="40"/>
      <c r="N586" s="40"/>
      <c r="O586" s="40"/>
      <c r="P586" s="40"/>
      <c r="Q586" s="40"/>
      <c r="R586" s="40"/>
      <c r="S586" s="40"/>
      <c r="T586" s="40"/>
      <c r="U586" s="40"/>
      <c r="V586" s="40"/>
      <c r="W586" s="40"/>
      <c r="X586" s="40"/>
      <c r="Y586" s="40"/>
      <c r="Z586" s="40"/>
      <c r="AA586" s="40"/>
      <c r="AB586" s="40"/>
      <c r="AC586" s="40"/>
      <c r="AD586" s="40"/>
      <c r="AE586" s="40"/>
      <c r="AF586" s="40"/>
      <c r="AG586" s="42"/>
      <c r="AH586" s="40"/>
      <c r="AI586" s="40"/>
      <c r="AJ586" s="40"/>
      <c r="AK586" s="40"/>
      <c r="AL586" s="40"/>
      <c r="AM586" s="40"/>
      <c r="AN586" s="40"/>
      <c r="AO586" s="40"/>
      <c r="AP586" s="40"/>
      <c r="AQ586" s="40"/>
      <c r="AR586" s="40"/>
      <c r="AS586" s="40"/>
      <c r="AT586" s="40"/>
      <c r="AU586" s="40"/>
      <c r="AV586" s="40"/>
      <c r="AW586" s="40"/>
      <c r="AX586" s="40"/>
      <c r="AY586" s="40"/>
      <c r="AZ586" s="42"/>
      <c r="BA586" s="40"/>
      <c r="BB586" s="40"/>
      <c r="BC586" s="40"/>
      <c r="BD586" s="40"/>
      <c r="BE586" s="40"/>
      <c r="BF586" s="40"/>
      <c r="BI586" s="5"/>
    </row>
    <row r="587" spans="1:61" s="6" customFormat="1" ht="15">
      <c r="A587" s="38"/>
      <c r="B587" s="39"/>
      <c r="C587" s="39"/>
      <c r="D587" s="40"/>
      <c r="E587" s="40"/>
      <c r="F587" s="40"/>
      <c r="G587" s="40"/>
      <c r="H587" s="40"/>
      <c r="I587" s="40"/>
      <c r="J587" s="40"/>
      <c r="K587" s="41"/>
      <c r="L587" s="40"/>
      <c r="M587" s="40"/>
      <c r="N587" s="40"/>
      <c r="O587" s="40"/>
      <c r="P587" s="40"/>
      <c r="Q587" s="40"/>
      <c r="R587" s="40"/>
      <c r="S587" s="40"/>
      <c r="T587" s="40"/>
      <c r="U587" s="40"/>
      <c r="V587" s="40"/>
      <c r="W587" s="40"/>
      <c r="X587" s="40"/>
      <c r="Y587" s="40"/>
      <c r="Z587" s="40"/>
      <c r="AA587" s="40"/>
      <c r="AB587" s="40"/>
      <c r="AC587" s="40"/>
      <c r="AD587" s="40"/>
      <c r="AE587" s="40"/>
      <c r="AF587" s="40"/>
      <c r="AG587" s="42"/>
      <c r="AH587" s="40"/>
      <c r="AI587" s="40"/>
      <c r="AJ587" s="40"/>
      <c r="AK587" s="40"/>
      <c r="AL587" s="40"/>
      <c r="AM587" s="40"/>
      <c r="AN587" s="40"/>
      <c r="AO587" s="40"/>
      <c r="AP587" s="40"/>
      <c r="AQ587" s="40"/>
      <c r="AR587" s="40"/>
      <c r="AS587" s="40"/>
      <c r="AT587" s="40"/>
      <c r="AU587" s="40"/>
      <c r="AV587" s="40"/>
      <c r="AW587" s="40"/>
      <c r="AX587" s="40"/>
      <c r="AY587" s="40"/>
      <c r="AZ587" s="42"/>
      <c r="BA587" s="40"/>
      <c r="BB587" s="40"/>
      <c r="BC587" s="40"/>
      <c r="BD587" s="40"/>
      <c r="BE587" s="40"/>
      <c r="BF587" s="40"/>
      <c r="BI587" s="5"/>
    </row>
    <row r="588" spans="1:61" s="6" customFormat="1" ht="15">
      <c r="A588" s="38"/>
      <c r="B588" s="39"/>
      <c r="C588" s="39"/>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2"/>
      <c r="AH588" s="40"/>
      <c r="AI588" s="40"/>
      <c r="AJ588" s="40"/>
      <c r="AK588" s="40"/>
      <c r="AL588" s="40"/>
      <c r="AM588" s="40"/>
      <c r="AN588" s="40"/>
      <c r="AO588" s="40"/>
      <c r="AP588" s="40"/>
      <c r="AQ588" s="40"/>
      <c r="AR588" s="40"/>
      <c r="AS588" s="40"/>
      <c r="AT588" s="40"/>
      <c r="AU588" s="40"/>
      <c r="AV588" s="40"/>
      <c r="AW588" s="40"/>
      <c r="AX588" s="40"/>
      <c r="AY588" s="40"/>
      <c r="AZ588" s="42"/>
      <c r="BA588" s="40"/>
      <c r="BB588" s="40"/>
      <c r="BC588" s="40"/>
      <c r="BD588" s="40"/>
      <c r="BE588" s="40"/>
      <c r="BF588" s="40"/>
      <c r="BI588" s="33"/>
    </row>
    <row r="589" spans="1:61" s="6" customFormat="1" ht="15">
      <c r="A589" s="38"/>
      <c r="B589" s="39"/>
      <c r="C589" s="39"/>
      <c r="D589" s="40"/>
      <c r="E589" s="40"/>
      <c r="F589" s="40"/>
      <c r="G589" s="40"/>
      <c r="H589" s="40"/>
      <c r="I589" s="40"/>
      <c r="J589" s="40"/>
      <c r="K589" s="40"/>
      <c r="L589" s="40"/>
      <c r="M589" s="40"/>
      <c r="N589" s="40"/>
      <c r="O589" s="40"/>
      <c r="P589" s="40"/>
      <c r="Q589" s="40"/>
      <c r="R589" s="40"/>
      <c r="S589" s="40"/>
      <c r="T589" s="40"/>
      <c r="U589" s="40"/>
      <c r="V589" s="40"/>
      <c r="W589" s="40"/>
      <c r="X589" s="40"/>
      <c r="Y589" s="40"/>
      <c r="Z589" s="40"/>
      <c r="AA589" s="40"/>
      <c r="AB589" s="40"/>
      <c r="AC589" s="40"/>
      <c r="AD589" s="40"/>
      <c r="AE589" s="40"/>
      <c r="AF589" s="40"/>
      <c r="AG589" s="42"/>
      <c r="AH589" s="40"/>
      <c r="AI589" s="40"/>
      <c r="AJ589" s="40"/>
      <c r="AK589" s="40"/>
      <c r="AL589" s="40"/>
      <c r="AM589" s="40"/>
      <c r="AN589" s="40"/>
      <c r="AO589" s="40"/>
      <c r="AP589" s="40"/>
      <c r="AQ589" s="40"/>
      <c r="AR589" s="40"/>
      <c r="AS589" s="40"/>
      <c r="AT589" s="40"/>
      <c r="AU589" s="40"/>
      <c r="AV589" s="40"/>
      <c r="AW589" s="40"/>
      <c r="AX589" s="40"/>
      <c r="AY589" s="40"/>
      <c r="AZ589" s="42"/>
      <c r="BA589" s="40"/>
      <c r="BB589" s="40"/>
      <c r="BC589" s="40"/>
      <c r="BD589" s="40"/>
      <c r="BE589" s="40"/>
      <c r="BF589" s="40"/>
      <c r="BI589" s="33"/>
    </row>
    <row r="590" spans="1:61" s="6" customFormat="1" ht="15">
      <c r="A590" s="38"/>
      <c r="B590" s="39"/>
      <c r="C590" s="39"/>
      <c r="D590" s="40"/>
      <c r="E590" s="40"/>
      <c r="F590" s="40"/>
      <c r="G590" s="40"/>
      <c r="H590" s="40"/>
      <c r="I590" s="40"/>
      <c r="J590" s="40"/>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2"/>
      <c r="AH590" s="40"/>
      <c r="AI590" s="40"/>
      <c r="AJ590" s="40"/>
      <c r="AK590" s="40"/>
      <c r="AL590" s="40"/>
      <c r="AM590" s="40"/>
      <c r="AN590" s="40"/>
      <c r="AO590" s="40"/>
      <c r="AP590" s="40"/>
      <c r="AQ590" s="40"/>
      <c r="AR590" s="40"/>
      <c r="AS590" s="40"/>
      <c r="AT590" s="40"/>
      <c r="AU590" s="40"/>
      <c r="AV590" s="40"/>
      <c r="AW590" s="40"/>
      <c r="AX590" s="40"/>
      <c r="AY590" s="40"/>
      <c r="AZ590" s="42"/>
      <c r="BA590" s="40"/>
      <c r="BB590" s="40"/>
      <c r="BC590" s="40"/>
      <c r="BD590" s="40"/>
      <c r="BE590" s="40"/>
      <c r="BF590" s="40"/>
      <c r="BI590" s="5"/>
    </row>
    <row r="591" spans="1:61" s="6" customFormat="1" ht="15">
      <c r="A591" s="38"/>
      <c r="B591" s="39"/>
      <c r="C591" s="39"/>
      <c r="D591" s="40"/>
      <c r="E591" s="40"/>
      <c r="F591" s="40"/>
      <c r="G591" s="40"/>
      <c r="H591" s="40"/>
      <c r="I591" s="40"/>
      <c r="J591" s="40"/>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2"/>
      <c r="AH591" s="40"/>
      <c r="AI591" s="40"/>
      <c r="AJ591" s="40"/>
      <c r="AK591" s="40"/>
      <c r="AL591" s="40"/>
      <c r="AM591" s="40"/>
      <c r="AN591" s="40"/>
      <c r="AO591" s="40"/>
      <c r="AP591" s="40"/>
      <c r="AQ591" s="40"/>
      <c r="AR591" s="40"/>
      <c r="AS591" s="40"/>
      <c r="AT591" s="40"/>
      <c r="AU591" s="40"/>
      <c r="AV591" s="40"/>
      <c r="AW591" s="40"/>
      <c r="AX591" s="40"/>
      <c r="AY591" s="40"/>
      <c r="AZ591" s="42"/>
      <c r="BA591" s="40"/>
      <c r="BB591" s="40"/>
      <c r="BC591" s="40"/>
      <c r="BD591" s="40"/>
      <c r="BE591" s="40"/>
      <c r="BF591" s="40"/>
      <c r="BI591" s="5"/>
    </row>
    <row r="592" spans="1:61" s="6" customFormat="1" ht="15">
      <c r="A592" s="43"/>
      <c r="B592" s="39"/>
      <c r="C592" s="39"/>
      <c r="D592" s="40"/>
      <c r="E592" s="40"/>
      <c r="F592" s="40"/>
      <c r="G592" s="40"/>
      <c r="H592" s="40"/>
      <c r="I592" s="40"/>
      <c r="J592" s="40"/>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2"/>
      <c r="AH592" s="40"/>
      <c r="AI592" s="40"/>
      <c r="AJ592" s="40"/>
      <c r="AK592" s="40"/>
      <c r="AL592" s="40"/>
      <c r="AM592" s="40"/>
      <c r="AN592" s="40"/>
      <c r="AO592" s="40"/>
      <c r="AP592" s="40"/>
      <c r="AQ592" s="40"/>
      <c r="AR592" s="40"/>
      <c r="AS592" s="40"/>
      <c r="AT592" s="40"/>
      <c r="AU592" s="40"/>
      <c r="AV592" s="40"/>
      <c r="AW592" s="40"/>
      <c r="AX592" s="40"/>
      <c r="AY592" s="40"/>
      <c r="AZ592" s="42"/>
      <c r="BA592" s="40"/>
      <c r="BB592" s="40"/>
      <c r="BC592" s="40"/>
      <c r="BD592" s="40"/>
      <c r="BE592" s="40"/>
      <c r="BF592" s="40"/>
      <c r="BI592" s="33"/>
    </row>
    <row r="593" spans="1:61" s="6" customFormat="1" ht="15">
      <c r="A593" s="74"/>
      <c r="B593" s="39"/>
      <c r="C593" s="39"/>
      <c r="D593" s="75"/>
      <c r="E593" s="75"/>
      <c r="F593" s="75"/>
      <c r="G593" s="75"/>
      <c r="H593" s="75"/>
      <c r="I593" s="75"/>
      <c r="J593" s="75"/>
      <c r="K593" s="75"/>
      <c r="L593" s="75"/>
      <c r="M593" s="75"/>
      <c r="N593" s="75"/>
      <c r="O593" s="75"/>
      <c r="P593" s="75"/>
      <c r="Q593" s="75"/>
      <c r="R593" s="75"/>
      <c r="S593" s="75"/>
      <c r="T593" s="75"/>
      <c r="U593" s="75"/>
      <c r="V593" s="75"/>
      <c r="W593" s="75"/>
      <c r="X593" s="75"/>
      <c r="Y593" s="75"/>
      <c r="Z593" s="75"/>
      <c r="AA593" s="75"/>
      <c r="AB593" s="75"/>
      <c r="AC593" s="75"/>
      <c r="AD593" s="75"/>
      <c r="AE593" s="75"/>
      <c r="AF593" s="75"/>
      <c r="AG593" s="42"/>
      <c r="AH593" s="75"/>
      <c r="AI593" s="75"/>
      <c r="AJ593" s="75"/>
      <c r="AK593" s="75"/>
      <c r="AL593" s="75"/>
      <c r="AM593" s="75"/>
      <c r="AN593" s="75"/>
      <c r="AO593" s="75"/>
      <c r="AP593" s="75"/>
      <c r="AQ593" s="75"/>
      <c r="AR593" s="75"/>
      <c r="AS593" s="75"/>
      <c r="AT593" s="75"/>
      <c r="AU593" s="75"/>
      <c r="AV593" s="75"/>
      <c r="AW593" s="75"/>
      <c r="AX593" s="75"/>
      <c r="AY593" s="75"/>
      <c r="AZ593" s="42"/>
      <c r="BA593" s="75"/>
      <c r="BB593" s="75"/>
      <c r="BC593" s="75"/>
      <c r="BD593" s="75"/>
      <c r="BE593" s="75"/>
      <c r="BF593" s="75"/>
      <c r="BI593" s="33"/>
    </row>
    <row r="594" spans="1:61" s="6" customFormat="1" ht="15">
      <c r="A594" s="74"/>
      <c r="B594" s="39"/>
      <c r="C594" s="39"/>
      <c r="D594" s="75"/>
      <c r="E594" s="75"/>
      <c r="F594" s="75"/>
      <c r="G594" s="75"/>
      <c r="H594" s="75"/>
      <c r="I594" s="75"/>
      <c r="J594" s="75"/>
      <c r="K594" s="75"/>
      <c r="L594" s="75"/>
      <c r="M594" s="75"/>
      <c r="N594" s="75"/>
      <c r="O594" s="75"/>
      <c r="P594" s="75"/>
      <c r="Q594" s="75"/>
      <c r="R594" s="75"/>
      <c r="S594" s="75"/>
      <c r="T594" s="75"/>
      <c r="U594" s="75"/>
      <c r="V594" s="75"/>
      <c r="W594" s="75"/>
      <c r="X594" s="75"/>
      <c r="Y594" s="75"/>
      <c r="Z594" s="75"/>
      <c r="AA594" s="75"/>
      <c r="AB594" s="75"/>
      <c r="AC594" s="75"/>
      <c r="AD594" s="75"/>
      <c r="AE594" s="75"/>
      <c r="AF594" s="75"/>
      <c r="AG594" s="42"/>
      <c r="AH594" s="75"/>
      <c r="AI594" s="75"/>
      <c r="AJ594" s="75"/>
      <c r="AK594" s="75"/>
      <c r="AL594" s="75"/>
      <c r="AM594" s="75"/>
      <c r="AN594" s="75"/>
      <c r="AO594" s="75"/>
      <c r="AP594" s="75"/>
      <c r="AQ594" s="75"/>
      <c r="AR594" s="75"/>
      <c r="AS594" s="75"/>
      <c r="AT594" s="75"/>
      <c r="AU594" s="75"/>
      <c r="AV594" s="75"/>
      <c r="AW594" s="75"/>
      <c r="AX594" s="75"/>
      <c r="AY594" s="75"/>
      <c r="AZ594" s="42"/>
      <c r="BA594" s="75"/>
      <c r="BB594" s="75"/>
      <c r="BC594" s="75"/>
      <c r="BD594" s="75"/>
      <c r="BE594" s="75"/>
      <c r="BF594" s="75"/>
      <c r="BI594" s="5"/>
    </row>
    <row r="595" spans="1:61" s="6" customFormat="1" ht="15">
      <c r="A595" s="74"/>
      <c r="B595" s="39"/>
      <c r="C595" s="39"/>
      <c r="D595" s="75"/>
      <c r="E595" s="75"/>
      <c r="F595" s="75"/>
      <c r="G595" s="75"/>
      <c r="H595" s="75"/>
      <c r="I595" s="75"/>
      <c r="J595" s="75"/>
      <c r="K595" s="75"/>
      <c r="L595" s="75"/>
      <c r="M595" s="75"/>
      <c r="N595" s="75"/>
      <c r="O595" s="75"/>
      <c r="P595" s="75"/>
      <c r="Q595" s="75"/>
      <c r="R595" s="75"/>
      <c r="S595" s="75"/>
      <c r="T595" s="75"/>
      <c r="U595" s="75"/>
      <c r="V595" s="75"/>
      <c r="W595" s="75"/>
      <c r="X595" s="75"/>
      <c r="Y595" s="75"/>
      <c r="Z595" s="75"/>
      <c r="AA595" s="75"/>
      <c r="AB595" s="75"/>
      <c r="AC595" s="75"/>
      <c r="AD595" s="75"/>
      <c r="AE595" s="75"/>
      <c r="AF595" s="75"/>
      <c r="AG595" s="42"/>
      <c r="AH595" s="75"/>
      <c r="AI595" s="75"/>
      <c r="AJ595" s="75"/>
      <c r="AK595" s="75"/>
      <c r="AL595" s="75"/>
      <c r="AM595" s="75"/>
      <c r="AN595" s="75"/>
      <c r="AO595" s="75"/>
      <c r="AP595" s="75"/>
      <c r="AQ595" s="75"/>
      <c r="AR595" s="75"/>
      <c r="AS595" s="75"/>
      <c r="AT595" s="75"/>
      <c r="AU595" s="75"/>
      <c r="AV595" s="75"/>
      <c r="AW595" s="75"/>
      <c r="AX595" s="75"/>
      <c r="AY595" s="75"/>
      <c r="AZ595" s="42"/>
      <c r="BA595" s="75"/>
      <c r="BB595" s="75"/>
      <c r="BC595" s="75"/>
      <c r="BD595" s="75"/>
      <c r="BE595" s="75"/>
      <c r="BF595" s="75"/>
      <c r="BI595" s="5"/>
    </row>
    <row r="596" spans="1:61" s="6" customFormat="1" ht="15">
      <c r="A596" s="74"/>
      <c r="B596" s="39"/>
      <c r="C596" s="39"/>
      <c r="D596" s="75"/>
      <c r="E596" s="75"/>
      <c r="F596" s="75"/>
      <c r="G596" s="75"/>
      <c r="H596" s="75"/>
      <c r="I596" s="75"/>
      <c r="J596" s="75"/>
      <c r="K596" s="76"/>
      <c r="L596" s="75"/>
      <c r="M596" s="75"/>
      <c r="N596" s="75"/>
      <c r="O596" s="75"/>
      <c r="P596" s="75"/>
      <c r="Q596" s="75"/>
      <c r="R596" s="75"/>
      <c r="S596" s="75"/>
      <c r="T596" s="75"/>
      <c r="U596" s="75"/>
      <c r="V596" s="75"/>
      <c r="W596" s="75"/>
      <c r="X596" s="75"/>
      <c r="Y596" s="75"/>
      <c r="Z596" s="75"/>
      <c r="AA596" s="75"/>
      <c r="AB596" s="75"/>
      <c r="AC596" s="75"/>
      <c r="AD596" s="75"/>
      <c r="AE596" s="75"/>
      <c r="AF596" s="75"/>
      <c r="AG596" s="42"/>
      <c r="AH596" s="75"/>
      <c r="AI596" s="75"/>
      <c r="AJ596" s="75"/>
      <c r="AK596" s="75"/>
      <c r="AL596" s="75"/>
      <c r="AM596" s="75"/>
      <c r="AN596" s="75"/>
      <c r="AO596" s="75"/>
      <c r="AP596" s="75"/>
      <c r="AQ596" s="75"/>
      <c r="AR596" s="75"/>
      <c r="AS596" s="75"/>
      <c r="AT596" s="75"/>
      <c r="AU596" s="75"/>
      <c r="AV596" s="75"/>
      <c r="AW596" s="75"/>
      <c r="AX596" s="75"/>
      <c r="AY596" s="75"/>
      <c r="AZ596" s="42"/>
      <c r="BA596" s="75"/>
      <c r="BB596" s="75"/>
      <c r="BC596" s="75"/>
      <c r="BD596" s="75"/>
      <c r="BE596" s="75"/>
      <c r="BF596" s="75"/>
      <c r="BI596" s="33"/>
    </row>
    <row r="597" spans="1:61" s="6" customFormat="1" ht="15">
      <c r="A597" s="74"/>
      <c r="B597" s="39"/>
      <c r="C597" s="39"/>
      <c r="D597" s="75"/>
      <c r="E597" s="75"/>
      <c r="F597" s="75"/>
      <c r="G597" s="75"/>
      <c r="H597" s="75"/>
      <c r="I597" s="75"/>
      <c r="J597" s="75"/>
      <c r="K597" s="75"/>
      <c r="L597" s="75"/>
      <c r="M597" s="75"/>
      <c r="N597" s="75"/>
      <c r="O597" s="75"/>
      <c r="P597" s="75"/>
      <c r="Q597" s="75"/>
      <c r="R597" s="75"/>
      <c r="S597" s="75"/>
      <c r="T597" s="75"/>
      <c r="U597" s="75"/>
      <c r="V597" s="75"/>
      <c r="W597" s="75"/>
      <c r="X597" s="75"/>
      <c r="Y597" s="75"/>
      <c r="Z597" s="75"/>
      <c r="AA597" s="75"/>
      <c r="AB597" s="75"/>
      <c r="AC597" s="75"/>
      <c r="AD597" s="75"/>
      <c r="AE597" s="75"/>
      <c r="AF597" s="75"/>
      <c r="AG597" s="42"/>
      <c r="AH597" s="75"/>
      <c r="AI597" s="75"/>
      <c r="AJ597" s="75"/>
      <c r="AK597" s="75"/>
      <c r="AL597" s="75"/>
      <c r="AM597" s="75"/>
      <c r="AN597" s="75"/>
      <c r="AO597" s="75"/>
      <c r="AP597" s="75"/>
      <c r="AQ597" s="75"/>
      <c r="AR597" s="75"/>
      <c r="AS597" s="75"/>
      <c r="AT597" s="75"/>
      <c r="AU597" s="75"/>
      <c r="AV597" s="75"/>
      <c r="AW597" s="75"/>
      <c r="AX597" s="75"/>
      <c r="AY597" s="75"/>
      <c r="AZ597" s="42"/>
      <c r="BA597" s="75"/>
      <c r="BB597" s="75"/>
      <c r="BC597" s="75"/>
      <c r="BD597" s="75"/>
      <c r="BE597" s="75"/>
      <c r="BF597" s="75"/>
      <c r="BI597" s="33"/>
    </row>
    <row r="598" spans="1:61" s="6" customFormat="1" ht="15">
      <c r="A598" s="74"/>
      <c r="B598" s="39"/>
      <c r="C598" s="39"/>
      <c r="D598" s="75"/>
      <c r="E598" s="75"/>
      <c r="F598" s="75"/>
      <c r="G598" s="75"/>
      <c r="H598" s="75"/>
      <c r="I598" s="75"/>
      <c r="J598" s="75"/>
      <c r="K598" s="75"/>
      <c r="L598" s="75"/>
      <c r="M598" s="75"/>
      <c r="N598" s="75"/>
      <c r="O598" s="75"/>
      <c r="P598" s="75"/>
      <c r="Q598" s="75"/>
      <c r="R598" s="75"/>
      <c r="S598" s="75"/>
      <c r="T598" s="75"/>
      <c r="U598" s="75"/>
      <c r="V598" s="75"/>
      <c r="W598" s="75"/>
      <c r="X598" s="75"/>
      <c r="Y598" s="75"/>
      <c r="Z598" s="75"/>
      <c r="AA598" s="75"/>
      <c r="AB598" s="75"/>
      <c r="AC598" s="75"/>
      <c r="AD598" s="75"/>
      <c r="AE598" s="75"/>
      <c r="AF598" s="75"/>
      <c r="AG598" s="42"/>
      <c r="AH598" s="75"/>
      <c r="AI598" s="75"/>
      <c r="AJ598" s="75"/>
      <c r="AK598" s="75"/>
      <c r="AL598" s="75"/>
      <c r="AM598" s="75"/>
      <c r="AN598" s="75"/>
      <c r="AO598" s="75"/>
      <c r="AP598" s="75"/>
      <c r="AQ598" s="75"/>
      <c r="AR598" s="75"/>
      <c r="AS598" s="75"/>
      <c r="AT598" s="75"/>
      <c r="AU598" s="75"/>
      <c r="AV598" s="75"/>
      <c r="AW598" s="75"/>
      <c r="AX598" s="75"/>
      <c r="AY598" s="75"/>
      <c r="AZ598" s="42"/>
      <c r="BA598" s="75"/>
      <c r="BB598" s="75"/>
      <c r="BC598" s="75"/>
      <c r="BD598" s="75"/>
      <c r="BE598" s="75"/>
      <c r="BF598" s="75"/>
      <c r="BI598" s="5"/>
    </row>
    <row r="599" spans="1:61" s="6" customFormat="1" ht="15">
      <c r="A599" s="74"/>
      <c r="B599" s="39"/>
      <c r="C599" s="39"/>
      <c r="D599" s="75"/>
      <c r="E599" s="75"/>
      <c r="F599" s="75"/>
      <c r="G599" s="75"/>
      <c r="H599" s="75"/>
      <c r="I599" s="75"/>
      <c r="J599" s="75"/>
      <c r="K599" s="75"/>
      <c r="L599" s="75"/>
      <c r="M599" s="75"/>
      <c r="N599" s="75"/>
      <c r="O599" s="75"/>
      <c r="P599" s="75"/>
      <c r="Q599" s="75"/>
      <c r="R599" s="75"/>
      <c r="S599" s="75"/>
      <c r="T599" s="75"/>
      <c r="U599" s="75"/>
      <c r="V599" s="75"/>
      <c r="W599" s="75"/>
      <c r="X599" s="75"/>
      <c r="Y599" s="75"/>
      <c r="Z599" s="75"/>
      <c r="AA599" s="75"/>
      <c r="AB599" s="75"/>
      <c r="AC599" s="75"/>
      <c r="AD599" s="75"/>
      <c r="AE599" s="75"/>
      <c r="AF599" s="75"/>
      <c r="AG599" s="42"/>
      <c r="AH599" s="75"/>
      <c r="AI599" s="75"/>
      <c r="AJ599" s="75"/>
      <c r="AK599" s="75"/>
      <c r="AL599" s="75"/>
      <c r="AM599" s="75"/>
      <c r="AN599" s="75"/>
      <c r="AO599" s="75"/>
      <c r="AP599" s="75"/>
      <c r="AQ599" s="75"/>
      <c r="AR599" s="75"/>
      <c r="AS599" s="75"/>
      <c r="AT599" s="75"/>
      <c r="AU599" s="75"/>
      <c r="AV599" s="75"/>
      <c r="AW599" s="75"/>
      <c r="AX599" s="75"/>
      <c r="AY599" s="75"/>
      <c r="AZ599" s="42"/>
      <c r="BA599" s="75"/>
      <c r="BB599" s="75"/>
      <c r="BC599" s="75"/>
      <c r="BD599" s="75"/>
      <c r="BE599" s="75"/>
      <c r="BF599" s="75"/>
      <c r="BI599" s="5"/>
    </row>
  </sheetData>
  <sheetProtection sheet="1" objects="1" scenarios="1" autoFilter="0"/>
  <autoFilter ref="A7:BI373"/>
  <sortState ref="A8:BE599">
    <sortCondition ref="A8:A599"/>
  </sortState>
  <mergeCells count="17">
    <mergeCell ref="BE4:BF4"/>
    <mergeCell ref="A5:C5"/>
    <mergeCell ref="BH2:BH5"/>
    <mergeCell ref="AH2:AV2"/>
    <mergeCell ref="AW2:AY2"/>
    <mergeCell ref="BA2:BF2"/>
    <mergeCell ref="A3:C3"/>
    <mergeCell ref="D3:Q3"/>
    <mergeCell ref="R3:AF3"/>
    <mergeCell ref="AH3:AK3"/>
    <mergeCell ref="AL3:AN3"/>
    <mergeCell ref="AO3:AQ3"/>
    <mergeCell ref="AR3:AT3"/>
    <mergeCell ref="AU3:AV3"/>
    <mergeCell ref="AW3:AY3"/>
    <mergeCell ref="BA4:BB4"/>
    <mergeCell ref="BC4:BD4"/>
  </mergeCells>
  <phoneticPr fontId="49" type="noConversion"/>
  <pageMargins left="0.70833333333333304" right="0.70833333333333304" top="0.74791666666666701" bottom="0.74791666666666701" header="0.31458333333333299" footer="0.31458333333333299"/>
  <pageSetup paperSize="9" orientation="portrait" blackAndWhite="1"/>
  <drawing r:id="rId1"/>
</worksheet>
</file>

<file path=xl/worksheets/sheet17.xml><?xml version="1.0" encoding="utf-8"?>
<worksheet xmlns="http://schemas.openxmlformats.org/spreadsheetml/2006/main" xmlns:r="http://schemas.openxmlformats.org/officeDocument/2006/relationships">
  <sheetPr codeName="Sheet17"/>
  <dimension ref="A2:AO599"/>
  <sheetViews>
    <sheetView topLeftCell="A2" workbookViewId="0">
      <pane xSplit="4" ySplit="7" topLeftCell="AA9" activePane="bottomRight" state="frozen"/>
      <selection pane="topRight"/>
      <selection pane="bottomLeft"/>
      <selection pane="bottomRight" activeCell="AL6" sqref="D5:AL6"/>
    </sheetView>
  </sheetViews>
  <sheetFormatPr defaultColWidth="9" defaultRowHeight="13.5"/>
  <cols>
    <col min="1" max="1" width="6.5" customWidth="1"/>
    <col min="2" max="2" width="4.625" customWidth="1"/>
    <col min="3" max="3" width="16.75" customWidth="1"/>
    <col min="22" max="22" width="2.75" customWidth="1"/>
    <col min="32" max="32" width="2.75" customWidth="1"/>
    <col min="41" max="41" width="2.125" customWidth="1"/>
  </cols>
  <sheetData>
    <row r="2" spans="1:41" ht="20.100000000000001" customHeight="1">
      <c r="W2" s="402" t="s">
        <v>13402</v>
      </c>
      <c r="X2" s="403"/>
      <c r="Y2" s="403"/>
      <c r="Z2" s="403"/>
      <c r="AA2" s="403"/>
      <c r="AB2" s="404"/>
      <c r="AC2" s="405" t="s">
        <v>13403</v>
      </c>
      <c r="AD2" s="405"/>
      <c r="AE2" s="405"/>
      <c r="AG2" s="405" t="s">
        <v>13404</v>
      </c>
      <c r="AH2" s="405"/>
      <c r="AI2" s="405"/>
      <c r="AJ2" s="405"/>
      <c r="AK2" s="405"/>
      <c r="AL2" s="405"/>
      <c r="AN2" s="399" t="s">
        <v>13405</v>
      </c>
      <c r="AO2" s="5"/>
    </row>
    <row r="3" spans="1:41" ht="24.6" customHeight="1">
      <c r="A3" s="350" t="s">
        <v>13406</v>
      </c>
      <c r="B3" s="338"/>
      <c r="C3" s="339"/>
      <c r="D3" s="411" t="s">
        <v>11983</v>
      </c>
      <c r="E3" s="412"/>
      <c r="F3" s="412"/>
      <c r="G3" s="412"/>
      <c r="H3" s="412"/>
      <c r="I3" s="412"/>
      <c r="J3" s="412"/>
      <c r="K3" s="412"/>
      <c r="L3" s="413"/>
      <c r="M3" s="409" t="s">
        <v>11984</v>
      </c>
      <c r="N3" s="409"/>
      <c r="O3" s="409"/>
      <c r="P3" s="409"/>
      <c r="Q3" s="409"/>
      <c r="R3" s="409"/>
      <c r="S3" s="409"/>
      <c r="T3" s="409"/>
      <c r="U3" s="409"/>
      <c r="W3" s="356" t="s">
        <v>13433</v>
      </c>
      <c r="X3" s="356"/>
      <c r="Y3" s="356"/>
      <c r="Z3" s="356"/>
      <c r="AA3" s="381" t="s">
        <v>13407</v>
      </c>
      <c r="AB3" s="381"/>
      <c r="AC3" s="356" t="s">
        <v>12120</v>
      </c>
      <c r="AD3" s="356"/>
      <c r="AE3" s="356"/>
      <c r="AG3" s="32" t="s">
        <v>13337</v>
      </c>
      <c r="AH3" s="32" t="s">
        <v>13338</v>
      </c>
      <c r="AI3" s="32" t="s">
        <v>13337</v>
      </c>
      <c r="AJ3" s="32" t="s">
        <v>13338</v>
      </c>
      <c r="AK3" s="32" t="s">
        <v>13337</v>
      </c>
      <c r="AL3" s="32" t="s">
        <v>13338</v>
      </c>
      <c r="AN3" s="400"/>
      <c r="AO3" s="5"/>
    </row>
    <row r="4" spans="1:41" ht="40.5">
      <c r="A4" s="7" t="s">
        <v>12223</v>
      </c>
      <c r="B4" s="7" t="s">
        <v>13408</v>
      </c>
      <c r="C4" s="7" t="s">
        <v>13409</v>
      </c>
      <c r="D4" s="8" t="s">
        <v>13410</v>
      </c>
      <c r="E4" s="8" t="s">
        <v>13411</v>
      </c>
      <c r="F4" s="8" t="s">
        <v>13412</v>
      </c>
      <c r="G4" s="7" t="s">
        <v>13433</v>
      </c>
      <c r="H4" s="8" t="s">
        <v>13417</v>
      </c>
      <c r="I4" s="8" t="s">
        <v>13418</v>
      </c>
      <c r="J4" s="8" t="s">
        <v>13419</v>
      </c>
      <c r="K4" s="8" t="s">
        <v>13407</v>
      </c>
      <c r="L4" s="8" t="s">
        <v>13422</v>
      </c>
      <c r="M4" s="8" t="s">
        <v>13423</v>
      </c>
      <c r="N4" s="8" t="s">
        <v>13424</v>
      </c>
      <c r="O4" s="8" t="s">
        <v>12220</v>
      </c>
      <c r="P4" s="7" t="s">
        <v>13434</v>
      </c>
      <c r="Q4" s="8" t="s">
        <v>13426</v>
      </c>
      <c r="R4" s="8" t="s">
        <v>13427</v>
      </c>
      <c r="S4" s="8" t="s">
        <v>13428</v>
      </c>
      <c r="T4" s="8" t="s">
        <v>13429</v>
      </c>
      <c r="U4" s="8" t="s">
        <v>12219</v>
      </c>
      <c r="W4" s="32" t="s">
        <v>12963</v>
      </c>
      <c r="X4" s="32" t="s">
        <v>13337</v>
      </c>
      <c r="Y4" s="32" t="s">
        <v>13338</v>
      </c>
      <c r="Z4" s="32" t="s">
        <v>13339</v>
      </c>
      <c r="AA4" s="32" t="s">
        <v>13337</v>
      </c>
      <c r="AB4" s="32" t="s">
        <v>13338</v>
      </c>
      <c r="AC4" s="32" t="s">
        <v>13337</v>
      </c>
      <c r="AD4" s="32" t="s">
        <v>13338</v>
      </c>
      <c r="AE4" s="32" t="s">
        <v>13339</v>
      </c>
      <c r="AG4" s="381" t="s">
        <v>13417</v>
      </c>
      <c r="AH4" s="381"/>
      <c r="AI4" s="410" t="s">
        <v>13434</v>
      </c>
      <c r="AJ4" s="381"/>
      <c r="AK4" s="381" t="s">
        <v>13429</v>
      </c>
      <c r="AL4" s="381"/>
      <c r="AN4" s="400"/>
      <c r="AO4" s="33"/>
    </row>
    <row r="5" spans="1:41" ht="15">
      <c r="A5" s="346" t="s">
        <v>0</v>
      </c>
      <c r="B5" s="398"/>
      <c r="C5" s="347"/>
      <c r="D5" s="9"/>
      <c r="E5" s="9"/>
      <c r="F5" s="9" t="s">
        <v>11987</v>
      </c>
      <c r="G5" s="9" t="s">
        <v>13271</v>
      </c>
      <c r="H5" s="9" t="s">
        <v>12117</v>
      </c>
      <c r="I5" s="9" t="s">
        <v>12127</v>
      </c>
      <c r="J5" s="9" t="s">
        <v>12131</v>
      </c>
      <c r="K5" s="9" t="s">
        <v>12145</v>
      </c>
      <c r="L5" s="9" t="s">
        <v>12173</v>
      </c>
      <c r="M5" s="9"/>
      <c r="N5" s="9"/>
      <c r="O5" s="9" t="s">
        <v>11989</v>
      </c>
      <c r="P5" s="9" t="s">
        <v>13268</v>
      </c>
      <c r="Q5" s="9" t="s">
        <v>12119</v>
      </c>
      <c r="R5" s="9" t="s">
        <v>12129</v>
      </c>
      <c r="S5" s="211" t="s">
        <v>12130</v>
      </c>
      <c r="T5" s="9" t="s">
        <v>12133</v>
      </c>
      <c r="U5" s="9" t="s">
        <v>12177</v>
      </c>
      <c r="W5" s="9"/>
      <c r="X5" s="9" t="s">
        <v>13271</v>
      </c>
      <c r="Y5" s="9" t="s">
        <v>13271</v>
      </c>
      <c r="Z5" s="9" t="s">
        <v>13271</v>
      </c>
      <c r="AA5" s="9" t="s">
        <v>12145</v>
      </c>
      <c r="AB5" s="9" t="s">
        <v>12145</v>
      </c>
      <c r="AC5" s="9" t="s">
        <v>12119</v>
      </c>
      <c r="AD5" s="9" t="s">
        <v>12119</v>
      </c>
      <c r="AE5" s="9" t="s">
        <v>12119</v>
      </c>
      <c r="AG5" s="9" t="s">
        <v>12117</v>
      </c>
      <c r="AH5" s="9" t="s">
        <v>12117</v>
      </c>
      <c r="AI5" s="80" t="s">
        <v>13268</v>
      </c>
      <c r="AJ5" s="80" t="s">
        <v>13268</v>
      </c>
      <c r="AK5" s="9" t="s">
        <v>12133</v>
      </c>
      <c r="AL5" s="9" t="s">
        <v>12133</v>
      </c>
      <c r="AN5" s="401"/>
      <c r="AO5" s="33"/>
    </row>
    <row r="6" spans="1:41" ht="15">
      <c r="A6" s="1" t="e">
        <f>封面!#REF!</f>
        <v>#REF!</v>
      </c>
      <c r="B6" s="2" t="str">
        <f>IFERROR(VLOOKUP(A6,内置数据!$A$69:$C$3281,3,0),"")</f>
        <v/>
      </c>
      <c r="C6" s="2" t="str">
        <f>IFERROR(封面!#REF!&amp;IF(封面!#REF!="","","("&amp;封面!#REF!&amp;")"),"请在封面页选择地区")</f>
        <v>请在封面页选择地区</v>
      </c>
      <c r="D6" s="28" t="e">
        <f>SUM(E6:F6,L6)</f>
        <v>#REF!</v>
      </c>
      <c r="E6" s="11" t="e">
        <f>表七!#REF!</f>
        <v>#REF!</v>
      </c>
      <c r="F6" s="12" t="e">
        <f>SUM(G6,H6:K6)</f>
        <v>#REF!</v>
      </c>
      <c r="G6" s="11" t="e">
        <f>VLOOKUP(G5,表七!#REF!,5,0)</f>
        <v>#REF!</v>
      </c>
      <c r="H6" s="11" t="e">
        <f>VLOOKUP(H5,表七!#REF!,5,0)</f>
        <v>#REF!</v>
      </c>
      <c r="I6" s="11" t="e">
        <f>VLOOKUP(I5,表七!#REF!,5,0)</f>
        <v>#REF!</v>
      </c>
      <c r="J6" s="11" t="e">
        <f>VLOOKUP(J5,表七!#REF!,5,0)</f>
        <v>#REF!</v>
      </c>
      <c r="K6" s="11" t="e">
        <f>VLOOKUP(K5,表七!#REF!,5,0)</f>
        <v>#REF!</v>
      </c>
      <c r="L6" s="11" t="e">
        <f>VLOOKUP(L5,表七!#REF!,5,0)</f>
        <v>#REF!</v>
      </c>
      <c r="M6" s="28" t="e">
        <f>SUM(N6:O6,U6)</f>
        <v>#REF!</v>
      </c>
      <c r="N6" s="11" t="e">
        <f>表七!#REF!</f>
        <v>#REF!</v>
      </c>
      <c r="O6" s="12" t="e">
        <f>SUM(P6:T6)</f>
        <v>#REF!</v>
      </c>
      <c r="P6" s="11" t="e">
        <f>VLOOKUP(P5,表七!#REF!,5,0)</f>
        <v>#REF!</v>
      </c>
      <c r="Q6" s="11" t="e">
        <f>VLOOKUP(Q5,表七!#REF!,5,0)</f>
        <v>#REF!</v>
      </c>
      <c r="R6" s="11" t="e">
        <f>VLOOKUP(R5,表七!#REF!,5,0)</f>
        <v>#REF!</v>
      </c>
      <c r="S6" s="11" t="e">
        <f>VLOOKUP(S5,表七!#REF!,5,0)</f>
        <v>#REF!</v>
      </c>
      <c r="T6" s="11" t="e">
        <f>VLOOKUP(T5,表七!#REF!,5,0)</f>
        <v>#REF!</v>
      </c>
      <c r="U6" s="11" t="e">
        <f>VLOOKUP(U5,表七!#REF!,5,0)</f>
        <v>#REF!</v>
      </c>
      <c r="W6" s="28" t="e">
        <f>SUM(X6:Z6)</f>
        <v>#REF!</v>
      </c>
      <c r="X6" s="11" t="e">
        <f>#REF!</f>
        <v>#REF!</v>
      </c>
      <c r="Y6" s="11" t="e">
        <f>#REF!</f>
        <v>#REF!</v>
      </c>
      <c r="Z6" s="11" t="e">
        <f>#REF!</f>
        <v>#REF!</v>
      </c>
      <c r="AA6" s="11" t="e">
        <f>#REF!</f>
        <v>#REF!</v>
      </c>
      <c r="AB6" s="11" t="e">
        <f>#REF!</f>
        <v>#REF!</v>
      </c>
      <c r="AC6" s="11" t="e">
        <f>#REF!</f>
        <v>#REF!</v>
      </c>
      <c r="AD6" s="11" t="e">
        <f>#REF!</f>
        <v>#REF!</v>
      </c>
      <c r="AE6" s="11" t="e">
        <f>#REF!</f>
        <v>#REF!</v>
      </c>
      <c r="AG6" s="11">
        <f>IF(B6="省级",VLOOKUP(AG5,表七!#REF!,5,0),0)</f>
        <v>0</v>
      </c>
      <c r="AH6" s="11" t="e">
        <f>VLOOKUP(AH5,表七!#REF!,5,0)-AG6</f>
        <v>#REF!</v>
      </c>
      <c r="AI6" s="11">
        <f>IF(B6="省级",VLOOKUP(AI5,表七!#REF!,5,0),0)</f>
        <v>0</v>
      </c>
      <c r="AJ6" s="11" t="e">
        <f>VLOOKUP(AJ5,表七!#REF!,5,0)-AI6</f>
        <v>#REF!</v>
      </c>
      <c r="AK6" s="11">
        <f>IF(B6="省级",VLOOKUP(AK5,表七!#REF!,5,0),0)</f>
        <v>0</v>
      </c>
      <c r="AL6" s="11" t="e">
        <f>VLOOKUP(AL5,表七!#REF!,5,0)-AK6</f>
        <v>#REF!</v>
      </c>
      <c r="AM6" s="34" t="str">
        <f>IF(COUNT(表七!#REF!)=3,"","收支不平！")</f>
        <v>收支不平！</v>
      </c>
      <c r="AO6" s="5" t="s">
        <v>12224</v>
      </c>
    </row>
    <row r="7" spans="1:41">
      <c r="B7" s="13"/>
      <c r="C7" s="13"/>
      <c r="AO7" s="5"/>
    </row>
    <row r="8" spans="1:41" ht="15">
      <c r="A8" s="14" t="s">
        <v>12225</v>
      </c>
      <c r="B8" s="15">
        <f t="shared" ref="B8:B71" si="0">D8-M8</f>
        <v>0</v>
      </c>
      <c r="C8" s="16" t="s">
        <v>12226</v>
      </c>
      <c r="D8" s="10">
        <f t="shared" ref="D8:D71" si="1">SUM(E8:F8,L8)</f>
        <v>0</v>
      </c>
      <c r="E8" s="17">
        <f t="shared" ref="E8:E71" si="2">SUMPRODUCT(E$374:E$599*(LEFT($A$374:$A$599,LEN($A8))=$A8))</f>
        <v>0</v>
      </c>
      <c r="F8" s="18">
        <f t="shared" ref="F8:F71" si="3">SUM(G8,H8:K8)</f>
        <v>0</v>
      </c>
      <c r="G8" s="19">
        <f>Z8</f>
        <v>0</v>
      </c>
      <c r="H8" s="20">
        <v>0</v>
      </c>
      <c r="I8" s="17">
        <f t="shared" ref="I8:J27" si="4">SUMPRODUCT(I$374:I$599*(LEFT($A$374:$A$599,LEN($A8))=$A8))</f>
        <v>0</v>
      </c>
      <c r="J8" s="17">
        <f t="shared" si="4"/>
        <v>0</v>
      </c>
      <c r="K8" s="20">
        <v>0</v>
      </c>
      <c r="L8" s="17">
        <f t="shared" ref="L8:L71" si="5">SUMPRODUCT(L$374:L$599*(LEFT($A$374:$A$599,LEN($A8))=$A8))</f>
        <v>0</v>
      </c>
      <c r="M8" s="10">
        <f t="shared" ref="M8:M71" si="6">SUM(N8:O8,U8)</f>
        <v>0</v>
      </c>
      <c r="N8" s="17">
        <f>SUMPRODUCT(N$374:N$599*(LEFT($A$374:$A$599,LEN($A8))=$A8))+MIN(SUMPRODUCT(S$374:S$599*(LEFT($A$374:$A$599,LEN($A8))=$A8))+AN8,0)</f>
        <v>0</v>
      </c>
      <c r="O8" s="18">
        <f t="shared" ref="O8:O71" si="7">SUM(P8:T8)</f>
        <v>0</v>
      </c>
      <c r="P8" s="20">
        <v>0</v>
      </c>
      <c r="Q8" s="19">
        <f t="shared" ref="Q8:Q39" si="8">AE8</f>
        <v>0</v>
      </c>
      <c r="R8" s="17">
        <f t="shared" ref="R8:R71" si="9">SUMPRODUCT(R$374:R$599*(LEFT($A$374:$A$599,LEN($A8))=$A8))</f>
        <v>0</v>
      </c>
      <c r="S8" s="17">
        <f>MAX(SUMPRODUCT(S$374:S$599*(LEFT($A$374:$A$599,LEN($A8))=$A8))+AN8,0)</f>
        <v>0</v>
      </c>
      <c r="T8" s="20">
        <v>0</v>
      </c>
      <c r="U8" s="17">
        <f t="shared" ref="U8:U71" si="10">SUMPRODUCT(U$374:U$599*(LEFT($A$374:$A$599,LEN($A8))=$A8))</f>
        <v>0</v>
      </c>
      <c r="W8" s="17">
        <f t="shared" ref="W8:AE17" si="11">SUMPRODUCT(W$374:W$599*(LEFT($A$374:$A$599,LEN($A8))=$A8))</f>
        <v>0</v>
      </c>
      <c r="X8" s="17">
        <f t="shared" si="11"/>
        <v>0</v>
      </c>
      <c r="Y8" s="17">
        <f t="shared" si="11"/>
        <v>0</v>
      </c>
      <c r="Z8" s="17">
        <f t="shared" si="11"/>
        <v>0</v>
      </c>
      <c r="AA8" s="17">
        <f t="shared" si="11"/>
        <v>0</v>
      </c>
      <c r="AB8" s="17">
        <f t="shared" si="11"/>
        <v>0</v>
      </c>
      <c r="AC8" s="17">
        <f t="shared" si="11"/>
        <v>0</v>
      </c>
      <c r="AD8" s="17">
        <f t="shared" si="11"/>
        <v>0</v>
      </c>
      <c r="AE8" s="17">
        <f t="shared" si="11"/>
        <v>0</v>
      </c>
      <c r="AG8" s="17">
        <f t="shared" ref="AG8:AL17" si="12">SUMPRODUCT(AG$374:AG$599*(LEFT($A$374:$A$599,LEN($A8))=$A8))</f>
        <v>0</v>
      </c>
      <c r="AH8" s="17">
        <f t="shared" si="12"/>
        <v>0</v>
      </c>
      <c r="AI8" s="17">
        <f t="shared" si="12"/>
        <v>0</v>
      </c>
      <c r="AJ8" s="17">
        <f t="shared" si="12"/>
        <v>0</v>
      </c>
      <c r="AK8" s="17">
        <f t="shared" si="12"/>
        <v>0</v>
      </c>
      <c r="AL8" s="17">
        <f t="shared" si="12"/>
        <v>0</v>
      </c>
      <c r="AN8" s="35">
        <f t="shared" ref="AN8:AN39" si="13">(AI8-X8)+(AK8-AA8)+(AC8-AG8)+(AJ8-Y8)+(AL8-AB8)+(AD8-AH8)</f>
        <v>0</v>
      </c>
      <c r="AO8" s="33"/>
    </row>
    <row r="9" spans="1:41" ht="15">
      <c r="A9" s="21" t="s">
        <v>12227</v>
      </c>
      <c r="B9" s="15">
        <f t="shared" si="0"/>
        <v>0</v>
      </c>
      <c r="C9" s="22" t="s">
        <v>12228</v>
      </c>
      <c r="D9" s="77">
        <f t="shared" si="1"/>
        <v>0</v>
      </c>
      <c r="E9" s="17">
        <f t="shared" si="2"/>
        <v>0</v>
      </c>
      <c r="F9" s="29">
        <f t="shared" si="3"/>
        <v>0</v>
      </c>
      <c r="G9" s="19">
        <f t="shared" ref="G9:G39" si="14">Z9</f>
        <v>0</v>
      </c>
      <c r="H9" s="23">
        <v>0</v>
      </c>
      <c r="I9" s="17">
        <f t="shared" si="4"/>
        <v>0</v>
      </c>
      <c r="J9" s="17">
        <f t="shared" si="4"/>
        <v>0</v>
      </c>
      <c r="K9" s="23">
        <v>0</v>
      </c>
      <c r="L9" s="17">
        <f t="shared" si="5"/>
        <v>0</v>
      </c>
      <c r="M9" s="77">
        <f t="shared" si="6"/>
        <v>0</v>
      </c>
      <c r="N9" s="17">
        <f t="shared" ref="N9:N72" si="15">SUMPRODUCT(N$374:N$599*(LEFT($A$374:$A$599,LEN($A9))=$A9))+MIN(SUMPRODUCT(S$374:S$599*(LEFT($A$374:$A$599,LEN($A9))=$A9))+AN9,0)</f>
        <v>0</v>
      </c>
      <c r="O9" s="29">
        <f t="shared" si="7"/>
        <v>0</v>
      </c>
      <c r="P9" s="23">
        <v>0</v>
      </c>
      <c r="Q9" s="30">
        <f t="shared" si="8"/>
        <v>0</v>
      </c>
      <c r="R9" s="17">
        <f t="shared" si="9"/>
        <v>0</v>
      </c>
      <c r="S9" s="17">
        <f t="shared" ref="S9:S72" si="16">MAX(SUMPRODUCT(S$374:S$599*(LEFT($A$374:$A$599,LEN($A9))=$A9))+AN9,0)</f>
        <v>0</v>
      </c>
      <c r="T9" s="23">
        <v>0</v>
      </c>
      <c r="U9" s="17">
        <f t="shared" si="10"/>
        <v>0</v>
      </c>
      <c r="W9" s="17">
        <f t="shared" si="11"/>
        <v>0</v>
      </c>
      <c r="X9" s="17">
        <f t="shared" si="11"/>
        <v>0</v>
      </c>
      <c r="Y9" s="17">
        <f t="shared" si="11"/>
        <v>0</v>
      </c>
      <c r="Z9" s="17">
        <f t="shared" si="11"/>
        <v>0</v>
      </c>
      <c r="AA9" s="17">
        <f t="shared" si="11"/>
        <v>0</v>
      </c>
      <c r="AB9" s="17">
        <f t="shared" si="11"/>
        <v>0</v>
      </c>
      <c r="AC9" s="17">
        <f t="shared" si="11"/>
        <v>0</v>
      </c>
      <c r="AD9" s="17">
        <f t="shared" si="11"/>
        <v>0</v>
      </c>
      <c r="AE9" s="17">
        <f t="shared" si="11"/>
        <v>0</v>
      </c>
      <c r="AG9" s="17">
        <f t="shared" si="12"/>
        <v>0</v>
      </c>
      <c r="AH9" s="17">
        <f t="shared" si="12"/>
        <v>0</v>
      </c>
      <c r="AI9" s="17">
        <f t="shared" si="12"/>
        <v>0</v>
      </c>
      <c r="AJ9" s="17">
        <f t="shared" si="12"/>
        <v>0</v>
      </c>
      <c r="AK9" s="17">
        <f t="shared" si="12"/>
        <v>0</v>
      </c>
      <c r="AL9" s="17">
        <f t="shared" si="12"/>
        <v>0</v>
      </c>
      <c r="AN9" s="35">
        <f t="shared" si="13"/>
        <v>0</v>
      </c>
      <c r="AO9" s="33"/>
    </row>
    <row r="10" spans="1:41" ht="15">
      <c r="A10" s="21" t="s">
        <v>12229</v>
      </c>
      <c r="B10" s="15">
        <f t="shared" si="0"/>
        <v>0</v>
      </c>
      <c r="C10" s="22" t="s">
        <v>12230</v>
      </c>
      <c r="D10" s="77">
        <f t="shared" si="1"/>
        <v>0</v>
      </c>
      <c r="E10" s="17">
        <f t="shared" si="2"/>
        <v>0</v>
      </c>
      <c r="F10" s="29">
        <f t="shared" si="3"/>
        <v>0</v>
      </c>
      <c r="G10" s="19">
        <f t="shared" si="14"/>
        <v>0</v>
      </c>
      <c r="H10" s="23">
        <v>0</v>
      </c>
      <c r="I10" s="17">
        <f t="shared" si="4"/>
        <v>0</v>
      </c>
      <c r="J10" s="17">
        <f t="shared" si="4"/>
        <v>0</v>
      </c>
      <c r="K10" s="23">
        <v>0</v>
      </c>
      <c r="L10" s="17">
        <f t="shared" si="5"/>
        <v>0</v>
      </c>
      <c r="M10" s="77">
        <f t="shared" si="6"/>
        <v>0</v>
      </c>
      <c r="N10" s="17">
        <f t="shared" si="15"/>
        <v>0</v>
      </c>
      <c r="O10" s="29">
        <f t="shared" si="7"/>
        <v>0</v>
      </c>
      <c r="P10" s="23">
        <v>0</v>
      </c>
      <c r="Q10" s="30">
        <f t="shared" si="8"/>
        <v>0</v>
      </c>
      <c r="R10" s="17">
        <f t="shared" si="9"/>
        <v>0</v>
      </c>
      <c r="S10" s="17">
        <f t="shared" si="16"/>
        <v>0</v>
      </c>
      <c r="T10" s="23">
        <v>0</v>
      </c>
      <c r="U10" s="17">
        <f t="shared" si="10"/>
        <v>0</v>
      </c>
      <c r="W10" s="17">
        <f t="shared" si="11"/>
        <v>0</v>
      </c>
      <c r="X10" s="17">
        <f t="shared" si="11"/>
        <v>0</v>
      </c>
      <c r="Y10" s="17">
        <f t="shared" si="11"/>
        <v>0</v>
      </c>
      <c r="Z10" s="17">
        <f t="shared" si="11"/>
        <v>0</v>
      </c>
      <c r="AA10" s="17">
        <f t="shared" si="11"/>
        <v>0</v>
      </c>
      <c r="AB10" s="17">
        <f t="shared" si="11"/>
        <v>0</v>
      </c>
      <c r="AC10" s="17">
        <f t="shared" si="11"/>
        <v>0</v>
      </c>
      <c r="AD10" s="17">
        <f t="shared" si="11"/>
        <v>0</v>
      </c>
      <c r="AE10" s="17">
        <f t="shared" si="11"/>
        <v>0</v>
      </c>
      <c r="AG10" s="17">
        <f t="shared" si="12"/>
        <v>0</v>
      </c>
      <c r="AH10" s="17">
        <f t="shared" si="12"/>
        <v>0</v>
      </c>
      <c r="AI10" s="17">
        <f t="shared" si="12"/>
        <v>0</v>
      </c>
      <c r="AJ10" s="17">
        <f t="shared" si="12"/>
        <v>0</v>
      </c>
      <c r="AK10" s="17">
        <f t="shared" si="12"/>
        <v>0</v>
      </c>
      <c r="AL10" s="17">
        <f t="shared" si="12"/>
        <v>0</v>
      </c>
      <c r="AN10" s="35">
        <f t="shared" si="13"/>
        <v>0</v>
      </c>
      <c r="AO10" s="5"/>
    </row>
    <row r="11" spans="1:41" ht="15">
      <c r="A11" s="21" t="s">
        <v>12231</v>
      </c>
      <c r="B11" s="15">
        <f t="shared" si="0"/>
        <v>0</v>
      </c>
      <c r="C11" s="22" t="s">
        <v>12232</v>
      </c>
      <c r="D11" s="77">
        <f t="shared" si="1"/>
        <v>0</v>
      </c>
      <c r="E11" s="17">
        <f t="shared" si="2"/>
        <v>0</v>
      </c>
      <c r="F11" s="29">
        <f t="shared" si="3"/>
        <v>0</v>
      </c>
      <c r="G11" s="19">
        <f t="shared" si="14"/>
        <v>0</v>
      </c>
      <c r="H11" s="23">
        <v>0</v>
      </c>
      <c r="I11" s="17">
        <f t="shared" si="4"/>
        <v>0</v>
      </c>
      <c r="J11" s="17">
        <f t="shared" si="4"/>
        <v>0</v>
      </c>
      <c r="K11" s="23">
        <v>0</v>
      </c>
      <c r="L11" s="17">
        <f t="shared" si="5"/>
        <v>0</v>
      </c>
      <c r="M11" s="77">
        <f t="shared" si="6"/>
        <v>0</v>
      </c>
      <c r="N11" s="17">
        <f t="shared" si="15"/>
        <v>0</v>
      </c>
      <c r="O11" s="29">
        <f t="shared" si="7"/>
        <v>0</v>
      </c>
      <c r="P11" s="23">
        <v>0</v>
      </c>
      <c r="Q11" s="30">
        <f t="shared" si="8"/>
        <v>0</v>
      </c>
      <c r="R11" s="17">
        <f t="shared" si="9"/>
        <v>0</v>
      </c>
      <c r="S11" s="17">
        <f t="shared" si="16"/>
        <v>0</v>
      </c>
      <c r="T11" s="23">
        <v>0</v>
      </c>
      <c r="U11" s="17">
        <f t="shared" si="10"/>
        <v>0</v>
      </c>
      <c r="W11" s="17">
        <f t="shared" si="11"/>
        <v>0</v>
      </c>
      <c r="X11" s="17">
        <f t="shared" si="11"/>
        <v>0</v>
      </c>
      <c r="Y11" s="17">
        <f t="shared" si="11"/>
        <v>0</v>
      </c>
      <c r="Z11" s="17">
        <f t="shared" si="11"/>
        <v>0</v>
      </c>
      <c r="AA11" s="17">
        <f t="shared" si="11"/>
        <v>0</v>
      </c>
      <c r="AB11" s="17">
        <f t="shared" si="11"/>
        <v>0</v>
      </c>
      <c r="AC11" s="17">
        <f t="shared" si="11"/>
        <v>0</v>
      </c>
      <c r="AD11" s="17">
        <f t="shared" si="11"/>
        <v>0</v>
      </c>
      <c r="AE11" s="17">
        <f t="shared" si="11"/>
        <v>0</v>
      </c>
      <c r="AG11" s="17">
        <f t="shared" si="12"/>
        <v>0</v>
      </c>
      <c r="AH11" s="17">
        <f t="shared" si="12"/>
        <v>0</v>
      </c>
      <c r="AI11" s="17">
        <f t="shared" si="12"/>
        <v>0</v>
      </c>
      <c r="AJ11" s="17">
        <f t="shared" si="12"/>
        <v>0</v>
      </c>
      <c r="AK11" s="17">
        <f t="shared" si="12"/>
        <v>0</v>
      </c>
      <c r="AL11" s="17">
        <f t="shared" si="12"/>
        <v>0</v>
      </c>
      <c r="AN11" s="35">
        <f t="shared" si="13"/>
        <v>0</v>
      </c>
      <c r="AO11" s="5"/>
    </row>
    <row r="12" spans="1:41" ht="15">
      <c r="A12" s="24" t="s">
        <v>12233</v>
      </c>
      <c r="B12" s="15">
        <f t="shared" si="0"/>
        <v>0</v>
      </c>
      <c r="C12" s="22" t="s">
        <v>12234</v>
      </c>
      <c r="D12" s="78">
        <f t="shared" si="1"/>
        <v>0</v>
      </c>
      <c r="E12" s="17">
        <f t="shared" si="2"/>
        <v>0</v>
      </c>
      <c r="F12" s="3">
        <f t="shared" si="3"/>
        <v>0</v>
      </c>
      <c r="G12" s="19">
        <f t="shared" si="14"/>
        <v>0</v>
      </c>
      <c r="H12" s="23">
        <v>0</v>
      </c>
      <c r="I12" s="17">
        <f t="shared" si="4"/>
        <v>0</v>
      </c>
      <c r="J12" s="17">
        <f t="shared" si="4"/>
        <v>0</v>
      </c>
      <c r="K12" s="23">
        <v>0</v>
      </c>
      <c r="L12" s="17">
        <f t="shared" si="5"/>
        <v>0</v>
      </c>
      <c r="M12" s="78">
        <f t="shared" si="6"/>
        <v>0</v>
      </c>
      <c r="N12" s="17">
        <f t="shared" si="15"/>
        <v>0</v>
      </c>
      <c r="O12" s="3">
        <f t="shared" si="7"/>
        <v>0</v>
      </c>
      <c r="P12" s="23">
        <v>0</v>
      </c>
      <c r="Q12" s="30">
        <f t="shared" si="8"/>
        <v>0</v>
      </c>
      <c r="R12" s="17">
        <f t="shared" si="9"/>
        <v>0</v>
      </c>
      <c r="S12" s="17">
        <f t="shared" si="16"/>
        <v>0</v>
      </c>
      <c r="T12" s="23">
        <v>0</v>
      </c>
      <c r="U12" s="17">
        <f t="shared" si="10"/>
        <v>0</v>
      </c>
      <c r="W12" s="17">
        <f t="shared" si="11"/>
        <v>0</v>
      </c>
      <c r="X12" s="17">
        <f t="shared" si="11"/>
        <v>0</v>
      </c>
      <c r="Y12" s="17">
        <f t="shared" si="11"/>
        <v>0</v>
      </c>
      <c r="Z12" s="17">
        <f t="shared" si="11"/>
        <v>0</v>
      </c>
      <c r="AA12" s="17">
        <f t="shared" si="11"/>
        <v>0</v>
      </c>
      <c r="AB12" s="17">
        <f t="shared" si="11"/>
        <v>0</v>
      </c>
      <c r="AC12" s="17">
        <f t="shared" si="11"/>
        <v>0</v>
      </c>
      <c r="AD12" s="17">
        <f t="shared" si="11"/>
        <v>0</v>
      </c>
      <c r="AE12" s="17">
        <f t="shared" si="11"/>
        <v>0</v>
      </c>
      <c r="AG12" s="17">
        <f t="shared" si="12"/>
        <v>0</v>
      </c>
      <c r="AH12" s="17">
        <f t="shared" si="12"/>
        <v>0</v>
      </c>
      <c r="AI12" s="17">
        <f t="shared" si="12"/>
        <v>0</v>
      </c>
      <c r="AJ12" s="17">
        <f t="shared" si="12"/>
        <v>0</v>
      </c>
      <c r="AK12" s="17">
        <f t="shared" si="12"/>
        <v>0</v>
      </c>
      <c r="AL12" s="17">
        <f t="shared" si="12"/>
        <v>0</v>
      </c>
      <c r="AN12" s="35">
        <f t="shared" si="13"/>
        <v>0</v>
      </c>
      <c r="AO12" s="33"/>
    </row>
    <row r="13" spans="1:41" ht="15">
      <c r="A13" s="24" t="s">
        <v>12235</v>
      </c>
      <c r="B13" s="15">
        <f t="shared" si="0"/>
        <v>0</v>
      </c>
      <c r="C13" s="22" t="s">
        <v>12236</v>
      </c>
      <c r="D13" s="78">
        <f t="shared" si="1"/>
        <v>0</v>
      </c>
      <c r="E13" s="17">
        <f t="shared" si="2"/>
        <v>0</v>
      </c>
      <c r="F13" s="3">
        <f t="shared" si="3"/>
        <v>0</v>
      </c>
      <c r="G13" s="19">
        <f t="shared" si="14"/>
        <v>0</v>
      </c>
      <c r="H13" s="23">
        <v>0</v>
      </c>
      <c r="I13" s="17">
        <f t="shared" si="4"/>
        <v>0</v>
      </c>
      <c r="J13" s="17">
        <f t="shared" si="4"/>
        <v>0</v>
      </c>
      <c r="K13" s="23">
        <v>0</v>
      </c>
      <c r="L13" s="17">
        <f t="shared" si="5"/>
        <v>0</v>
      </c>
      <c r="M13" s="78">
        <f t="shared" si="6"/>
        <v>0</v>
      </c>
      <c r="N13" s="17">
        <f t="shared" si="15"/>
        <v>0</v>
      </c>
      <c r="O13" s="3">
        <f t="shared" si="7"/>
        <v>0</v>
      </c>
      <c r="P13" s="23">
        <v>0</v>
      </c>
      <c r="Q13" s="30">
        <f t="shared" si="8"/>
        <v>0</v>
      </c>
      <c r="R13" s="17">
        <f t="shared" si="9"/>
        <v>0</v>
      </c>
      <c r="S13" s="17">
        <f t="shared" si="16"/>
        <v>0</v>
      </c>
      <c r="T13" s="23">
        <v>0</v>
      </c>
      <c r="U13" s="17">
        <f t="shared" si="10"/>
        <v>0</v>
      </c>
      <c r="W13" s="17">
        <f t="shared" si="11"/>
        <v>0</v>
      </c>
      <c r="X13" s="17">
        <f t="shared" si="11"/>
        <v>0</v>
      </c>
      <c r="Y13" s="17">
        <f t="shared" si="11"/>
        <v>0</v>
      </c>
      <c r="Z13" s="17">
        <f t="shared" si="11"/>
        <v>0</v>
      </c>
      <c r="AA13" s="17">
        <f t="shared" si="11"/>
        <v>0</v>
      </c>
      <c r="AB13" s="17">
        <f t="shared" si="11"/>
        <v>0</v>
      </c>
      <c r="AC13" s="17">
        <f t="shared" si="11"/>
        <v>0</v>
      </c>
      <c r="AD13" s="17">
        <f t="shared" si="11"/>
        <v>0</v>
      </c>
      <c r="AE13" s="17">
        <f t="shared" si="11"/>
        <v>0</v>
      </c>
      <c r="AG13" s="17">
        <f t="shared" si="12"/>
        <v>0</v>
      </c>
      <c r="AH13" s="17">
        <f t="shared" si="12"/>
        <v>0</v>
      </c>
      <c r="AI13" s="17">
        <f t="shared" si="12"/>
        <v>0</v>
      </c>
      <c r="AJ13" s="17">
        <f t="shared" si="12"/>
        <v>0</v>
      </c>
      <c r="AK13" s="17">
        <f t="shared" si="12"/>
        <v>0</v>
      </c>
      <c r="AL13" s="17">
        <f t="shared" si="12"/>
        <v>0</v>
      </c>
      <c r="AN13" s="35">
        <f t="shared" si="13"/>
        <v>0</v>
      </c>
      <c r="AO13" s="33"/>
    </row>
    <row r="14" spans="1:41" ht="15">
      <c r="A14" s="24" t="s">
        <v>12237</v>
      </c>
      <c r="B14" s="15">
        <f t="shared" si="0"/>
        <v>0</v>
      </c>
      <c r="C14" s="22" t="s">
        <v>12238</v>
      </c>
      <c r="D14" s="78">
        <f t="shared" si="1"/>
        <v>0</v>
      </c>
      <c r="E14" s="17">
        <f t="shared" si="2"/>
        <v>0</v>
      </c>
      <c r="F14" s="3">
        <f t="shared" si="3"/>
        <v>0</v>
      </c>
      <c r="G14" s="19">
        <f t="shared" si="14"/>
        <v>0</v>
      </c>
      <c r="H14" s="23">
        <v>0</v>
      </c>
      <c r="I14" s="17">
        <f t="shared" si="4"/>
        <v>0</v>
      </c>
      <c r="J14" s="17">
        <f t="shared" si="4"/>
        <v>0</v>
      </c>
      <c r="K14" s="23">
        <v>0</v>
      </c>
      <c r="L14" s="17">
        <f t="shared" si="5"/>
        <v>0</v>
      </c>
      <c r="M14" s="78">
        <f t="shared" si="6"/>
        <v>0</v>
      </c>
      <c r="N14" s="17">
        <f t="shared" si="15"/>
        <v>0</v>
      </c>
      <c r="O14" s="3">
        <f t="shared" si="7"/>
        <v>0</v>
      </c>
      <c r="P14" s="23">
        <v>0</v>
      </c>
      <c r="Q14" s="30">
        <f t="shared" si="8"/>
        <v>0</v>
      </c>
      <c r="R14" s="17">
        <f t="shared" si="9"/>
        <v>0</v>
      </c>
      <c r="S14" s="17">
        <f t="shared" si="16"/>
        <v>0</v>
      </c>
      <c r="T14" s="23">
        <v>0</v>
      </c>
      <c r="U14" s="17">
        <f t="shared" si="10"/>
        <v>0</v>
      </c>
      <c r="W14" s="17">
        <f t="shared" si="11"/>
        <v>0</v>
      </c>
      <c r="X14" s="17">
        <f t="shared" si="11"/>
        <v>0</v>
      </c>
      <c r="Y14" s="17">
        <f t="shared" si="11"/>
        <v>0</v>
      </c>
      <c r="Z14" s="17">
        <f t="shared" si="11"/>
        <v>0</v>
      </c>
      <c r="AA14" s="17">
        <f t="shared" si="11"/>
        <v>0</v>
      </c>
      <c r="AB14" s="17">
        <f t="shared" si="11"/>
        <v>0</v>
      </c>
      <c r="AC14" s="17">
        <f t="shared" si="11"/>
        <v>0</v>
      </c>
      <c r="AD14" s="17">
        <f t="shared" si="11"/>
        <v>0</v>
      </c>
      <c r="AE14" s="17">
        <f t="shared" si="11"/>
        <v>0</v>
      </c>
      <c r="AG14" s="17">
        <f t="shared" si="12"/>
        <v>0</v>
      </c>
      <c r="AH14" s="17">
        <f t="shared" si="12"/>
        <v>0</v>
      </c>
      <c r="AI14" s="17">
        <f t="shared" si="12"/>
        <v>0</v>
      </c>
      <c r="AJ14" s="17">
        <f t="shared" si="12"/>
        <v>0</v>
      </c>
      <c r="AK14" s="17">
        <f t="shared" si="12"/>
        <v>0</v>
      </c>
      <c r="AL14" s="17">
        <f t="shared" si="12"/>
        <v>0</v>
      </c>
      <c r="AN14" s="35">
        <f t="shared" si="13"/>
        <v>0</v>
      </c>
      <c r="AO14" s="5"/>
    </row>
    <row r="15" spans="1:41" ht="15">
      <c r="A15" s="24" t="s">
        <v>12239</v>
      </c>
      <c r="B15" s="15">
        <f t="shared" si="0"/>
        <v>0</v>
      </c>
      <c r="C15" s="22" t="s">
        <v>12240</v>
      </c>
      <c r="D15" s="78">
        <f t="shared" si="1"/>
        <v>0</v>
      </c>
      <c r="E15" s="17">
        <f t="shared" si="2"/>
        <v>0</v>
      </c>
      <c r="F15" s="3">
        <f t="shared" si="3"/>
        <v>0</v>
      </c>
      <c r="G15" s="19">
        <f t="shared" si="14"/>
        <v>0</v>
      </c>
      <c r="H15" s="23">
        <v>0</v>
      </c>
      <c r="I15" s="17">
        <f t="shared" si="4"/>
        <v>0</v>
      </c>
      <c r="J15" s="17">
        <f t="shared" si="4"/>
        <v>0</v>
      </c>
      <c r="K15" s="23">
        <v>0</v>
      </c>
      <c r="L15" s="17">
        <f t="shared" si="5"/>
        <v>0</v>
      </c>
      <c r="M15" s="78">
        <f t="shared" si="6"/>
        <v>0</v>
      </c>
      <c r="N15" s="17">
        <f t="shared" si="15"/>
        <v>0</v>
      </c>
      <c r="O15" s="3">
        <f t="shared" si="7"/>
        <v>0</v>
      </c>
      <c r="P15" s="23">
        <v>0</v>
      </c>
      <c r="Q15" s="30">
        <f t="shared" si="8"/>
        <v>0</v>
      </c>
      <c r="R15" s="17">
        <f t="shared" si="9"/>
        <v>0</v>
      </c>
      <c r="S15" s="17">
        <f t="shared" si="16"/>
        <v>0</v>
      </c>
      <c r="T15" s="23">
        <v>0</v>
      </c>
      <c r="U15" s="17">
        <f t="shared" si="10"/>
        <v>0</v>
      </c>
      <c r="W15" s="17">
        <f t="shared" si="11"/>
        <v>0</v>
      </c>
      <c r="X15" s="17">
        <f t="shared" si="11"/>
        <v>0</v>
      </c>
      <c r="Y15" s="17">
        <f t="shared" si="11"/>
        <v>0</v>
      </c>
      <c r="Z15" s="17">
        <f t="shared" si="11"/>
        <v>0</v>
      </c>
      <c r="AA15" s="17">
        <f t="shared" si="11"/>
        <v>0</v>
      </c>
      <c r="AB15" s="17">
        <f t="shared" si="11"/>
        <v>0</v>
      </c>
      <c r="AC15" s="17">
        <f t="shared" si="11"/>
        <v>0</v>
      </c>
      <c r="AD15" s="17">
        <f t="shared" si="11"/>
        <v>0</v>
      </c>
      <c r="AE15" s="17">
        <f t="shared" si="11"/>
        <v>0</v>
      </c>
      <c r="AG15" s="17">
        <f t="shared" si="12"/>
        <v>0</v>
      </c>
      <c r="AH15" s="17">
        <f t="shared" si="12"/>
        <v>0</v>
      </c>
      <c r="AI15" s="17">
        <f t="shared" si="12"/>
        <v>0</v>
      </c>
      <c r="AJ15" s="17">
        <f t="shared" si="12"/>
        <v>0</v>
      </c>
      <c r="AK15" s="17">
        <f t="shared" si="12"/>
        <v>0</v>
      </c>
      <c r="AL15" s="17">
        <f t="shared" si="12"/>
        <v>0</v>
      </c>
      <c r="AN15" s="35">
        <f t="shared" si="13"/>
        <v>0</v>
      </c>
      <c r="AO15" s="5"/>
    </row>
    <row r="16" spans="1:41" ht="15">
      <c r="A16" s="24" t="s">
        <v>12241</v>
      </c>
      <c r="B16" s="15">
        <f t="shared" si="0"/>
        <v>0</v>
      </c>
      <c r="C16" s="22" t="s">
        <v>12242</v>
      </c>
      <c r="D16" s="78">
        <f t="shared" si="1"/>
        <v>0</v>
      </c>
      <c r="E16" s="17">
        <f t="shared" si="2"/>
        <v>0</v>
      </c>
      <c r="F16" s="3">
        <f t="shared" si="3"/>
        <v>0</v>
      </c>
      <c r="G16" s="19">
        <f t="shared" si="14"/>
        <v>0</v>
      </c>
      <c r="H16" s="23">
        <v>0</v>
      </c>
      <c r="I16" s="17">
        <f t="shared" si="4"/>
        <v>0</v>
      </c>
      <c r="J16" s="17">
        <f t="shared" si="4"/>
        <v>0</v>
      </c>
      <c r="K16" s="23">
        <v>0</v>
      </c>
      <c r="L16" s="17">
        <f t="shared" si="5"/>
        <v>0</v>
      </c>
      <c r="M16" s="78">
        <f t="shared" si="6"/>
        <v>0</v>
      </c>
      <c r="N16" s="17">
        <f t="shared" si="15"/>
        <v>0</v>
      </c>
      <c r="O16" s="3">
        <f t="shared" si="7"/>
        <v>0</v>
      </c>
      <c r="P16" s="23">
        <v>0</v>
      </c>
      <c r="Q16" s="30">
        <f t="shared" si="8"/>
        <v>0</v>
      </c>
      <c r="R16" s="17">
        <f t="shared" si="9"/>
        <v>0</v>
      </c>
      <c r="S16" s="17">
        <f t="shared" si="16"/>
        <v>0</v>
      </c>
      <c r="T16" s="23">
        <v>0</v>
      </c>
      <c r="U16" s="17">
        <f t="shared" si="10"/>
        <v>0</v>
      </c>
      <c r="W16" s="17">
        <f t="shared" si="11"/>
        <v>0</v>
      </c>
      <c r="X16" s="17">
        <f t="shared" si="11"/>
        <v>0</v>
      </c>
      <c r="Y16" s="17">
        <f t="shared" si="11"/>
        <v>0</v>
      </c>
      <c r="Z16" s="17">
        <f t="shared" si="11"/>
        <v>0</v>
      </c>
      <c r="AA16" s="17">
        <f t="shared" si="11"/>
        <v>0</v>
      </c>
      <c r="AB16" s="17">
        <f t="shared" si="11"/>
        <v>0</v>
      </c>
      <c r="AC16" s="17">
        <f t="shared" si="11"/>
        <v>0</v>
      </c>
      <c r="AD16" s="17">
        <f t="shared" si="11"/>
        <v>0</v>
      </c>
      <c r="AE16" s="17">
        <f t="shared" si="11"/>
        <v>0</v>
      </c>
      <c r="AG16" s="17">
        <f t="shared" si="12"/>
        <v>0</v>
      </c>
      <c r="AH16" s="17">
        <f t="shared" si="12"/>
        <v>0</v>
      </c>
      <c r="AI16" s="17">
        <f t="shared" si="12"/>
        <v>0</v>
      </c>
      <c r="AJ16" s="17">
        <f t="shared" si="12"/>
        <v>0</v>
      </c>
      <c r="AK16" s="17">
        <f t="shared" si="12"/>
        <v>0</v>
      </c>
      <c r="AL16" s="17">
        <f t="shared" si="12"/>
        <v>0</v>
      </c>
      <c r="AN16" s="35">
        <f t="shared" si="13"/>
        <v>0</v>
      </c>
      <c r="AO16" s="33"/>
    </row>
    <row r="17" spans="1:41" ht="15">
      <c r="A17" s="24" t="s">
        <v>12243</v>
      </c>
      <c r="B17" s="15">
        <f t="shared" si="0"/>
        <v>0</v>
      </c>
      <c r="C17" s="22" t="s">
        <v>12244</v>
      </c>
      <c r="D17" s="78">
        <f t="shared" si="1"/>
        <v>0</v>
      </c>
      <c r="E17" s="17">
        <f t="shared" si="2"/>
        <v>0</v>
      </c>
      <c r="F17" s="3">
        <f t="shared" si="3"/>
        <v>0</v>
      </c>
      <c r="G17" s="19">
        <f t="shared" si="14"/>
        <v>0</v>
      </c>
      <c r="H17" s="23">
        <v>0</v>
      </c>
      <c r="I17" s="17">
        <f t="shared" si="4"/>
        <v>0</v>
      </c>
      <c r="J17" s="17">
        <f t="shared" si="4"/>
        <v>0</v>
      </c>
      <c r="K17" s="23">
        <v>0</v>
      </c>
      <c r="L17" s="17">
        <f t="shared" si="5"/>
        <v>0</v>
      </c>
      <c r="M17" s="78">
        <f t="shared" si="6"/>
        <v>0</v>
      </c>
      <c r="N17" s="17">
        <f t="shared" si="15"/>
        <v>0</v>
      </c>
      <c r="O17" s="3">
        <f t="shared" si="7"/>
        <v>0</v>
      </c>
      <c r="P17" s="23">
        <v>0</v>
      </c>
      <c r="Q17" s="30">
        <f t="shared" si="8"/>
        <v>0</v>
      </c>
      <c r="R17" s="17">
        <f t="shared" si="9"/>
        <v>0</v>
      </c>
      <c r="S17" s="17">
        <f t="shared" si="16"/>
        <v>0</v>
      </c>
      <c r="T17" s="23">
        <v>0</v>
      </c>
      <c r="U17" s="17">
        <f t="shared" si="10"/>
        <v>0</v>
      </c>
      <c r="W17" s="17">
        <f t="shared" si="11"/>
        <v>0</v>
      </c>
      <c r="X17" s="17">
        <f t="shared" si="11"/>
        <v>0</v>
      </c>
      <c r="Y17" s="17">
        <f t="shared" si="11"/>
        <v>0</v>
      </c>
      <c r="Z17" s="17">
        <f t="shared" si="11"/>
        <v>0</v>
      </c>
      <c r="AA17" s="17">
        <f t="shared" si="11"/>
        <v>0</v>
      </c>
      <c r="AB17" s="17">
        <f t="shared" si="11"/>
        <v>0</v>
      </c>
      <c r="AC17" s="17">
        <f t="shared" si="11"/>
        <v>0</v>
      </c>
      <c r="AD17" s="17">
        <f t="shared" si="11"/>
        <v>0</v>
      </c>
      <c r="AE17" s="17">
        <f t="shared" si="11"/>
        <v>0</v>
      </c>
      <c r="AG17" s="17">
        <f t="shared" si="12"/>
        <v>0</v>
      </c>
      <c r="AH17" s="17">
        <f t="shared" si="12"/>
        <v>0</v>
      </c>
      <c r="AI17" s="17">
        <f t="shared" si="12"/>
        <v>0</v>
      </c>
      <c r="AJ17" s="17">
        <f t="shared" si="12"/>
        <v>0</v>
      </c>
      <c r="AK17" s="17">
        <f t="shared" si="12"/>
        <v>0</v>
      </c>
      <c r="AL17" s="17">
        <f t="shared" si="12"/>
        <v>0</v>
      </c>
      <c r="AN17" s="35">
        <f t="shared" si="13"/>
        <v>0</v>
      </c>
      <c r="AO17" s="33"/>
    </row>
    <row r="18" spans="1:41" ht="15">
      <c r="A18" s="24" t="s">
        <v>12245</v>
      </c>
      <c r="B18" s="15">
        <f t="shared" si="0"/>
        <v>0</v>
      </c>
      <c r="C18" s="22" t="s">
        <v>12246</v>
      </c>
      <c r="D18" s="78">
        <f t="shared" si="1"/>
        <v>0</v>
      </c>
      <c r="E18" s="17">
        <f t="shared" si="2"/>
        <v>0</v>
      </c>
      <c r="F18" s="3">
        <f t="shared" si="3"/>
        <v>0</v>
      </c>
      <c r="G18" s="19">
        <f t="shared" si="14"/>
        <v>0</v>
      </c>
      <c r="H18" s="23">
        <v>0</v>
      </c>
      <c r="I18" s="17">
        <f t="shared" si="4"/>
        <v>0</v>
      </c>
      <c r="J18" s="17">
        <f t="shared" si="4"/>
        <v>0</v>
      </c>
      <c r="K18" s="23">
        <v>0</v>
      </c>
      <c r="L18" s="17">
        <f t="shared" si="5"/>
        <v>0</v>
      </c>
      <c r="M18" s="78">
        <f t="shared" si="6"/>
        <v>0</v>
      </c>
      <c r="N18" s="17">
        <f t="shared" si="15"/>
        <v>0</v>
      </c>
      <c r="O18" s="3">
        <f t="shared" si="7"/>
        <v>0</v>
      </c>
      <c r="P18" s="23">
        <v>0</v>
      </c>
      <c r="Q18" s="30">
        <f t="shared" si="8"/>
        <v>0</v>
      </c>
      <c r="R18" s="17">
        <f t="shared" si="9"/>
        <v>0</v>
      </c>
      <c r="S18" s="17">
        <f t="shared" si="16"/>
        <v>0</v>
      </c>
      <c r="T18" s="23">
        <v>0</v>
      </c>
      <c r="U18" s="17">
        <f t="shared" si="10"/>
        <v>0</v>
      </c>
      <c r="W18" s="17">
        <f t="shared" ref="W18:AE27" si="17">SUMPRODUCT(W$374:W$599*(LEFT($A$374:$A$599,LEN($A18))=$A18))</f>
        <v>0</v>
      </c>
      <c r="X18" s="17">
        <f t="shared" si="17"/>
        <v>0</v>
      </c>
      <c r="Y18" s="17">
        <f t="shared" si="17"/>
        <v>0</v>
      </c>
      <c r="Z18" s="17">
        <f t="shared" si="17"/>
        <v>0</v>
      </c>
      <c r="AA18" s="17">
        <f t="shared" si="17"/>
        <v>0</v>
      </c>
      <c r="AB18" s="17">
        <f t="shared" si="17"/>
        <v>0</v>
      </c>
      <c r="AC18" s="17">
        <f t="shared" si="17"/>
        <v>0</v>
      </c>
      <c r="AD18" s="17">
        <f t="shared" si="17"/>
        <v>0</v>
      </c>
      <c r="AE18" s="17">
        <f t="shared" si="17"/>
        <v>0</v>
      </c>
      <c r="AG18" s="17">
        <f t="shared" ref="AG18:AL27" si="18">SUMPRODUCT(AG$374:AG$599*(LEFT($A$374:$A$599,LEN($A18))=$A18))</f>
        <v>0</v>
      </c>
      <c r="AH18" s="17">
        <f t="shared" si="18"/>
        <v>0</v>
      </c>
      <c r="AI18" s="17">
        <f t="shared" si="18"/>
        <v>0</v>
      </c>
      <c r="AJ18" s="17">
        <f t="shared" si="18"/>
        <v>0</v>
      </c>
      <c r="AK18" s="17">
        <f t="shared" si="18"/>
        <v>0</v>
      </c>
      <c r="AL18" s="17">
        <f t="shared" si="18"/>
        <v>0</v>
      </c>
      <c r="AN18" s="35">
        <f t="shared" si="13"/>
        <v>0</v>
      </c>
      <c r="AO18" s="5"/>
    </row>
    <row r="19" spans="1:41" ht="15">
      <c r="A19" s="24" t="s">
        <v>12247</v>
      </c>
      <c r="B19" s="15">
        <f t="shared" si="0"/>
        <v>0</v>
      </c>
      <c r="C19" s="22" t="s">
        <v>12248</v>
      </c>
      <c r="D19" s="78">
        <f t="shared" si="1"/>
        <v>0</v>
      </c>
      <c r="E19" s="17">
        <f t="shared" si="2"/>
        <v>0</v>
      </c>
      <c r="F19" s="3">
        <f t="shared" si="3"/>
        <v>0</v>
      </c>
      <c r="G19" s="19">
        <f t="shared" si="14"/>
        <v>0</v>
      </c>
      <c r="H19" s="23">
        <v>0</v>
      </c>
      <c r="I19" s="17">
        <f t="shared" si="4"/>
        <v>0</v>
      </c>
      <c r="J19" s="17">
        <f t="shared" si="4"/>
        <v>0</v>
      </c>
      <c r="K19" s="23">
        <v>0</v>
      </c>
      <c r="L19" s="17">
        <f t="shared" si="5"/>
        <v>0</v>
      </c>
      <c r="M19" s="78">
        <f t="shared" si="6"/>
        <v>0</v>
      </c>
      <c r="N19" s="17">
        <f t="shared" si="15"/>
        <v>0</v>
      </c>
      <c r="O19" s="3">
        <f t="shared" si="7"/>
        <v>0</v>
      </c>
      <c r="P19" s="23">
        <v>0</v>
      </c>
      <c r="Q19" s="30">
        <f t="shared" si="8"/>
        <v>0</v>
      </c>
      <c r="R19" s="17">
        <f t="shared" si="9"/>
        <v>0</v>
      </c>
      <c r="S19" s="17">
        <f t="shared" si="16"/>
        <v>0</v>
      </c>
      <c r="T19" s="23">
        <v>0</v>
      </c>
      <c r="U19" s="17">
        <f t="shared" si="10"/>
        <v>0</v>
      </c>
      <c r="W19" s="17">
        <f t="shared" si="17"/>
        <v>0</v>
      </c>
      <c r="X19" s="17">
        <f t="shared" si="17"/>
        <v>0</v>
      </c>
      <c r="Y19" s="17">
        <f t="shared" si="17"/>
        <v>0</v>
      </c>
      <c r="Z19" s="17">
        <f t="shared" si="17"/>
        <v>0</v>
      </c>
      <c r="AA19" s="17">
        <f t="shared" si="17"/>
        <v>0</v>
      </c>
      <c r="AB19" s="17">
        <f t="shared" si="17"/>
        <v>0</v>
      </c>
      <c r="AC19" s="17">
        <f t="shared" si="17"/>
        <v>0</v>
      </c>
      <c r="AD19" s="17">
        <f t="shared" si="17"/>
        <v>0</v>
      </c>
      <c r="AE19" s="17">
        <f t="shared" si="17"/>
        <v>0</v>
      </c>
      <c r="AG19" s="17">
        <f t="shared" si="18"/>
        <v>0</v>
      </c>
      <c r="AH19" s="17">
        <f t="shared" si="18"/>
        <v>0</v>
      </c>
      <c r="AI19" s="17">
        <f t="shared" si="18"/>
        <v>0</v>
      </c>
      <c r="AJ19" s="17">
        <f t="shared" si="18"/>
        <v>0</v>
      </c>
      <c r="AK19" s="17">
        <f t="shared" si="18"/>
        <v>0</v>
      </c>
      <c r="AL19" s="17">
        <f t="shared" si="18"/>
        <v>0</v>
      </c>
      <c r="AN19" s="35">
        <f t="shared" si="13"/>
        <v>0</v>
      </c>
      <c r="AO19" s="5"/>
    </row>
    <row r="20" spans="1:41" ht="15">
      <c r="A20" s="24" t="s">
        <v>12249</v>
      </c>
      <c r="B20" s="15">
        <f t="shared" si="0"/>
        <v>0</v>
      </c>
      <c r="C20" s="22" t="s">
        <v>12250</v>
      </c>
      <c r="D20" s="78">
        <f t="shared" si="1"/>
        <v>0</v>
      </c>
      <c r="E20" s="17">
        <f t="shared" si="2"/>
        <v>0</v>
      </c>
      <c r="F20" s="3">
        <f t="shared" si="3"/>
        <v>0</v>
      </c>
      <c r="G20" s="19">
        <f t="shared" si="14"/>
        <v>0</v>
      </c>
      <c r="H20" s="23">
        <v>0</v>
      </c>
      <c r="I20" s="17">
        <f t="shared" si="4"/>
        <v>0</v>
      </c>
      <c r="J20" s="17">
        <f t="shared" si="4"/>
        <v>0</v>
      </c>
      <c r="K20" s="23">
        <v>0</v>
      </c>
      <c r="L20" s="17">
        <f t="shared" si="5"/>
        <v>0</v>
      </c>
      <c r="M20" s="78">
        <f t="shared" si="6"/>
        <v>0</v>
      </c>
      <c r="N20" s="17">
        <f t="shared" si="15"/>
        <v>0</v>
      </c>
      <c r="O20" s="3">
        <f t="shared" si="7"/>
        <v>0</v>
      </c>
      <c r="P20" s="23">
        <v>0</v>
      </c>
      <c r="Q20" s="30">
        <f t="shared" si="8"/>
        <v>0</v>
      </c>
      <c r="R20" s="17">
        <f t="shared" si="9"/>
        <v>0</v>
      </c>
      <c r="S20" s="17">
        <f t="shared" si="16"/>
        <v>0</v>
      </c>
      <c r="T20" s="23">
        <v>0</v>
      </c>
      <c r="U20" s="17">
        <f t="shared" si="10"/>
        <v>0</v>
      </c>
      <c r="W20" s="17">
        <f t="shared" si="17"/>
        <v>0</v>
      </c>
      <c r="X20" s="17">
        <f t="shared" si="17"/>
        <v>0</v>
      </c>
      <c r="Y20" s="17">
        <f t="shared" si="17"/>
        <v>0</v>
      </c>
      <c r="Z20" s="17">
        <f t="shared" si="17"/>
        <v>0</v>
      </c>
      <c r="AA20" s="17">
        <f t="shared" si="17"/>
        <v>0</v>
      </c>
      <c r="AB20" s="17">
        <f t="shared" si="17"/>
        <v>0</v>
      </c>
      <c r="AC20" s="17">
        <f t="shared" si="17"/>
        <v>0</v>
      </c>
      <c r="AD20" s="17">
        <f t="shared" si="17"/>
        <v>0</v>
      </c>
      <c r="AE20" s="17">
        <f t="shared" si="17"/>
        <v>0</v>
      </c>
      <c r="AG20" s="17">
        <f t="shared" si="18"/>
        <v>0</v>
      </c>
      <c r="AH20" s="17">
        <f t="shared" si="18"/>
        <v>0</v>
      </c>
      <c r="AI20" s="17">
        <f t="shared" si="18"/>
        <v>0</v>
      </c>
      <c r="AJ20" s="17">
        <f t="shared" si="18"/>
        <v>0</v>
      </c>
      <c r="AK20" s="17">
        <f t="shared" si="18"/>
        <v>0</v>
      </c>
      <c r="AL20" s="17">
        <f t="shared" si="18"/>
        <v>0</v>
      </c>
      <c r="AN20" s="35">
        <f t="shared" si="13"/>
        <v>0</v>
      </c>
      <c r="AO20" s="33"/>
    </row>
    <row r="21" spans="1:41" ht="15">
      <c r="A21" s="24" t="s">
        <v>12251</v>
      </c>
      <c r="B21" s="15">
        <f t="shared" si="0"/>
        <v>0</v>
      </c>
      <c r="C21" s="22" t="s">
        <v>12252</v>
      </c>
      <c r="D21" s="78">
        <f t="shared" si="1"/>
        <v>0</v>
      </c>
      <c r="E21" s="17">
        <f t="shared" si="2"/>
        <v>0</v>
      </c>
      <c r="F21" s="3">
        <f t="shared" si="3"/>
        <v>0</v>
      </c>
      <c r="G21" s="19">
        <f t="shared" si="14"/>
        <v>0</v>
      </c>
      <c r="H21" s="23">
        <v>0</v>
      </c>
      <c r="I21" s="17">
        <f t="shared" si="4"/>
        <v>0</v>
      </c>
      <c r="J21" s="17">
        <f t="shared" si="4"/>
        <v>0</v>
      </c>
      <c r="K21" s="23">
        <v>0</v>
      </c>
      <c r="L21" s="17">
        <f t="shared" si="5"/>
        <v>0</v>
      </c>
      <c r="M21" s="78">
        <f t="shared" si="6"/>
        <v>0</v>
      </c>
      <c r="N21" s="17">
        <f t="shared" si="15"/>
        <v>0</v>
      </c>
      <c r="O21" s="3">
        <f t="shared" si="7"/>
        <v>0</v>
      </c>
      <c r="P21" s="23">
        <v>0</v>
      </c>
      <c r="Q21" s="30">
        <f t="shared" si="8"/>
        <v>0</v>
      </c>
      <c r="R21" s="17">
        <f t="shared" si="9"/>
        <v>0</v>
      </c>
      <c r="S21" s="17">
        <f t="shared" si="16"/>
        <v>0</v>
      </c>
      <c r="T21" s="23">
        <v>0</v>
      </c>
      <c r="U21" s="17">
        <f t="shared" si="10"/>
        <v>0</v>
      </c>
      <c r="W21" s="17">
        <f t="shared" si="17"/>
        <v>0</v>
      </c>
      <c r="X21" s="17">
        <f t="shared" si="17"/>
        <v>0</v>
      </c>
      <c r="Y21" s="17">
        <f t="shared" si="17"/>
        <v>0</v>
      </c>
      <c r="Z21" s="17">
        <f t="shared" si="17"/>
        <v>0</v>
      </c>
      <c r="AA21" s="17">
        <f t="shared" si="17"/>
        <v>0</v>
      </c>
      <c r="AB21" s="17">
        <f t="shared" si="17"/>
        <v>0</v>
      </c>
      <c r="AC21" s="17">
        <f t="shared" si="17"/>
        <v>0</v>
      </c>
      <c r="AD21" s="17">
        <f t="shared" si="17"/>
        <v>0</v>
      </c>
      <c r="AE21" s="17">
        <f t="shared" si="17"/>
        <v>0</v>
      </c>
      <c r="AG21" s="17">
        <f t="shared" si="18"/>
        <v>0</v>
      </c>
      <c r="AH21" s="17">
        <f t="shared" si="18"/>
        <v>0</v>
      </c>
      <c r="AI21" s="17">
        <f t="shared" si="18"/>
        <v>0</v>
      </c>
      <c r="AJ21" s="17">
        <f t="shared" si="18"/>
        <v>0</v>
      </c>
      <c r="AK21" s="17">
        <f t="shared" si="18"/>
        <v>0</v>
      </c>
      <c r="AL21" s="17">
        <f t="shared" si="18"/>
        <v>0</v>
      </c>
      <c r="AN21" s="35">
        <f t="shared" si="13"/>
        <v>0</v>
      </c>
      <c r="AO21" s="33"/>
    </row>
    <row r="22" spans="1:41" ht="15">
      <c r="A22" s="24" t="s">
        <v>12253</v>
      </c>
      <c r="B22" s="15">
        <f t="shared" si="0"/>
        <v>0</v>
      </c>
      <c r="C22" s="22" t="s">
        <v>12254</v>
      </c>
      <c r="D22" s="78">
        <f t="shared" si="1"/>
        <v>0</v>
      </c>
      <c r="E22" s="17">
        <f t="shared" si="2"/>
        <v>0</v>
      </c>
      <c r="F22" s="3">
        <f t="shared" si="3"/>
        <v>0</v>
      </c>
      <c r="G22" s="19">
        <f t="shared" si="14"/>
        <v>0</v>
      </c>
      <c r="H22" s="23">
        <v>0</v>
      </c>
      <c r="I22" s="17">
        <f t="shared" si="4"/>
        <v>0</v>
      </c>
      <c r="J22" s="17">
        <f t="shared" si="4"/>
        <v>0</v>
      </c>
      <c r="K22" s="23">
        <v>0</v>
      </c>
      <c r="L22" s="17">
        <f t="shared" si="5"/>
        <v>0</v>
      </c>
      <c r="M22" s="78">
        <f t="shared" si="6"/>
        <v>0</v>
      </c>
      <c r="N22" s="17">
        <f t="shared" si="15"/>
        <v>0</v>
      </c>
      <c r="O22" s="3">
        <f t="shared" si="7"/>
        <v>0</v>
      </c>
      <c r="P22" s="23">
        <v>0</v>
      </c>
      <c r="Q22" s="30">
        <f t="shared" si="8"/>
        <v>0</v>
      </c>
      <c r="R22" s="17">
        <f t="shared" si="9"/>
        <v>0</v>
      </c>
      <c r="S22" s="17">
        <f t="shared" si="16"/>
        <v>0</v>
      </c>
      <c r="T22" s="23">
        <v>0</v>
      </c>
      <c r="U22" s="17">
        <f t="shared" si="10"/>
        <v>0</v>
      </c>
      <c r="W22" s="17">
        <f t="shared" si="17"/>
        <v>0</v>
      </c>
      <c r="X22" s="17">
        <f t="shared" si="17"/>
        <v>0</v>
      </c>
      <c r="Y22" s="17">
        <f t="shared" si="17"/>
        <v>0</v>
      </c>
      <c r="Z22" s="17">
        <f t="shared" si="17"/>
        <v>0</v>
      </c>
      <c r="AA22" s="17">
        <f t="shared" si="17"/>
        <v>0</v>
      </c>
      <c r="AB22" s="17">
        <f t="shared" si="17"/>
        <v>0</v>
      </c>
      <c r="AC22" s="17">
        <f t="shared" si="17"/>
        <v>0</v>
      </c>
      <c r="AD22" s="17">
        <f t="shared" si="17"/>
        <v>0</v>
      </c>
      <c r="AE22" s="17">
        <f t="shared" si="17"/>
        <v>0</v>
      </c>
      <c r="AG22" s="17">
        <f t="shared" si="18"/>
        <v>0</v>
      </c>
      <c r="AH22" s="17">
        <f t="shared" si="18"/>
        <v>0</v>
      </c>
      <c r="AI22" s="17">
        <f t="shared" si="18"/>
        <v>0</v>
      </c>
      <c r="AJ22" s="17">
        <f t="shared" si="18"/>
        <v>0</v>
      </c>
      <c r="AK22" s="17">
        <f t="shared" si="18"/>
        <v>0</v>
      </c>
      <c r="AL22" s="17">
        <f t="shared" si="18"/>
        <v>0</v>
      </c>
      <c r="AN22" s="35">
        <f t="shared" si="13"/>
        <v>0</v>
      </c>
      <c r="AO22" s="5"/>
    </row>
    <row r="23" spans="1:41" ht="15">
      <c r="A23" s="24" t="s">
        <v>12255</v>
      </c>
      <c r="B23" s="15">
        <f t="shared" si="0"/>
        <v>0</v>
      </c>
      <c r="C23" s="22" t="s">
        <v>12256</v>
      </c>
      <c r="D23" s="78">
        <f t="shared" si="1"/>
        <v>0</v>
      </c>
      <c r="E23" s="17">
        <f t="shared" si="2"/>
        <v>0</v>
      </c>
      <c r="F23" s="3">
        <f t="shared" si="3"/>
        <v>0</v>
      </c>
      <c r="G23" s="19">
        <f t="shared" si="14"/>
        <v>0</v>
      </c>
      <c r="H23" s="23">
        <v>0</v>
      </c>
      <c r="I23" s="17">
        <f t="shared" si="4"/>
        <v>0</v>
      </c>
      <c r="J23" s="17">
        <f t="shared" si="4"/>
        <v>0</v>
      </c>
      <c r="K23" s="23">
        <v>0</v>
      </c>
      <c r="L23" s="17">
        <f t="shared" si="5"/>
        <v>0</v>
      </c>
      <c r="M23" s="78">
        <f t="shared" si="6"/>
        <v>0</v>
      </c>
      <c r="N23" s="17">
        <f t="shared" si="15"/>
        <v>0</v>
      </c>
      <c r="O23" s="3">
        <f t="shared" si="7"/>
        <v>0</v>
      </c>
      <c r="P23" s="23">
        <v>0</v>
      </c>
      <c r="Q23" s="30">
        <f t="shared" si="8"/>
        <v>0</v>
      </c>
      <c r="R23" s="17">
        <f t="shared" si="9"/>
        <v>0</v>
      </c>
      <c r="S23" s="17">
        <f t="shared" si="16"/>
        <v>0</v>
      </c>
      <c r="T23" s="23">
        <v>0</v>
      </c>
      <c r="U23" s="17">
        <f t="shared" si="10"/>
        <v>0</v>
      </c>
      <c r="W23" s="17">
        <f t="shared" si="17"/>
        <v>0</v>
      </c>
      <c r="X23" s="17">
        <f t="shared" si="17"/>
        <v>0</v>
      </c>
      <c r="Y23" s="17">
        <f t="shared" si="17"/>
        <v>0</v>
      </c>
      <c r="Z23" s="17">
        <f t="shared" si="17"/>
        <v>0</v>
      </c>
      <c r="AA23" s="17">
        <f t="shared" si="17"/>
        <v>0</v>
      </c>
      <c r="AB23" s="17">
        <f t="shared" si="17"/>
        <v>0</v>
      </c>
      <c r="AC23" s="17">
        <f t="shared" si="17"/>
        <v>0</v>
      </c>
      <c r="AD23" s="17">
        <f t="shared" si="17"/>
        <v>0</v>
      </c>
      <c r="AE23" s="17">
        <f t="shared" si="17"/>
        <v>0</v>
      </c>
      <c r="AG23" s="17">
        <f t="shared" si="18"/>
        <v>0</v>
      </c>
      <c r="AH23" s="17">
        <f t="shared" si="18"/>
        <v>0</v>
      </c>
      <c r="AI23" s="17">
        <f t="shared" si="18"/>
        <v>0</v>
      </c>
      <c r="AJ23" s="17">
        <f t="shared" si="18"/>
        <v>0</v>
      </c>
      <c r="AK23" s="17">
        <f t="shared" si="18"/>
        <v>0</v>
      </c>
      <c r="AL23" s="17">
        <f t="shared" si="18"/>
        <v>0</v>
      </c>
      <c r="AN23" s="35">
        <f t="shared" si="13"/>
        <v>0</v>
      </c>
      <c r="AO23" s="5"/>
    </row>
    <row r="24" spans="1:41" ht="15">
      <c r="A24" s="24" t="s">
        <v>12257</v>
      </c>
      <c r="B24" s="15">
        <f t="shared" si="0"/>
        <v>0</v>
      </c>
      <c r="C24" s="22" t="s">
        <v>12258</v>
      </c>
      <c r="D24" s="78">
        <f t="shared" si="1"/>
        <v>0</v>
      </c>
      <c r="E24" s="17">
        <f t="shared" si="2"/>
        <v>0</v>
      </c>
      <c r="F24" s="3">
        <f t="shared" si="3"/>
        <v>0</v>
      </c>
      <c r="G24" s="19">
        <f t="shared" si="14"/>
        <v>0</v>
      </c>
      <c r="H24" s="23">
        <v>0</v>
      </c>
      <c r="I24" s="17">
        <f t="shared" si="4"/>
        <v>0</v>
      </c>
      <c r="J24" s="17">
        <f t="shared" si="4"/>
        <v>0</v>
      </c>
      <c r="K24" s="23">
        <v>0</v>
      </c>
      <c r="L24" s="17">
        <f t="shared" si="5"/>
        <v>0</v>
      </c>
      <c r="M24" s="78">
        <f t="shared" si="6"/>
        <v>0</v>
      </c>
      <c r="N24" s="17">
        <f t="shared" si="15"/>
        <v>0</v>
      </c>
      <c r="O24" s="3">
        <f t="shared" si="7"/>
        <v>0</v>
      </c>
      <c r="P24" s="23">
        <v>0</v>
      </c>
      <c r="Q24" s="30">
        <f t="shared" si="8"/>
        <v>0</v>
      </c>
      <c r="R24" s="17">
        <f t="shared" si="9"/>
        <v>0</v>
      </c>
      <c r="S24" s="17">
        <f t="shared" si="16"/>
        <v>0</v>
      </c>
      <c r="T24" s="23">
        <v>0</v>
      </c>
      <c r="U24" s="17">
        <f t="shared" si="10"/>
        <v>0</v>
      </c>
      <c r="W24" s="17">
        <f t="shared" si="17"/>
        <v>0</v>
      </c>
      <c r="X24" s="17">
        <f t="shared" si="17"/>
        <v>0</v>
      </c>
      <c r="Y24" s="17">
        <f t="shared" si="17"/>
        <v>0</v>
      </c>
      <c r="Z24" s="17">
        <f t="shared" si="17"/>
        <v>0</v>
      </c>
      <c r="AA24" s="17">
        <f t="shared" si="17"/>
        <v>0</v>
      </c>
      <c r="AB24" s="17">
        <f t="shared" si="17"/>
        <v>0</v>
      </c>
      <c r="AC24" s="17">
        <f t="shared" si="17"/>
        <v>0</v>
      </c>
      <c r="AD24" s="17">
        <f t="shared" si="17"/>
        <v>0</v>
      </c>
      <c r="AE24" s="17">
        <f t="shared" si="17"/>
        <v>0</v>
      </c>
      <c r="AG24" s="17">
        <f t="shared" si="18"/>
        <v>0</v>
      </c>
      <c r="AH24" s="17">
        <f t="shared" si="18"/>
        <v>0</v>
      </c>
      <c r="AI24" s="17">
        <f t="shared" si="18"/>
        <v>0</v>
      </c>
      <c r="AJ24" s="17">
        <f t="shared" si="18"/>
        <v>0</v>
      </c>
      <c r="AK24" s="17">
        <f t="shared" si="18"/>
        <v>0</v>
      </c>
      <c r="AL24" s="17">
        <f t="shared" si="18"/>
        <v>0</v>
      </c>
      <c r="AN24" s="35">
        <f t="shared" si="13"/>
        <v>0</v>
      </c>
      <c r="AO24" s="33"/>
    </row>
    <row r="25" spans="1:41" ht="15">
      <c r="A25" s="24" t="s">
        <v>12259</v>
      </c>
      <c r="B25" s="15">
        <f t="shared" si="0"/>
        <v>0</v>
      </c>
      <c r="C25" s="22" t="s">
        <v>12260</v>
      </c>
      <c r="D25" s="78">
        <f t="shared" si="1"/>
        <v>0</v>
      </c>
      <c r="E25" s="17">
        <f t="shared" si="2"/>
        <v>0</v>
      </c>
      <c r="F25" s="3">
        <f t="shared" si="3"/>
        <v>0</v>
      </c>
      <c r="G25" s="19">
        <f t="shared" si="14"/>
        <v>0</v>
      </c>
      <c r="H25" s="23">
        <v>0</v>
      </c>
      <c r="I25" s="17">
        <f t="shared" si="4"/>
        <v>0</v>
      </c>
      <c r="J25" s="17">
        <f t="shared" si="4"/>
        <v>0</v>
      </c>
      <c r="K25" s="23">
        <v>0</v>
      </c>
      <c r="L25" s="17">
        <f t="shared" si="5"/>
        <v>0</v>
      </c>
      <c r="M25" s="78">
        <f t="shared" si="6"/>
        <v>0</v>
      </c>
      <c r="N25" s="17">
        <f t="shared" si="15"/>
        <v>0</v>
      </c>
      <c r="O25" s="3">
        <f t="shared" si="7"/>
        <v>0</v>
      </c>
      <c r="P25" s="23">
        <v>0</v>
      </c>
      <c r="Q25" s="30">
        <f t="shared" si="8"/>
        <v>0</v>
      </c>
      <c r="R25" s="17">
        <f t="shared" si="9"/>
        <v>0</v>
      </c>
      <c r="S25" s="17">
        <f t="shared" si="16"/>
        <v>0</v>
      </c>
      <c r="T25" s="23">
        <v>0</v>
      </c>
      <c r="U25" s="17">
        <f t="shared" si="10"/>
        <v>0</v>
      </c>
      <c r="W25" s="17">
        <f t="shared" si="17"/>
        <v>0</v>
      </c>
      <c r="X25" s="17">
        <f t="shared" si="17"/>
        <v>0</v>
      </c>
      <c r="Y25" s="17">
        <f t="shared" si="17"/>
        <v>0</v>
      </c>
      <c r="Z25" s="17">
        <f t="shared" si="17"/>
        <v>0</v>
      </c>
      <c r="AA25" s="17">
        <f t="shared" si="17"/>
        <v>0</v>
      </c>
      <c r="AB25" s="17">
        <f t="shared" si="17"/>
        <v>0</v>
      </c>
      <c r="AC25" s="17">
        <f t="shared" si="17"/>
        <v>0</v>
      </c>
      <c r="AD25" s="17">
        <f t="shared" si="17"/>
        <v>0</v>
      </c>
      <c r="AE25" s="17">
        <f t="shared" si="17"/>
        <v>0</v>
      </c>
      <c r="AG25" s="17">
        <f t="shared" si="18"/>
        <v>0</v>
      </c>
      <c r="AH25" s="17">
        <f t="shared" si="18"/>
        <v>0</v>
      </c>
      <c r="AI25" s="17">
        <f t="shared" si="18"/>
        <v>0</v>
      </c>
      <c r="AJ25" s="17">
        <f t="shared" si="18"/>
        <v>0</v>
      </c>
      <c r="AK25" s="17">
        <f t="shared" si="18"/>
        <v>0</v>
      </c>
      <c r="AL25" s="17">
        <f t="shared" si="18"/>
        <v>0</v>
      </c>
      <c r="AN25" s="35">
        <f t="shared" si="13"/>
        <v>0</v>
      </c>
      <c r="AO25" s="33"/>
    </row>
    <row r="26" spans="1:41" ht="15">
      <c r="A26" s="24" t="s">
        <v>12261</v>
      </c>
      <c r="B26" s="15">
        <f t="shared" si="0"/>
        <v>0</v>
      </c>
      <c r="C26" s="22" t="s">
        <v>12262</v>
      </c>
      <c r="D26" s="78">
        <f t="shared" si="1"/>
        <v>0</v>
      </c>
      <c r="E26" s="17">
        <f t="shared" si="2"/>
        <v>0</v>
      </c>
      <c r="F26" s="3">
        <f t="shared" si="3"/>
        <v>0</v>
      </c>
      <c r="G26" s="19">
        <f t="shared" si="14"/>
        <v>0</v>
      </c>
      <c r="H26" s="20">
        <v>0</v>
      </c>
      <c r="I26" s="17">
        <f t="shared" si="4"/>
        <v>0</v>
      </c>
      <c r="J26" s="17">
        <f t="shared" si="4"/>
        <v>0</v>
      </c>
      <c r="K26" s="20">
        <v>0</v>
      </c>
      <c r="L26" s="17">
        <f t="shared" si="5"/>
        <v>0</v>
      </c>
      <c r="M26" s="78">
        <f t="shared" si="6"/>
        <v>0</v>
      </c>
      <c r="N26" s="17">
        <f t="shared" si="15"/>
        <v>0</v>
      </c>
      <c r="O26" s="3">
        <f t="shared" si="7"/>
        <v>0</v>
      </c>
      <c r="P26" s="20">
        <v>0</v>
      </c>
      <c r="Q26" s="19">
        <f t="shared" si="8"/>
        <v>0</v>
      </c>
      <c r="R26" s="17">
        <f t="shared" si="9"/>
        <v>0</v>
      </c>
      <c r="S26" s="17">
        <f t="shared" si="16"/>
        <v>0</v>
      </c>
      <c r="T26" s="20">
        <v>0</v>
      </c>
      <c r="U26" s="17">
        <f t="shared" si="10"/>
        <v>0</v>
      </c>
      <c r="W26" s="17">
        <f t="shared" si="17"/>
        <v>0</v>
      </c>
      <c r="X26" s="17">
        <f t="shared" si="17"/>
        <v>0</v>
      </c>
      <c r="Y26" s="17">
        <f t="shared" si="17"/>
        <v>0</v>
      </c>
      <c r="Z26" s="17">
        <f t="shared" si="17"/>
        <v>0</v>
      </c>
      <c r="AA26" s="17">
        <f t="shared" si="17"/>
        <v>0</v>
      </c>
      <c r="AB26" s="17">
        <f t="shared" si="17"/>
        <v>0</v>
      </c>
      <c r="AC26" s="17">
        <f t="shared" si="17"/>
        <v>0</v>
      </c>
      <c r="AD26" s="17">
        <f t="shared" si="17"/>
        <v>0</v>
      </c>
      <c r="AE26" s="17">
        <f t="shared" si="17"/>
        <v>0</v>
      </c>
      <c r="AG26" s="17">
        <f t="shared" si="18"/>
        <v>0</v>
      </c>
      <c r="AH26" s="17">
        <f t="shared" si="18"/>
        <v>0</v>
      </c>
      <c r="AI26" s="17">
        <f t="shared" si="18"/>
        <v>0</v>
      </c>
      <c r="AJ26" s="17">
        <f t="shared" si="18"/>
        <v>0</v>
      </c>
      <c r="AK26" s="17">
        <f t="shared" si="18"/>
        <v>0</v>
      </c>
      <c r="AL26" s="17">
        <f t="shared" si="18"/>
        <v>0</v>
      </c>
      <c r="AN26" s="35">
        <f t="shared" si="13"/>
        <v>0</v>
      </c>
      <c r="AO26" s="5"/>
    </row>
    <row r="27" spans="1:41" ht="15">
      <c r="A27" s="24" t="s">
        <v>12263</v>
      </c>
      <c r="B27" s="15">
        <f t="shared" si="0"/>
        <v>0</v>
      </c>
      <c r="C27" s="22" t="s">
        <v>12264</v>
      </c>
      <c r="D27" s="78">
        <f t="shared" si="1"/>
        <v>0</v>
      </c>
      <c r="E27" s="17">
        <f t="shared" si="2"/>
        <v>0</v>
      </c>
      <c r="F27" s="3">
        <f t="shared" si="3"/>
        <v>0</v>
      </c>
      <c r="G27" s="19">
        <f t="shared" si="14"/>
        <v>0</v>
      </c>
      <c r="H27" s="23">
        <v>0</v>
      </c>
      <c r="I27" s="17">
        <f t="shared" si="4"/>
        <v>0</v>
      </c>
      <c r="J27" s="17">
        <f t="shared" si="4"/>
        <v>0</v>
      </c>
      <c r="K27" s="23">
        <v>0</v>
      </c>
      <c r="L27" s="17">
        <f t="shared" si="5"/>
        <v>0</v>
      </c>
      <c r="M27" s="78">
        <f t="shared" si="6"/>
        <v>0</v>
      </c>
      <c r="N27" s="17">
        <f t="shared" si="15"/>
        <v>0</v>
      </c>
      <c r="O27" s="3">
        <f t="shared" si="7"/>
        <v>0</v>
      </c>
      <c r="P27" s="23">
        <v>0</v>
      </c>
      <c r="Q27" s="30">
        <f t="shared" si="8"/>
        <v>0</v>
      </c>
      <c r="R27" s="17">
        <f t="shared" si="9"/>
        <v>0</v>
      </c>
      <c r="S27" s="17">
        <f t="shared" si="16"/>
        <v>0</v>
      </c>
      <c r="T27" s="23">
        <v>0</v>
      </c>
      <c r="U27" s="17">
        <f t="shared" si="10"/>
        <v>0</v>
      </c>
      <c r="W27" s="17">
        <f t="shared" si="17"/>
        <v>0</v>
      </c>
      <c r="X27" s="17">
        <f t="shared" si="17"/>
        <v>0</v>
      </c>
      <c r="Y27" s="17">
        <f t="shared" si="17"/>
        <v>0</v>
      </c>
      <c r="Z27" s="17">
        <f t="shared" si="17"/>
        <v>0</v>
      </c>
      <c r="AA27" s="17">
        <f t="shared" si="17"/>
        <v>0</v>
      </c>
      <c r="AB27" s="17">
        <f t="shared" si="17"/>
        <v>0</v>
      </c>
      <c r="AC27" s="17">
        <f t="shared" si="17"/>
        <v>0</v>
      </c>
      <c r="AD27" s="17">
        <f t="shared" si="17"/>
        <v>0</v>
      </c>
      <c r="AE27" s="17">
        <f t="shared" si="17"/>
        <v>0</v>
      </c>
      <c r="AG27" s="17">
        <f t="shared" si="18"/>
        <v>0</v>
      </c>
      <c r="AH27" s="17">
        <f t="shared" si="18"/>
        <v>0</v>
      </c>
      <c r="AI27" s="17">
        <f t="shared" si="18"/>
        <v>0</v>
      </c>
      <c r="AJ27" s="17">
        <f t="shared" si="18"/>
        <v>0</v>
      </c>
      <c r="AK27" s="17">
        <f t="shared" si="18"/>
        <v>0</v>
      </c>
      <c r="AL27" s="17">
        <f t="shared" si="18"/>
        <v>0</v>
      </c>
      <c r="AN27" s="35">
        <f t="shared" si="13"/>
        <v>0</v>
      </c>
      <c r="AO27" s="5"/>
    </row>
    <row r="28" spans="1:41" ht="15">
      <c r="A28" s="24" t="s">
        <v>12265</v>
      </c>
      <c r="B28" s="15">
        <f t="shared" si="0"/>
        <v>0</v>
      </c>
      <c r="C28" s="22" t="s">
        <v>12266</v>
      </c>
      <c r="D28" s="78">
        <f t="shared" si="1"/>
        <v>0</v>
      </c>
      <c r="E28" s="17">
        <f t="shared" si="2"/>
        <v>0</v>
      </c>
      <c r="F28" s="3">
        <f t="shared" si="3"/>
        <v>0</v>
      </c>
      <c r="G28" s="19">
        <f t="shared" si="14"/>
        <v>0</v>
      </c>
      <c r="H28" s="23">
        <v>0</v>
      </c>
      <c r="I28" s="17">
        <f t="shared" ref="I28:J47" si="19">SUMPRODUCT(I$374:I$599*(LEFT($A$374:$A$599,LEN($A28))=$A28))</f>
        <v>0</v>
      </c>
      <c r="J28" s="17">
        <f t="shared" si="19"/>
        <v>0</v>
      </c>
      <c r="K28" s="23">
        <v>0</v>
      </c>
      <c r="L28" s="17">
        <f t="shared" si="5"/>
        <v>0</v>
      </c>
      <c r="M28" s="78">
        <f t="shared" si="6"/>
        <v>0</v>
      </c>
      <c r="N28" s="17">
        <f t="shared" si="15"/>
        <v>0</v>
      </c>
      <c r="O28" s="3">
        <f t="shared" si="7"/>
        <v>0</v>
      </c>
      <c r="P28" s="23">
        <v>0</v>
      </c>
      <c r="Q28" s="30">
        <f t="shared" si="8"/>
        <v>0</v>
      </c>
      <c r="R28" s="17">
        <f t="shared" si="9"/>
        <v>0</v>
      </c>
      <c r="S28" s="17">
        <f t="shared" si="16"/>
        <v>0</v>
      </c>
      <c r="T28" s="23">
        <v>0</v>
      </c>
      <c r="U28" s="17">
        <f t="shared" si="10"/>
        <v>0</v>
      </c>
      <c r="W28" s="17">
        <f t="shared" ref="W28:AE37" si="20">SUMPRODUCT(W$374:W$599*(LEFT($A$374:$A$599,LEN($A28))=$A28))</f>
        <v>0</v>
      </c>
      <c r="X28" s="17">
        <f t="shared" si="20"/>
        <v>0</v>
      </c>
      <c r="Y28" s="17">
        <f t="shared" si="20"/>
        <v>0</v>
      </c>
      <c r="Z28" s="17">
        <f t="shared" si="20"/>
        <v>0</v>
      </c>
      <c r="AA28" s="17">
        <f t="shared" si="20"/>
        <v>0</v>
      </c>
      <c r="AB28" s="17">
        <f t="shared" si="20"/>
        <v>0</v>
      </c>
      <c r="AC28" s="17">
        <f t="shared" si="20"/>
        <v>0</v>
      </c>
      <c r="AD28" s="17">
        <f t="shared" si="20"/>
        <v>0</v>
      </c>
      <c r="AE28" s="17">
        <f t="shared" si="20"/>
        <v>0</v>
      </c>
      <c r="AG28" s="17">
        <f t="shared" ref="AG28:AL37" si="21">SUMPRODUCT(AG$374:AG$599*(LEFT($A$374:$A$599,LEN($A28))=$A28))</f>
        <v>0</v>
      </c>
      <c r="AH28" s="17">
        <f t="shared" si="21"/>
        <v>0</v>
      </c>
      <c r="AI28" s="17">
        <f t="shared" si="21"/>
        <v>0</v>
      </c>
      <c r="AJ28" s="17">
        <f t="shared" si="21"/>
        <v>0</v>
      </c>
      <c r="AK28" s="17">
        <f t="shared" si="21"/>
        <v>0</v>
      </c>
      <c r="AL28" s="17">
        <f t="shared" si="21"/>
        <v>0</v>
      </c>
      <c r="AN28" s="35">
        <f t="shared" si="13"/>
        <v>0</v>
      </c>
      <c r="AO28" s="33"/>
    </row>
    <row r="29" spans="1:41" ht="15">
      <c r="A29" s="24" t="s">
        <v>12267</v>
      </c>
      <c r="B29" s="15">
        <f t="shared" si="0"/>
        <v>0</v>
      </c>
      <c r="C29" s="22" t="s">
        <v>12268</v>
      </c>
      <c r="D29" s="78">
        <f t="shared" si="1"/>
        <v>0</v>
      </c>
      <c r="E29" s="17">
        <f t="shared" si="2"/>
        <v>0</v>
      </c>
      <c r="F29" s="3">
        <f t="shared" si="3"/>
        <v>0</v>
      </c>
      <c r="G29" s="19">
        <f t="shared" si="14"/>
        <v>0</v>
      </c>
      <c r="H29" s="23">
        <v>0</v>
      </c>
      <c r="I29" s="17">
        <f t="shared" si="19"/>
        <v>0</v>
      </c>
      <c r="J29" s="17">
        <f t="shared" si="19"/>
        <v>0</v>
      </c>
      <c r="K29" s="23">
        <v>0</v>
      </c>
      <c r="L29" s="17">
        <f t="shared" si="5"/>
        <v>0</v>
      </c>
      <c r="M29" s="78">
        <f t="shared" si="6"/>
        <v>0</v>
      </c>
      <c r="N29" s="17">
        <f t="shared" si="15"/>
        <v>0</v>
      </c>
      <c r="O29" s="3">
        <f t="shared" si="7"/>
        <v>0</v>
      </c>
      <c r="P29" s="23">
        <v>0</v>
      </c>
      <c r="Q29" s="30">
        <f t="shared" si="8"/>
        <v>0</v>
      </c>
      <c r="R29" s="17">
        <f t="shared" si="9"/>
        <v>0</v>
      </c>
      <c r="S29" s="17">
        <f t="shared" si="16"/>
        <v>0</v>
      </c>
      <c r="T29" s="23">
        <v>0</v>
      </c>
      <c r="U29" s="17">
        <f t="shared" si="10"/>
        <v>0</v>
      </c>
      <c r="W29" s="17">
        <f t="shared" si="20"/>
        <v>0</v>
      </c>
      <c r="X29" s="17">
        <f t="shared" si="20"/>
        <v>0</v>
      </c>
      <c r="Y29" s="17">
        <f t="shared" si="20"/>
        <v>0</v>
      </c>
      <c r="Z29" s="17">
        <f t="shared" si="20"/>
        <v>0</v>
      </c>
      <c r="AA29" s="17">
        <f t="shared" si="20"/>
        <v>0</v>
      </c>
      <c r="AB29" s="17">
        <f t="shared" si="20"/>
        <v>0</v>
      </c>
      <c r="AC29" s="17">
        <f t="shared" si="20"/>
        <v>0</v>
      </c>
      <c r="AD29" s="17">
        <f t="shared" si="20"/>
        <v>0</v>
      </c>
      <c r="AE29" s="17">
        <f t="shared" si="20"/>
        <v>0</v>
      </c>
      <c r="AG29" s="17">
        <f t="shared" si="21"/>
        <v>0</v>
      </c>
      <c r="AH29" s="17">
        <f t="shared" si="21"/>
        <v>0</v>
      </c>
      <c r="AI29" s="17">
        <f t="shared" si="21"/>
        <v>0</v>
      </c>
      <c r="AJ29" s="17">
        <f t="shared" si="21"/>
        <v>0</v>
      </c>
      <c r="AK29" s="17">
        <f t="shared" si="21"/>
        <v>0</v>
      </c>
      <c r="AL29" s="17">
        <f t="shared" si="21"/>
        <v>0</v>
      </c>
      <c r="AN29" s="35">
        <f t="shared" si="13"/>
        <v>0</v>
      </c>
      <c r="AO29" s="33"/>
    </row>
    <row r="30" spans="1:41" ht="15">
      <c r="A30" s="24" t="s">
        <v>12269</v>
      </c>
      <c r="B30" s="15">
        <f t="shared" si="0"/>
        <v>0</v>
      </c>
      <c r="C30" s="22" t="s">
        <v>12270</v>
      </c>
      <c r="D30" s="78">
        <f t="shared" si="1"/>
        <v>0</v>
      </c>
      <c r="E30" s="17">
        <f t="shared" si="2"/>
        <v>0</v>
      </c>
      <c r="F30" s="3">
        <f t="shared" si="3"/>
        <v>0</v>
      </c>
      <c r="G30" s="19">
        <f t="shared" si="14"/>
        <v>0</v>
      </c>
      <c r="H30" s="23">
        <v>0</v>
      </c>
      <c r="I30" s="17">
        <f t="shared" si="19"/>
        <v>0</v>
      </c>
      <c r="J30" s="17">
        <f t="shared" si="19"/>
        <v>0</v>
      </c>
      <c r="K30" s="23">
        <v>0</v>
      </c>
      <c r="L30" s="17">
        <f t="shared" si="5"/>
        <v>0</v>
      </c>
      <c r="M30" s="78">
        <f t="shared" si="6"/>
        <v>0</v>
      </c>
      <c r="N30" s="17">
        <f t="shared" si="15"/>
        <v>0</v>
      </c>
      <c r="O30" s="3">
        <f t="shared" si="7"/>
        <v>0</v>
      </c>
      <c r="P30" s="23">
        <v>0</v>
      </c>
      <c r="Q30" s="30">
        <f t="shared" si="8"/>
        <v>0</v>
      </c>
      <c r="R30" s="17">
        <f t="shared" si="9"/>
        <v>0</v>
      </c>
      <c r="S30" s="17">
        <f t="shared" si="16"/>
        <v>0</v>
      </c>
      <c r="T30" s="23">
        <v>0</v>
      </c>
      <c r="U30" s="17">
        <f t="shared" si="10"/>
        <v>0</v>
      </c>
      <c r="W30" s="17">
        <f t="shared" si="20"/>
        <v>0</v>
      </c>
      <c r="X30" s="17">
        <f t="shared" si="20"/>
        <v>0</v>
      </c>
      <c r="Y30" s="17">
        <f t="shared" si="20"/>
        <v>0</v>
      </c>
      <c r="Z30" s="17">
        <f t="shared" si="20"/>
        <v>0</v>
      </c>
      <c r="AA30" s="17">
        <f t="shared" si="20"/>
        <v>0</v>
      </c>
      <c r="AB30" s="17">
        <f t="shared" si="20"/>
        <v>0</v>
      </c>
      <c r="AC30" s="17">
        <f t="shared" si="20"/>
        <v>0</v>
      </c>
      <c r="AD30" s="17">
        <f t="shared" si="20"/>
        <v>0</v>
      </c>
      <c r="AE30" s="17">
        <f t="shared" si="20"/>
        <v>0</v>
      </c>
      <c r="AG30" s="17">
        <f t="shared" si="21"/>
        <v>0</v>
      </c>
      <c r="AH30" s="17">
        <f t="shared" si="21"/>
        <v>0</v>
      </c>
      <c r="AI30" s="17">
        <f t="shared" si="21"/>
        <v>0</v>
      </c>
      <c r="AJ30" s="17">
        <f t="shared" si="21"/>
        <v>0</v>
      </c>
      <c r="AK30" s="17">
        <f t="shared" si="21"/>
        <v>0</v>
      </c>
      <c r="AL30" s="17">
        <f t="shared" si="21"/>
        <v>0</v>
      </c>
      <c r="AN30" s="35">
        <f t="shared" si="13"/>
        <v>0</v>
      </c>
      <c r="AO30" s="5"/>
    </row>
    <row r="31" spans="1:41" ht="15">
      <c r="A31" s="24" t="s">
        <v>12271</v>
      </c>
      <c r="B31" s="15">
        <f t="shared" si="0"/>
        <v>0</v>
      </c>
      <c r="C31" s="22" t="s">
        <v>12272</v>
      </c>
      <c r="D31" s="78">
        <f t="shared" si="1"/>
        <v>0</v>
      </c>
      <c r="E31" s="17">
        <f t="shared" si="2"/>
        <v>0</v>
      </c>
      <c r="F31" s="3">
        <f t="shared" si="3"/>
        <v>0</v>
      </c>
      <c r="G31" s="19">
        <f t="shared" si="14"/>
        <v>0</v>
      </c>
      <c r="H31" s="23">
        <v>0</v>
      </c>
      <c r="I31" s="17">
        <f t="shared" si="19"/>
        <v>0</v>
      </c>
      <c r="J31" s="17">
        <f t="shared" si="19"/>
        <v>0</v>
      </c>
      <c r="K31" s="23">
        <v>0</v>
      </c>
      <c r="L31" s="17">
        <f t="shared" si="5"/>
        <v>0</v>
      </c>
      <c r="M31" s="78">
        <f t="shared" si="6"/>
        <v>0</v>
      </c>
      <c r="N31" s="17">
        <f t="shared" si="15"/>
        <v>0</v>
      </c>
      <c r="O31" s="3">
        <f t="shared" si="7"/>
        <v>0</v>
      </c>
      <c r="P31" s="23">
        <v>0</v>
      </c>
      <c r="Q31" s="30">
        <f t="shared" si="8"/>
        <v>0</v>
      </c>
      <c r="R31" s="17">
        <f t="shared" si="9"/>
        <v>0</v>
      </c>
      <c r="S31" s="17">
        <f t="shared" si="16"/>
        <v>0</v>
      </c>
      <c r="T31" s="23">
        <v>0</v>
      </c>
      <c r="U31" s="17">
        <f t="shared" si="10"/>
        <v>0</v>
      </c>
      <c r="W31" s="17">
        <f t="shared" si="20"/>
        <v>0</v>
      </c>
      <c r="X31" s="17">
        <f t="shared" si="20"/>
        <v>0</v>
      </c>
      <c r="Y31" s="17">
        <f t="shared" si="20"/>
        <v>0</v>
      </c>
      <c r="Z31" s="17">
        <f t="shared" si="20"/>
        <v>0</v>
      </c>
      <c r="AA31" s="17">
        <f t="shared" si="20"/>
        <v>0</v>
      </c>
      <c r="AB31" s="17">
        <f t="shared" si="20"/>
        <v>0</v>
      </c>
      <c r="AC31" s="17">
        <f t="shared" si="20"/>
        <v>0</v>
      </c>
      <c r="AD31" s="17">
        <f t="shared" si="20"/>
        <v>0</v>
      </c>
      <c r="AE31" s="17">
        <f t="shared" si="20"/>
        <v>0</v>
      </c>
      <c r="AG31" s="17">
        <f t="shared" si="21"/>
        <v>0</v>
      </c>
      <c r="AH31" s="17">
        <f t="shared" si="21"/>
        <v>0</v>
      </c>
      <c r="AI31" s="17">
        <f t="shared" si="21"/>
        <v>0</v>
      </c>
      <c r="AJ31" s="17">
        <f t="shared" si="21"/>
        <v>0</v>
      </c>
      <c r="AK31" s="17">
        <f t="shared" si="21"/>
        <v>0</v>
      </c>
      <c r="AL31" s="17">
        <f t="shared" si="21"/>
        <v>0</v>
      </c>
      <c r="AN31" s="35">
        <f t="shared" si="13"/>
        <v>0</v>
      </c>
      <c r="AO31" s="5"/>
    </row>
    <row r="32" spans="1:41" ht="15">
      <c r="A32" s="24" t="s">
        <v>12273</v>
      </c>
      <c r="B32" s="15">
        <f t="shared" si="0"/>
        <v>0</v>
      </c>
      <c r="C32" s="22" t="s">
        <v>12274</v>
      </c>
      <c r="D32" s="78">
        <f t="shared" si="1"/>
        <v>0</v>
      </c>
      <c r="E32" s="17">
        <f t="shared" si="2"/>
        <v>0</v>
      </c>
      <c r="F32" s="3">
        <f t="shared" si="3"/>
        <v>0</v>
      </c>
      <c r="G32" s="19">
        <f t="shared" si="14"/>
        <v>0</v>
      </c>
      <c r="H32" s="23">
        <v>0</v>
      </c>
      <c r="I32" s="17">
        <f t="shared" si="19"/>
        <v>0</v>
      </c>
      <c r="J32" s="17">
        <f t="shared" si="19"/>
        <v>0</v>
      </c>
      <c r="K32" s="23">
        <v>0</v>
      </c>
      <c r="L32" s="17">
        <f t="shared" si="5"/>
        <v>0</v>
      </c>
      <c r="M32" s="78">
        <f t="shared" si="6"/>
        <v>0</v>
      </c>
      <c r="N32" s="17">
        <f t="shared" si="15"/>
        <v>0</v>
      </c>
      <c r="O32" s="3">
        <f t="shared" si="7"/>
        <v>0</v>
      </c>
      <c r="P32" s="23">
        <v>0</v>
      </c>
      <c r="Q32" s="30">
        <f t="shared" si="8"/>
        <v>0</v>
      </c>
      <c r="R32" s="17">
        <f t="shared" si="9"/>
        <v>0</v>
      </c>
      <c r="S32" s="17">
        <f t="shared" si="16"/>
        <v>0</v>
      </c>
      <c r="T32" s="23">
        <v>0</v>
      </c>
      <c r="U32" s="17">
        <f t="shared" si="10"/>
        <v>0</v>
      </c>
      <c r="W32" s="17">
        <f t="shared" si="20"/>
        <v>0</v>
      </c>
      <c r="X32" s="17">
        <f t="shared" si="20"/>
        <v>0</v>
      </c>
      <c r="Y32" s="17">
        <f t="shared" si="20"/>
        <v>0</v>
      </c>
      <c r="Z32" s="17">
        <f t="shared" si="20"/>
        <v>0</v>
      </c>
      <c r="AA32" s="17">
        <f t="shared" si="20"/>
        <v>0</v>
      </c>
      <c r="AB32" s="17">
        <f t="shared" si="20"/>
        <v>0</v>
      </c>
      <c r="AC32" s="17">
        <f t="shared" si="20"/>
        <v>0</v>
      </c>
      <c r="AD32" s="17">
        <f t="shared" si="20"/>
        <v>0</v>
      </c>
      <c r="AE32" s="17">
        <f t="shared" si="20"/>
        <v>0</v>
      </c>
      <c r="AG32" s="17">
        <f t="shared" si="21"/>
        <v>0</v>
      </c>
      <c r="AH32" s="17">
        <f t="shared" si="21"/>
        <v>0</v>
      </c>
      <c r="AI32" s="17">
        <f t="shared" si="21"/>
        <v>0</v>
      </c>
      <c r="AJ32" s="17">
        <f t="shared" si="21"/>
        <v>0</v>
      </c>
      <c r="AK32" s="17">
        <f t="shared" si="21"/>
        <v>0</v>
      </c>
      <c r="AL32" s="17">
        <f t="shared" si="21"/>
        <v>0</v>
      </c>
      <c r="AN32" s="35">
        <f t="shared" si="13"/>
        <v>0</v>
      </c>
      <c r="AO32" s="33"/>
    </row>
    <row r="33" spans="1:41" ht="15">
      <c r="A33" s="24" t="s">
        <v>12275</v>
      </c>
      <c r="B33" s="15">
        <f t="shared" si="0"/>
        <v>0</v>
      </c>
      <c r="C33" s="22" t="s">
        <v>12276</v>
      </c>
      <c r="D33" s="78">
        <f t="shared" si="1"/>
        <v>0</v>
      </c>
      <c r="E33" s="17">
        <f t="shared" si="2"/>
        <v>0</v>
      </c>
      <c r="F33" s="3">
        <f t="shared" si="3"/>
        <v>0</v>
      </c>
      <c r="G33" s="19">
        <f t="shared" si="14"/>
        <v>0</v>
      </c>
      <c r="H33" s="23">
        <v>0</v>
      </c>
      <c r="I33" s="17">
        <f t="shared" si="19"/>
        <v>0</v>
      </c>
      <c r="J33" s="17">
        <f t="shared" si="19"/>
        <v>0</v>
      </c>
      <c r="K33" s="23">
        <v>0</v>
      </c>
      <c r="L33" s="17">
        <f t="shared" si="5"/>
        <v>0</v>
      </c>
      <c r="M33" s="78">
        <f t="shared" si="6"/>
        <v>0</v>
      </c>
      <c r="N33" s="17">
        <f t="shared" si="15"/>
        <v>0</v>
      </c>
      <c r="O33" s="3">
        <f t="shared" si="7"/>
        <v>0</v>
      </c>
      <c r="P33" s="23">
        <v>0</v>
      </c>
      <c r="Q33" s="30">
        <f t="shared" si="8"/>
        <v>0</v>
      </c>
      <c r="R33" s="17">
        <f t="shared" si="9"/>
        <v>0</v>
      </c>
      <c r="S33" s="17">
        <f t="shared" si="16"/>
        <v>0</v>
      </c>
      <c r="T33" s="23">
        <v>0</v>
      </c>
      <c r="U33" s="17">
        <f t="shared" si="10"/>
        <v>0</v>
      </c>
      <c r="W33" s="17">
        <f t="shared" si="20"/>
        <v>0</v>
      </c>
      <c r="X33" s="17">
        <f t="shared" si="20"/>
        <v>0</v>
      </c>
      <c r="Y33" s="17">
        <f t="shared" si="20"/>
        <v>0</v>
      </c>
      <c r="Z33" s="17">
        <f t="shared" si="20"/>
        <v>0</v>
      </c>
      <c r="AA33" s="17">
        <f t="shared" si="20"/>
        <v>0</v>
      </c>
      <c r="AB33" s="17">
        <f t="shared" si="20"/>
        <v>0</v>
      </c>
      <c r="AC33" s="17">
        <f t="shared" si="20"/>
        <v>0</v>
      </c>
      <c r="AD33" s="17">
        <f t="shared" si="20"/>
        <v>0</v>
      </c>
      <c r="AE33" s="17">
        <f t="shared" si="20"/>
        <v>0</v>
      </c>
      <c r="AG33" s="17">
        <f t="shared" si="21"/>
        <v>0</v>
      </c>
      <c r="AH33" s="17">
        <f t="shared" si="21"/>
        <v>0</v>
      </c>
      <c r="AI33" s="17">
        <f t="shared" si="21"/>
        <v>0</v>
      </c>
      <c r="AJ33" s="17">
        <f t="shared" si="21"/>
        <v>0</v>
      </c>
      <c r="AK33" s="17">
        <f t="shared" si="21"/>
        <v>0</v>
      </c>
      <c r="AL33" s="17">
        <f t="shared" si="21"/>
        <v>0</v>
      </c>
      <c r="AN33" s="35">
        <f t="shared" si="13"/>
        <v>0</v>
      </c>
      <c r="AO33" s="33"/>
    </row>
    <row r="34" spans="1:41" ht="15">
      <c r="A34" s="24" t="s">
        <v>12277</v>
      </c>
      <c r="B34" s="15">
        <f t="shared" si="0"/>
        <v>0</v>
      </c>
      <c r="C34" s="22" t="s">
        <v>12278</v>
      </c>
      <c r="D34" s="78">
        <f t="shared" si="1"/>
        <v>0</v>
      </c>
      <c r="E34" s="17">
        <f t="shared" si="2"/>
        <v>0</v>
      </c>
      <c r="F34" s="3">
        <f t="shared" si="3"/>
        <v>0</v>
      </c>
      <c r="G34" s="19">
        <f t="shared" si="14"/>
        <v>0</v>
      </c>
      <c r="H34" s="23">
        <v>0</v>
      </c>
      <c r="I34" s="17">
        <f t="shared" si="19"/>
        <v>0</v>
      </c>
      <c r="J34" s="17">
        <f t="shared" si="19"/>
        <v>0</v>
      </c>
      <c r="K34" s="23">
        <v>0</v>
      </c>
      <c r="L34" s="17">
        <f t="shared" si="5"/>
        <v>0</v>
      </c>
      <c r="M34" s="78">
        <f t="shared" si="6"/>
        <v>0</v>
      </c>
      <c r="N34" s="17">
        <f t="shared" si="15"/>
        <v>0</v>
      </c>
      <c r="O34" s="3">
        <f t="shared" si="7"/>
        <v>0</v>
      </c>
      <c r="P34" s="23">
        <v>0</v>
      </c>
      <c r="Q34" s="30">
        <f t="shared" si="8"/>
        <v>0</v>
      </c>
      <c r="R34" s="17">
        <f t="shared" si="9"/>
        <v>0</v>
      </c>
      <c r="S34" s="17">
        <f t="shared" si="16"/>
        <v>0</v>
      </c>
      <c r="T34" s="23">
        <v>0</v>
      </c>
      <c r="U34" s="17">
        <f t="shared" si="10"/>
        <v>0</v>
      </c>
      <c r="W34" s="17">
        <f t="shared" si="20"/>
        <v>0</v>
      </c>
      <c r="X34" s="17">
        <f t="shared" si="20"/>
        <v>0</v>
      </c>
      <c r="Y34" s="17">
        <f t="shared" si="20"/>
        <v>0</v>
      </c>
      <c r="Z34" s="17">
        <f t="shared" si="20"/>
        <v>0</v>
      </c>
      <c r="AA34" s="17">
        <f t="shared" si="20"/>
        <v>0</v>
      </c>
      <c r="AB34" s="17">
        <f t="shared" si="20"/>
        <v>0</v>
      </c>
      <c r="AC34" s="17">
        <f t="shared" si="20"/>
        <v>0</v>
      </c>
      <c r="AD34" s="17">
        <f t="shared" si="20"/>
        <v>0</v>
      </c>
      <c r="AE34" s="17">
        <f t="shared" si="20"/>
        <v>0</v>
      </c>
      <c r="AG34" s="17">
        <f t="shared" si="21"/>
        <v>0</v>
      </c>
      <c r="AH34" s="17">
        <f t="shared" si="21"/>
        <v>0</v>
      </c>
      <c r="AI34" s="17">
        <f t="shared" si="21"/>
        <v>0</v>
      </c>
      <c r="AJ34" s="17">
        <f t="shared" si="21"/>
        <v>0</v>
      </c>
      <c r="AK34" s="17">
        <f t="shared" si="21"/>
        <v>0</v>
      </c>
      <c r="AL34" s="17">
        <f t="shared" si="21"/>
        <v>0</v>
      </c>
      <c r="AN34" s="35">
        <f t="shared" si="13"/>
        <v>0</v>
      </c>
      <c r="AO34" s="5"/>
    </row>
    <row r="35" spans="1:41" ht="15">
      <c r="A35" s="24" t="s">
        <v>12279</v>
      </c>
      <c r="B35" s="15">
        <f t="shared" si="0"/>
        <v>0</v>
      </c>
      <c r="C35" s="22" t="s">
        <v>12280</v>
      </c>
      <c r="D35" s="78">
        <f t="shared" si="1"/>
        <v>0</v>
      </c>
      <c r="E35" s="17">
        <f t="shared" si="2"/>
        <v>0</v>
      </c>
      <c r="F35" s="3">
        <f t="shared" si="3"/>
        <v>0</v>
      </c>
      <c r="G35" s="19">
        <f t="shared" si="14"/>
        <v>0</v>
      </c>
      <c r="H35" s="23">
        <v>0</v>
      </c>
      <c r="I35" s="17">
        <f t="shared" si="19"/>
        <v>0</v>
      </c>
      <c r="J35" s="17">
        <f t="shared" si="19"/>
        <v>0</v>
      </c>
      <c r="K35" s="23">
        <v>0</v>
      </c>
      <c r="L35" s="17">
        <f t="shared" si="5"/>
        <v>0</v>
      </c>
      <c r="M35" s="78">
        <f t="shared" si="6"/>
        <v>0</v>
      </c>
      <c r="N35" s="17">
        <f t="shared" si="15"/>
        <v>0</v>
      </c>
      <c r="O35" s="3">
        <f t="shared" si="7"/>
        <v>0</v>
      </c>
      <c r="P35" s="23">
        <v>0</v>
      </c>
      <c r="Q35" s="30">
        <f t="shared" si="8"/>
        <v>0</v>
      </c>
      <c r="R35" s="17">
        <f t="shared" si="9"/>
        <v>0</v>
      </c>
      <c r="S35" s="17">
        <f t="shared" si="16"/>
        <v>0</v>
      </c>
      <c r="T35" s="23">
        <v>0</v>
      </c>
      <c r="U35" s="17">
        <f t="shared" si="10"/>
        <v>0</v>
      </c>
      <c r="W35" s="17">
        <f t="shared" si="20"/>
        <v>0</v>
      </c>
      <c r="X35" s="17">
        <f t="shared" si="20"/>
        <v>0</v>
      </c>
      <c r="Y35" s="17">
        <f t="shared" si="20"/>
        <v>0</v>
      </c>
      <c r="Z35" s="17">
        <f t="shared" si="20"/>
        <v>0</v>
      </c>
      <c r="AA35" s="17">
        <f t="shared" si="20"/>
        <v>0</v>
      </c>
      <c r="AB35" s="17">
        <f t="shared" si="20"/>
        <v>0</v>
      </c>
      <c r="AC35" s="17">
        <f t="shared" si="20"/>
        <v>0</v>
      </c>
      <c r="AD35" s="17">
        <f t="shared" si="20"/>
        <v>0</v>
      </c>
      <c r="AE35" s="17">
        <f t="shared" si="20"/>
        <v>0</v>
      </c>
      <c r="AG35" s="17">
        <f t="shared" si="21"/>
        <v>0</v>
      </c>
      <c r="AH35" s="17">
        <f t="shared" si="21"/>
        <v>0</v>
      </c>
      <c r="AI35" s="17">
        <f t="shared" si="21"/>
        <v>0</v>
      </c>
      <c r="AJ35" s="17">
        <f t="shared" si="21"/>
        <v>0</v>
      </c>
      <c r="AK35" s="17">
        <f t="shared" si="21"/>
        <v>0</v>
      </c>
      <c r="AL35" s="17">
        <f t="shared" si="21"/>
        <v>0</v>
      </c>
      <c r="AN35" s="35">
        <f t="shared" si="13"/>
        <v>0</v>
      </c>
      <c r="AO35" s="5"/>
    </row>
    <row r="36" spans="1:41" ht="15">
      <c r="A36" s="24" t="s">
        <v>12281</v>
      </c>
      <c r="B36" s="15">
        <f t="shared" si="0"/>
        <v>0</v>
      </c>
      <c r="C36" s="22" t="s">
        <v>12282</v>
      </c>
      <c r="D36" s="78">
        <f t="shared" si="1"/>
        <v>0</v>
      </c>
      <c r="E36" s="17">
        <f t="shared" si="2"/>
        <v>0</v>
      </c>
      <c r="F36" s="3">
        <f t="shared" si="3"/>
        <v>0</v>
      </c>
      <c r="G36" s="19">
        <f t="shared" si="14"/>
        <v>0</v>
      </c>
      <c r="H36" s="23">
        <v>0</v>
      </c>
      <c r="I36" s="17">
        <f t="shared" si="19"/>
        <v>0</v>
      </c>
      <c r="J36" s="17">
        <f t="shared" si="19"/>
        <v>0</v>
      </c>
      <c r="K36" s="23">
        <v>0</v>
      </c>
      <c r="L36" s="17">
        <f t="shared" si="5"/>
        <v>0</v>
      </c>
      <c r="M36" s="78">
        <f t="shared" si="6"/>
        <v>0</v>
      </c>
      <c r="N36" s="17">
        <f t="shared" si="15"/>
        <v>0</v>
      </c>
      <c r="O36" s="3">
        <f t="shared" si="7"/>
        <v>0</v>
      </c>
      <c r="P36" s="23">
        <v>0</v>
      </c>
      <c r="Q36" s="30">
        <f t="shared" si="8"/>
        <v>0</v>
      </c>
      <c r="R36" s="17">
        <f t="shared" si="9"/>
        <v>0</v>
      </c>
      <c r="S36" s="17">
        <f t="shared" si="16"/>
        <v>0</v>
      </c>
      <c r="T36" s="23">
        <v>0</v>
      </c>
      <c r="U36" s="17">
        <f t="shared" si="10"/>
        <v>0</v>
      </c>
      <c r="W36" s="17">
        <f t="shared" si="20"/>
        <v>0</v>
      </c>
      <c r="X36" s="17">
        <f t="shared" si="20"/>
        <v>0</v>
      </c>
      <c r="Y36" s="17">
        <f t="shared" si="20"/>
        <v>0</v>
      </c>
      <c r="Z36" s="17">
        <f t="shared" si="20"/>
        <v>0</v>
      </c>
      <c r="AA36" s="17">
        <f t="shared" si="20"/>
        <v>0</v>
      </c>
      <c r="AB36" s="17">
        <f t="shared" si="20"/>
        <v>0</v>
      </c>
      <c r="AC36" s="17">
        <f t="shared" si="20"/>
        <v>0</v>
      </c>
      <c r="AD36" s="17">
        <f t="shared" si="20"/>
        <v>0</v>
      </c>
      <c r="AE36" s="17">
        <f t="shared" si="20"/>
        <v>0</v>
      </c>
      <c r="AG36" s="17">
        <f t="shared" si="21"/>
        <v>0</v>
      </c>
      <c r="AH36" s="17">
        <f t="shared" si="21"/>
        <v>0</v>
      </c>
      <c r="AI36" s="17">
        <f t="shared" si="21"/>
        <v>0</v>
      </c>
      <c r="AJ36" s="17">
        <f t="shared" si="21"/>
        <v>0</v>
      </c>
      <c r="AK36" s="17">
        <f t="shared" si="21"/>
        <v>0</v>
      </c>
      <c r="AL36" s="17">
        <f t="shared" si="21"/>
        <v>0</v>
      </c>
      <c r="AN36" s="35">
        <f t="shared" si="13"/>
        <v>0</v>
      </c>
      <c r="AO36" s="33"/>
    </row>
    <row r="37" spans="1:41" ht="15">
      <c r="A37" s="24" t="s">
        <v>12283</v>
      </c>
      <c r="B37" s="15">
        <f t="shared" si="0"/>
        <v>0</v>
      </c>
      <c r="C37" s="22" t="s">
        <v>12284</v>
      </c>
      <c r="D37" s="78">
        <f t="shared" si="1"/>
        <v>0</v>
      </c>
      <c r="E37" s="17">
        <f t="shared" si="2"/>
        <v>0</v>
      </c>
      <c r="F37" s="3">
        <f t="shared" si="3"/>
        <v>0</v>
      </c>
      <c r="G37" s="19">
        <f t="shared" si="14"/>
        <v>0</v>
      </c>
      <c r="H37" s="23">
        <v>0</v>
      </c>
      <c r="I37" s="17">
        <f t="shared" si="19"/>
        <v>0</v>
      </c>
      <c r="J37" s="17">
        <f t="shared" si="19"/>
        <v>0</v>
      </c>
      <c r="K37" s="23">
        <v>0</v>
      </c>
      <c r="L37" s="17">
        <f t="shared" si="5"/>
        <v>0</v>
      </c>
      <c r="M37" s="78">
        <f t="shared" si="6"/>
        <v>0</v>
      </c>
      <c r="N37" s="17">
        <f t="shared" si="15"/>
        <v>0</v>
      </c>
      <c r="O37" s="3">
        <f t="shared" si="7"/>
        <v>0</v>
      </c>
      <c r="P37" s="23">
        <v>0</v>
      </c>
      <c r="Q37" s="30">
        <f t="shared" si="8"/>
        <v>0</v>
      </c>
      <c r="R37" s="17">
        <f t="shared" si="9"/>
        <v>0</v>
      </c>
      <c r="S37" s="17">
        <f t="shared" si="16"/>
        <v>0</v>
      </c>
      <c r="T37" s="23">
        <v>0</v>
      </c>
      <c r="U37" s="17">
        <f t="shared" si="10"/>
        <v>0</v>
      </c>
      <c r="W37" s="17">
        <f t="shared" si="20"/>
        <v>0</v>
      </c>
      <c r="X37" s="17">
        <f t="shared" si="20"/>
        <v>0</v>
      </c>
      <c r="Y37" s="17">
        <f t="shared" si="20"/>
        <v>0</v>
      </c>
      <c r="Z37" s="17">
        <f t="shared" si="20"/>
        <v>0</v>
      </c>
      <c r="AA37" s="17">
        <f t="shared" si="20"/>
        <v>0</v>
      </c>
      <c r="AB37" s="17">
        <f t="shared" si="20"/>
        <v>0</v>
      </c>
      <c r="AC37" s="17">
        <f t="shared" si="20"/>
        <v>0</v>
      </c>
      <c r="AD37" s="17">
        <f t="shared" si="20"/>
        <v>0</v>
      </c>
      <c r="AE37" s="17">
        <f t="shared" si="20"/>
        <v>0</v>
      </c>
      <c r="AG37" s="17">
        <f t="shared" si="21"/>
        <v>0</v>
      </c>
      <c r="AH37" s="17">
        <f t="shared" si="21"/>
        <v>0</v>
      </c>
      <c r="AI37" s="17">
        <f t="shared" si="21"/>
        <v>0</v>
      </c>
      <c r="AJ37" s="17">
        <f t="shared" si="21"/>
        <v>0</v>
      </c>
      <c r="AK37" s="17">
        <f t="shared" si="21"/>
        <v>0</v>
      </c>
      <c r="AL37" s="17">
        <f t="shared" si="21"/>
        <v>0</v>
      </c>
      <c r="AN37" s="35">
        <f t="shared" si="13"/>
        <v>0</v>
      </c>
      <c r="AO37" s="33"/>
    </row>
    <row r="38" spans="1:41" ht="15">
      <c r="A38" s="24" t="s">
        <v>12285</v>
      </c>
      <c r="B38" s="15">
        <f t="shared" si="0"/>
        <v>0</v>
      </c>
      <c r="C38" s="22" t="s">
        <v>12286</v>
      </c>
      <c r="D38" s="78">
        <f t="shared" si="1"/>
        <v>0</v>
      </c>
      <c r="E38" s="17">
        <f t="shared" si="2"/>
        <v>0</v>
      </c>
      <c r="F38" s="3">
        <f t="shared" si="3"/>
        <v>0</v>
      </c>
      <c r="G38" s="19">
        <f t="shared" si="14"/>
        <v>0</v>
      </c>
      <c r="H38" s="23">
        <v>0</v>
      </c>
      <c r="I38" s="17">
        <f t="shared" si="19"/>
        <v>0</v>
      </c>
      <c r="J38" s="17">
        <f t="shared" si="19"/>
        <v>0</v>
      </c>
      <c r="K38" s="23">
        <v>0</v>
      </c>
      <c r="L38" s="17">
        <f t="shared" si="5"/>
        <v>0</v>
      </c>
      <c r="M38" s="78">
        <f t="shared" si="6"/>
        <v>0</v>
      </c>
      <c r="N38" s="17">
        <f t="shared" si="15"/>
        <v>0</v>
      </c>
      <c r="O38" s="3">
        <f t="shared" si="7"/>
        <v>0</v>
      </c>
      <c r="P38" s="23">
        <v>0</v>
      </c>
      <c r="Q38" s="30">
        <f t="shared" si="8"/>
        <v>0</v>
      </c>
      <c r="R38" s="17">
        <f t="shared" si="9"/>
        <v>0</v>
      </c>
      <c r="S38" s="17">
        <f t="shared" si="16"/>
        <v>0</v>
      </c>
      <c r="T38" s="23">
        <v>0</v>
      </c>
      <c r="U38" s="17">
        <f t="shared" si="10"/>
        <v>0</v>
      </c>
      <c r="W38" s="17">
        <f t="shared" ref="W38:AE47" si="22">SUMPRODUCT(W$374:W$599*(LEFT($A$374:$A$599,LEN($A38))=$A38))</f>
        <v>0</v>
      </c>
      <c r="X38" s="17">
        <f t="shared" si="22"/>
        <v>0</v>
      </c>
      <c r="Y38" s="17">
        <f t="shared" si="22"/>
        <v>0</v>
      </c>
      <c r="Z38" s="17">
        <f t="shared" si="22"/>
        <v>0</v>
      </c>
      <c r="AA38" s="17">
        <f t="shared" si="22"/>
        <v>0</v>
      </c>
      <c r="AB38" s="17">
        <f t="shared" si="22"/>
        <v>0</v>
      </c>
      <c r="AC38" s="17">
        <f t="shared" si="22"/>
        <v>0</v>
      </c>
      <c r="AD38" s="17">
        <f t="shared" si="22"/>
        <v>0</v>
      </c>
      <c r="AE38" s="17">
        <f t="shared" si="22"/>
        <v>0</v>
      </c>
      <c r="AG38" s="17">
        <f t="shared" ref="AG38:AL47" si="23">SUMPRODUCT(AG$374:AG$599*(LEFT($A$374:$A$599,LEN($A38))=$A38))</f>
        <v>0</v>
      </c>
      <c r="AH38" s="17">
        <f t="shared" si="23"/>
        <v>0</v>
      </c>
      <c r="AI38" s="17">
        <f t="shared" si="23"/>
        <v>0</v>
      </c>
      <c r="AJ38" s="17">
        <f t="shared" si="23"/>
        <v>0</v>
      </c>
      <c r="AK38" s="17">
        <f t="shared" si="23"/>
        <v>0</v>
      </c>
      <c r="AL38" s="17">
        <f t="shared" si="23"/>
        <v>0</v>
      </c>
      <c r="AN38" s="35">
        <f t="shared" si="13"/>
        <v>0</v>
      </c>
      <c r="AO38" s="5"/>
    </row>
    <row r="39" spans="1:41" ht="15">
      <c r="A39" s="209" t="s">
        <v>12287</v>
      </c>
      <c r="B39" s="15">
        <f t="shared" si="0"/>
        <v>0</v>
      </c>
      <c r="C39" s="22" t="s">
        <v>12288</v>
      </c>
      <c r="D39" s="78">
        <f t="shared" si="1"/>
        <v>0</v>
      </c>
      <c r="E39" s="17">
        <f t="shared" si="2"/>
        <v>0</v>
      </c>
      <c r="F39" s="3">
        <f t="shared" si="3"/>
        <v>0</v>
      </c>
      <c r="G39" s="19">
        <f t="shared" si="14"/>
        <v>0</v>
      </c>
      <c r="H39" s="23">
        <v>0</v>
      </c>
      <c r="I39" s="17">
        <f t="shared" si="19"/>
        <v>0</v>
      </c>
      <c r="J39" s="17">
        <f t="shared" si="19"/>
        <v>0</v>
      </c>
      <c r="K39" s="23">
        <v>0</v>
      </c>
      <c r="L39" s="17">
        <f t="shared" si="5"/>
        <v>0</v>
      </c>
      <c r="M39" s="78">
        <f t="shared" si="6"/>
        <v>0</v>
      </c>
      <c r="N39" s="17">
        <f t="shared" si="15"/>
        <v>0</v>
      </c>
      <c r="O39" s="3">
        <f t="shared" si="7"/>
        <v>0</v>
      </c>
      <c r="P39" s="23">
        <v>0</v>
      </c>
      <c r="Q39" s="30">
        <f t="shared" si="8"/>
        <v>0</v>
      </c>
      <c r="R39" s="17">
        <f t="shared" si="9"/>
        <v>0</v>
      </c>
      <c r="S39" s="17">
        <f t="shared" si="16"/>
        <v>0</v>
      </c>
      <c r="T39" s="23">
        <v>0</v>
      </c>
      <c r="U39" s="17">
        <f t="shared" si="10"/>
        <v>0</v>
      </c>
      <c r="W39" s="17">
        <f t="shared" si="22"/>
        <v>0</v>
      </c>
      <c r="X39" s="17">
        <f t="shared" si="22"/>
        <v>0</v>
      </c>
      <c r="Y39" s="17">
        <f t="shared" si="22"/>
        <v>0</v>
      </c>
      <c r="Z39" s="17">
        <f t="shared" si="22"/>
        <v>0</v>
      </c>
      <c r="AA39" s="17">
        <f t="shared" si="22"/>
        <v>0</v>
      </c>
      <c r="AB39" s="17">
        <f t="shared" si="22"/>
        <v>0</v>
      </c>
      <c r="AC39" s="17">
        <f t="shared" si="22"/>
        <v>0</v>
      </c>
      <c r="AD39" s="17">
        <f t="shared" si="22"/>
        <v>0</v>
      </c>
      <c r="AE39" s="17">
        <f t="shared" si="22"/>
        <v>0</v>
      </c>
      <c r="AG39" s="17">
        <f t="shared" si="23"/>
        <v>0</v>
      </c>
      <c r="AH39" s="17">
        <f t="shared" si="23"/>
        <v>0</v>
      </c>
      <c r="AI39" s="17">
        <f t="shared" si="23"/>
        <v>0</v>
      </c>
      <c r="AJ39" s="17">
        <f t="shared" si="23"/>
        <v>0</v>
      </c>
      <c r="AK39" s="17">
        <f t="shared" si="23"/>
        <v>0</v>
      </c>
      <c r="AL39" s="17">
        <f t="shared" si="23"/>
        <v>0</v>
      </c>
      <c r="AN39" s="35">
        <f t="shared" si="13"/>
        <v>0</v>
      </c>
      <c r="AO39" s="5"/>
    </row>
    <row r="40" spans="1:41" ht="15">
      <c r="A40" s="21" t="s">
        <v>12289</v>
      </c>
      <c r="B40" s="15">
        <f t="shared" si="0"/>
        <v>0</v>
      </c>
      <c r="C40" s="22" t="s">
        <v>12290</v>
      </c>
      <c r="D40" s="77">
        <f t="shared" si="1"/>
        <v>0</v>
      </c>
      <c r="E40" s="17">
        <f t="shared" si="2"/>
        <v>0</v>
      </c>
      <c r="F40" s="29">
        <f t="shared" si="3"/>
        <v>0</v>
      </c>
      <c r="G40" s="19">
        <f>Z40+X40</f>
        <v>0</v>
      </c>
      <c r="H40" s="23">
        <v>0</v>
      </c>
      <c r="I40" s="17">
        <f t="shared" si="19"/>
        <v>0</v>
      </c>
      <c r="J40" s="17">
        <f t="shared" si="19"/>
        <v>0</v>
      </c>
      <c r="K40" s="30">
        <f t="shared" ref="K40:K103" si="24">AA40</f>
        <v>0</v>
      </c>
      <c r="L40" s="17">
        <f t="shared" si="5"/>
        <v>0</v>
      </c>
      <c r="M40" s="77">
        <f t="shared" si="6"/>
        <v>0</v>
      </c>
      <c r="N40" s="17">
        <f t="shared" si="15"/>
        <v>0</v>
      </c>
      <c r="O40" s="29">
        <f t="shared" si="7"/>
        <v>0</v>
      </c>
      <c r="P40" s="23">
        <v>0</v>
      </c>
      <c r="Q40" s="30">
        <f>AC40+AE40</f>
        <v>0</v>
      </c>
      <c r="R40" s="17">
        <f t="shared" si="9"/>
        <v>0</v>
      </c>
      <c r="S40" s="17">
        <f t="shared" si="16"/>
        <v>0</v>
      </c>
      <c r="T40" s="23">
        <v>0</v>
      </c>
      <c r="U40" s="17">
        <f t="shared" si="10"/>
        <v>0</v>
      </c>
      <c r="W40" s="17">
        <f t="shared" si="22"/>
        <v>0</v>
      </c>
      <c r="X40" s="17">
        <f t="shared" si="22"/>
        <v>0</v>
      </c>
      <c r="Y40" s="17">
        <f t="shared" si="22"/>
        <v>0</v>
      </c>
      <c r="Z40" s="17">
        <f t="shared" si="22"/>
        <v>0</v>
      </c>
      <c r="AA40" s="17">
        <f t="shared" si="22"/>
        <v>0</v>
      </c>
      <c r="AB40" s="17">
        <f t="shared" si="22"/>
        <v>0</v>
      </c>
      <c r="AC40" s="17">
        <f t="shared" si="22"/>
        <v>0</v>
      </c>
      <c r="AD40" s="17">
        <f t="shared" si="22"/>
        <v>0</v>
      </c>
      <c r="AE40" s="17">
        <f t="shared" si="22"/>
        <v>0</v>
      </c>
      <c r="AG40" s="17">
        <f t="shared" si="23"/>
        <v>0</v>
      </c>
      <c r="AH40" s="17">
        <f t="shared" si="23"/>
        <v>0</v>
      </c>
      <c r="AI40" s="17">
        <f t="shared" si="23"/>
        <v>0</v>
      </c>
      <c r="AJ40" s="17">
        <f t="shared" si="23"/>
        <v>0</v>
      </c>
      <c r="AK40" s="17">
        <f t="shared" si="23"/>
        <v>0</v>
      </c>
      <c r="AL40" s="17">
        <f t="shared" si="23"/>
        <v>0</v>
      </c>
      <c r="AN40" s="36">
        <f t="shared" ref="AN40:AN103" si="25">+(AJ40-Y40)+(AL40-AB40)+(AD40-AH40)</f>
        <v>0</v>
      </c>
      <c r="AO40" s="33"/>
    </row>
    <row r="41" spans="1:41" ht="15">
      <c r="A41" s="21" t="s">
        <v>12291</v>
      </c>
      <c r="B41" s="15">
        <f t="shared" si="0"/>
        <v>0</v>
      </c>
      <c r="C41" s="22" t="s">
        <v>12292</v>
      </c>
      <c r="D41" s="77">
        <f t="shared" si="1"/>
        <v>0</v>
      </c>
      <c r="E41" s="17">
        <f t="shared" si="2"/>
        <v>0</v>
      </c>
      <c r="F41" s="29">
        <f t="shared" si="3"/>
        <v>0</v>
      </c>
      <c r="G41" s="19">
        <f t="shared" ref="G41:G104" si="26">Z41+X41</f>
        <v>0</v>
      </c>
      <c r="H41" s="23">
        <v>0</v>
      </c>
      <c r="I41" s="17">
        <f t="shared" si="19"/>
        <v>0</v>
      </c>
      <c r="J41" s="17">
        <f t="shared" si="19"/>
        <v>0</v>
      </c>
      <c r="K41" s="30">
        <f t="shared" si="24"/>
        <v>0</v>
      </c>
      <c r="L41" s="17">
        <f t="shared" si="5"/>
        <v>0</v>
      </c>
      <c r="M41" s="77">
        <f t="shared" si="6"/>
        <v>0</v>
      </c>
      <c r="N41" s="17">
        <f t="shared" si="15"/>
        <v>0</v>
      </c>
      <c r="O41" s="29">
        <f t="shared" si="7"/>
        <v>0</v>
      </c>
      <c r="P41" s="23">
        <v>0</v>
      </c>
      <c r="Q41" s="30">
        <f t="shared" ref="Q41:Q104" si="27">AC41+AE41</f>
        <v>0</v>
      </c>
      <c r="R41" s="17">
        <f t="shared" si="9"/>
        <v>0</v>
      </c>
      <c r="S41" s="17">
        <f t="shared" si="16"/>
        <v>0</v>
      </c>
      <c r="T41" s="23">
        <v>0</v>
      </c>
      <c r="U41" s="17">
        <f t="shared" si="10"/>
        <v>0</v>
      </c>
      <c r="W41" s="17">
        <f t="shared" si="22"/>
        <v>0</v>
      </c>
      <c r="X41" s="17">
        <f t="shared" si="22"/>
        <v>0</v>
      </c>
      <c r="Y41" s="17">
        <f t="shared" si="22"/>
        <v>0</v>
      </c>
      <c r="Z41" s="17">
        <f t="shared" si="22"/>
        <v>0</v>
      </c>
      <c r="AA41" s="17">
        <f t="shared" si="22"/>
        <v>0</v>
      </c>
      <c r="AB41" s="17">
        <f t="shared" si="22"/>
        <v>0</v>
      </c>
      <c r="AC41" s="17">
        <f t="shared" si="22"/>
        <v>0</v>
      </c>
      <c r="AD41" s="17">
        <f t="shared" si="22"/>
        <v>0</v>
      </c>
      <c r="AE41" s="17">
        <f t="shared" si="22"/>
        <v>0</v>
      </c>
      <c r="AG41" s="17">
        <f t="shared" si="23"/>
        <v>0</v>
      </c>
      <c r="AH41" s="17">
        <f t="shared" si="23"/>
        <v>0</v>
      </c>
      <c r="AI41" s="17">
        <f t="shared" si="23"/>
        <v>0</v>
      </c>
      <c r="AJ41" s="17">
        <f t="shared" si="23"/>
        <v>0</v>
      </c>
      <c r="AK41" s="17">
        <f t="shared" si="23"/>
        <v>0</v>
      </c>
      <c r="AL41" s="17">
        <f t="shared" si="23"/>
        <v>0</v>
      </c>
      <c r="AN41" s="36">
        <f t="shared" si="25"/>
        <v>0</v>
      </c>
      <c r="AO41" s="33"/>
    </row>
    <row r="42" spans="1:41" ht="15">
      <c r="A42" s="21" t="s">
        <v>12293</v>
      </c>
      <c r="B42" s="15">
        <f t="shared" si="0"/>
        <v>0</v>
      </c>
      <c r="C42" s="22" t="s">
        <v>12294</v>
      </c>
      <c r="D42" s="77">
        <f t="shared" si="1"/>
        <v>0</v>
      </c>
      <c r="E42" s="17">
        <f t="shared" si="2"/>
        <v>0</v>
      </c>
      <c r="F42" s="29">
        <f t="shared" si="3"/>
        <v>0</v>
      </c>
      <c r="G42" s="19">
        <f t="shared" si="26"/>
        <v>0</v>
      </c>
      <c r="H42" s="23">
        <v>0</v>
      </c>
      <c r="I42" s="17">
        <f t="shared" si="19"/>
        <v>0</v>
      </c>
      <c r="J42" s="17">
        <f t="shared" si="19"/>
        <v>0</v>
      </c>
      <c r="K42" s="30">
        <f t="shared" si="24"/>
        <v>0</v>
      </c>
      <c r="L42" s="17">
        <f t="shared" si="5"/>
        <v>0</v>
      </c>
      <c r="M42" s="77">
        <f t="shared" si="6"/>
        <v>0</v>
      </c>
      <c r="N42" s="17">
        <f t="shared" si="15"/>
        <v>0</v>
      </c>
      <c r="O42" s="29">
        <f t="shared" si="7"/>
        <v>0</v>
      </c>
      <c r="P42" s="23">
        <v>0</v>
      </c>
      <c r="Q42" s="30">
        <f t="shared" si="27"/>
        <v>0</v>
      </c>
      <c r="R42" s="17">
        <f t="shared" si="9"/>
        <v>0</v>
      </c>
      <c r="S42" s="17">
        <f t="shared" si="16"/>
        <v>0</v>
      </c>
      <c r="T42" s="23">
        <v>0</v>
      </c>
      <c r="U42" s="17">
        <f t="shared" si="10"/>
        <v>0</v>
      </c>
      <c r="W42" s="17">
        <f t="shared" si="22"/>
        <v>0</v>
      </c>
      <c r="X42" s="17">
        <f t="shared" si="22"/>
        <v>0</v>
      </c>
      <c r="Y42" s="17">
        <f t="shared" si="22"/>
        <v>0</v>
      </c>
      <c r="Z42" s="17">
        <f t="shared" si="22"/>
        <v>0</v>
      </c>
      <c r="AA42" s="17">
        <f t="shared" si="22"/>
        <v>0</v>
      </c>
      <c r="AB42" s="17">
        <f t="shared" si="22"/>
        <v>0</v>
      </c>
      <c r="AC42" s="17">
        <f t="shared" si="22"/>
        <v>0</v>
      </c>
      <c r="AD42" s="17">
        <f t="shared" si="22"/>
        <v>0</v>
      </c>
      <c r="AE42" s="17">
        <f t="shared" si="22"/>
        <v>0</v>
      </c>
      <c r="AG42" s="17">
        <f t="shared" si="23"/>
        <v>0</v>
      </c>
      <c r="AH42" s="17">
        <f t="shared" si="23"/>
        <v>0</v>
      </c>
      <c r="AI42" s="17">
        <f t="shared" si="23"/>
        <v>0</v>
      </c>
      <c r="AJ42" s="17">
        <f t="shared" si="23"/>
        <v>0</v>
      </c>
      <c r="AK42" s="17">
        <f t="shared" si="23"/>
        <v>0</v>
      </c>
      <c r="AL42" s="17">
        <f t="shared" si="23"/>
        <v>0</v>
      </c>
      <c r="AN42" s="36">
        <f t="shared" si="25"/>
        <v>0</v>
      </c>
      <c r="AO42" s="5"/>
    </row>
    <row r="43" spans="1:41" ht="15">
      <c r="A43" s="21" t="s">
        <v>12295</v>
      </c>
      <c r="B43" s="15">
        <f t="shared" si="0"/>
        <v>0</v>
      </c>
      <c r="C43" s="22" t="s">
        <v>12296</v>
      </c>
      <c r="D43" s="77">
        <f t="shared" si="1"/>
        <v>0</v>
      </c>
      <c r="E43" s="17">
        <f t="shared" si="2"/>
        <v>0</v>
      </c>
      <c r="F43" s="29">
        <f t="shared" si="3"/>
        <v>0</v>
      </c>
      <c r="G43" s="19">
        <f t="shared" si="26"/>
        <v>0</v>
      </c>
      <c r="H43" s="23">
        <v>0</v>
      </c>
      <c r="I43" s="17">
        <f t="shared" si="19"/>
        <v>0</v>
      </c>
      <c r="J43" s="17">
        <f t="shared" si="19"/>
        <v>0</v>
      </c>
      <c r="K43" s="30">
        <f t="shared" si="24"/>
        <v>0</v>
      </c>
      <c r="L43" s="17">
        <f t="shared" si="5"/>
        <v>0</v>
      </c>
      <c r="M43" s="77">
        <f t="shared" si="6"/>
        <v>0</v>
      </c>
      <c r="N43" s="17">
        <f t="shared" si="15"/>
        <v>0</v>
      </c>
      <c r="O43" s="29">
        <f t="shared" si="7"/>
        <v>0</v>
      </c>
      <c r="P43" s="23">
        <v>0</v>
      </c>
      <c r="Q43" s="30">
        <f t="shared" si="27"/>
        <v>0</v>
      </c>
      <c r="R43" s="17">
        <f t="shared" si="9"/>
        <v>0</v>
      </c>
      <c r="S43" s="17">
        <f t="shared" si="16"/>
        <v>0</v>
      </c>
      <c r="T43" s="23">
        <v>0</v>
      </c>
      <c r="U43" s="17">
        <f t="shared" si="10"/>
        <v>0</v>
      </c>
      <c r="W43" s="17">
        <f t="shared" si="22"/>
        <v>0</v>
      </c>
      <c r="X43" s="17">
        <f t="shared" si="22"/>
        <v>0</v>
      </c>
      <c r="Y43" s="17">
        <f t="shared" si="22"/>
        <v>0</v>
      </c>
      <c r="Z43" s="17">
        <f t="shared" si="22"/>
        <v>0</v>
      </c>
      <c r="AA43" s="17">
        <f t="shared" si="22"/>
        <v>0</v>
      </c>
      <c r="AB43" s="17">
        <f t="shared" si="22"/>
        <v>0</v>
      </c>
      <c r="AC43" s="17">
        <f t="shared" si="22"/>
        <v>0</v>
      </c>
      <c r="AD43" s="17">
        <f t="shared" si="22"/>
        <v>0</v>
      </c>
      <c r="AE43" s="17">
        <f t="shared" si="22"/>
        <v>0</v>
      </c>
      <c r="AG43" s="17">
        <f t="shared" si="23"/>
        <v>0</v>
      </c>
      <c r="AH43" s="17">
        <f t="shared" si="23"/>
        <v>0</v>
      </c>
      <c r="AI43" s="17">
        <f t="shared" si="23"/>
        <v>0</v>
      </c>
      <c r="AJ43" s="17">
        <f t="shared" si="23"/>
        <v>0</v>
      </c>
      <c r="AK43" s="17">
        <f t="shared" si="23"/>
        <v>0</v>
      </c>
      <c r="AL43" s="17">
        <f t="shared" si="23"/>
        <v>0</v>
      </c>
      <c r="AN43" s="36">
        <f t="shared" si="25"/>
        <v>0</v>
      </c>
      <c r="AO43" s="5"/>
    </row>
    <row r="44" spans="1:41" ht="15">
      <c r="A44" s="25" t="s">
        <v>12297</v>
      </c>
      <c r="B44" s="15">
        <f t="shared" si="0"/>
        <v>0</v>
      </c>
      <c r="C44" s="26" t="s">
        <v>12298</v>
      </c>
      <c r="D44" s="77">
        <f t="shared" si="1"/>
        <v>0</v>
      </c>
      <c r="E44" s="17">
        <f t="shared" si="2"/>
        <v>0</v>
      </c>
      <c r="F44" s="29">
        <f t="shared" si="3"/>
        <v>0</v>
      </c>
      <c r="G44" s="19">
        <f t="shared" si="26"/>
        <v>0</v>
      </c>
      <c r="H44" s="20">
        <v>0</v>
      </c>
      <c r="I44" s="17">
        <f t="shared" si="19"/>
        <v>0</v>
      </c>
      <c r="J44" s="17">
        <f t="shared" si="19"/>
        <v>0</v>
      </c>
      <c r="K44" s="19">
        <f t="shared" si="24"/>
        <v>0</v>
      </c>
      <c r="L44" s="17">
        <f t="shared" si="5"/>
        <v>0</v>
      </c>
      <c r="M44" s="77">
        <f t="shared" si="6"/>
        <v>0</v>
      </c>
      <c r="N44" s="17">
        <f t="shared" si="15"/>
        <v>0</v>
      </c>
      <c r="O44" s="29">
        <f t="shared" si="7"/>
        <v>0</v>
      </c>
      <c r="P44" s="20">
        <v>0</v>
      </c>
      <c r="Q44" s="30">
        <f t="shared" si="27"/>
        <v>0</v>
      </c>
      <c r="R44" s="17">
        <f t="shared" si="9"/>
        <v>0</v>
      </c>
      <c r="S44" s="17">
        <f t="shared" si="16"/>
        <v>0</v>
      </c>
      <c r="T44" s="20">
        <v>0</v>
      </c>
      <c r="U44" s="17">
        <f t="shared" si="10"/>
        <v>0</v>
      </c>
      <c r="W44" s="17">
        <f t="shared" si="22"/>
        <v>0</v>
      </c>
      <c r="X44" s="17">
        <f t="shared" si="22"/>
        <v>0</v>
      </c>
      <c r="Y44" s="17">
        <f t="shared" si="22"/>
        <v>0</v>
      </c>
      <c r="Z44" s="17">
        <f t="shared" si="22"/>
        <v>0</v>
      </c>
      <c r="AA44" s="17">
        <f t="shared" si="22"/>
        <v>0</v>
      </c>
      <c r="AB44" s="17">
        <f t="shared" si="22"/>
        <v>0</v>
      </c>
      <c r="AC44" s="17">
        <f t="shared" si="22"/>
        <v>0</v>
      </c>
      <c r="AD44" s="17">
        <f t="shared" si="22"/>
        <v>0</v>
      </c>
      <c r="AE44" s="17">
        <f t="shared" si="22"/>
        <v>0</v>
      </c>
      <c r="AG44" s="17">
        <f t="shared" si="23"/>
        <v>0</v>
      </c>
      <c r="AH44" s="17">
        <f t="shared" si="23"/>
        <v>0</v>
      </c>
      <c r="AI44" s="17">
        <f t="shared" si="23"/>
        <v>0</v>
      </c>
      <c r="AJ44" s="17">
        <f t="shared" si="23"/>
        <v>0</v>
      </c>
      <c r="AK44" s="17">
        <f t="shared" si="23"/>
        <v>0</v>
      </c>
      <c r="AL44" s="17">
        <f t="shared" si="23"/>
        <v>0</v>
      </c>
      <c r="AN44" s="36">
        <f t="shared" si="25"/>
        <v>0</v>
      </c>
      <c r="AO44" s="33"/>
    </row>
    <row r="45" spans="1:41" ht="15">
      <c r="A45" s="21" t="s">
        <v>12299</v>
      </c>
      <c r="B45" s="15">
        <f t="shared" si="0"/>
        <v>0</v>
      </c>
      <c r="C45" s="22" t="s">
        <v>12300</v>
      </c>
      <c r="D45" s="77">
        <f t="shared" si="1"/>
        <v>0</v>
      </c>
      <c r="E45" s="17">
        <f t="shared" si="2"/>
        <v>0</v>
      </c>
      <c r="F45" s="29">
        <f t="shared" si="3"/>
        <v>0</v>
      </c>
      <c r="G45" s="19">
        <f t="shared" si="26"/>
        <v>0</v>
      </c>
      <c r="H45" s="23">
        <v>0</v>
      </c>
      <c r="I45" s="17">
        <f t="shared" si="19"/>
        <v>0</v>
      </c>
      <c r="J45" s="17">
        <f t="shared" si="19"/>
        <v>0</v>
      </c>
      <c r="K45" s="30">
        <f t="shared" si="24"/>
        <v>0</v>
      </c>
      <c r="L45" s="17">
        <f t="shared" si="5"/>
        <v>0</v>
      </c>
      <c r="M45" s="77">
        <f t="shared" si="6"/>
        <v>0</v>
      </c>
      <c r="N45" s="17">
        <f t="shared" si="15"/>
        <v>0</v>
      </c>
      <c r="O45" s="29">
        <f t="shared" si="7"/>
        <v>0</v>
      </c>
      <c r="P45" s="23">
        <v>0</v>
      </c>
      <c r="Q45" s="30">
        <f t="shared" si="27"/>
        <v>0</v>
      </c>
      <c r="R45" s="17">
        <f t="shared" si="9"/>
        <v>0</v>
      </c>
      <c r="S45" s="17">
        <f t="shared" si="16"/>
        <v>0</v>
      </c>
      <c r="T45" s="23">
        <v>0</v>
      </c>
      <c r="U45" s="17">
        <f t="shared" si="10"/>
        <v>0</v>
      </c>
      <c r="W45" s="17">
        <f t="shared" si="22"/>
        <v>0</v>
      </c>
      <c r="X45" s="17">
        <f t="shared" si="22"/>
        <v>0</v>
      </c>
      <c r="Y45" s="17">
        <f t="shared" si="22"/>
        <v>0</v>
      </c>
      <c r="Z45" s="17">
        <f t="shared" si="22"/>
        <v>0</v>
      </c>
      <c r="AA45" s="17">
        <f t="shared" si="22"/>
        <v>0</v>
      </c>
      <c r="AB45" s="17">
        <f t="shared" si="22"/>
        <v>0</v>
      </c>
      <c r="AC45" s="17">
        <f t="shared" si="22"/>
        <v>0</v>
      </c>
      <c r="AD45" s="17">
        <f t="shared" si="22"/>
        <v>0</v>
      </c>
      <c r="AE45" s="17">
        <f t="shared" si="22"/>
        <v>0</v>
      </c>
      <c r="AG45" s="17">
        <f t="shared" si="23"/>
        <v>0</v>
      </c>
      <c r="AH45" s="17">
        <f t="shared" si="23"/>
        <v>0</v>
      </c>
      <c r="AI45" s="17">
        <f t="shared" si="23"/>
        <v>0</v>
      </c>
      <c r="AJ45" s="17">
        <f t="shared" si="23"/>
        <v>0</v>
      </c>
      <c r="AK45" s="17">
        <f t="shared" si="23"/>
        <v>0</v>
      </c>
      <c r="AL45" s="17">
        <f t="shared" si="23"/>
        <v>0</v>
      </c>
      <c r="AN45" s="36">
        <f t="shared" si="25"/>
        <v>0</v>
      </c>
      <c r="AO45" s="33"/>
    </row>
    <row r="46" spans="1:41" ht="15">
      <c r="A46" s="21" t="s">
        <v>12301</v>
      </c>
      <c r="B46" s="15">
        <f t="shared" si="0"/>
        <v>0</v>
      </c>
      <c r="C46" s="22" t="s">
        <v>12302</v>
      </c>
      <c r="D46" s="77">
        <f t="shared" si="1"/>
        <v>0</v>
      </c>
      <c r="E46" s="17">
        <f t="shared" si="2"/>
        <v>0</v>
      </c>
      <c r="F46" s="29">
        <f t="shared" si="3"/>
        <v>0</v>
      </c>
      <c r="G46" s="19">
        <f t="shared" si="26"/>
        <v>0</v>
      </c>
      <c r="H46" s="20">
        <v>0</v>
      </c>
      <c r="I46" s="17">
        <f t="shared" si="19"/>
        <v>0</v>
      </c>
      <c r="J46" s="17">
        <f t="shared" si="19"/>
        <v>0</v>
      </c>
      <c r="K46" s="30">
        <f t="shared" si="24"/>
        <v>0</v>
      </c>
      <c r="L46" s="17">
        <f t="shared" si="5"/>
        <v>0</v>
      </c>
      <c r="M46" s="77">
        <f t="shared" si="6"/>
        <v>0</v>
      </c>
      <c r="N46" s="17">
        <f t="shared" si="15"/>
        <v>0</v>
      </c>
      <c r="O46" s="29">
        <f t="shared" si="7"/>
        <v>0</v>
      </c>
      <c r="P46" s="23">
        <v>0</v>
      </c>
      <c r="Q46" s="30">
        <f t="shared" si="27"/>
        <v>0</v>
      </c>
      <c r="R46" s="17">
        <f t="shared" si="9"/>
        <v>0</v>
      </c>
      <c r="S46" s="17">
        <f t="shared" si="16"/>
        <v>0</v>
      </c>
      <c r="T46" s="23">
        <v>0</v>
      </c>
      <c r="U46" s="17">
        <f t="shared" si="10"/>
        <v>0</v>
      </c>
      <c r="W46" s="17">
        <f t="shared" si="22"/>
        <v>0</v>
      </c>
      <c r="X46" s="17">
        <f t="shared" si="22"/>
        <v>0</v>
      </c>
      <c r="Y46" s="17">
        <f t="shared" si="22"/>
        <v>0</v>
      </c>
      <c r="Z46" s="17">
        <f t="shared" si="22"/>
        <v>0</v>
      </c>
      <c r="AA46" s="17">
        <f t="shared" si="22"/>
        <v>0</v>
      </c>
      <c r="AB46" s="17">
        <f t="shared" si="22"/>
        <v>0</v>
      </c>
      <c r="AC46" s="17">
        <f t="shared" si="22"/>
        <v>0</v>
      </c>
      <c r="AD46" s="17">
        <f t="shared" si="22"/>
        <v>0</v>
      </c>
      <c r="AE46" s="17">
        <f t="shared" si="22"/>
        <v>0</v>
      </c>
      <c r="AG46" s="17">
        <f t="shared" si="23"/>
        <v>0</v>
      </c>
      <c r="AH46" s="17">
        <f t="shared" si="23"/>
        <v>0</v>
      </c>
      <c r="AI46" s="17">
        <f t="shared" si="23"/>
        <v>0</v>
      </c>
      <c r="AJ46" s="17">
        <f t="shared" si="23"/>
        <v>0</v>
      </c>
      <c r="AK46" s="17">
        <f t="shared" si="23"/>
        <v>0</v>
      </c>
      <c r="AL46" s="17">
        <f t="shared" si="23"/>
        <v>0</v>
      </c>
      <c r="AN46" s="36">
        <f t="shared" si="25"/>
        <v>0</v>
      </c>
      <c r="AO46" s="5"/>
    </row>
    <row r="47" spans="1:41" ht="15">
      <c r="A47" s="21" t="s">
        <v>12303</v>
      </c>
      <c r="B47" s="15">
        <f t="shared" si="0"/>
        <v>0</v>
      </c>
      <c r="C47" s="22" t="s">
        <v>12304</v>
      </c>
      <c r="D47" s="77">
        <f t="shared" si="1"/>
        <v>0</v>
      </c>
      <c r="E47" s="17">
        <f t="shared" si="2"/>
        <v>0</v>
      </c>
      <c r="F47" s="29">
        <f t="shared" si="3"/>
        <v>0</v>
      </c>
      <c r="G47" s="19">
        <f t="shared" si="26"/>
        <v>0</v>
      </c>
      <c r="H47" s="23">
        <v>0</v>
      </c>
      <c r="I47" s="17">
        <f t="shared" si="19"/>
        <v>0</v>
      </c>
      <c r="J47" s="17">
        <f t="shared" si="19"/>
        <v>0</v>
      </c>
      <c r="K47" s="30">
        <f t="shared" si="24"/>
        <v>0</v>
      </c>
      <c r="L47" s="17">
        <f t="shared" si="5"/>
        <v>0</v>
      </c>
      <c r="M47" s="77">
        <f t="shared" si="6"/>
        <v>0</v>
      </c>
      <c r="N47" s="17">
        <f t="shared" si="15"/>
        <v>0</v>
      </c>
      <c r="O47" s="29">
        <f t="shared" si="7"/>
        <v>0</v>
      </c>
      <c r="P47" s="23">
        <v>0</v>
      </c>
      <c r="Q47" s="30">
        <f t="shared" si="27"/>
        <v>0</v>
      </c>
      <c r="R47" s="17">
        <f t="shared" si="9"/>
        <v>0</v>
      </c>
      <c r="S47" s="17">
        <f t="shared" si="16"/>
        <v>0</v>
      </c>
      <c r="T47" s="23">
        <v>0</v>
      </c>
      <c r="U47" s="17">
        <f t="shared" si="10"/>
        <v>0</v>
      </c>
      <c r="W47" s="17">
        <f t="shared" si="22"/>
        <v>0</v>
      </c>
      <c r="X47" s="17">
        <f t="shared" si="22"/>
        <v>0</v>
      </c>
      <c r="Y47" s="17">
        <f t="shared" si="22"/>
        <v>0</v>
      </c>
      <c r="Z47" s="17">
        <f t="shared" si="22"/>
        <v>0</v>
      </c>
      <c r="AA47" s="17">
        <f t="shared" si="22"/>
        <v>0</v>
      </c>
      <c r="AB47" s="17">
        <f t="shared" si="22"/>
        <v>0</v>
      </c>
      <c r="AC47" s="17">
        <f t="shared" si="22"/>
        <v>0</v>
      </c>
      <c r="AD47" s="17">
        <f t="shared" si="22"/>
        <v>0</v>
      </c>
      <c r="AE47" s="17">
        <f t="shared" si="22"/>
        <v>0</v>
      </c>
      <c r="AG47" s="17">
        <f t="shared" si="23"/>
        <v>0</v>
      </c>
      <c r="AH47" s="17">
        <f t="shared" si="23"/>
        <v>0</v>
      </c>
      <c r="AI47" s="17">
        <f t="shared" si="23"/>
        <v>0</v>
      </c>
      <c r="AJ47" s="17">
        <f t="shared" si="23"/>
        <v>0</v>
      </c>
      <c r="AK47" s="17">
        <f t="shared" si="23"/>
        <v>0</v>
      </c>
      <c r="AL47" s="17">
        <f t="shared" si="23"/>
        <v>0</v>
      </c>
      <c r="AN47" s="36">
        <f t="shared" si="25"/>
        <v>0</v>
      </c>
      <c r="AO47" s="5"/>
    </row>
    <row r="48" spans="1:41" ht="15">
      <c r="A48" s="21" t="s">
        <v>12305</v>
      </c>
      <c r="B48" s="15">
        <f t="shared" si="0"/>
        <v>0</v>
      </c>
      <c r="C48" s="22" t="s">
        <v>12306</v>
      </c>
      <c r="D48" s="77">
        <f t="shared" si="1"/>
        <v>0</v>
      </c>
      <c r="E48" s="17">
        <f t="shared" si="2"/>
        <v>0</v>
      </c>
      <c r="F48" s="29">
        <f t="shared" si="3"/>
        <v>0</v>
      </c>
      <c r="G48" s="19">
        <f t="shared" si="26"/>
        <v>0</v>
      </c>
      <c r="H48" s="23">
        <v>0</v>
      </c>
      <c r="I48" s="17">
        <f t="shared" ref="I48:J67" si="28">SUMPRODUCT(I$374:I$599*(LEFT($A$374:$A$599,LEN($A48))=$A48))</f>
        <v>0</v>
      </c>
      <c r="J48" s="17">
        <f t="shared" si="28"/>
        <v>0</v>
      </c>
      <c r="K48" s="30">
        <f t="shared" si="24"/>
        <v>0</v>
      </c>
      <c r="L48" s="17">
        <f t="shared" si="5"/>
        <v>0</v>
      </c>
      <c r="M48" s="77">
        <f t="shared" si="6"/>
        <v>0</v>
      </c>
      <c r="N48" s="17">
        <f t="shared" si="15"/>
        <v>0</v>
      </c>
      <c r="O48" s="29">
        <f t="shared" si="7"/>
        <v>0</v>
      </c>
      <c r="P48" s="23">
        <v>0</v>
      </c>
      <c r="Q48" s="30">
        <f t="shared" si="27"/>
        <v>0</v>
      </c>
      <c r="R48" s="17">
        <f t="shared" si="9"/>
        <v>0</v>
      </c>
      <c r="S48" s="17">
        <f t="shared" si="16"/>
        <v>0</v>
      </c>
      <c r="T48" s="23">
        <v>0</v>
      </c>
      <c r="U48" s="17">
        <f t="shared" si="10"/>
        <v>0</v>
      </c>
      <c r="W48" s="17">
        <f t="shared" ref="W48:AE57" si="29">SUMPRODUCT(W$374:W$599*(LEFT($A$374:$A$599,LEN($A48))=$A48))</f>
        <v>0</v>
      </c>
      <c r="X48" s="17">
        <f t="shared" si="29"/>
        <v>0</v>
      </c>
      <c r="Y48" s="17">
        <f t="shared" si="29"/>
        <v>0</v>
      </c>
      <c r="Z48" s="17">
        <f t="shared" si="29"/>
        <v>0</v>
      </c>
      <c r="AA48" s="17">
        <f t="shared" si="29"/>
        <v>0</v>
      </c>
      <c r="AB48" s="17">
        <f t="shared" si="29"/>
        <v>0</v>
      </c>
      <c r="AC48" s="17">
        <f t="shared" si="29"/>
        <v>0</v>
      </c>
      <c r="AD48" s="17">
        <f t="shared" si="29"/>
        <v>0</v>
      </c>
      <c r="AE48" s="17">
        <f t="shared" si="29"/>
        <v>0</v>
      </c>
      <c r="AG48" s="17">
        <f t="shared" ref="AG48:AL57" si="30">SUMPRODUCT(AG$374:AG$599*(LEFT($A$374:$A$599,LEN($A48))=$A48))</f>
        <v>0</v>
      </c>
      <c r="AH48" s="17">
        <f t="shared" si="30"/>
        <v>0</v>
      </c>
      <c r="AI48" s="17">
        <f t="shared" si="30"/>
        <v>0</v>
      </c>
      <c r="AJ48" s="17">
        <f t="shared" si="30"/>
        <v>0</v>
      </c>
      <c r="AK48" s="17">
        <f t="shared" si="30"/>
        <v>0</v>
      </c>
      <c r="AL48" s="17">
        <f t="shared" si="30"/>
        <v>0</v>
      </c>
      <c r="AN48" s="36">
        <f t="shared" si="25"/>
        <v>0</v>
      </c>
      <c r="AO48" s="33"/>
    </row>
    <row r="49" spans="1:41" ht="15">
      <c r="A49" s="27" t="s">
        <v>12307</v>
      </c>
      <c r="B49" s="15">
        <f t="shared" si="0"/>
        <v>0</v>
      </c>
      <c r="C49" s="22" t="s">
        <v>12308</v>
      </c>
      <c r="D49" s="77">
        <f t="shared" si="1"/>
        <v>0</v>
      </c>
      <c r="E49" s="17">
        <f t="shared" si="2"/>
        <v>0</v>
      </c>
      <c r="F49" s="29">
        <f t="shared" si="3"/>
        <v>0</v>
      </c>
      <c r="G49" s="19">
        <f t="shared" si="26"/>
        <v>0</v>
      </c>
      <c r="H49" s="23">
        <v>0</v>
      </c>
      <c r="I49" s="17">
        <f t="shared" si="28"/>
        <v>0</v>
      </c>
      <c r="J49" s="17">
        <f t="shared" si="28"/>
        <v>0</v>
      </c>
      <c r="K49" s="30">
        <f t="shared" si="24"/>
        <v>0</v>
      </c>
      <c r="L49" s="17">
        <f t="shared" si="5"/>
        <v>0</v>
      </c>
      <c r="M49" s="77">
        <f t="shared" si="6"/>
        <v>0</v>
      </c>
      <c r="N49" s="17">
        <f t="shared" si="15"/>
        <v>0</v>
      </c>
      <c r="O49" s="29">
        <f t="shared" si="7"/>
        <v>0</v>
      </c>
      <c r="P49" s="23">
        <v>0</v>
      </c>
      <c r="Q49" s="30">
        <f t="shared" si="27"/>
        <v>0</v>
      </c>
      <c r="R49" s="17">
        <f t="shared" si="9"/>
        <v>0</v>
      </c>
      <c r="S49" s="17">
        <f t="shared" si="16"/>
        <v>0</v>
      </c>
      <c r="T49" s="23">
        <v>0</v>
      </c>
      <c r="U49" s="17">
        <f t="shared" si="10"/>
        <v>0</v>
      </c>
      <c r="W49" s="17">
        <f t="shared" si="29"/>
        <v>0</v>
      </c>
      <c r="X49" s="17">
        <f t="shared" si="29"/>
        <v>0</v>
      </c>
      <c r="Y49" s="17">
        <f t="shared" si="29"/>
        <v>0</v>
      </c>
      <c r="Z49" s="17">
        <f t="shared" si="29"/>
        <v>0</v>
      </c>
      <c r="AA49" s="17">
        <f t="shared" si="29"/>
        <v>0</v>
      </c>
      <c r="AB49" s="17">
        <f t="shared" si="29"/>
        <v>0</v>
      </c>
      <c r="AC49" s="17">
        <f t="shared" si="29"/>
        <v>0</v>
      </c>
      <c r="AD49" s="17">
        <f t="shared" si="29"/>
        <v>0</v>
      </c>
      <c r="AE49" s="17">
        <f t="shared" si="29"/>
        <v>0</v>
      </c>
      <c r="AG49" s="17">
        <f t="shared" si="30"/>
        <v>0</v>
      </c>
      <c r="AH49" s="17">
        <f t="shared" si="30"/>
        <v>0</v>
      </c>
      <c r="AI49" s="17">
        <f t="shared" si="30"/>
        <v>0</v>
      </c>
      <c r="AJ49" s="17">
        <f t="shared" si="30"/>
        <v>0</v>
      </c>
      <c r="AK49" s="17">
        <f t="shared" si="30"/>
        <v>0</v>
      </c>
      <c r="AL49" s="17">
        <f t="shared" si="30"/>
        <v>0</v>
      </c>
      <c r="AN49" s="36">
        <f t="shared" si="25"/>
        <v>0</v>
      </c>
      <c r="AO49" s="33"/>
    </row>
    <row r="50" spans="1:41" ht="15">
      <c r="A50" s="21" t="s">
        <v>12309</v>
      </c>
      <c r="B50" s="15">
        <f t="shared" si="0"/>
        <v>0</v>
      </c>
      <c r="C50" s="22" t="s">
        <v>12310</v>
      </c>
      <c r="D50" s="77">
        <f t="shared" si="1"/>
        <v>0</v>
      </c>
      <c r="E50" s="17">
        <f t="shared" si="2"/>
        <v>0</v>
      </c>
      <c r="F50" s="29">
        <f t="shared" si="3"/>
        <v>0</v>
      </c>
      <c r="G50" s="19">
        <f t="shared" si="26"/>
        <v>0</v>
      </c>
      <c r="H50" s="23">
        <v>0</v>
      </c>
      <c r="I50" s="17">
        <f t="shared" si="28"/>
        <v>0</v>
      </c>
      <c r="J50" s="17">
        <f t="shared" si="28"/>
        <v>0</v>
      </c>
      <c r="K50" s="30">
        <f t="shared" si="24"/>
        <v>0</v>
      </c>
      <c r="L50" s="17">
        <f t="shared" si="5"/>
        <v>0</v>
      </c>
      <c r="M50" s="77">
        <f t="shared" si="6"/>
        <v>0</v>
      </c>
      <c r="N50" s="17">
        <f t="shared" si="15"/>
        <v>0</v>
      </c>
      <c r="O50" s="29">
        <f t="shared" si="7"/>
        <v>0</v>
      </c>
      <c r="P50" s="23">
        <v>0</v>
      </c>
      <c r="Q50" s="30">
        <f t="shared" si="27"/>
        <v>0</v>
      </c>
      <c r="R50" s="17">
        <f t="shared" si="9"/>
        <v>0</v>
      </c>
      <c r="S50" s="17">
        <f t="shared" si="16"/>
        <v>0</v>
      </c>
      <c r="T50" s="23">
        <v>0</v>
      </c>
      <c r="U50" s="17">
        <f t="shared" si="10"/>
        <v>0</v>
      </c>
      <c r="W50" s="17">
        <f t="shared" si="29"/>
        <v>0</v>
      </c>
      <c r="X50" s="17">
        <f t="shared" si="29"/>
        <v>0</v>
      </c>
      <c r="Y50" s="17">
        <f t="shared" si="29"/>
        <v>0</v>
      </c>
      <c r="Z50" s="17">
        <f t="shared" si="29"/>
        <v>0</v>
      </c>
      <c r="AA50" s="17">
        <f t="shared" si="29"/>
        <v>0</v>
      </c>
      <c r="AB50" s="17">
        <f t="shared" si="29"/>
        <v>0</v>
      </c>
      <c r="AC50" s="17">
        <f t="shared" si="29"/>
        <v>0</v>
      </c>
      <c r="AD50" s="17">
        <f t="shared" si="29"/>
        <v>0</v>
      </c>
      <c r="AE50" s="17">
        <f t="shared" si="29"/>
        <v>0</v>
      </c>
      <c r="AG50" s="17">
        <f t="shared" si="30"/>
        <v>0</v>
      </c>
      <c r="AH50" s="17">
        <f t="shared" si="30"/>
        <v>0</v>
      </c>
      <c r="AI50" s="17">
        <f t="shared" si="30"/>
        <v>0</v>
      </c>
      <c r="AJ50" s="17">
        <f t="shared" si="30"/>
        <v>0</v>
      </c>
      <c r="AK50" s="17">
        <f t="shared" si="30"/>
        <v>0</v>
      </c>
      <c r="AL50" s="17">
        <f t="shared" si="30"/>
        <v>0</v>
      </c>
      <c r="AN50" s="36">
        <f t="shared" si="25"/>
        <v>0</v>
      </c>
      <c r="AO50" s="5"/>
    </row>
    <row r="51" spans="1:41" ht="15">
      <c r="A51" s="21" t="s">
        <v>12311</v>
      </c>
      <c r="B51" s="15">
        <f t="shared" si="0"/>
        <v>0</v>
      </c>
      <c r="C51" s="22" t="s">
        <v>12312</v>
      </c>
      <c r="D51" s="77">
        <f t="shared" si="1"/>
        <v>0</v>
      </c>
      <c r="E51" s="17">
        <f t="shared" si="2"/>
        <v>0</v>
      </c>
      <c r="F51" s="29">
        <f t="shared" si="3"/>
        <v>0</v>
      </c>
      <c r="G51" s="19">
        <f t="shared" si="26"/>
        <v>0</v>
      </c>
      <c r="H51" s="23">
        <v>0</v>
      </c>
      <c r="I51" s="17">
        <f t="shared" si="28"/>
        <v>0</v>
      </c>
      <c r="J51" s="17">
        <f t="shared" si="28"/>
        <v>0</v>
      </c>
      <c r="K51" s="30">
        <f t="shared" si="24"/>
        <v>0</v>
      </c>
      <c r="L51" s="17">
        <f t="shared" si="5"/>
        <v>0</v>
      </c>
      <c r="M51" s="77">
        <f t="shared" si="6"/>
        <v>0</v>
      </c>
      <c r="N51" s="17">
        <f t="shared" si="15"/>
        <v>0</v>
      </c>
      <c r="O51" s="29">
        <f t="shared" si="7"/>
        <v>0</v>
      </c>
      <c r="P51" s="23">
        <v>0</v>
      </c>
      <c r="Q51" s="30">
        <f t="shared" si="27"/>
        <v>0</v>
      </c>
      <c r="R51" s="17">
        <f t="shared" si="9"/>
        <v>0</v>
      </c>
      <c r="S51" s="17">
        <f t="shared" si="16"/>
        <v>0</v>
      </c>
      <c r="T51" s="23">
        <v>0</v>
      </c>
      <c r="U51" s="17">
        <f t="shared" si="10"/>
        <v>0</v>
      </c>
      <c r="W51" s="17">
        <f t="shared" si="29"/>
        <v>0</v>
      </c>
      <c r="X51" s="17">
        <f t="shared" si="29"/>
        <v>0</v>
      </c>
      <c r="Y51" s="17">
        <f t="shared" si="29"/>
        <v>0</v>
      </c>
      <c r="Z51" s="17">
        <f t="shared" si="29"/>
        <v>0</v>
      </c>
      <c r="AA51" s="17">
        <f t="shared" si="29"/>
        <v>0</v>
      </c>
      <c r="AB51" s="17">
        <f t="shared" si="29"/>
        <v>0</v>
      </c>
      <c r="AC51" s="17">
        <f t="shared" si="29"/>
        <v>0</v>
      </c>
      <c r="AD51" s="17">
        <f t="shared" si="29"/>
        <v>0</v>
      </c>
      <c r="AE51" s="17">
        <f t="shared" si="29"/>
        <v>0</v>
      </c>
      <c r="AG51" s="17">
        <f t="shared" si="30"/>
        <v>0</v>
      </c>
      <c r="AH51" s="17">
        <f t="shared" si="30"/>
        <v>0</v>
      </c>
      <c r="AI51" s="17">
        <f t="shared" si="30"/>
        <v>0</v>
      </c>
      <c r="AJ51" s="17">
        <f t="shared" si="30"/>
        <v>0</v>
      </c>
      <c r="AK51" s="17">
        <f t="shared" si="30"/>
        <v>0</v>
      </c>
      <c r="AL51" s="17">
        <f t="shared" si="30"/>
        <v>0</v>
      </c>
      <c r="AN51" s="36">
        <f t="shared" si="25"/>
        <v>0</v>
      </c>
      <c r="AO51" s="5"/>
    </row>
    <row r="52" spans="1:41" ht="15">
      <c r="A52" s="21" t="s">
        <v>12313</v>
      </c>
      <c r="B52" s="15">
        <f t="shared" si="0"/>
        <v>0</v>
      </c>
      <c r="C52" s="22" t="s">
        <v>12314</v>
      </c>
      <c r="D52" s="77">
        <f t="shared" si="1"/>
        <v>0</v>
      </c>
      <c r="E52" s="17">
        <f t="shared" si="2"/>
        <v>0</v>
      </c>
      <c r="F52" s="29">
        <f t="shared" si="3"/>
        <v>0</v>
      </c>
      <c r="G52" s="19">
        <f t="shared" si="26"/>
        <v>0</v>
      </c>
      <c r="H52" s="23">
        <v>0</v>
      </c>
      <c r="I52" s="17">
        <f t="shared" si="28"/>
        <v>0</v>
      </c>
      <c r="J52" s="17">
        <f t="shared" si="28"/>
        <v>0</v>
      </c>
      <c r="K52" s="30">
        <f t="shared" si="24"/>
        <v>0</v>
      </c>
      <c r="L52" s="17">
        <f t="shared" si="5"/>
        <v>0</v>
      </c>
      <c r="M52" s="77">
        <f t="shared" si="6"/>
        <v>0</v>
      </c>
      <c r="N52" s="17">
        <f t="shared" si="15"/>
        <v>0</v>
      </c>
      <c r="O52" s="29">
        <f t="shared" si="7"/>
        <v>0</v>
      </c>
      <c r="P52" s="23">
        <v>0</v>
      </c>
      <c r="Q52" s="30">
        <f t="shared" si="27"/>
        <v>0</v>
      </c>
      <c r="R52" s="17">
        <f t="shared" si="9"/>
        <v>0</v>
      </c>
      <c r="S52" s="17">
        <f t="shared" si="16"/>
        <v>0</v>
      </c>
      <c r="T52" s="23">
        <v>0</v>
      </c>
      <c r="U52" s="17">
        <f t="shared" si="10"/>
        <v>0</v>
      </c>
      <c r="W52" s="17">
        <f t="shared" si="29"/>
        <v>0</v>
      </c>
      <c r="X52" s="17">
        <f t="shared" si="29"/>
        <v>0</v>
      </c>
      <c r="Y52" s="17">
        <f t="shared" si="29"/>
        <v>0</v>
      </c>
      <c r="Z52" s="17">
        <f t="shared" si="29"/>
        <v>0</v>
      </c>
      <c r="AA52" s="17">
        <f t="shared" si="29"/>
        <v>0</v>
      </c>
      <c r="AB52" s="17">
        <f t="shared" si="29"/>
        <v>0</v>
      </c>
      <c r="AC52" s="17">
        <f t="shared" si="29"/>
        <v>0</v>
      </c>
      <c r="AD52" s="17">
        <f t="shared" si="29"/>
        <v>0</v>
      </c>
      <c r="AE52" s="17">
        <f t="shared" si="29"/>
        <v>0</v>
      </c>
      <c r="AG52" s="17">
        <f t="shared" si="30"/>
        <v>0</v>
      </c>
      <c r="AH52" s="17">
        <f t="shared" si="30"/>
        <v>0</v>
      </c>
      <c r="AI52" s="17">
        <f t="shared" si="30"/>
        <v>0</v>
      </c>
      <c r="AJ52" s="17">
        <f t="shared" si="30"/>
        <v>0</v>
      </c>
      <c r="AK52" s="17">
        <f t="shared" si="30"/>
        <v>0</v>
      </c>
      <c r="AL52" s="17">
        <f t="shared" si="30"/>
        <v>0</v>
      </c>
      <c r="AN52" s="36">
        <f t="shared" si="25"/>
        <v>0</v>
      </c>
      <c r="AO52" s="33"/>
    </row>
    <row r="53" spans="1:41" ht="15">
      <c r="A53" s="24" t="s">
        <v>12315</v>
      </c>
      <c r="B53" s="15">
        <f t="shared" si="0"/>
        <v>0</v>
      </c>
      <c r="C53" s="22" t="s">
        <v>12316</v>
      </c>
      <c r="D53" s="78">
        <f t="shared" si="1"/>
        <v>0</v>
      </c>
      <c r="E53" s="17">
        <f t="shared" si="2"/>
        <v>0</v>
      </c>
      <c r="F53" s="3">
        <f t="shared" si="3"/>
        <v>0</v>
      </c>
      <c r="G53" s="19">
        <f t="shared" si="26"/>
        <v>0</v>
      </c>
      <c r="H53" s="23">
        <v>0</v>
      </c>
      <c r="I53" s="17">
        <f t="shared" si="28"/>
        <v>0</v>
      </c>
      <c r="J53" s="17">
        <f t="shared" si="28"/>
        <v>0</v>
      </c>
      <c r="K53" s="79">
        <f t="shared" si="24"/>
        <v>0</v>
      </c>
      <c r="L53" s="17">
        <f t="shared" si="5"/>
        <v>0</v>
      </c>
      <c r="M53" s="78">
        <f t="shared" si="6"/>
        <v>0</v>
      </c>
      <c r="N53" s="17">
        <f t="shared" si="15"/>
        <v>0</v>
      </c>
      <c r="O53" s="3">
        <f t="shared" si="7"/>
        <v>0</v>
      </c>
      <c r="P53" s="31">
        <v>0</v>
      </c>
      <c r="Q53" s="30">
        <f t="shared" si="27"/>
        <v>0</v>
      </c>
      <c r="R53" s="17">
        <f t="shared" si="9"/>
        <v>0</v>
      </c>
      <c r="S53" s="17">
        <f t="shared" si="16"/>
        <v>0</v>
      </c>
      <c r="T53" s="23">
        <v>0</v>
      </c>
      <c r="U53" s="17">
        <f t="shared" si="10"/>
        <v>0</v>
      </c>
      <c r="W53" s="17">
        <f t="shared" si="29"/>
        <v>0</v>
      </c>
      <c r="X53" s="17">
        <f t="shared" si="29"/>
        <v>0</v>
      </c>
      <c r="Y53" s="17">
        <f t="shared" si="29"/>
        <v>0</v>
      </c>
      <c r="Z53" s="17">
        <f t="shared" si="29"/>
        <v>0</v>
      </c>
      <c r="AA53" s="17">
        <f t="shared" si="29"/>
        <v>0</v>
      </c>
      <c r="AB53" s="17">
        <f t="shared" si="29"/>
        <v>0</v>
      </c>
      <c r="AC53" s="17">
        <f t="shared" si="29"/>
        <v>0</v>
      </c>
      <c r="AD53" s="17">
        <f t="shared" si="29"/>
        <v>0</v>
      </c>
      <c r="AE53" s="17">
        <f t="shared" si="29"/>
        <v>0</v>
      </c>
      <c r="AG53" s="17">
        <f t="shared" si="30"/>
        <v>0</v>
      </c>
      <c r="AH53" s="17">
        <f t="shared" si="30"/>
        <v>0</v>
      </c>
      <c r="AI53" s="17">
        <f t="shared" si="30"/>
        <v>0</v>
      </c>
      <c r="AJ53" s="17">
        <f t="shared" si="30"/>
        <v>0</v>
      </c>
      <c r="AK53" s="17">
        <f t="shared" si="30"/>
        <v>0</v>
      </c>
      <c r="AL53" s="17">
        <f t="shared" si="30"/>
        <v>0</v>
      </c>
      <c r="AN53" s="36">
        <f t="shared" si="25"/>
        <v>0</v>
      </c>
      <c r="AO53" s="33"/>
    </row>
    <row r="54" spans="1:41" ht="15">
      <c r="A54" s="24" t="s">
        <v>12317</v>
      </c>
      <c r="B54" s="15">
        <f t="shared" si="0"/>
        <v>0</v>
      </c>
      <c r="C54" s="22" t="s">
        <v>12318</v>
      </c>
      <c r="D54" s="78">
        <f t="shared" si="1"/>
        <v>0</v>
      </c>
      <c r="E54" s="17">
        <f t="shared" si="2"/>
        <v>0</v>
      </c>
      <c r="F54" s="3">
        <f t="shared" si="3"/>
        <v>0</v>
      </c>
      <c r="G54" s="19">
        <f t="shared" si="26"/>
        <v>0</v>
      </c>
      <c r="H54" s="23">
        <v>0</v>
      </c>
      <c r="I54" s="17">
        <f t="shared" si="28"/>
        <v>0</v>
      </c>
      <c r="J54" s="17">
        <f t="shared" si="28"/>
        <v>0</v>
      </c>
      <c r="K54" s="79">
        <f t="shared" si="24"/>
        <v>0</v>
      </c>
      <c r="L54" s="17">
        <f t="shared" si="5"/>
        <v>0</v>
      </c>
      <c r="M54" s="78">
        <f t="shared" si="6"/>
        <v>0</v>
      </c>
      <c r="N54" s="17">
        <f t="shared" si="15"/>
        <v>0</v>
      </c>
      <c r="O54" s="3">
        <f t="shared" si="7"/>
        <v>0</v>
      </c>
      <c r="P54" s="31">
        <v>0</v>
      </c>
      <c r="Q54" s="30">
        <f t="shared" si="27"/>
        <v>0</v>
      </c>
      <c r="R54" s="17">
        <f t="shared" si="9"/>
        <v>0</v>
      </c>
      <c r="S54" s="17">
        <f t="shared" si="16"/>
        <v>0</v>
      </c>
      <c r="T54" s="23">
        <v>0</v>
      </c>
      <c r="U54" s="17">
        <f t="shared" si="10"/>
        <v>0</v>
      </c>
      <c r="W54" s="17">
        <f t="shared" si="29"/>
        <v>0</v>
      </c>
      <c r="X54" s="17">
        <f t="shared" si="29"/>
        <v>0</v>
      </c>
      <c r="Y54" s="17">
        <f t="shared" si="29"/>
        <v>0</v>
      </c>
      <c r="Z54" s="17">
        <f t="shared" si="29"/>
        <v>0</v>
      </c>
      <c r="AA54" s="17">
        <f t="shared" si="29"/>
        <v>0</v>
      </c>
      <c r="AB54" s="17">
        <f t="shared" si="29"/>
        <v>0</v>
      </c>
      <c r="AC54" s="17">
        <f t="shared" si="29"/>
        <v>0</v>
      </c>
      <c r="AD54" s="17">
        <f t="shared" si="29"/>
        <v>0</v>
      </c>
      <c r="AE54" s="17">
        <f t="shared" si="29"/>
        <v>0</v>
      </c>
      <c r="AG54" s="17">
        <f t="shared" si="30"/>
        <v>0</v>
      </c>
      <c r="AH54" s="17">
        <f t="shared" si="30"/>
        <v>0</v>
      </c>
      <c r="AI54" s="17">
        <f t="shared" si="30"/>
        <v>0</v>
      </c>
      <c r="AJ54" s="17">
        <f t="shared" si="30"/>
        <v>0</v>
      </c>
      <c r="AK54" s="17">
        <f t="shared" si="30"/>
        <v>0</v>
      </c>
      <c r="AL54" s="17">
        <f t="shared" si="30"/>
        <v>0</v>
      </c>
      <c r="AN54" s="36">
        <f t="shared" si="25"/>
        <v>0</v>
      </c>
      <c r="AO54" s="5"/>
    </row>
    <row r="55" spans="1:41" ht="15">
      <c r="A55" s="24" t="s">
        <v>12319</v>
      </c>
      <c r="B55" s="15">
        <f t="shared" si="0"/>
        <v>0</v>
      </c>
      <c r="C55" s="22" t="s">
        <v>12320</v>
      </c>
      <c r="D55" s="78">
        <f t="shared" si="1"/>
        <v>0</v>
      </c>
      <c r="E55" s="17">
        <f t="shared" si="2"/>
        <v>0</v>
      </c>
      <c r="F55" s="3">
        <f t="shared" si="3"/>
        <v>0</v>
      </c>
      <c r="G55" s="19">
        <f t="shared" si="26"/>
        <v>0</v>
      </c>
      <c r="H55" s="23">
        <v>0</v>
      </c>
      <c r="I55" s="17">
        <f t="shared" si="28"/>
        <v>0</v>
      </c>
      <c r="J55" s="17">
        <f t="shared" si="28"/>
        <v>0</v>
      </c>
      <c r="K55" s="79">
        <f t="shared" si="24"/>
        <v>0</v>
      </c>
      <c r="L55" s="17">
        <f t="shared" si="5"/>
        <v>0</v>
      </c>
      <c r="M55" s="78">
        <f t="shared" si="6"/>
        <v>0</v>
      </c>
      <c r="N55" s="17">
        <f t="shared" si="15"/>
        <v>0</v>
      </c>
      <c r="O55" s="3">
        <f t="shared" si="7"/>
        <v>0</v>
      </c>
      <c r="P55" s="31">
        <v>0</v>
      </c>
      <c r="Q55" s="30">
        <f t="shared" si="27"/>
        <v>0</v>
      </c>
      <c r="R55" s="17">
        <f t="shared" si="9"/>
        <v>0</v>
      </c>
      <c r="S55" s="17">
        <f t="shared" si="16"/>
        <v>0</v>
      </c>
      <c r="T55" s="23">
        <v>0</v>
      </c>
      <c r="U55" s="17">
        <f t="shared" si="10"/>
        <v>0</v>
      </c>
      <c r="W55" s="17">
        <f t="shared" si="29"/>
        <v>0</v>
      </c>
      <c r="X55" s="17">
        <f t="shared" si="29"/>
        <v>0</v>
      </c>
      <c r="Y55" s="17">
        <f t="shared" si="29"/>
        <v>0</v>
      </c>
      <c r="Z55" s="17">
        <f t="shared" si="29"/>
        <v>0</v>
      </c>
      <c r="AA55" s="17">
        <f t="shared" si="29"/>
        <v>0</v>
      </c>
      <c r="AB55" s="17">
        <f t="shared" si="29"/>
        <v>0</v>
      </c>
      <c r="AC55" s="17">
        <f t="shared" si="29"/>
        <v>0</v>
      </c>
      <c r="AD55" s="17">
        <f t="shared" si="29"/>
        <v>0</v>
      </c>
      <c r="AE55" s="17">
        <f t="shared" si="29"/>
        <v>0</v>
      </c>
      <c r="AG55" s="17">
        <f t="shared" si="30"/>
        <v>0</v>
      </c>
      <c r="AH55" s="17">
        <f t="shared" si="30"/>
        <v>0</v>
      </c>
      <c r="AI55" s="17">
        <f t="shared" si="30"/>
        <v>0</v>
      </c>
      <c r="AJ55" s="17">
        <f t="shared" si="30"/>
        <v>0</v>
      </c>
      <c r="AK55" s="17">
        <f t="shared" si="30"/>
        <v>0</v>
      </c>
      <c r="AL55" s="17">
        <f t="shared" si="30"/>
        <v>0</v>
      </c>
      <c r="AN55" s="36">
        <f t="shared" si="25"/>
        <v>0</v>
      </c>
      <c r="AO55" s="5"/>
    </row>
    <row r="56" spans="1:41" ht="15">
      <c r="A56" s="24" t="s">
        <v>12321</v>
      </c>
      <c r="B56" s="15">
        <f t="shared" si="0"/>
        <v>0</v>
      </c>
      <c r="C56" s="22" t="s">
        <v>12322</v>
      </c>
      <c r="D56" s="78">
        <f t="shared" si="1"/>
        <v>0</v>
      </c>
      <c r="E56" s="17">
        <f t="shared" si="2"/>
        <v>0</v>
      </c>
      <c r="F56" s="3">
        <f t="shared" si="3"/>
        <v>0</v>
      </c>
      <c r="G56" s="19">
        <f t="shared" si="26"/>
        <v>0</v>
      </c>
      <c r="H56" s="23">
        <v>0</v>
      </c>
      <c r="I56" s="17">
        <f t="shared" si="28"/>
        <v>0</v>
      </c>
      <c r="J56" s="17">
        <f t="shared" si="28"/>
        <v>0</v>
      </c>
      <c r="K56" s="79">
        <f t="shared" si="24"/>
        <v>0</v>
      </c>
      <c r="L56" s="17">
        <f t="shared" si="5"/>
        <v>0</v>
      </c>
      <c r="M56" s="78">
        <f t="shared" si="6"/>
        <v>0</v>
      </c>
      <c r="N56" s="17">
        <f t="shared" si="15"/>
        <v>0</v>
      </c>
      <c r="O56" s="3">
        <f t="shared" si="7"/>
        <v>0</v>
      </c>
      <c r="P56" s="31">
        <v>0</v>
      </c>
      <c r="Q56" s="30">
        <f t="shared" si="27"/>
        <v>0</v>
      </c>
      <c r="R56" s="17">
        <f t="shared" si="9"/>
        <v>0</v>
      </c>
      <c r="S56" s="17">
        <f t="shared" si="16"/>
        <v>0</v>
      </c>
      <c r="T56" s="23">
        <v>0</v>
      </c>
      <c r="U56" s="17">
        <f t="shared" si="10"/>
        <v>0</v>
      </c>
      <c r="W56" s="17">
        <f t="shared" si="29"/>
        <v>0</v>
      </c>
      <c r="X56" s="17">
        <f t="shared" si="29"/>
        <v>0</v>
      </c>
      <c r="Y56" s="17">
        <f t="shared" si="29"/>
        <v>0</v>
      </c>
      <c r="Z56" s="17">
        <f t="shared" si="29"/>
        <v>0</v>
      </c>
      <c r="AA56" s="17">
        <f t="shared" si="29"/>
        <v>0</v>
      </c>
      <c r="AB56" s="17">
        <f t="shared" si="29"/>
        <v>0</v>
      </c>
      <c r="AC56" s="17">
        <f t="shared" si="29"/>
        <v>0</v>
      </c>
      <c r="AD56" s="17">
        <f t="shared" si="29"/>
        <v>0</v>
      </c>
      <c r="AE56" s="17">
        <f t="shared" si="29"/>
        <v>0</v>
      </c>
      <c r="AG56" s="17">
        <f t="shared" si="30"/>
        <v>0</v>
      </c>
      <c r="AH56" s="17">
        <f t="shared" si="30"/>
        <v>0</v>
      </c>
      <c r="AI56" s="17">
        <f t="shared" si="30"/>
        <v>0</v>
      </c>
      <c r="AJ56" s="17">
        <f t="shared" si="30"/>
        <v>0</v>
      </c>
      <c r="AK56" s="17">
        <f t="shared" si="30"/>
        <v>0</v>
      </c>
      <c r="AL56" s="17">
        <f t="shared" si="30"/>
        <v>0</v>
      </c>
      <c r="AN56" s="36">
        <f t="shared" si="25"/>
        <v>0</v>
      </c>
      <c r="AO56" s="33"/>
    </row>
    <row r="57" spans="1:41" ht="15">
      <c r="A57" s="24" t="s">
        <v>12323</v>
      </c>
      <c r="B57" s="15">
        <f t="shared" si="0"/>
        <v>0</v>
      </c>
      <c r="C57" s="22" t="s">
        <v>12324</v>
      </c>
      <c r="D57" s="78">
        <f t="shared" si="1"/>
        <v>0</v>
      </c>
      <c r="E57" s="17">
        <f t="shared" si="2"/>
        <v>0</v>
      </c>
      <c r="F57" s="3">
        <f t="shared" si="3"/>
        <v>0</v>
      </c>
      <c r="G57" s="19">
        <f t="shared" si="26"/>
        <v>0</v>
      </c>
      <c r="H57" s="23">
        <v>0</v>
      </c>
      <c r="I57" s="17">
        <f t="shared" si="28"/>
        <v>0</v>
      </c>
      <c r="J57" s="17">
        <f t="shared" si="28"/>
        <v>0</v>
      </c>
      <c r="K57" s="79">
        <f t="shared" si="24"/>
        <v>0</v>
      </c>
      <c r="L57" s="17">
        <f t="shared" si="5"/>
        <v>0</v>
      </c>
      <c r="M57" s="78">
        <f t="shared" si="6"/>
        <v>0</v>
      </c>
      <c r="N57" s="17">
        <f t="shared" si="15"/>
        <v>0</v>
      </c>
      <c r="O57" s="3">
        <f t="shared" si="7"/>
        <v>0</v>
      </c>
      <c r="P57" s="31">
        <v>0</v>
      </c>
      <c r="Q57" s="30">
        <f t="shared" si="27"/>
        <v>0</v>
      </c>
      <c r="R57" s="17">
        <f t="shared" si="9"/>
        <v>0</v>
      </c>
      <c r="S57" s="17">
        <f t="shared" si="16"/>
        <v>0</v>
      </c>
      <c r="T57" s="23">
        <v>0</v>
      </c>
      <c r="U57" s="17">
        <f t="shared" si="10"/>
        <v>0</v>
      </c>
      <c r="W57" s="17">
        <f t="shared" si="29"/>
        <v>0</v>
      </c>
      <c r="X57" s="17">
        <f t="shared" si="29"/>
        <v>0</v>
      </c>
      <c r="Y57" s="17">
        <f t="shared" si="29"/>
        <v>0</v>
      </c>
      <c r="Z57" s="17">
        <f t="shared" si="29"/>
        <v>0</v>
      </c>
      <c r="AA57" s="17">
        <f t="shared" si="29"/>
        <v>0</v>
      </c>
      <c r="AB57" s="17">
        <f t="shared" si="29"/>
        <v>0</v>
      </c>
      <c r="AC57" s="17">
        <f t="shared" si="29"/>
        <v>0</v>
      </c>
      <c r="AD57" s="17">
        <f t="shared" si="29"/>
        <v>0</v>
      </c>
      <c r="AE57" s="17">
        <f t="shared" si="29"/>
        <v>0</v>
      </c>
      <c r="AG57" s="17">
        <f t="shared" si="30"/>
        <v>0</v>
      </c>
      <c r="AH57" s="17">
        <f t="shared" si="30"/>
        <v>0</v>
      </c>
      <c r="AI57" s="17">
        <f t="shared" si="30"/>
        <v>0</v>
      </c>
      <c r="AJ57" s="17">
        <f t="shared" si="30"/>
        <v>0</v>
      </c>
      <c r="AK57" s="17">
        <f t="shared" si="30"/>
        <v>0</v>
      </c>
      <c r="AL57" s="17">
        <f t="shared" si="30"/>
        <v>0</v>
      </c>
      <c r="AN57" s="36">
        <f t="shared" si="25"/>
        <v>0</v>
      </c>
      <c r="AO57" s="33"/>
    </row>
    <row r="58" spans="1:41" ht="15">
      <c r="A58" s="24" t="s">
        <v>12325</v>
      </c>
      <c r="B58" s="15">
        <f t="shared" si="0"/>
        <v>0</v>
      </c>
      <c r="C58" s="22" t="s">
        <v>12326</v>
      </c>
      <c r="D58" s="78">
        <f t="shared" si="1"/>
        <v>0</v>
      </c>
      <c r="E58" s="17">
        <f t="shared" si="2"/>
        <v>0</v>
      </c>
      <c r="F58" s="3">
        <f t="shared" si="3"/>
        <v>0</v>
      </c>
      <c r="G58" s="19">
        <f t="shared" si="26"/>
        <v>0</v>
      </c>
      <c r="H58" s="23">
        <v>0</v>
      </c>
      <c r="I58" s="17">
        <f t="shared" si="28"/>
        <v>0</v>
      </c>
      <c r="J58" s="17">
        <f t="shared" si="28"/>
        <v>0</v>
      </c>
      <c r="K58" s="79">
        <f t="shared" si="24"/>
        <v>0</v>
      </c>
      <c r="L58" s="17">
        <f t="shared" si="5"/>
        <v>0</v>
      </c>
      <c r="M58" s="78">
        <f t="shared" si="6"/>
        <v>0</v>
      </c>
      <c r="N58" s="17">
        <f t="shared" si="15"/>
        <v>0</v>
      </c>
      <c r="O58" s="3">
        <f t="shared" si="7"/>
        <v>0</v>
      </c>
      <c r="P58" s="31">
        <v>0</v>
      </c>
      <c r="Q58" s="30">
        <f t="shared" si="27"/>
        <v>0</v>
      </c>
      <c r="R58" s="17">
        <f t="shared" si="9"/>
        <v>0</v>
      </c>
      <c r="S58" s="17">
        <f t="shared" si="16"/>
        <v>0</v>
      </c>
      <c r="T58" s="23">
        <v>0</v>
      </c>
      <c r="U58" s="17">
        <f t="shared" si="10"/>
        <v>0</v>
      </c>
      <c r="W58" s="17">
        <f t="shared" ref="W58:AE67" si="31">SUMPRODUCT(W$374:W$599*(LEFT($A$374:$A$599,LEN($A58))=$A58))</f>
        <v>0</v>
      </c>
      <c r="X58" s="17">
        <f t="shared" si="31"/>
        <v>0</v>
      </c>
      <c r="Y58" s="17">
        <f t="shared" si="31"/>
        <v>0</v>
      </c>
      <c r="Z58" s="17">
        <f t="shared" si="31"/>
        <v>0</v>
      </c>
      <c r="AA58" s="17">
        <f t="shared" si="31"/>
        <v>0</v>
      </c>
      <c r="AB58" s="17">
        <f t="shared" si="31"/>
        <v>0</v>
      </c>
      <c r="AC58" s="17">
        <f t="shared" si="31"/>
        <v>0</v>
      </c>
      <c r="AD58" s="17">
        <f t="shared" si="31"/>
        <v>0</v>
      </c>
      <c r="AE58" s="17">
        <f t="shared" si="31"/>
        <v>0</v>
      </c>
      <c r="AG58" s="17">
        <f t="shared" ref="AG58:AL67" si="32">SUMPRODUCT(AG$374:AG$599*(LEFT($A$374:$A$599,LEN($A58))=$A58))</f>
        <v>0</v>
      </c>
      <c r="AH58" s="17">
        <f t="shared" si="32"/>
        <v>0</v>
      </c>
      <c r="AI58" s="17">
        <f t="shared" si="32"/>
        <v>0</v>
      </c>
      <c r="AJ58" s="17">
        <f t="shared" si="32"/>
        <v>0</v>
      </c>
      <c r="AK58" s="17">
        <f t="shared" si="32"/>
        <v>0</v>
      </c>
      <c r="AL58" s="17">
        <f t="shared" si="32"/>
        <v>0</v>
      </c>
      <c r="AN58" s="36">
        <f t="shared" si="25"/>
        <v>0</v>
      </c>
      <c r="AO58" s="5"/>
    </row>
    <row r="59" spans="1:41" ht="15">
      <c r="A59" s="24" t="s">
        <v>12327</v>
      </c>
      <c r="B59" s="15">
        <f t="shared" si="0"/>
        <v>0</v>
      </c>
      <c r="C59" s="22" t="s">
        <v>12328</v>
      </c>
      <c r="D59" s="78">
        <f t="shared" si="1"/>
        <v>0</v>
      </c>
      <c r="E59" s="17">
        <f t="shared" si="2"/>
        <v>0</v>
      </c>
      <c r="F59" s="3">
        <f t="shared" si="3"/>
        <v>0</v>
      </c>
      <c r="G59" s="19">
        <f t="shared" si="26"/>
        <v>0</v>
      </c>
      <c r="H59" s="23">
        <v>0</v>
      </c>
      <c r="I59" s="17">
        <f t="shared" si="28"/>
        <v>0</v>
      </c>
      <c r="J59" s="17">
        <f t="shared" si="28"/>
        <v>0</v>
      </c>
      <c r="K59" s="79">
        <f t="shared" si="24"/>
        <v>0</v>
      </c>
      <c r="L59" s="17">
        <f t="shared" si="5"/>
        <v>0</v>
      </c>
      <c r="M59" s="78">
        <f t="shared" si="6"/>
        <v>0</v>
      </c>
      <c r="N59" s="17">
        <f t="shared" si="15"/>
        <v>0</v>
      </c>
      <c r="O59" s="3">
        <f t="shared" si="7"/>
        <v>0</v>
      </c>
      <c r="P59" s="31">
        <v>0</v>
      </c>
      <c r="Q59" s="30">
        <f t="shared" si="27"/>
        <v>0</v>
      </c>
      <c r="R59" s="17">
        <f t="shared" si="9"/>
        <v>0</v>
      </c>
      <c r="S59" s="17">
        <f t="shared" si="16"/>
        <v>0</v>
      </c>
      <c r="T59" s="23">
        <v>0</v>
      </c>
      <c r="U59" s="17">
        <f t="shared" si="10"/>
        <v>0</v>
      </c>
      <c r="W59" s="17">
        <f t="shared" si="31"/>
        <v>0</v>
      </c>
      <c r="X59" s="17">
        <f t="shared" si="31"/>
        <v>0</v>
      </c>
      <c r="Y59" s="17">
        <f t="shared" si="31"/>
        <v>0</v>
      </c>
      <c r="Z59" s="17">
        <f t="shared" si="31"/>
        <v>0</v>
      </c>
      <c r="AA59" s="17">
        <f t="shared" si="31"/>
        <v>0</v>
      </c>
      <c r="AB59" s="17">
        <f t="shared" si="31"/>
        <v>0</v>
      </c>
      <c r="AC59" s="17">
        <f t="shared" si="31"/>
        <v>0</v>
      </c>
      <c r="AD59" s="17">
        <f t="shared" si="31"/>
        <v>0</v>
      </c>
      <c r="AE59" s="17">
        <f t="shared" si="31"/>
        <v>0</v>
      </c>
      <c r="AG59" s="17">
        <f t="shared" si="32"/>
        <v>0</v>
      </c>
      <c r="AH59" s="17">
        <f t="shared" si="32"/>
        <v>0</v>
      </c>
      <c r="AI59" s="17">
        <f t="shared" si="32"/>
        <v>0</v>
      </c>
      <c r="AJ59" s="17">
        <f t="shared" si="32"/>
        <v>0</v>
      </c>
      <c r="AK59" s="17">
        <f t="shared" si="32"/>
        <v>0</v>
      </c>
      <c r="AL59" s="17">
        <f t="shared" si="32"/>
        <v>0</v>
      </c>
      <c r="AN59" s="36">
        <f t="shared" si="25"/>
        <v>0</v>
      </c>
      <c r="AO59" s="5"/>
    </row>
    <row r="60" spans="1:41" ht="15">
      <c r="A60" s="24" t="s">
        <v>12329</v>
      </c>
      <c r="B60" s="15">
        <f t="shared" si="0"/>
        <v>0</v>
      </c>
      <c r="C60" s="22" t="s">
        <v>12330</v>
      </c>
      <c r="D60" s="78">
        <f t="shared" si="1"/>
        <v>0</v>
      </c>
      <c r="E60" s="17">
        <f t="shared" si="2"/>
        <v>0</v>
      </c>
      <c r="F60" s="3">
        <f t="shared" si="3"/>
        <v>0</v>
      </c>
      <c r="G60" s="19">
        <f t="shared" si="26"/>
        <v>0</v>
      </c>
      <c r="H60" s="23">
        <v>0</v>
      </c>
      <c r="I60" s="17">
        <f t="shared" si="28"/>
        <v>0</v>
      </c>
      <c r="J60" s="17">
        <f t="shared" si="28"/>
        <v>0</v>
      </c>
      <c r="K60" s="79">
        <f t="shared" si="24"/>
        <v>0</v>
      </c>
      <c r="L60" s="17">
        <f t="shared" si="5"/>
        <v>0</v>
      </c>
      <c r="M60" s="78">
        <f t="shared" si="6"/>
        <v>0</v>
      </c>
      <c r="N60" s="17">
        <f t="shared" si="15"/>
        <v>0</v>
      </c>
      <c r="O60" s="3">
        <f t="shared" si="7"/>
        <v>0</v>
      </c>
      <c r="P60" s="31">
        <v>0</v>
      </c>
      <c r="Q60" s="30">
        <f t="shared" si="27"/>
        <v>0</v>
      </c>
      <c r="R60" s="17">
        <f t="shared" si="9"/>
        <v>0</v>
      </c>
      <c r="S60" s="17">
        <f t="shared" si="16"/>
        <v>0</v>
      </c>
      <c r="T60" s="23">
        <v>0</v>
      </c>
      <c r="U60" s="17">
        <f t="shared" si="10"/>
        <v>0</v>
      </c>
      <c r="W60" s="17">
        <f t="shared" si="31"/>
        <v>0</v>
      </c>
      <c r="X60" s="17">
        <f t="shared" si="31"/>
        <v>0</v>
      </c>
      <c r="Y60" s="17">
        <f t="shared" si="31"/>
        <v>0</v>
      </c>
      <c r="Z60" s="17">
        <f t="shared" si="31"/>
        <v>0</v>
      </c>
      <c r="AA60" s="17">
        <f t="shared" si="31"/>
        <v>0</v>
      </c>
      <c r="AB60" s="17">
        <f t="shared" si="31"/>
        <v>0</v>
      </c>
      <c r="AC60" s="17">
        <f t="shared" si="31"/>
        <v>0</v>
      </c>
      <c r="AD60" s="17">
        <f t="shared" si="31"/>
        <v>0</v>
      </c>
      <c r="AE60" s="17">
        <f t="shared" si="31"/>
        <v>0</v>
      </c>
      <c r="AG60" s="17">
        <f t="shared" si="32"/>
        <v>0</v>
      </c>
      <c r="AH60" s="17">
        <f t="shared" si="32"/>
        <v>0</v>
      </c>
      <c r="AI60" s="17">
        <f t="shared" si="32"/>
        <v>0</v>
      </c>
      <c r="AJ60" s="17">
        <f t="shared" si="32"/>
        <v>0</v>
      </c>
      <c r="AK60" s="17">
        <f t="shared" si="32"/>
        <v>0</v>
      </c>
      <c r="AL60" s="17">
        <f t="shared" si="32"/>
        <v>0</v>
      </c>
      <c r="AN60" s="36">
        <f t="shared" si="25"/>
        <v>0</v>
      </c>
      <c r="AO60" s="33"/>
    </row>
    <row r="61" spans="1:41" ht="15">
      <c r="A61" s="24" t="s">
        <v>12331</v>
      </c>
      <c r="B61" s="15">
        <f t="shared" si="0"/>
        <v>0</v>
      </c>
      <c r="C61" s="22" t="s">
        <v>12332</v>
      </c>
      <c r="D61" s="78">
        <f t="shared" si="1"/>
        <v>0</v>
      </c>
      <c r="E61" s="17">
        <f t="shared" si="2"/>
        <v>0</v>
      </c>
      <c r="F61" s="3">
        <f t="shared" si="3"/>
        <v>0</v>
      </c>
      <c r="G61" s="19">
        <f t="shared" si="26"/>
        <v>0</v>
      </c>
      <c r="H61" s="23">
        <v>0</v>
      </c>
      <c r="I61" s="17">
        <f t="shared" si="28"/>
        <v>0</v>
      </c>
      <c r="J61" s="17">
        <f t="shared" si="28"/>
        <v>0</v>
      </c>
      <c r="K61" s="79">
        <f t="shared" si="24"/>
        <v>0</v>
      </c>
      <c r="L61" s="17">
        <f t="shared" si="5"/>
        <v>0</v>
      </c>
      <c r="M61" s="78">
        <f t="shared" si="6"/>
        <v>0</v>
      </c>
      <c r="N61" s="17">
        <f t="shared" si="15"/>
        <v>0</v>
      </c>
      <c r="O61" s="3">
        <f t="shared" si="7"/>
        <v>0</v>
      </c>
      <c r="P61" s="31">
        <v>0</v>
      </c>
      <c r="Q61" s="30">
        <f t="shared" si="27"/>
        <v>0</v>
      </c>
      <c r="R61" s="17">
        <f t="shared" si="9"/>
        <v>0</v>
      </c>
      <c r="S61" s="17">
        <f t="shared" si="16"/>
        <v>0</v>
      </c>
      <c r="T61" s="23">
        <v>0</v>
      </c>
      <c r="U61" s="17">
        <f t="shared" si="10"/>
        <v>0</v>
      </c>
      <c r="W61" s="17">
        <f t="shared" si="31"/>
        <v>0</v>
      </c>
      <c r="X61" s="17">
        <f t="shared" si="31"/>
        <v>0</v>
      </c>
      <c r="Y61" s="17">
        <f t="shared" si="31"/>
        <v>0</v>
      </c>
      <c r="Z61" s="17">
        <f t="shared" si="31"/>
        <v>0</v>
      </c>
      <c r="AA61" s="17">
        <f t="shared" si="31"/>
        <v>0</v>
      </c>
      <c r="AB61" s="17">
        <f t="shared" si="31"/>
        <v>0</v>
      </c>
      <c r="AC61" s="17">
        <f t="shared" si="31"/>
        <v>0</v>
      </c>
      <c r="AD61" s="17">
        <f t="shared" si="31"/>
        <v>0</v>
      </c>
      <c r="AE61" s="17">
        <f t="shared" si="31"/>
        <v>0</v>
      </c>
      <c r="AG61" s="17">
        <f t="shared" si="32"/>
        <v>0</v>
      </c>
      <c r="AH61" s="17">
        <f t="shared" si="32"/>
        <v>0</v>
      </c>
      <c r="AI61" s="17">
        <f t="shared" si="32"/>
        <v>0</v>
      </c>
      <c r="AJ61" s="17">
        <f t="shared" si="32"/>
        <v>0</v>
      </c>
      <c r="AK61" s="17">
        <f t="shared" si="32"/>
        <v>0</v>
      </c>
      <c r="AL61" s="17">
        <f t="shared" si="32"/>
        <v>0</v>
      </c>
      <c r="AN61" s="36">
        <f t="shared" si="25"/>
        <v>0</v>
      </c>
      <c r="AO61" s="33"/>
    </row>
    <row r="62" spans="1:41" ht="15">
      <c r="A62" s="24" t="s">
        <v>12333</v>
      </c>
      <c r="B62" s="15">
        <f t="shared" si="0"/>
        <v>0</v>
      </c>
      <c r="C62" s="22" t="s">
        <v>12334</v>
      </c>
      <c r="D62" s="78">
        <f t="shared" si="1"/>
        <v>0</v>
      </c>
      <c r="E62" s="17">
        <f t="shared" si="2"/>
        <v>0</v>
      </c>
      <c r="F62" s="3">
        <f t="shared" si="3"/>
        <v>0</v>
      </c>
      <c r="G62" s="19">
        <f t="shared" si="26"/>
        <v>0</v>
      </c>
      <c r="H62" s="23">
        <v>0</v>
      </c>
      <c r="I62" s="17">
        <f t="shared" si="28"/>
        <v>0</v>
      </c>
      <c r="J62" s="17">
        <f t="shared" si="28"/>
        <v>0</v>
      </c>
      <c r="K62" s="79">
        <f t="shared" si="24"/>
        <v>0</v>
      </c>
      <c r="L62" s="17">
        <f t="shared" si="5"/>
        <v>0</v>
      </c>
      <c r="M62" s="78">
        <f t="shared" si="6"/>
        <v>0</v>
      </c>
      <c r="N62" s="17">
        <f t="shared" si="15"/>
        <v>0</v>
      </c>
      <c r="O62" s="3">
        <f t="shared" si="7"/>
        <v>0</v>
      </c>
      <c r="P62" s="31">
        <v>0</v>
      </c>
      <c r="Q62" s="30">
        <f t="shared" si="27"/>
        <v>0</v>
      </c>
      <c r="R62" s="17">
        <f t="shared" si="9"/>
        <v>0</v>
      </c>
      <c r="S62" s="17">
        <f t="shared" si="16"/>
        <v>0</v>
      </c>
      <c r="T62" s="23">
        <v>0</v>
      </c>
      <c r="U62" s="17">
        <f t="shared" si="10"/>
        <v>0</v>
      </c>
      <c r="W62" s="17">
        <f t="shared" si="31"/>
        <v>0</v>
      </c>
      <c r="X62" s="17">
        <f t="shared" si="31"/>
        <v>0</v>
      </c>
      <c r="Y62" s="17">
        <f t="shared" si="31"/>
        <v>0</v>
      </c>
      <c r="Z62" s="17">
        <f t="shared" si="31"/>
        <v>0</v>
      </c>
      <c r="AA62" s="17">
        <f t="shared" si="31"/>
        <v>0</v>
      </c>
      <c r="AB62" s="17">
        <f t="shared" si="31"/>
        <v>0</v>
      </c>
      <c r="AC62" s="17">
        <f t="shared" si="31"/>
        <v>0</v>
      </c>
      <c r="AD62" s="17">
        <f t="shared" si="31"/>
        <v>0</v>
      </c>
      <c r="AE62" s="17">
        <f t="shared" si="31"/>
        <v>0</v>
      </c>
      <c r="AG62" s="17">
        <f t="shared" si="32"/>
        <v>0</v>
      </c>
      <c r="AH62" s="17">
        <f t="shared" si="32"/>
        <v>0</v>
      </c>
      <c r="AI62" s="17">
        <f t="shared" si="32"/>
        <v>0</v>
      </c>
      <c r="AJ62" s="17">
        <f t="shared" si="32"/>
        <v>0</v>
      </c>
      <c r="AK62" s="17">
        <f t="shared" si="32"/>
        <v>0</v>
      </c>
      <c r="AL62" s="17">
        <f t="shared" si="32"/>
        <v>0</v>
      </c>
      <c r="AN62" s="36">
        <f t="shared" si="25"/>
        <v>0</v>
      </c>
      <c r="AO62" s="5"/>
    </row>
    <row r="63" spans="1:41" ht="15">
      <c r="A63" s="24" t="s">
        <v>12335</v>
      </c>
      <c r="B63" s="15">
        <f t="shared" si="0"/>
        <v>0</v>
      </c>
      <c r="C63" s="22" t="s">
        <v>12336</v>
      </c>
      <c r="D63" s="78">
        <f t="shared" si="1"/>
        <v>0</v>
      </c>
      <c r="E63" s="17">
        <f t="shared" si="2"/>
        <v>0</v>
      </c>
      <c r="F63" s="3">
        <f t="shared" si="3"/>
        <v>0</v>
      </c>
      <c r="G63" s="19">
        <f t="shared" si="26"/>
        <v>0</v>
      </c>
      <c r="H63" s="23">
        <v>0</v>
      </c>
      <c r="I63" s="17">
        <f t="shared" si="28"/>
        <v>0</v>
      </c>
      <c r="J63" s="17">
        <f t="shared" si="28"/>
        <v>0</v>
      </c>
      <c r="K63" s="79">
        <f t="shared" si="24"/>
        <v>0</v>
      </c>
      <c r="L63" s="17">
        <f t="shared" si="5"/>
        <v>0</v>
      </c>
      <c r="M63" s="78">
        <f t="shared" si="6"/>
        <v>0</v>
      </c>
      <c r="N63" s="17">
        <f t="shared" si="15"/>
        <v>0</v>
      </c>
      <c r="O63" s="3">
        <f t="shared" si="7"/>
        <v>0</v>
      </c>
      <c r="P63" s="31">
        <v>0</v>
      </c>
      <c r="Q63" s="30">
        <f t="shared" si="27"/>
        <v>0</v>
      </c>
      <c r="R63" s="17">
        <f t="shared" si="9"/>
        <v>0</v>
      </c>
      <c r="S63" s="17">
        <f t="shared" si="16"/>
        <v>0</v>
      </c>
      <c r="T63" s="23">
        <v>0</v>
      </c>
      <c r="U63" s="17">
        <f t="shared" si="10"/>
        <v>0</v>
      </c>
      <c r="W63" s="17">
        <f t="shared" si="31"/>
        <v>0</v>
      </c>
      <c r="X63" s="17">
        <f t="shared" si="31"/>
        <v>0</v>
      </c>
      <c r="Y63" s="17">
        <f t="shared" si="31"/>
        <v>0</v>
      </c>
      <c r="Z63" s="17">
        <f t="shared" si="31"/>
        <v>0</v>
      </c>
      <c r="AA63" s="17">
        <f t="shared" si="31"/>
        <v>0</v>
      </c>
      <c r="AB63" s="17">
        <f t="shared" si="31"/>
        <v>0</v>
      </c>
      <c r="AC63" s="17">
        <f t="shared" si="31"/>
        <v>0</v>
      </c>
      <c r="AD63" s="17">
        <f t="shared" si="31"/>
        <v>0</v>
      </c>
      <c r="AE63" s="17">
        <f t="shared" si="31"/>
        <v>0</v>
      </c>
      <c r="AG63" s="17">
        <f t="shared" si="32"/>
        <v>0</v>
      </c>
      <c r="AH63" s="17">
        <f t="shared" si="32"/>
        <v>0</v>
      </c>
      <c r="AI63" s="17">
        <f t="shared" si="32"/>
        <v>0</v>
      </c>
      <c r="AJ63" s="17">
        <f t="shared" si="32"/>
        <v>0</v>
      </c>
      <c r="AK63" s="17">
        <f t="shared" si="32"/>
        <v>0</v>
      </c>
      <c r="AL63" s="17">
        <f t="shared" si="32"/>
        <v>0</v>
      </c>
      <c r="AN63" s="36">
        <f t="shared" si="25"/>
        <v>0</v>
      </c>
      <c r="AO63" s="5"/>
    </row>
    <row r="64" spans="1:41" ht="15">
      <c r="A64" s="24" t="s">
        <v>12337</v>
      </c>
      <c r="B64" s="15">
        <f t="shared" si="0"/>
        <v>0</v>
      </c>
      <c r="C64" s="22" t="s">
        <v>12338</v>
      </c>
      <c r="D64" s="78">
        <f t="shared" si="1"/>
        <v>0</v>
      </c>
      <c r="E64" s="17">
        <f t="shared" si="2"/>
        <v>0</v>
      </c>
      <c r="F64" s="3">
        <f t="shared" si="3"/>
        <v>0</v>
      </c>
      <c r="G64" s="19">
        <f t="shared" si="26"/>
        <v>0</v>
      </c>
      <c r="H64" s="23">
        <v>0</v>
      </c>
      <c r="I64" s="17">
        <f t="shared" si="28"/>
        <v>0</v>
      </c>
      <c r="J64" s="17">
        <f t="shared" si="28"/>
        <v>0</v>
      </c>
      <c r="K64" s="79">
        <f t="shared" si="24"/>
        <v>0</v>
      </c>
      <c r="L64" s="17">
        <f t="shared" si="5"/>
        <v>0</v>
      </c>
      <c r="M64" s="78">
        <f t="shared" si="6"/>
        <v>0</v>
      </c>
      <c r="N64" s="17">
        <f t="shared" si="15"/>
        <v>0</v>
      </c>
      <c r="O64" s="3">
        <f t="shared" si="7"/>
        <v>0</v>
      </c>
      <c r="P64" s="31">
        <v>0</v>
      </c>
      <c r="Q64" s="30">
        <f t="shared" si="27"/>
        <v>0</v>
      </c>
      <c r="R64" s="17">
        <f t="shared" si="9"/>
        <v>0</v>
      </c>
      <c r="S64" s="17">
        <f t="shared" si="16"/>
        <v>0</v>
      </c>
      <c r="T64" s="23">
        <v>0</v>
      </c>
      <c r="U64" s="17">
        <f t="shared" si="10"/>
        <v>0</v>
      </c>
      <c r="W64" s="17">
        <f t="shared" si="31"/>
        <v>0</v>
      </c>
      <c r="X64" s="17">
        <f t="shared" si="31"/>
        <v>0</v>
      </c>
      <c r="Y64" s="17">
        <f t="shared" si="31"/>
        <v>0</v>
      </c>
      <c r="Z64" s="17">
        <f t="shared" si="31"/>
        <v>0</v>
      </c>
      <c r="AA64" s="17">
        <f t="shared" si="31"/>
        <v>0</v>
      </c>
      <c r="AB64" s="17">
        <f t="shared" si="31"/>
        <v>0</v>
      </c>
      <c r="AC64" s="17">
        <f t="shared" si="31"/>
        <v>0</v>
      </c>
      <c r="AD64" s="17">
        <f t="shared" si="31"/>
        <v>0</v>
      </c>
      <c r="AE64" s="17">
        <f t="shared" si="31"/>
        <v>0</v>
      </c>
      <c r="AG64" s="17">
        <f t="shared" si="32"/>
        <v>0</v>
      </c>
      <c r="AH64" s="17">
        <f t="shared" si="32"/>
        <v>0</v>
      </c>
      <c r="AI64" s="17">
        <f t="shared" si="32"/>
        <v>0</v>
      </c>
      <c r="AJ64" s="17">
        <f t="shared" si="32"/>
        <v>0</v>
      </c>
      <c r="AK64" s="17">
        <f t="shared" si="32"/>
        <v>0</v>
      </c>
      <c r="AL64" s="17">
        <f t="shared" si="32"/>
        <v>0</v>
      </c>
      <c r="AN64" s="36">
        <f t="shared" si="25"/>
        <v>0</v>
      </c>
      <c r="AO64" s="33"/>
    </row>
    <row r="65" spans="1:41" ht="15">
      <c r="A65" s="24" t="s">
        <v>12339</v>
      </c>
      <c r="B65" s="15">
        <f t="shared" si="0"/>
        <v>0</v>
      </c>
      <c r="C65" s="22" t="s">
        <v>12340</v>
      </c>
      <c r="D65" s="78">
        <f t="shared" si="1"/>
        <v>0</v>
      </c>
      <c r="E65" s="17">
        <f t="shared" si="2"/>
        <v>0</v>
      </c>
      <c r="F65" s="3">
        <f t="shared" si="3"/>
        <v>0</v>
      </c>
      <c r="G65" s="19">
        <f t="shared" si="26"/>
        <v>0</v>
      </c>
      <c r="H65" s="23">
        <v>0</v>
      </c>
      <c r="I65" s="17">
        <f t="shared" si="28"/>
        <v>0</v>
      </c>
      <c r="J65" s="17">
        <f t="shared" si="28"/>
        <v>0</v>
      </c>
      <c r="K65" s="79">
        <f t="shared" si="24"/>
        <v>0</v>
      </c>
      <c r="L65" s="17">
        <f t="shared" si="5"/>
        <v>0</v>
      </c>
      <c r="M65" s="78">
        <f t="shared" si="6"/>
        <v>0</v>
      </c>
      <c r="N65" s="17">
        <f t="shared" si="15"/>
        <v>0</v>
      </c>
      <c r="O65" s="3">
        <f t="shared" si="7"/>
        <v>0</v>
      </c>
      <c r="P65" s="31">
        <v>0</v>
      </c>
      <c r="Q65" s="30">
        <f t="shared" si="27"/>
        <v>0</v>
      </c>
      <c r="R65" s="17">
        <f t="shared" si="9"/>
        <v>0</v>
      </c>
      <c r="S65" s="17">
        <f t="shared" si="16"/>
        <v>0</v>
      </c>
      <c r="T65" s="23">
        <v>0</v>
      </c>
      <c r="U65" s="17">
        <f t="shared" si="10"/>
        <v>0</v>
      </c>
      <c r="W65" s="17">
        <f t="shared" si="31"/>
        <v>0</v>
      </c>
      <c r="X65" s="17">
        <f t="shared" si="31"/>
        <v>0</v>
      </c>
      <c r="Y65" s="17">
        <f t="shared" si="31"/>
        <v>0</v>
      </c>
      <c r="Z65" s="17">
        <f t="shared" si="31"/>
        <v>0</v>
      </c>
      <c r="AA65" s="17">
        <f t="shared" si="31"/>
        <v>0</v>
      </c>
      <c r="AB65" s="17">
        <f t="shared" si="31"/>
        <v>0</v>
      </c>
      <c r="AC65" s="17">
        <f t="shared" si="31"/>
        <v>0</v>
      </c>
      <c r="AD65" s="17">
        <f t="shared" si="31"/>
        <v>0</v>
      </c>
      <c r="AE65" s="17">
        <f t="shared" si="31"/>
        <v>0</v>
      </c>
      <c r="AG65" s="17">
        <f t="shared" si="32"/>
        <v>0</v>
      </c>
      <c r="AH65" s="17">
        <f t="shared" si="32"/>
        <v>0</v>
      </c>
      <c r="AI65" s="17">
        <f t="shared" si="32"/>
        <v>0</v>
      </c>
      <c r="AJ65" s="17">
        <f t="shared" si="32"/>
        <v>0</v>
      </c>
      <c r="AK65" s="17">
        <f t="shared" si="32"/>
        <v>0</v>
      </c>
      <c r="AL65" s="17">
        <f t="shared" si="32"/>
        <v>0</v>
      </c>
      <c r="AN65" s="36">
        <f t="shared" si="25"/>
        <v>0</v>
      </c>
      <c r="AO65" s="33"/>
    </row>
    <row r="66" spans="1:41" ht="15">
      <c r="A66" s="24" t="s">
        <v>12341</v>
      </c>
      <c r="B66" s="15">
        <f t="shared" si="0"/>
        <v>0</v>
      </c>
      <c r="C66" s="22" t="s">
        <v>12342</v>
      </c>
      <c r="D66" s="78">
        <f t="shared" si="1"/>
        <v>0</v>
      </c>
      <c r="E66" s="17">
        <f t="shared" si="2"/>
        <v>0</v>
      </c>
      <c r="F66" s="3">
        <f t="shared" si="3"/>
        <v>0</v>
      </c>
      <c r="G66" s="19">
        <f t="shared" si="26"/>
        <v>0</v>
      </c>
      <c r="H66" s="23">
        <v>0</v>
      </c>
      <c r="I66" s="17">
        <f t="shared" si="28"/>
        <v>0</v>
      </c>
      <c r="J66" s="17">
        <f t="shared" si="28"/>
        <v>0</v>
      </c>
      <c r="K66" s="79">
        <f t="shared" si="24"/>
        <v>0</v>
      </c>
      <c r="L66" s="17">
        <f t="shared" si="5"/>
        <v>0</v>
      </c>
      <c r="M66" s="78">
        <f t="shared" si="6"/>
        <v>0</v>
      </c>
      <c r="N66" s="17">
        <f t="shared" si="15"/>
        <v>0</v>
      </c>
      <c r="O66" s="3">
        <f t="shared" si="7"/>
        <v>0</v>
      </c>
      <c r="P66" s="31">
        <v>0</v>
      </c>
      <c r="Q66" s="30">
        <f t="shared" si="27"/>
        <v>0</v>
      </c>
      <c r="R66" s="17">
        <f t="shared" si="9"/>
        <v>0</v>
      </c>
      <c r="S66" s="17">
        <f t="shared" si="16"/>
        <v>0</v>
      </c>
      <c r="T66" s="23">
        <v>0</v>
      </c>
      <c r="U66" s="17">
        <f t="shared" si="10"/>
        <v>0</v>
      </c>
      <c r="W66" s="17">
        <f t="shared" si="31"/>
        <v>0</v>
      </c>
      <c r="X66" s="17">
        <f t="shared" si="31"/>
        <v>0</v>
      </c>
      <c r="Y66" s="17">
        <f t="shared" si="31"/>
        <v>0</v>
      </c>
      <c r="Z66" s="17">
        <f t="shared" si="31"/>
        <v>0</v>
      </c>
      <c r="AA66" s="17">
        <f t="shared" si="31"/>
        <v>0</v>
      </c>
      <c r="AB66" s="17">
        <f t="shared" si="31"/>
        <v>0</v>
      </c>
      <c r="AC66" s="17">
        <f t="shared" si="31"/>
        <v>0</v>
      </c>
      <c r="AD66" s="17">
        <f t="shared" si="31"/>
        <v>0</v>
      </c>
      <c r="AE66" s="17">
        <f t="shared" si="31"/>
        <v>0</v>
      </c>
      <c r="AG66" s="17">
        <f t="shared" si="32"/>
        <v>0</v>
      </c>
      <c r="AH66" s="17">
        <f t="shared" si="32"/>
        <v>0</v>
      </c>
      <c r="AI66" s="17">
        <f t="shared" si="32"/>
        <v>0</v>
      </c>
      <c r="AJ66" s="17">
        <f t="shared" si="32"/>
        <v>0</v>
      </c>
      <c r="AK66" s="17">
        <f t="shared" si="32"/>
        <v>0</v>
      </c>
      <c r="AL66" s="17">
        <f t="shared" si="32"/>
        <v>0</v>
      </c>
      <c r="AN66" s="36">
        <f t="shared" si="25"/>
        <v>0</v>
      </c>
      <c r="AO66" s="5"/>
    </row>
    <row r="67" spans="1:41" ht="15">
      <c r="A67" s="24" t="s">
        <v>12343</v>
      </c>
      <c r="B67" s="15">
        <f t="shared" si="0"/>
        <v>0</v>
      </c>
      <c r="C67" s="22" t="s">
        <v>12344</v>
      </c>
      <c r="D67" s="78">
        <f t="shared" si="1"/>
        <v>0</v>
      </c>
      <c r="E67" s="17">
        <f t="shared" si="2"/>
        <v>0</v>
      </c>
      <c r="F67" s="3">
        <f t="shared" si="3"/>
        <v>0</v>
      </c>
      <c r="G67" s="19">
        <f t="shared" si="26"/>
        <v>0</v>
      </c>
      <c r="H67" s="23">
        <v>0</v>
      </c>
      <c r="I67" s="17">
        <f t="shared" si="28"/>
        <v>0</v>
      </c>
      <c r="J67" s="17">
        <f t="shared" si="28"/>
        <v>0</v>
      </c>
      <c r="K67" s="79">
        <f t="shared" si="24"/>
        <v>0</v>
      </c>
      <c r="L67" s="17">
        <f t="shared" si="5"/>
        <v>0</v>
      </c>
      <c r="M67" s="78">
        <f t="shared" si="6"/>
        <v>0</v>
      </c>
      <c r="N67" s="17">
        <f t="shared" si="15"/>
        <v>0</v>
      </c>
      <c r="O67" s="3">
        <f t="shared" si="7"/>
        <v>0</v>
      </c>
      <c r="P67" s="31">
        <v>0</v>
      </c>
      <c r="Q67" s="30">
        <f t="shared" si="27"/>
        <v>0</v>
      </c>
      <c r="R67" s="17">
        <f t="shared" si="9"/>
        <v>0</v>
      </c>
      <c r="S67" s="17">
        <f t="shared" si="16"/>
        <v>0</v>
      </c>
      <c r="T67" s="23">
        <v>0</v>
      </c>
      <c r="U67" s="17">
        <f t="shared" si="10"/>
        <v>0</v>
      </c>
      <c r="W67" s="17">
        <f t="shared" si="31"/>
        <v>0</v>
      </c>
      <c r="X67" s="17">
        <f t="shared" si="31"/>
        <v>0</v>
      </c>
      <c r="Y67" s="17">
        <f t="shared" si="31"/>
        <v>0</v>
      </c>
      <c r="Z67" s="17">
        <f t="shared" si="31"/>
        <v>0</v>
      </c>
      <c r="AA67" s="17">
        <f t="shared" si="31"/>
        <v>0</v>
      </c>
      <c r="AB67" s="17">
        <f t="shared" si="31"/>
        <v>0</v>
      </c>
      <c r="AC67" s="17">
        <f t="shared" si="31"/>
        <v>0</v>
      </c>
      <c r="AD67" s="17">
        <f t="shared" si="31"/>
        <v>0</v>
      </c>
      <c r="AE67" s="17">
        <f t="shared" si="31"/>
        <v>0</v>
      </c>
      <c r="AG67" s="17">
        <f t="shared" si="32"/>
        <v>0</v>
      </c>
      <c r="AH67" s="17">
        <f t="shared" si="32"/>
        <v>0</v>
      </c>
      <c r="AI67" s="17">
        <f t="shared" si="32"/>
        <v>0</v>
      </c>
      <c r="AJ67" s="17">
        <f t="shared" si="32"/>
        <v>0</v>
      </c>
      <c r="AK67" s="17">
        <f t="shared" si="32"/>
        <v>0</v>
      </c>
      <c r="AL67" s="17">
        <f t="shared" si="32"/>
        <v>0</v>
      </c>
      <c r="AN67" s="36">
        <f t="shared" si="25"/>
        <v>0</v>
      </c>
      <c r="AO67" s="5"/>
    </row>
    <row r="68" spans="1:41" ht="15">
      <c r="A68" s="24" t="s">
        <v>12345</v>
      </c>
      <c r="B68" s="15">
        <f t="shared" si="0"/>
        <v>0</v>
      </c>
      <c r="C68" s="22" t="s">
        <v>12346</v>
      </c>
      <c r="D68" s="78">
        <f t="shared" si="1"/>
        <v>0</v>
      </c>
      <c r="E68" s="17">
        <f t="shared" si="2"/>
        <v>0</v>
      </c>
      <c r="F68" s="3">
        <f t="shared" si="3"/>
        <v>0</v>
      </c>
      <c r="G68" s="19">
        <f t="shared" si="26"/>
        <v>0</v>
      </c>
      <c r="H68" s="23">
        <v>0</v>
      </c>
      <c r="I68" s="17">
        <f t="shared" ref="I68:J87" si="33">SUMPRODUCT(I$374:I$599*(LEFT($A$374:$A$599,LEN($A68))=$A68))</f>
        <v>0</v>
      </c>
      <c r="J68" s="17">
        <f t="shared" si="33"/>
        <v>0</v>
      </c>
      <c r="K68" s="79">
        <f t="shared" si="24"/>
        <v>0</v>
      </c>
      <c r="L68" s="17">
        <f t="shared" si="5"/>
        <v>0</v>
      </c>
      <c r="M68" s="78">
        <f t="shared" si="6"/>
        <v>0</v>
      </c>
      <c r="N68" s="17">
        <f t="shared" si="15"/>
        <v>0</v>
      </c>
      <c r="O68" s="3">
        <f t="shared" si="7"/>
        <v>0</v>
      </c>
      <c r="P68" s="31">
        <v>0</v>
      </c>
      <c r="Q68" s="30">
        <f t="shared" si="27"/>
        <v>0</v>
      </c>
      <c r="R68" s="17">
        <f t="shared" si="9"/>
        <v>0</v>
      </c>
      <c r="S68" s="17">
        <f t="shared" si="16"/>
        <v>0</v>
      </c>
      <c r="T68" s="23">
        <v>0</v>
      </c>
      <c r="U68" s="17">
        <f t="shared" si="10"/>
        <v>0</v>
      </c>
      <c r="W68" s="17">
        <f t="shared" ref="W68:AE77" si="34">SUMPRODUCT(W$374:W$599*(LEFT($A$374:$A$599,LEN($A68))=$A68))</f>
        <v>0</v>
      </c>
      <c r="X68" s="17">
        <f t="shared" si="34"/>
        <v>0</v>
      </c>
      <c r="Y68" s="17">
        <f t="shared" si="34"/>
        <v>0</v>
      </c>
      <c r="Z68" s="17">
        <f t="shared" si="34"/>
        <v>0</v>
      </c>
      <c r="AA68" s="17">
        <f t="shared" si="34"/>
        <v>0</v>
      </c>
      <c r="AB68" s="17">
        <f t="shared" si="34"/>
        <v>0</v>
      </c>
      <c r="AC68" s="17">
        <f t="shared" si="34"/>
        <v>0</v>
      </c>
      <c r="AD68" s="17">
        <f t="shared" si="34"/>
        <v>0</v>
      </c>
      <c r="AE68" s="17">
        <f t="shared" si="34"/>
        <v>0</v>
      </c>
      <c r="AG68" s="17">
        <f t="shared" ref="AG68:AL77" si="35">SUMPRODUCT(AG$374:AG$599*(LEFT($A$374:$A$599,LEN($A68))=$A68))</f>
        <v>0</v>
      </c>
      <c r="AH68" s="17">
        <f t="shared" si="35"/>
        <v>0</v>
      </c>
      <c r="AI68" s="17">
        <f t="shared" si="35"/>
        <v>0</v>
      </c>
      <c r="AJ68" s="17">
        <f t="shared" si="35"/>
        <v>0</v>
      </c>
      <c r="AK68" s="17">
        <f t="shared" si="35"/>
        <v>0</v>
      </c>
      <c r="AL68" s="17">
        <f t="shared" si="35"/>
        <v>0</v>
      </c>
      <c r="AN68" s="36">
        <f t="shared" si="25"/>
        <v>0</v>
      </c>
      <c r="AO68" s="33"/>
    </row>
    <row r="69" spans="1:41" ht="15">
      <c r="A69" s="24" t="s">
        <v>12347</v>
      </c>
      <c r="B69" s="15">
        <f t="shared" si="0"/>
        <v>0</v>
      </c>
      <c r="C69" s="22" t="s">
        <v>12348</v>
      </c>
      <c r="D69" s="78">
        <f t="shared" si="1"/>
        <v>0</v>
      </c>
      <c r="E69" s="17">
        <f t="shared" si="2"/>
        <v>0</v>
      </c>
      <c r="F69" s="3">
        <f t="shared" si="3"/>
        <v>0</v>
      </c>
      <c r="G69" s="19">
        <f t="shared" si="26"/>
        <v>0</v>
      </c>
      <c r="H69" s="23">
        <v>0</v>
      </c>
      <c r="I69" s="17">
        <f t="shared" si="33"/>
        <v>0</v>
      </c>
      <c r="J69" s="17">
        <f t="shared" si="33"/>
        <v>0</v>
      </c>
      <c r="K69" s="79">
        <f t="shared" si="24"/>
        <v>0</v>
      </c>
      <c r="L69" s="17">
        <f t="shared" si="5"/>
        <v>0</v>
      </c>
      <c r="M69" s="78">
        <f t="shared" si="6"/>
        <v>0</v>
      </c>
      <c r="N69" s="17">
        <f t="shared" si="15"/>
        <v>0</v>
      </c>
      <c r="O69" s="3">
        <f t="shared" si="7"/>
        <v>0</v>
      </c>
      <c r="P69" s="31">
        <v>0</v>
      </c>
      <c r="Q69" s="30">
        <f t="shared" si="27"/>
        <v>0</v>
      </c>
      <c r="R69" s="17">
        <f t="shared" si="9"/>
        <v>0</v>
      </c>
      <c r="S69" s="17">
        <f t="shared" si="16"/>
        <v>0</v>
      </c>
      <c r="T69" s="23">
        <v>0</v>
      </c>
      <c r="U69" s="17">
        <f t="shared" si="10"/>
        <v>0</v>
      </c>
      <c r="W69" s="17">
        <f t="shared" si="34"/>
        <v>0</v>
      </c>
      <c r="X69" s="17">
        <f t="shared" si="34"/>
        <v>0</v>
      </c>
      <c r="Y69" s="17">
        <f t="shared" si="34"/>
        <v>0</v>
      </c>
      <c r="Z69" s="17">
        <f t="shared" si="34"/>
        <v>0</v>
      </c>
      <c r="AA69" s="17">
        <f t="shared" si="34"/>
        <v>0</v>
      </c>
      <c r="AB69" s="17">
        <f t="shared" si="34"/>
        <v>0</v>
      </c>
      <c r="AC69" s="17">
        <f t="shared" si="34"/>
        <v>0</v>
      </c>
      <c r="AD69" s="17">
        <f t="shared" si="34"/>
        <v>0</v>
      </c>
      <c r="AE69" s="17">
        <f t="shared" si="34"/>
        <v>0</v>
      </c>
      <c r="AG69" s="17">
        <f t="shared" si="35"/>
        <v>0</v>
      </c>
      <c r="AH69" s="17">
        <f t="shared" si="35"/>
        <v>0</v>
      </c>
      <c r="AI69" s="17">
        <f t="shared" si="35"/>
        <v>0</v>
      </c>
      <c r="AJ69" s="17">
        <f t="shared" si="35"/>
        <v>0</v>
      </c>
      <c r="AK69" s="17">
        <f t="shared" si="35"/>
        <v>0</v>
      </c>
      <c r="AL69" s="17">
        <f t="shared" si="35"/>
        <v>0</v>
      </c>
      <c r="AN69" s="36">
        <f t="shared" si="25"/>
        <v>0</v>
      </c>
      <c r="AO69" s="33"/>
    </row>
    <row r="70" spans="1:41" ht="15">
      <c r="A70" s="24" t="s">
        <v>12349</v>
      </c>
      <c r="B70" s="15">
        <f t="shared" si="0"/>
        <v>0</v>
      </c>
      <c r="C70" s="22" t="s">
        <v>12350</v>
      </c>
      <c r="D70" s="78">
        <f t="shared" si="1"/>
        <v>0</v>
      </c>
      <c r="E70" s="17">
        <f t="shared" si="2"/>
        <v>0</v>
      </c>
      <c r="F70" s="3">
        <f t="shared" si="3"/>
        <v>0</v>
      </c>
      <c r="G70" s="19">
        <f t="shared" si="26"/>
        <v>0</v>
      </c>
      <c r="H70" s="20">
        <v>0</v>
      </c>
      <c r="I70" s="17">
        <f t="shared" si="33"/>
        <v>0</v>
      </c>
      <c r="J70" s="17">
        <f t="shared" si="33"/>
        <v>0</v>
      </c>
      <c r="K70" s="79">
        <f t="shared" si="24"/>
        <v>0</v>
      </c>
      <c r="L70" s="17">
        <f t="shared" si="5"/>
        <v>0</v>
      </c>
      <c r="M70" s="78">
        <f t="shared" si="6"/>
        <v>0</v>
      </c>
      <c r="N70" s="17">
        <f t="shared" si="15"/>
        <v>0</v>
      </c>
      <c r="O70" s="3">
        <f t="shared" si="7"/>
        <v>0</v>
      </c>
      <c r="P70" s="31">
        <v>0</v>
      </c>
      <c r="Q70" s="30">
        <f t="shared" si="27"/>
        <v>0</v>
      </c>
      <c r="R70" s="17">
        <f t="shared" si="9"/>
        <v>0</v>
      </c>
      <c r="S70" s="17">
        <f t="shared" si="16"/>
        <v>0</v>
      </c>
      <c r="T70" s="23">
        <v>0</v>
      </c>
      <c r="U70" s="17">
        <f t="shared" si="10"/>
        <v>0</v>
      </c>
      <c r="W70" s="17">
        <f t="shared" si="34"/>
        <v>0</v>
      </c>
      <c r="X70" s="17">
        <f t="shared" si="34"/>
        <v>0</v>
      </c>
      <c r="Y70" s="17">
        <f t="shared" si="34"/>
        <v>0</v>
      </c>
      <c r="Z70" s="17">
        <f t="shared" si="34"/>
        <v>0</v>
      </c>
      <c r="AA70" s="17">
        <f t="shared" si="34"/>
        <v>0</v>
      </c>
      <c r="AB70" s="17">
        <f t="shared" si="34"/>
        <v>0</v>
      </c>
      <c r="AC70" s="17">
        <f t="shared" si="34"/>
        <v>0</v>
      </c>
      <c r="AD70" s="17">
        <f t="shared" si="34"/>
        <v>0</v>
      </c>
      <c r="AE70" s="17">
        <f t="shared" si="34"/>
        <v>0</v>
      </c>
      <c r="AG70" s="17">
        <f t="shared" si="35"/>
        <v>0</v>
      </c>
      <c r="AH70" s="17">
        <f t="shared" si="35"/>
        <v>0</v>
      </c>
      <c r="AI70" s="17">
        <f t="shared" si="35"/>
        <v>0</v>
      </c>
      <c r="AJ70" s="17">
        <f t="shared" si="35"/>
        <v>0</v>
      </c>
      <c r="AK70" s="17">
        <f t="shared" si="35"/>
        <v>0</v>
      </c>
      <c r="AL70" s="17">
        <f t="shared" si="35"/>
        <v>0</v>
      </c>
      <c r="AN70" s="36">
        <f t="shared" si="25"/>
        <v>0</v>
      </c>
      <c r="AO70" s="5"/>
    </row>
    <row r="71" spans="1:41" ht="15">
      <c r="A71" s="24" t="s">
        <v>12351</v>
      </c>
      <c r="B71" s="15">
        <f t="shared" si="0"/>
        <v>0</v>
      </c>
      <c r="C71" s="22" t="s">
        <v>12352</v>
      </c>
      <c r="D71" s="78">
        <f t="shared" si="1"/>
        <v>0</v>
      </c>
      <c r="E71" s="17">
        <f t="shared" si="2"/>
        <v>0</v>
      </c>
      <c r="F71" s="3">
        <f t="shared" si="3"/>
        <v>0</v>
      </c>
      <c r="G71" s="19">
        <f t="shared" si="26"/>
        <v>0</v>
      </c>
      <c r="H71" s="23">
        <v>0</v>
      </c>
      <c r="I71" s="17">
        <f t="shared" si="33"/>
        <v>0</v>
      </c>
      <c r="J71" s="17">
        <f t="shared" si="33"/>
        <v>0</v>
      </c>
      <c r="K71" s="79">
        <f t="shared" si="24"/>
        <v>0</v>
      </c>
      <c r="L71" s="17">
        <f t="shared" si="5"/>
        <v>0</v>
      </c>
      <c r="M71" s="78">
        <f t="shared" si="6"/>
        <v>0</v>
      </c>
      <c r="N71" s="17">
        <f t="shared" si="15"/>
        <v>0</v>
      </c>
      <c r="O71" s="3">
        <f t="shared" si="7"/>
        <v>0</v>
      </c>
      <c r="P71" s="31">
        <v>0</v>
      </c>
      <c r="Q71" s="30">
        <f t="shared" si="27"/>
        <v>0</v>
      </c>
      <c r="R71" s="17">
        <f t="shared" si="9"/>
        <v>0</v>
      </c>
      <c r="S71" s="17">
        <f t="shared" si="16"/>
        <v>0</v>
      </c>
      <c r="T71" s="23">
        <v>0</v>
      </c>
      <c r="U71" s="17">
        <f t="shared" si="10"/>
        <v>0</v>
      </c>
      <c r="W71" s="17">
        <f t="shared" si="34"/>
        <v>0</v>
      </c>
      <c r="X71" s="17">
        <f t="shared" si="34"/>
        <v>0</v>
      </c>
      <c r="Y71" s="17">
        <f t="shared" si="34"/>
        <v>0</v>
      </c>
      <c r="Z71" s="17">
        <f t="shared" si="34"/>
        <v>0</v>
      </c>
      <c r="AA71" s="17">
        <f t="shared" si="34"/>
        <v>0</v>
      </c>
      <c r="AB71" s="17">
        <f t="shared" si="34"/>
        <v>0</v>
      </c>
      <c r="AC71" s="17">
        <f t="shared" si="34"/>
        <v>0</v>
      </c>
      <c r="AD71" s="17">
        <f t="shared" si="34"/>
        <v>0</v>
      </c>
      <c r="AE71" s="17">
        <f t="shared" si="34"/>
        <v>0</v>
      </c>
      <c r="AG71" s="17">
        <f t="shared" si="35"/>
        <v>0</v>
      </c>
      <c r="AH71" s="17">
        <f t="shared" si="35"/>
        <v>0</v>
      </c>
      <c r="AI71" s="17">
        <f t="shared" si="35"/>
        <v>0</v>
      </c>
      <c r="AJ71" s="17">
        <f t="shared" si="35"/>
        <v>0</v>
      </c>
      <c r="AK71" s="17">
        <f t="shared" si="35"/>
        <v>0</v>
      </c>
      <c r="AL71" s="17">
        <f t="shared" si="35"/>
        <v>0</v>
      </c>
      <c r="AN71" s="36">
        <f t="shared" si="25"/>
        <v>0</v>
      </c>
      <c r="AO71" s="5"/>
    </row>
    <row r="72" spans="1:41" ht="15">
      <c r="A72" s="24" t="s">
        <v>12353</v>
      </c>
      <c r="B72" s="15">
        <f t="shared" ref="B72:B135" si="36">D72-M72</f>
        <v>0</v>
      </c>
      <c r="C72" s="22" t="s">
        <v>12354</v>
      </c>
      <c r="D72" s="78">
        <f t="shared" ref="D72:D135" si="37">SUM(E72:F72,L72)</f>
        <v>0</v>
      </c>
      <c r="E72" s="17">
        <f t="shared" ref="E72:E135" si="38">SUMPRODUCT(E$374:E$599*(LEFT($A$374:$A$599,LEN($A72))=$A72))</f>
        <v>0</v>
      </c>
      <c r="F72" s="3">
        <f t="shared" ref="F72:F135" si="39">SUM(G72,H72:K72)</f>
        <v>0</v>
      </c>
      <c r="G72" s="19">
        <f t="shared" si="26"/>
        <v>0</v>
      </c>
      <c r="H72" s="23">
        <v>0</v>
      </c>
      <c r="I72" s="17">
        <f t="shared" si="33"/>
        <v>0</v>
      </c>
      <c r="J72" s="17">
        <f t="shared" si="33"/>
        <v>0</v>
      </c>
      <c r="K72" s="79">
        <f t="shared" si="24"/>
        <v>0</v>
      </c>
      <c r="L72" s="17">
        <f t="shared" ref="L72:L135" si="40">SUMPRODUCT(L$374:L$599*(LEFT($A$374:$A$599,LEN($A72))=$A72))</f>
        <v>0</v>
      </c>
      <c r="M72" s="78">
        <f t="shared" ref="M72:M135" si="41">SUM(N72:O72,U72)</f>
        <v>0</v>
      </c>
      <c r="N72" s="17">
        <f t="shared" si="15"/>
        <v>0</v>
      </c>
      <c r="O72" s="3">
        <f t="shared" ref="O72:O135" si="42">SUM(P72:T72)</f>
        <v>0</v>
      </c>
      <c r="P72" s="31">
        <v>0</v>
      </c>
      <c r="Q72" s="30">
        <f t="shared" si="27"/>
        <v>0</v>
      </c>
      <c r="R72" s="17">
        <f t="shared" ref="R72:R135" si="43">SUMPRODUCT(R$374:R$599*(LEFT($A$374:$A$599,LEN($A72))=$A72))</f>
        <v>0</v>
      </c>
      <c r="S72" s="17">
        <f t="shared" si="16"/>
        <v>0</v>
      </c>
      <c r="T72" s="23">
        <v>0</v>
      </c>
      <c r="U72" s="17">
        <f t="shared" ref="U72:U135" si="44">SUMPRODUCT(U$374:U$599*(LEFT($A$374:$A$599,LEN($A72))=$A72))</f>
        <v>0</v>
      </c>
      <c r="W72" s="17">
        <f t="shared" si="34"/>
        <v>0</v>
      </c>
      <c r="X72" s="17">
        <f t="shared" si="34"/>
        <v>0</v>
      </c>
      <c r="Y72" s="17">
        <f t="shared" si="34"/>
        <v>0</v>
      </c>
      <c r="Z72" s="17">
        <f t="shared" si="34"/>
        <v>0</v>
      </c>
      <c r="AA72" s="17">
        <f t="shared" si="34"/>
        <v>0</v>
      </c>
      <c r="AB72" s="17">
        <f t="shared" si="34"/>
        <v>0</v>
      </c>
      <c r="AC72" s="17">
        <f t="shared" si="34"/>
        <v>0</v>
      </c>
      <c r="AD72" s="17">
        <f t="shared" si="34"/>
        <v>0</v>
      </c>
      <c r="AE72" s="17">
        <f t="shared" si="34"/>
        <v>0</v>
      </c>
      <c r="AG72" s="17">
        <f t="shared" si="35"/>
        <v>0</v>
      </c>
      <c r="AH72" s="17">
        <f t="shared" si="35"/>
        <v>0</v>
      </c>
      <c r="AI72" s="17">
        <f t="shared" si="35"/>
        <v>0</v>
      </c>
      <c r="AJ72" s="17">
        <f t="shared" si="35"/>
        <v>0</v>
      </c>
      <c r="AK72" s="17">
        <f t="shared" si="35"/>
        <v>0</v>
      </c>
      <c r="AL72" s="17">
        <f t="shared" si="35"/>
        <v>0</v>
      </c>
      <c r="AN72" s="36">
        <f t="shared" si="25"/>
        <v>0</v>
      </c>
      <c r="AO72" s="33"/>
    </row>
    <row r="73" spans="1:41" ht="15">
      <c r="A73" s="24" t="s">
        <v>12355</v>
      </c>
      <c r="B73" s="15">
        <f t="shared" si="36"/>
        <v>0</v>
      </c>
      <c r="C73" s="22" t="s">
        <v>12356</v>
      </c>
      <c r="D73" s="78">
        <f t="shared" si="37"/>
        <v>0</v>
      </c>
      <c r="E73" s="17">
        <f t="shared" si="38"/>
        <v>0</v>
      </c>
      <c r="F73" s="3">
        <f t="shared" si="39"/>
        <v>0</v>
      </c>
      <c r="G73" s="19">
        <f t="shared" si="26"/>
        <v>0</v>
      </c>
      <c r="H73" s="23">
        <v>0</v>
      </c>
      <c r="I73" s="17">
        <f t="shared" si="33"/>
        <v>0</v>
      </c>
      <c r="J73" s="17">
        <f t="shared" si="33"/>
        <v>0</v>
      </c>
      <c r="K73" s="79">
        <f t="shared" si="24"/>
        <v>0</v>
      </c>
      <c r="L73" s="17">
        <f t="shared" si="40"/>
        <v>0</v>
      </c>
      <c r="M73" s="78">
        <f t="shared" si="41"/>
        <v>0</v>
      </c>
      <c r="N73" s="17">
        <f t="shared" ref="N73:N136" si="45">SUMPRODUCT(N$374:N$599*(LEFT($A$374:$A$599,LEN($A73))=$A73))+MIN(SUMPRODUCT(S$374:S$599*(LEFT($A$374:$A$599,LEN($A73))=$A73))+AN73,0)</f>
        <v>0</v>
      </c>
      <c r="O73" s="3">
        <f t="shared" si="42"/>
        <v>0</v>
      </c>
      <c r="P73" s="31">
        <v>0</v>
      </c>
      <c r="Q73" s="30">
        <f t="shared" si="27"/>
        <v>0</v>
      </c>
      <c r="R73" s="17">
        <f t="shared" si="43"/>
        <v>0</v>
      </c>
      <c r="S73" s="17">
        <f t="shared" ref="S73:S136" si="46">MAX(SUMPRODUCT(S$374:S$599*(LEFT($A$374:$A$599,LEN($A73))=$A73))+AN73,0)</f>
        <v>0</v>
      </c>
      <c r="T73" s="23">
        <v>0</v>
      </c>
      <c r="U73" s="17">
        <f t="shared" si="44"/>
        <v>0</v>
      </c>
      <c r="W73" s="17">
        <f t="shared" si="34"/>
        <v>0</v>
      </c>
      <c r="X73" s="17">
        <f t="shared" si="34"/>
        <v>0</v>
      </c>
      <c r="Y73" s="17">
        <f t="shared" si="34"/>
        <v>0</v>
      </c>
      <c r="Z73" s="17">
        <f t="shared" si="34"/>
        <v>0</v>
      </c>
      <c r="AA73" s="17">
        <f t="shared" si="34"/>
        <v>0</v>
      </c>
      <c r="AB73" s="17">
        <f t="shared" si="34"/>
        <v>0</v>
      </c>
      <c r="AC73" s="17">
        <f t="shared" si="34"/>
        <v>0</v>
      </c>
      <c r="AD73" s="17">
        <f t="shared" si="34"/>
        <v>0</v>
      </c>
      <c r="AE73" s="17">
        <f t="shared" si="34"/>
        <v>0</v>
      </c>
      <c r="AG73" s="17">
        <f t="shared" si="35"/>
        <v>0</v>
      </c>
      <c r="AH73" s="17">
        <f t="shared" si="35"/>
        <v>0</v>
      </c>
      <c r="AI73" s="17">
        <f t="shared" si="35"/>
        <v>0</v>
      </c>
      <c r="AJ73" s="17">
        <f t="shared" si="35"/>
        <v>0</v>
      </c>
      <c r="AK73" s="17">
        <f t="shared" si="35"/>
        <v>0</v>
      </c>
      <c r="AL73" s="17">
        <f t="shared" si="35"/>
        <v>0</v>
      </c>
      <c r="AN73" s="36">
        <f t="shared" si="25"/>
        <v>0</v>
      </c>
      <c r="AO73" s="33"/>
    </row>
    <row r="74" spans="1:41" ht="15">
      <c r="A74" s="24" t="s">
        <v>12357</v>
      </c>
      <c r="B74" s="15">
        <f t="shared" si="36"/>
        <v>0</v>
      </c>
      <c r="C74" s="22" t="s">
        <v>12358</v>
      </c>
      <c r="D74" s="78">
        <f t="shared" si="37"/>
        <v>0</v>
      </c>
      <c r="E74" s="17">
        <f t="shared" si="38"/>
        <v>0</v>
      </c>
      <c r="F74" s="3">
        <f t="shared" si="39"/>
        <v>0</v>
      </c>
      <c r="G74" s="19">
        <f t="shared" si="26"/>
        <v>0</v>
      </c>
      <c r="H74" s="23">
        <v>0</v>
      </c>
      <c r="I74" s="17">
        <f t="shared" si="33"/>
        <v>0</v>
      </c>
      <c r="J74" s="17">
        <f t="shared" si="33"/>
        <v>0</v>
      </c>
      <c r="K74" s="79">
        <f t="shared" si="24"/>
        <v>0</v>
      </c>
      <c r="L74" s="17">
        <f t="shared" si="40"/>
        <v>0</v>
      </c>
      <c r="M74" s="78">
        <f t="shared" si="41"/>
        <v>0</v>
      </c>
      <c r="N74" s="17">
        <f t="shared" si="45"/>
        <v>0</v>
      </c>
      <c r="O74" s="3">
        <f t="shared" si="42"/>
        <v>0</v>
      </c>
      <c r="P74" s="31">
        <v>0</v>
      </c>
      <c r="Q74" s="30">
        <f t="shared" si="27"/>
        <v>0</v>
      </c>
      <c r="R74" s="17">
        <f t="shared" si="43"/>
        <v>0</v>
      </c>
      <c r="S74" s="17">
        <f t="shared" si="46"/>
        <v>0</v>
      </c>
      <c r="T74" s="23">
        <v>0</v>
      </c>
      <c r="U74" s="17">
        <f t="shared" si="44"/>
        <v>0</v>
      </c>
      <c r="W74" s="17">
        <f t="shared" si="34"/>
        <v>0</v>
      </c>
      <c r="X74" s="17">
        <f t="shared" si="34"/>
        <v>0</v>
      </c>
      <c r="Y74" s="17">
        <f t="shared" si="34"/>
        <v>0</v>
      </c>
      <c r="Z74" s="17">
        <f t="shared" si="34"/>
        <v>0</v>
      </c>
      <c r="AA74" s="17">
        <f t="shared" si="34"/>
        <v>0</v>
      </c>
      <c r="AB74" s="17">
        <f t="shared" si="34"/>
        <v>0</v>
      </c>
      <c r="AC74" s="17">
        <f t="shared" si="34"/>
        <v>0</v>
      </c>
      <c r="AD74" s="17">
        <f t="shared" si="34"/>
        <v>0</v>
      </c>
      <c r="AE74" s="17">
        <f t="shared" si="34"/>
        <v>0</v>
      </c>
      <c r="AG74" s="17">
        <f t="shared" si="35"/>
        <v>0</v>
      </c>
      <c r="AH74" s="17">
        <f t="shared" si="35"/>
        <v>0</v>
      </c>
      <c r="AI74" s="17">
        <f t="shared" si="35"/>
        <v>0</v>
      </c>
      <c r="AJ74" s="17">
        <f t="shared" si="35"/>
        <v>0</v>
      </c>
      <c r="AK74" s="17">
        <f t="shared" si="35"/>
        <v>0</v>
      </c>
      <c r="AL74" s="17">
        <f t="shared" si="35"/>
        <v>0</v>
      </c>
      <c r="AN74" s="36">
        <f t="shared" si="25"/>
        <v>0</v>
      </c>
      <c r="AO74" s="5"/>
    </row>
    <row r="75" spans="1:41" ht="15">
      <c r="A75" s="24" t="s">
        <v>12359</v>
      </c>
      <c r="B75" s="15">
        <f t="shared" si="36"/>
        <v>0</v>
      </c>
      <c r="C75" s="22" t="s">
        <v>12360</v>
      </c>
      <c r="D75" s="78">
        <f t="shared" si="37"/>
        <v>0</v>
      </c>
      <c r="E75" s="17">
        <f t="shared" si="38"/>
        <v>0</v>
      </c>
      <c r="F75" s="3">
        <f t="shared" si="39"/>
        <v>0</v>
      </c>
      <c r="G75" s="19">
        <f t="shared" si="26"/>
        <v>0</v>
      </c>
      <c r="H75" s="23">
        <v>0</v>
      </c>
      <c r="I75" s="17">
        <f t="shared" si="33"/>
        <v>0</v>
      </c>
      <c r="J75" s="17">
        <f t="shared" si="33"/>
        <v>0</v>
      </c>
      <c r="K75" s="79">
        <f t="shared" si="24"/>
        <v>0</v>
      </c>
      <c r="L75" s="17">
        <f t="shared" si="40"/>
        <v>0</v>
      </c>
      <c r="M75" s="78">
        <f t="shared" si="41"/>
        <v>0</v>
      </c>
      <c r="N75" s="17">
        <f t="shared" si="45"/>
        <v>0</v>
      </c>
      <c r="O75" s="3">
        <f t="shared" si="42"/>
        <v>0</v>
      </c>
      <c r="P75" s="31">
        <v>0</v>
      </c>
      <c r="Q75" s="30">
        <f t="shared" si="27"/>
        <v>0</v>
      </c>
      <c r="R75" s="17">
        <f t="shared" si="43"/>
        <v>0</v>
      </c>
      <c r="S75" s="17">
        <f t="shared" si="46"/>
        <v>0</v>
      </c>
      <c r="T75" s="23">
        <v>0</v>
      </c>
      <c r="U75" s="17">
        <f t="shared" si="44"/>
        <v>0</v>
      </c>
      <c r="W75" s="17">
        <f t="shared" si="34"/>
        <v>0</v>
      </c>
      <c r="X75" s="17">
        <f t="shared" si="34"/>
        <v>0</v>
      </c>
      <c r="Y75" s="17">
        <f t="shared" si="34"/>
        <v>0</v>
      </c>
      <c r="Z75" s="17">
        <f t="shared" si="34"/>
        <v>0</v>
      </c>
      <c r="AA75" s="17">
        <f t="shared" si="34"/>
        <v>0</v>
      </c>
      <c r="AB75" s="17">
        <f t="shared" si="34"/>
        <v>0</v>
      </c>
      <c r="AC75" s="17">
        <f t="shared" si="34"/>
        <v>0</v>
      </c>
      <c r="AD75" s="17">
        <f t="shared" si="34"/>
        <v>0</v>
      </c>
      <c r="AE75" s="17">
        <f t="shared" si="34"/>
        <v>0</v>
      </c>
      <c r="AG75" s="17">
        <f t="shared" si="35"/>
        <v>0</v>
      </c>
      <c r="AH75" s="17">
        <f t="shared" si="35"/>
        <v>0</v>
      </c>
      <c r="AI75" s="17">
        <f t="shared" si="35"/>
        <v>0</v>
      </c>
      <c r="AJ75" s="17">
        <f t="shared" si="35"/>
        <v>0</v>
      </c>
      <c r="AK75" s="17">
        <f t="shared" si="35"/>
        <v>0</v>
      </c>
      <c r="AL75" s="17">
        <f t="shared" si="35"/>
        <v>0</v>
      </c>
      <c r="AN75" s="36">
        <f t="shared" si="25"/>
        <v>0</v>
      </c>
      <c r="AO75" s="5"/>
    </row>
    <row r="76" spans="1:41" ht="15">
      <c r="A76" s="24" t="s">
        <v>12361</v>
      </c>
      <c r="B76" s="15">
        <f t="shared" si="36"/>
        <v>0</v>
      </c>
      <c r="C76" s="22" t="s">
        <v>12362</v>
      </c>
      <c r="D76" s="78">
        <f t="shared" si="37"/>
        <v>0</v>
      </c>
      <c r="E76" s="17">
        <f t="shared" si="38"/>
        <v>0</v>
      </c>
      <c r="F76" s="3">
        <f t="shared" si="39"/>
        <v>0</v>
      </c>
      <c r="G76" s="19">
        <f t="shared" si="26"/>
        <v>0</v>
      </c>
      <c r="H76" s="23">
        <v>0</v>
      </c>
      <c r="I76" s="17">
        <f t="shared" si="33"/>
        <v>0</v>
      </c>
      <c r="J76" s="17">
        <f t="shared" si="33"/>
        <v>0</v>
      </c>
      <c r="K76" s="79">
        <f t="shared" si="24"/>
        <v>0</v>
      </c>
      <c r="L76" s="17">
        <f t="shared" si="40"/>
        <v>0</v>
      </c>
      <c r="M76" s="78">
        <f t="shared" si="41"/>
        <v>0</v>
      </c>
      <c r="N76" s="17">
        <f t="shared" si="45"/>
        <v>0</v>
      </c>
      <c r="O76" s="3">
        <f t="shared" si="42"/>
        <v>0</v>
      </c>
      <c r="P76" s="31">
        <v>0</v>
      </c>
      <c r="Q76" s="30">
        <f t="shared" si="27"/>
        <v>0</v>
      </c>
      <c r="R76" s="17">
        <f t="shared" si="43"/>
        <v>0</v>
      </c>
      <c r="S76" s="17">
        <f t="shared" si="46"/>
        <v>0</v>
      </c>
      <c r="T76" s="23">
        <v>0</v>
      </c>
      <c r="U76" s="17">
        <f t="shared" si="44"/>
        <v>0</v>
      </c>
      <c r="W76" s="17">
        <f t="shared" si="34"/>
        <v>0</v>
      </c>
      <c r="X76" s="17">
        <f t="shared" si="34"/>
        <v>0</v>
      </c>
      <c r="Y76" s="17">
        <f t="shared" si="34"/>
        <v>0</v>
      </c>
      <c r="Z76" s="17">
        <f t="shared" si="34"/>
        <v>0</v>
      </c>
      <c r="AA76" s="17">
        <f t="shared" si="34"/>
        <v>0</v>
      </c>
      <c r="AB76" s="17">
        <f t="shared" si="34"/>
        <v>0</v>
      </c>
      <c r="AC76" s="17">
        <f t="shared" si="34"/>
        <v>0</v>
      </c>
      <c r="AD76" s="17">
        <f t="shared" si="34"/>
        <v>0</v>
      </c>
      <c r="AE76" s="17">
        <f t="shared" si="34"/>
        <v>0</v>
      </c>
      <c r="AG76" s="17">
        <f t="shared" si="35"/>
        <v>0</v>
      </c>
      <c r="AH76" s="17">
        <f t="shared" si="35"/>
        <v>0</v>
      </c>
      <c r="AI76" s="17">
        <f t="shared" si="35"/>
        <v>0</v>
      </c>
      <c r="AJ76" s="17">
        <f t="shared" si="35"/>
        <v>0</v>
      </c>
      <c r="AK76" s="17">
        <f t="shared" si="35"/>
        <v>0</v>
      </c>
      <c r="AL76" s="17">
        <f t="shared" si="35"/>
        <v>0</v>
      </c>
      <c r="AN76" s="36">
        <f t="shared" si="25"/>
        <v>0</v>
      </c>
      <c r="AO76" s="33"/>
    </row>
    <row r="77" spans="1:41" ht="15">
      <c r="A77" s="24" t="s">
        <v>12363</v>
      </c>
      <c r="B77" s="15">
        <f t="shared" si="36"/>
        <v>0</v>
      </c>
      <c r="C77" s="22" t="s">
        <v>12364</v>
      </c>
      <c r="D77" s="78">
        <f t="shared" si="37"/>
        <v>0</v>
      </c>
      <c r="E77" s="17">
        <f t="shared" si="38"/>
        <v>0</v>
      </c>
      <c r="F77" s="3">
        <f t="shared" si="39"/>
        <v>0</v>
      </c>
      <c r="G77" s="19">
        <f t="shared" si="26"/>
        <v>0</v>
      </c>
      <c r="H77" s="23">
        <v>0</v>
      </c>
      <c r="I77" s="17">
        <f t="shared" si="33"/>
        <v>0</v>
      </c>
      <c r="J77" s="17">
        <f t="shared" si="33"/>
        <v>0</v>
      </c>
      <c r="K77" s="79">
        <f t="shared" si="24"/>
        <v>0</v>
      </c>
      <c r="L77" s="17">
        <f t="shared" si="40"/>
        <v>0</v>
      </c>
      <c r="M77" s="78">
        <f t="shared" si="41"/>
        <v>0</v>
      </c>
      <c r="N77" s="17">
        <f t="shared" si="45"/>
        <v>0</v>
      </c>
      <c r="O77" s="3">
        <f t="shared" si="42"/>
        <v>0</v>
      </c>
      <c r="P77" s="31">
        <v>0</v>
      </c>
      <c r="Q77" s="30">
        <f t="shared" si="27"/>
        <v>0</v>
      </c>
      <c r="R77" s="17">
        <f t="shared" si="43"/>
        <v>0</v>
      </c>
      <c r="S77" s="17">
        <f t="shared" si="46"/>
        <v>0</v>
      </c>
      <c r="T77" s="23">
        <v>0</v>
      </c>
      <c r="U77" s="17">
        <f t="shared" si="44"/>
        <v>0</v>
      </c>
      <c r="W77" s="17">
        <f t="shared" si="34"/>
        <v>0</v>
      </c>
      <c r="X77" s="17">
        <f t="shared" si="34"/>
        <v>0</v>
      </c>
      <c r="Y77" s="17">
        <f t="shared" si="34"/>
        <v>0</v>
      </c>
      <c r="Z77" s="17">
        <f t="shared" si="34"/>
        <v>0</v>
      </c>
      <c r="AA77" s="17">
        <f t="shared" si="34"/>
        <v>0</v>
      </c>
      <c r="AB77" s="17">
        <f t="shared" si="34"/>
        <v>0</v>
      </c>
      <c r="AC77" s="17">
        <f t="shared" si="34"/>
        <v>0</v>
      </c>
      <c r="AD77" s="17">
        <f t="shared" si="34"/>
        <v>0</v>
      </c>
      <c r="AE77" s="17">
        <f t="shared" si="34"/>
        <v>0</v>
      </c>
      <c r="AG77" s="17">
        <f t="shared" si="35"/>
        <v>0</v>
      </c>
      <c r="AH77" s="17">
        <f t="shared" si="35"/>
        <v>0</v>
      </c>
      <c r="AI77" s="17">
        <f t="shared" si="35"/>
        <v>0</v>
      </c>
      <c r="AJ77" s="17">
        <f t="shared" si="35"/>
        <v>0</v>
      </c>
      <c r="AK77" s="17">
        <f t="shared" si="35"/>
        <v>0</v>
      </c>
      <c r="AL77" s="17">
        <f t="shared" si="35"/>
        <v>0</v>
      </c>
      <c r="AN77" s="36">
        <f t="shared" si="25"/>
        <v>0</v>
      </c>
      <c r="AO77" s="33"/>
    </row>
    <row r="78" spans="1:41" ht="15">
      <c r="A78" s="24" t="s">
        <v>12365</v>
      </c>
      <c r="B78" s="15">
        <f t="shared" si="36"/>
        <v>0</v>
      </c>
      <c r="C78" s="22" t="s">
        <v>12366</v>
      </c>
      <c r="D78" s="78">
        <f t="shared" si="37"/>
        <v>0</v>
      </c>
      <c r="E78" s="17">
        <f t="shared" si="38"/>
        <v>0</v>
      </c>
      <c r="F78" s="3">
        <f t="shared" si="39"/>
        <v>0</v>
      </c>
      <c r="G78" s="19">
        <f t="shared" si="26"/>
        <v>0</v>
      </c>
      <c r="H78" s="23">
        <v>0</v>
      </c>
      <c r="I78" s="17">
        <f t="shared" si="33"/>
        <v>0</v>
      </c>
      <c r="J78" s="17">
        <f t="shared" si="33"/>
        <v>0</v>
      </c>
      <c r="K78" s="79">
        <f t="shared" si="24"/>
        <v>0</v>
      </c>
      <c r="L78" s="17">
        <f t="shared" si="40"/>
        <v>0</v>
      </c>
      <c r="M78" s="78">
        <f t="shared" si="41"/>
        <v>0</v>
      </c>
      <c r="N78" s="17">
        <f t="shared" si="45"/>
        <v>0</v>
      </c>
      <c r="O78" s="3">
        <f t="shared" si="42"/>
        <v>0</v>
      </c>
      <c r="P78" s="31">
        <v>0</v>
      </c>
      <c r="Q78" s="30">
        <f t="shared" si="27"/>
        <v>0</v>
      </c>
      <c r="R78" s="17">
        <f t="shared" si="43"/>
        <v>0</v>
      </c>
      <c r="S78" s="17">
        <f t="shared" si="46"/>
        <v>0</v>
      </c>
      <c r="T78" s="23">
        <v>0</v>
      </c>
      <c r="U78" s="17">
        <f t="shared" si="44"/>
        <v>0</v>
      </c>
      <c r="W78" s="17">
        <f t="shared" ref="W78:AE87" si="47">SUMPRODUCT(W$374:W$599*(LEFT($A$374:$A$599,LEN($A78))=$A78))</f>
        <v>0</v>
      </c>
      <c r="X78" s="17">
        <f t="shared" si="47"/>
        <v>0</v>
      </c>
      <c r="Y78" s="17">
        <f t="shared" si="47"/>
        <v>0</v>
      </c>
      <c r="Z78" s="17">
        <f t="shared" si="47"/>
        <v>0</v>
      </c>
      <c r="AA78" s="17">
        <f t="shared" si="47"/>
        <v>0</v>
      </c>
      <c r="AB78" s="17">
        <f t="shared" si="47"/>
        <v>0</v>
      </c>
      <c r="AC78" s="17">
        <f t="shared" si="47"/>
        <v>0</v>
      </c>
      <c r="AD78" s="17">
        <f t="shared" si="47"/>
        <v>0</v>
      </c>
      <c r="AE78" s="17">
        <f t="shared" si="47"/>
        <v>0</v>
      </c>
      <c r="AG78" s="17">
        <f t="shared" ref="AG78:AL87" si="48">SUMPRODUCT(AG$374:AG$599*(LEFT($A$374:$A$599,LEN($A78))=$A78))</f>
        <v>0</v>
      </c>
      <c r="AH78" s="17">
        <f t="shared" si="48"/>
        <v>0</v>
      </c>
      <c r="AI78" s="17">
        <f t="shared" si="48"/>
        <v>0</v>
      </c>
      <c r="AJ78" s="17">
        <f t="shared" si="48"/>
        <v>0</v>
      </c>
      <c r="AK78" s="17">
        <f t="shared" si="48"/>
        <v>0</v>
      </c>
      <c r="AL78" s="17">
        <f t="shared" si="48"/>
        <v>0</v>
      </c>
      <c r="AN78" s="36">
        <f t="shared" si="25"/>
        <v>0</v>
      </c>
      <c r="AO78" s="5"/>
    </row>
    <row r="79" spans="1:41" ht="15">
      <c r="A79" s="24" t="s">
        <v>12367</v>
      </c>
      <c r="B79" s="15">
        <f t="shared" si="36"/>
        <v>0</v>
      </c>
      <c r="C79" s="22" t="s">
        <v>12368</v>
      </c>
      <c r="D79" s="78">
        <f t="shared" si="37"/>
        <v>0</v>
      </c>
      <c r="E79" s="17">
        <f t="shared" si="38"/>
        <v>0</v>
      </c>
      <c r="F79" s="3">
        <f t="shared" si="39"/>
        <v>0</v>
      </c>
      <c r="G79" s="19">
        <f t="shared" si="26"/>
        <v>0</v>
      </c>
      <c r="H79" s="23">
        <v>0</v>
      </c>
      <c r="I79" s="17">
        <f t="shared" si="33"/>
        <v>0</v>
      </c>
      <c r="J79" s="17">
        <f t="shared" si="33"/>
        <v>0</v>
      </c>
      <c r="K79" s="79">
        <f t="shared" si="24"/>
        <v>0</v>
      </c>
      <c r="L79" s="17">
        <f t="shared" si="40"/>
        <v>0</v>
      </c>
      <c r="M79" s="78">
        <f t="shared" si="41"/>
        <v>0</v>
      </c>
      <c r="N79" s="17">
        <f t="shared" si="45"/>
        <v>0</v>
      </c>
      <c r="O79" s="3">
        <f t="shared" si="42"/>
        <v>0</v>
      </c>
      <c r="P79" s="31">
        <v>0</v>
      </c>
      <c r="Q79" s="30">
        <f t="shared" si="27"/>
        <v>0</v>
      </c>
      <c r="R79" s="17">
        <f t="shared" si="43"/>
        <v>0</v>
      </c>
      <c r="S79" s="17">
        <f t="shared" si="46"/>
        <v>0</v>
      </c>
      <c r="T79" s="23">
        <v>0</v>
      </c>
      <c r="U79" s="17">
        <f t="shared" si="44"/>
        <v>0</v>
      </c>
      <c r="W79" s="17">
        <f t="shared" si="47"/>
        <v>0</v>
      </c>
      <c r="X79" s="17">
        <f t="shared" si="47"/>
        <v>0</v>
      </c>
      <c r="Y79" s="17">
        <f t="shared" si="47"/>
        <v>0</v>
      </c>
      <c r="Z79" s="17">
        <f t="shared" si="47"/>
        <v>0</v>
      </c>
      <c r="AA79" s="17">
        <f t="shared" si="47"/>
        <v>0</v>
      </c>
      <c r="AB79" s="17">
        <f t="shared" si="47"/>
        <v>0</v>
      </c>
      <c r="AC79" s="17">
        <f t="shared" si="47"/>
        <v>0</v>
      </c>
      <c r="AD79" s="17">
        <f t="shared" si="47"/>
        <v>0</v>
      </c>
      <c r="AE79" s="17">
        <f t="shared" si="47"/>
        <v>0</v>
      </c>
      <c r="AG79" s="17">
        <f t="shared" si="48"/>
        <v>0</v>
      </c>
      <c r="AH79" s="17">
        <f t="shared" si="48"/>
        <v>0</v>
      </c>
      <c r="AI79" s="17">
        <f t="shared" si="48"/>
        <v>0</v>
      </c>
      <c r="AJ79" s="17">
        <f t="shared" si="48"/>
        <v>0</v>
      </c>
      <c r="AK79" s="17">
        <f t="shared" si="48"/>
        <v>0</v>
      </c>
      <c r="AL79" s="17">
        <f t="shared" si="48"/>
        <v>0</v>
      </c>
      <c r="AN79" s="36">
        <f t="shared" si="25"/>
        <v>0</v>
      </c>
      <c r="AO79" s="5"/>
    </row>
    <row r="80" spans="1:41" ht="15">
      <c r="A80" s="24" t="s">
        <v>12369</v>
      </c>
      <c r="B80" s="15">
        <f t="shared" si="36"/>
        <v>0</v>
      </c>
      <c r="C80" s="22" t="s">
        <v>12370</v>
      </c>
      <c r="D80" s="78">
        <f t="shared" si="37"/>
        <v>0</v>
      </c>
      <c r="E80" s="17">
        <f t="shared" si="38"/>
        <v>0</v>
      </c>
      <c r="F80" s="3">
        <f t="shared" si="39"/>
        <v>0</v>
      </c>
      <c r="G80" s="19">
        <f t="shared" si="26"/>
        <v>0</v>
      </c>
      <c r="H80" s="23">
        <v>0</v>
      </c>
      <c r="I80" s="17">
        <f t="shared" si="33"/>
        <v>0</v>
      </c>
      <c r="J80" s="17">
        <f t="shared" si="33"/>
        <v>0</v>
      </c>
      <c r="K80" s="79">
        <f t="shared" si="24"/>
        <v>0</v>
      </c>
      <c r="L80" s="17">
        <f t="shared" si="40"/>
        <v>0</v>
      </c>
      <c r="M80" s="78">
        <f t="shared" si="41"/>
        <v>0</v>
      </c>
      <c r="N80" s="17">
        <f t="shared" si="45"/>
        <v>0</v>
      </c>
      <c r="O80" s="3">
        <f t="shared" si="42"/>
        <v>0</v>
      </c>
      <c r="P80" s="31">
        <v>0</v>
      </c>
      <c r="Q80" s="30">
        <f t="shared" si="27"/>
        <v>0</v>
      </c>
      <c r="R80" s="17">
        <f t="shared" si="43"/>
        <v>0</v>
      </c>
      <c r="S80" s="17">
        <f t="shared" si="46"/>
        <v>0</v>
      </c>
      <c r="T80" s="23">
        <v>0</v>
      </c>
      <c r="U80" s="17">
        <f t="shared" si="44"/>
        <v>0</v>
      </c>
      <c r="W80" s="17">
        <f t="shared" si="47"/>
        <v>0</v>
      </c>
      <c r="X80" s="17">
        <f t="shared" si="47"/>
        <v>0</v>
      </c>
      <c r="Y80" s="17">
        <f t="shared" si="47"/>
        <v>0</v>
      </c>
      <c r="Z80" s="17">
        <f t="shared" si="47"/>
        <v>0</v>
      </c>
      <c r="AA80" s="17">
        <f t="shared" si="47"/>
        <v>0</v>
      </c>
      <c r="AB80" s="17">
        <f t="shared" si="47"/>
        <v>0</v>
      </c>
      <c r="AC80" s="17">
        <f t="shared" si="47"/>
        <v>0</v>
      </c>
      <c r="AD80" s="17">
        <f t="shared" si="47"/>
        <v>0</v>
      </c>
      <c r="AE80" s="17">
        <f t="shared" si="47"/>
        <v>0</v>
      </c>
      <c r="AG80" s="17">
        <f t="shared" si="48"/>
        <v>0</v>
      </c>
      <c r="AH80" s="17">
        <f t="shared" si="48"/>
        <v>0</v>
      </c>
      <c r="AI80" s="17">
        <f t="shared" si="48"/>
        <v>0</v>
      </c>
      <c r="AJ80" s="17">
        <f t="shared" si="48"/>
        <v>0</v>
      </c>
      <c r="AK80" s="17">
        <f t="shared" si="48"/>
        <v>0</v>
      </c>
      <c r="AL80" s="17">
        <f t="shared" si="48"/>
        <v>0</v>
      </c>
      <c r="AN80" s="36">
        <f t="shared" si="25"/>
        <v>0</v>
      </c>
      <c r="AO80" s="33"/>
    </row>
    <row r="81" spans="1:41" ht="15">
      <c r="A81" s="24" t="s">
        <v>12371</v>
      </c>
      <c r="B81" s="15">
        <f t="shared" si="36"/>
        <v>0</v>
      </c>
      <c r="C81" s="22" t="s">
        <v>12372</v>
      </c>
      <c r="D81" s="78">
        <f t="shared" si="37"/>
        <v>0</v>
      </c>
      <c r="E81" s="17">
        <f t="shared" si="38"/>
        <v>0</v>
      </c>
      <c r="F81" s="3">
        <f t="shared" si="39"/>
        <v>0</v>
      </c>
      <c r="G81" s="19">
        <f t="shared" si="26"/>
        <v>0</v>
      </c>
      <c r="H81" s="23">
        <v>0</v>
      </c>
      <c r="I81" s="17">
        <f t="shared" si="33"/>
        <v>0</v>
      </c>
      <c r="J81" s="17">
        <f t="shared" si="33"/>
        <v>0</v>
      </c>
      <c r="K81" s="79">
        <f t="shared" si="24"/>
        <v>0</v>
      </c>
      <c r="L81" s="17">
        <f t="shared" si="40"/>
        <v>0</v>
      </c>
      <c r="M81" s="78">
        <f t="shared" si="41"/>
        <v>0</v>
      </c>
      <c r="N81" s="17">
        <f t="shared" si="45"/>
        <v>0</v>
      </c>
      <c r="O81" s="3">
        <f t="shared" si="42"/>
        <v>0</v>
      </c>
      <c r="P81" s="31">
        <v>0</v>
      </c>
      <c r="Q81" s="30">
        <f t="shared" si="27"/>
        <v>0</v>
      </c>
      <c r="R81" s="17">
        <f t="shared" si="43"/>
        <v>0</v>
      </c>
      <c r="S81" s="17">
        <f t="shared" si="46"/>
        <v>0</v>
      </c>
      <c r="T81" s="23">
        <v>0</v>
      </c>
      <c r="U81" s="17">
        <f t="shared" si="44"/>
        <v>0</v>
      </c>
      <c r="W81" s="17">
        <f t="shared" si="47"/>
        <v>0</v>
      </c>
      <c r="X81" s="17">
        <f t="shared" si="47"/>
        <v>0</v>
      </c>
      <c r="Y81" s="17">
        <f t="shared" si="47"/>
        <v>0</v>
      </c>
      <c r="Z81" s="17">
        <f t="shared" si="47"/>
        <v>0</v>
      </c>
      <c r="AA81" s="17">
        <f t="shared" si="47"/>
        <v>0</v>
      </c>
      <c r="AB81" s="17">
        <f t="shared" si="47"/>
        <v>0</v>
      </c>
      <c r="AC81" s="17">
        <f t="shared" si="47"/>
        <v>0</v>
      </c>
      <c r="AD81" s="17">
        <f t="shared" si="47"/>
        <v>0</v>
      </c>
      <c r="AE81" s="17">
        <f t="shared" si="47"/>
        <v>0</v>
      </c>
      <c r="AG81" s="17">
        <f t="shared" si="48"/>
        <v>0</v>
      </c>
      <c r="AH81" s="17">
        <f t="shared" si="48"/>
        <v>0</v>
      </c>
      <c r="AI81" s="17">
        <f t="shared" si="48"/>
        <v>0</v>
      </c>
      <c r="AJ81" s="17">
        <f t="shared" si="48"/>
        <v>0</v>
      </c>
      <c r="AK81" s="17">
        <f t="shared" si="48"/>
        <v>0</v>
      </c>
      <c r="AL81" s="17">
        <f t="shared" si="48"/>
        <v>0</v>
      </c>
      <c r="AN81" s="36">
        <f t="shared" si="25"/>
        <v>0</v>
      </c>
      <c r="AO81" s="33"/>
    </row>
    <row r="82" spans="1:41" ht="15">
      <c r="A82" s="24" t="s">
        <v>12373</v>
      </c>
      <c r="B82" s="15">
        <f t="shared" si="36"/>
        <v>0</v>
      </c>
      <c r="C82" s="22" t="s">
        <v>12374</v>
      </c>
      <c r="D82" s="78">
        <f t="shared" si="37"/>
        <v>0</v>
      </c>
      <c r="E82" s="17">
        <f t="shared" si="38"/>
        <v>0</v>
      </c>
      <c r="F82" s="3">
        <f t="shared" si="39"/>
        <v>0</v>
      </c>
      <c r="G82" s="19">
        <f t="shared" si="26"/>
        <v>0</v>
      </c>
      <c r="H82" s="23">
        <v>0</v>
      </c>
      <c r="I82" s="17">
        <f t="shared" si="33"/>
        <v>0</v>
      </c>
      <c r="J82" s="17">
        <f t="shared" si="33"/>
        <v>0</v>
      </c>
      <c r="K82" s="79">
        <f t="shared" si="24"/>
        <v>0</v>
      </c>
      <c r="L82" s="17">
        <f t="shared" si="40"/>
        <v>0</v>
      </c>
      <c r="M82" s="78">
        <f t="shared" si="41"/>
        <v>0</v>
      </c>
      <c r="N82" s="17">
        <f t="shared" si="45"/>
        <v>0</v>
      </c>
      <c r="O82" s="3">
        <f t="shared" si="42"/>
        <v>0</v>
      </c>
      <c r="P82" s="31">
        <v>0</v>
      </c>
      <c r="Q82" s="30">
        <f t="shared" si="27"/>
        <v>0</v>
      </c>
      <c r="R82" s="17">
        <f t="shared" si="43"/>
        <v>0</v>
      </c>
      <c r="S82" s="17">
        <f t="shared" si="46"/>
        <v>0</v>
      </c>
      <c r="T82" s="23">
        <v>0</v>
      </c>
      <c r="U82" s="17">
        <f t="shared" si="44"/>
        <v>0</v>
      </c>
      <c r="W82" s="17">
        <f t="shared" si="47"/>
        <v>0</v>
      </c>
      <c r="X82" s="17">
        <f t="shared" si="47"/>
        <v>0</v>
      </c>
      <c r="Y82" s="17">
        <f t="shared" si="47"/>
        <v>0</v>
      </c>
      <c r="Z82" s="17">
        <f t="shared" si="47"/>
        <v>0</v>
      </c>
      <c r="AA82" s="17">
        <f t="shared" si="47"/>
        <v>0</v>
      </c>
      <c r="AB82" s="17">
        <f t="shared" si="47"/>
        <v>0</v>
      </c>
      <c r="AC82" s="17">
        <f t="shared" si="47"/>
        <v>0</v>
      </c>
      <c r="AD82" s="17">
        <f t="shared" si="47"/>
        <v>0</v>
      </c>
      <c r="AE82" s="17">
        <f t="shared" si="47"/>
        <v>0</v>
      </c>
      <c r="AG82" s="17">
        <f t="shared" si="48"/>
        <v>0</v>
      </c>
      <c r="AH82" s="17">
        <f t="shared" si="48"/>
        <v>0</v>
      </c>
      <c r="AI82" s="17">
        <f t="shared" si="48"/>
        <v>0</v>
      </c>
      <c r="AJ82" s="17">
        <f t="shared" si="48"/>
        <v>0</v>
      </c>
      <c r="AK82" s="17">
        <f t="shared" si="48"/>
        <v>0</v>
      </c>
      <c r="AL82" s="17">
        <f t="shared" si="48"/>
        <v>0</v>
      </c>
      <c r="AN82" s="36">
        <f t="shared" si="25"/>
        <v>0</v>
      </c>
      <c r="AO82" s="5"/>
    </row>
    <row r="83" spans="1:41" ht="15">
      <c r="A83" s="24" t="s">
        <v>12375</v>
      </c>
      <c r="B83" s="15">
        <f t="shared" si="36"/>
        <v>0</v>
      </c>
      <c r="C83" s="22" t="s">
        <v>12376</v>
      </c>
      <c r="D83" s="78">
        <f t="shared" si="37"/>
        <v>0</v>
      </c>
      <c r="E83" s="17">
        <f t="shared" si="38"/>
        <v>0</v>
      </c>
      <c r="F83" s="3">
        <f t="shared" si="39"/>
        <v>0</v>
      </c>
      <c r="G83" s="19">
        <f t="shared" si="26"/>
        <v>0</v>
      </c>
      <c r="H83" s="23">
        <v>0</v>
      </c>
      <c r="I83" s="17">
        <f t="shared" si="33"/>
        <v>0</v>
      </c>
      <c r="J83" s="17">
        <f t="shared" si="33"/>
        <v>0</v>
      </c>
      <c r="K83" s="79">
        <f t="shared" si="24"/>
        <v>0</v>
      </c>
      <c r="L83" s="17">
        <f t="shared" si="40"/>
        <v>0</v>
      </c>
      <c r="M83" s="78">
        <f t="shared" si="41"/>
        <v>0</v>
      </c>
      <c r="N83" s="17">
        <f t="shared" si="45"/>
        <v>0</v>
      </c>
      <c r="O83" s="3">
        <f t="shared" si="42"/>
        <v>0</v>
      </c>
      <c r="P83" s="31">
        <v>0</v>
      </c>
      <c r="Q83" s="30">
        <f t="shared" si="27"/>
        <v>0</v>
      </c>
      <c r="R83" s="17">
        <f t="shared" si="43"/>
        <v>0</v>
      </c>
      <c r="S83" s="17">
        <f t="shared" si="46"/>
        <v>0</v>
      </c>
      <c r="T83" s="23">
        <v>0</v>
      </c>
      <c r="U83" s="17">
        <f t="shared" si="44"/>
        <v>0</v>
      </c>
      <c r="W83" s="17">
        <f t="shared" si="47"/>
        <v>0</v>
      </c>
      <c r="X83" s="17">
        <f t="shared" si="47"/>
        <v>0</v>
      </c>
      <c r="Y83" s="17">
        <f t="shared" si="47"/>
        <v>0</v>
      </c>
      <c r="Z83" s="17">
        <f t="shared" si="47"/>
        <v>0</v>
      </c>
      <c r="AA83" s="17">
        <f t="shared" si="47"/>
        <v>0</v>
      </c>
      <c r="AB83" s="17">
        <f t="shared" si="47"/>
        <v>0</v>
      </c>
      <c r="AC83" s="17">
        <f t="shared" si="47"/>
        <v>0</v>
      </c>
      <c r="AD83" s="17">
        <f t="shared" si="47"/>
        <v>0</v>
      </c>
      <c r="AE83" s="17">
        <f t="shared" si="47"/>
        <v>0</v>
      </c>
      <c r="AG83" s="17">
        <f t="shared" si="48"/>
        <v>0</v>
      </c>
      <c r="AH83" s="17">
        <f t="shared" si="48"/>
        <v>0</v>
      </c>
      <c r="AI83" s="17">
        <f t="shared" si="48"/>
        <v>0</v>
      </c>
      <c r="AJ83" s="17">
        <f t="shared" si="48"/>
        <v>0</v>
      </c>
      <c r="AK83" s="17">
        <f t="shared" si="48"/>
        <v>0</v>
      </c>
      <c r="AL83" s="17">
        <f t="shared" si="48"/>
        <v>0</v>
      </c>
      <c r="AN83" s="36">
        <f t="shared" si="25"/>
        <v>0</v>
      </c>
      <c r="AO83" s="5"/>
    </row>
    <row r="84" spans="1:41" ht="15">
      <c r="A84" s="24" t="s">
        <v>12377</v>
      </c>
      <c r="B84" s="15">
        <f t="shared" si="36"/>
        <v>0</v>
      </c>
      <c r="C84" s="22" t="s">
        <v>12378</v>
      </c>
      <c r="D84" s="78">
        <f t="shared" si="37"/>
        <v>0</v>
      </c>
      <c r="E84" s="17">
        <f t="shared" si="38"/>
        <v>0</v>
      </c>
      <c r="F84" s="3">
        <f t="shared" si="39"/>
        <v>0</v>
      </c>
      <c r="G84" s="19">
        <f t="shared" si="26"/>
        <v>0</v>
      </c>
      <c r="H84" s="23">
        <v>0</v>
      </c>
      <c r="I84" s="17">
        <f t="shared" si="33"/>
        <v>0</v>
      </c>
      <c r="J84" s="17">
        <f t="shared" si="33"/>
        <v>0</v>
      </c>
      <c r="K84" s="79">
        <f t="shared" si="24"/>
        <v>0</v>
      </c>
      <c r="L84" s="17">
        <f t="shared" si="40"/>
        <v>0</v>
      </c>
      <c r="M84" s="78">
        <f t="shared" si="41"/>
        <v>0</v>
      </c>
      <c r="N84" s="17">
        <f t="shared" si="45"/>
        <v>0</v>
      </c>
      <c r="O84" s="3">
        <f t="shared" si="42"/>
        <v>0</v>
      </c>
      <c r="P84" s="31">
        <v>0</v>
      </c>
      <c r="Q84" s="30">
        <f t="shared" si="27"/>
        <v>0</v>
      </c>
      <c r="R84" s="17">
        <f t="shared" si="43"/>
        <v>0</v>
      </c>
      <c r="S84" s="17">
        <f t="shared" si="46"/>
        <v>0</v>
      </c>
      <c r="T84" s="23">
        <v>0</v>
      </c>
      <c r="U84" s="17">
        <f t="shared" si="44"/>
        <v>0</v>
      </c>
      <c r="W84" s="17">
        <f t="shared" si="47"/>
        <v>0</v>
      </c>
      <c r="X84" s="17">
        <f t="shared" si="47"/>
        <v>0</v>
      </c>
      <c r="Y84" s="17">
        <f t="shared" si="47"/>
        <v>0</v>
      </c>
      <c r="Z84" s="17">
        <f t="shared" si="47"/>
        <v>0</v>
      </c>
      <c r="AA84" s="17">
        <f t="shared" si="47"/>
        <v>0</v>
      </c>
      <c r="AB84" s="17">
        <f t="shared" si="47"/>
        <v>0</v>
      </c>
      <c r="AC84" s="17">
        <f t="shared" si="47"/>
        <v>0</v>
      </c>
      <c r="AD84" s="17">
        <f t="shared" si="47"/>
        <v>0</v>
      </c>
      <c r="AE84" s="17">
        <f t="shared" si="47"/>
        <v>0</v>
      </c>
      <c r="AG84" s="17">
        <f t="shared" si="48"/>
        <v>0</v>
      </c>
      <c r="AH84" s="17">
        <f t="shared" si="48"/>
        <v>0</v>
      </c>
      <c r="AI84" s="17">
        <f t="shared" si="48"/>
        <v>0</v>
      </c>
      <c r="AJ84" s="17">
        <f t="shared" si="48"/>
        <v>0</v>
      </c>
      <c r="AK84" s="17">
        <f t="shared" si="48"/>
        <v>0</v>
      </c>
      <c r="AL84" s="17">
        <f t="shared" si="48"/>
        <v>0</v>
      </c>
      <c r="AN84" s="36">
        <f t="shared" si="25"/>
        <v>0</v>
      </c>
      <c r="AO84" s="33"/>
    </row>
    <row r="85" spans="1:41" ht="15">
      <c r="A85" s="24" t="s">
        <v>12379</v>
      </c>
      <c r="B85" s="15">
        <f t="shared" si="36"/>
        <v>0</v>
      </c>
      <c r="C85" s="22" t="s">
        <v>12380</v>
      </c>
      <c r="D85" s="78">
        <f t="shared" si="37"/>
        <v>0</v>
      </c>
      <c r="E85" s="17">
        <f t="shared" si="38"/>
        <v>0</v>
      </c>
      <c r="F85" s="3">
        <f t="shared" si="39"/>
        <v>0</v>
      </c>
      <c r="G85" s="19">
        <f t="shared" si="26"/>
        <v>0</v>
      </c>
      <c r="H85" s="23">
        <v>0</v>
      </c>
      <c r="I85" s="17">
        <f t="shared" si="33"/>
        <v>0</v>
      </c>
      <c r="J85" s="17">
        <f t="shared" si="33"/>
        <v>0</v>
      </c>
      <c r="K85" s="79">
        <f t="shared" si="24"/>
        <v>0</v>
      </c>
      <c r="L85" s="17">
        <f t="shared" si="40"/>
        <v>0</v>
      </c>
      <c r="M85" s="78">
        <f t="shared" si="41"/>
        <v>0</v>
      </c>
      <c r="N85" s="17">
        <f t="shared" si="45"/>
        <v>0</v>
      </c>
      <c r="O85" s="3">
        <f t="shared" si="42"/>
        <v>0</v>
      </c>
      <c r="P85" s="31">
        <v>0</v>
      </c>
      <c r="Q85" s="30">
        <f t="shared" si="27"/>
        <v>0</v>
      </c>
      <c r="R85" s="17">
        <f t="shared" si="43"/>
        <v>0</v>
      </c>
      <c r="S85" s="17">
        <f t="shared" si="46"/>
        <v>0</v>
      </c>
      <c r="T85" s="23">
        <v>0</v>
      </c>
      <c r="U85" s="17">
        <f t="shared" si="44"/>
        <v>0</v>
      </c>
      <c r="W85" s="17">
        <f t="shared" si="47"/>
        <v>0</v>
      </c>
      <c r="X85" s="17">
        <f t="shared" si="47"/>
        <v>0</v>
      </c>
      <c r="Y85" s="17">
        <f t="shared" si="47"/>
        <v>0</v>
      </c>
      <c r="Z85" s="17">
        <f t="shared" si="47"/>
        <v>0</v>
      </c>
      <c r="AA85" s="17">
        <f t="shared" si="47"/>
        <v>0</v>
      </c>
      <c r="AB85" s="17">
        <f t="shared" si="47"/>
        <v>0</v>
      </c>
      <c r="AC85" s="17">
        <f t="shared" si="47"/>
        <v>0</v>
      </c>
      <c r="AD85" s="17">
        <f t="shared" si="47"/>
        <v>0</v>
      </c>
      <c r="AE85" s="17">
        <f t="shared" si="47"/>
        <v>0</v>
      </c>
      <c r="AG85" s="17">
        <f t="shared" si="48"/>
        <v>0</v>
      </c>
      <c r="AH85" s="17">
        <f t="shared" si="48"/>
        <v>0</v>
      </c>
      <c r="AI85" s="17">
        <f t="shared" si="48"/>
        <v>0</v>
      </c>
      <c r="AJ85" s="17">
        <f t="shared" si="48"/>
        <v>0</v>
      </c>
      <c r="AK85" s="17">
        <f t="shared" si="48"/>
        <v>0</v>
      </c>
      <c r="AL85" s="17">
        <f t="shared" si="48"/>
        <v>0</v>
      </c>
      <c r="AN85" s="36">
        <f t="shared" si="25"/>
        <v>0</v>
      </c>
      <c r="AO85" s="33"/>
    </row>
    <row r="86" spans="1:41" ht="15">
      <c r="A86" s="24" t="s">
        <v>12381</v>
      </c>
      <c r="B86" s="15">
        <f t="shared" si="36"/>
        <v>0</v>
      </c>
      <c r="C86" s="22" t="s">
        <v>12382</v>
      </c>
      <c r="D86" s="78">
        <f t="shared" si="37"/>
        <v>0</v>
      </c>
      <c r="E86" s="17">
        <f t="shared" si="38"/>
        <v>0</v>
      </c>
      <c r="F86" s="3">
        <f t="shared" si="39"/>
        <v>0</v>
      </c>
      <c r="G86" s="19">
        <f t="shared" si="26"/>
        <v>0</v>
      </c>
      <c r="H86" s="20">
        <v>0</v>
      </c>
      <c r="I86" s="17">
        <f t="shared" si="33"/>
        <v>0</v>
      </c>
      <c r="J86" s="17">
        <f t="shared" si="33"/>
        <v>0</v>
      </c>
      <c r="K86" s="79">
        <f t="shared" si="24"/>
        <v>0</v>
      </c>
      <c r="L86" s="17">
        <f t="shared" si="40"/>
        <v>0</v>
      </c>
      <c r="M86" s="78">
        <f t="shared" si="41"/>
        <v>0</v>
      </c>
      <c r="N86" s="17">
        <f t="shared" si="45"/>
        <v>0</v>
      </c>
      <c r="O86" s="3">
        <f t="shared" si="42"/>
        <v>0</v>
      </c>
      <c r="P86" s="31">
        <v>0</v>
      </c>
      <c r="Q86" s="30">
        <f t="shared" si="27"/>
        <v>0</v>
      </c>
      <c r="R86" s="17">
        <f t="shared" si="43"/>
        <v>0</v>
      </c>
      <c r="S86" s="17">
        <f t="shared" si="46"/>
        <v>0</v>
      </c>
      <c r="T86" s="23">
        <v>0</v>
      </c>
      <c r="U86" s="17">
        <f t="shared" si="44"/>
        <v>0</v>
      </c>
      <c r="W86" s="17">
        <f t="shared" si="47"/>
        <v>0</v>
      </c>
      <c r="X86" s="17">
        <f t="shared" si="47"/>
        <v>0</v>
      </c>
      <c r="Y86" s="17">
        <f t="shared" si="47"/>
        <v>0</v>
      </c>
      <c r="Z86" s="17">
        <f t="shared" si="47"/>
        <v>0</v>
      </c>
      <c r="AA86" s="17">
        <f t="shared" si="47"/>
        <v>0</v>
      </c>
      <c r="AB86" s="17">
        <f t="shared" si="47"/>
        <v>0</v>
      </c>
      <c r="AC86" s="17">
        <f t="shared" si="47"/>
        <v>0</v>
      </c>
      <c r="AD86" s="17">
        <f t="shared" si="47"/>
        <v>0</v>
      </c>
      <c r="AE86" s="17">
        <f t="shared" si="47"/>
        <v>0</v>
      </c>
      <c r="AG86" s="17">
        <f t="shared" si="48"/>
        <v>0</v>
      </c>
      <c r="AH86" s="17">
        <f t="shared" si="48"/>
        <v>0</v>
      </c>
      <c r="AI86" s="17">
        <f t="shared" si="48"/>
        <v>0</v>
      </c>
      <c r="AJ86" s="17">
        <f t="shared" si="48"/>
        <v>0</v>
      </c>
      <c r="AK86" s="17">
        <f t="shared" si="48"/>
        <v>0</v>
      </c>
      <c r="AL86" s="17">
        <f t="shared" si="48"/>
        <v>0</v>
      </c>
      <c r="AN86" s="36">
        <f t="shared" si="25"/>
        <v>0</v>
      </c>
      <c r="AO86" s="5"/>
    </row>
    <row r="87" spans="1:41" ht="15">
      <c r="A87" s="24" t="s">
        <v>12383</v>
      </c>
      <c r="B87" s="15">
        <f t="shared" si="36"/>
        <v>0</v>
      </c>
      <c r="C87" s="22" t="s">
        <v>12384</v>
      </c>
      <c r="D87" s="78">
        <f t="shared" si="37"/>
        <v>0</v>
      </c>
      <c r="E87" s="17">
        <f t="shared" si="38"/>
        <v>0</v>
      </c>
      <c r="F87" s="3">
        <f t="shared" si="39"/>
        <v>0</v>
      </c>
      <c r="G87" s="19">
        <f t="shared" si="26"/>
        <v>0</v>
      </c>
      <c r="H87" s="23">
        <v>0</v>
      </c>
      <c r="I87" s="17">
        <f t="shared" si="33"/>
        <v>0</v>
      </c>
      <c r="J87" s="17">
        <f t="shared" si="33"/>
        <v>0</v>
      </c>
      <c r="K87" s="79">
        <f t="shared" si="24"/>
        <v>0</v>
      </c>
      <c r="L87" s="17">
        <f t="shared" si="40"/>
        <v>0</v>
      </c>
      <c r="M87" s="78">
        <f t="shared" si="41"/>
        <v>0</v>
      </c>
      <c r="N87" s="17">
        <f t="shared" si="45"/>
        <v>0</v>
      </c>
      <c r="O87" s="3">
        <f t="shared" si="42"/>
        <v>0</v>
      </c>
      <c r="P87" s="31">
        <v>0</v>
      </c>
      <c r="Q87" s="30">
        <f t="shared" si="27"/>
        <v>0</v>
      </c>
      <c r="R87" s="17">
        <f t="shared" si="43"/>
        <v>0</v>
      </c>
      <c r="S87" s="17">
        <f t="shared" si="46"/>
        <v>0</v>
      </c>
      <c r="T87" s="23">
        <v>0</v>
      </c>
      <c r="U87" s="17">
        <f t="shared" si="44"/>
        <v>0</v>
      </c>
      <c r="W87" s="17">
        <f t="shared" si="47"/>
        <v>0</v>
      </c>
      <c r="X87" s="17">
        <f t="shared" si="47"/>
        <v>0</v>
      </c>
      <c r="Y87" s="17">
        <f t="shared" si="47"/>
        <v>0</v>
      </c>
      <c r="Z87" s="17">
        <f t="shared" si="47"/>
        <v>0</v>
      </c>
      <c r="AA87" s="17">
        <f t="shared" si="47"/>
        <v>0</v>
      </c>
      <c r="AB87" s="17">
        <f t="shared" si="47"/>
        <v>0</v>
      </c>
      <c r="AC87" s="17">
        <f t="shared" si="47"/>
        <v>0</v>
      </c>
      <c r="AD87" s="17">
        <f t="shared" si="47"/>
        <v>0</v>
      </c>
      <c r="AE87" s="17">
        <f t="shared" si="47"/>
        <v>0</v>
      </c>
      <c r="AG87" s="17">
        <f t="shared" si="48"/>
        <v>0</v>
      </c>
      <c r="AH87" s="17">
        <f t="shared" si="48"/>
        <v>0</v>
      </c>
      <c r="AI87" s="17">
        <f t="shared" si="48"/>
        <v>0</v>
      </c>
      <c r="AJ87" s="17">
        <f t="shared" si="48"/>
        <v>0</v>
      </c>
      <c r="AK87" s="17">
        <f t="shared" si="48"/>
        <v>0</v>
      </c>
      <c r="AL87" s="17">
        <f t="shared" si="48"/>
        <v>0</v>
      </c>
      <c r="AN87" s="36">
        <f t="shared" si="25"/>
        <v>0</v>
      </c>
      <c r="AO87" s="5"/>
    </row>
    <row r="88" spans="1:41" ht="15">
      <c r="A88" s="24" t="s">
        <v>12385</v>
      </c>
      <c r="B88" s="15">
        <f t="shared" si="36"/>
        <v>0</v>
      </c>
      <c r="C88" s="22" t="s">
        <v>12386</v>
      </c>
      <c r="D88" s="78">
        <f t="shared" si="37"/>
        <v>0</v>
      </c>
      <c r="E88" s="17">
        <f t="shared" si="38"/>
        <v>0</v>
      </c>
      <c r="F88" s="3">
        <f t="shared" si="39"/>
        <v>0</v>
      </c>
      <c r="G88" s="19">
        <f t="shared" si="26"/>
        <v>0</v>
      </c>
      <c r="H88" s="23">
        <v>0</v>
      </c>
      <c r="I88" s="17">
        <f t="shared" ref="I88:J107" si="49">SUMPRODUCT(I$374:I$599*(LEFT($A$374:$A$599,LEN($A88))=$A88))</f>
        <v>0</v>
      </c>
      <c r="J88" s="17">
        <f t="shared" si="49"/>
        <v>0</v>
      </c>
      <c r="K88" s="79">
        <f t="shared" si="24"/>
        <v>0</v>
      </c>
      <c r="L88" s="17">
        <f t="shared" si="40"/>
        <v>0</v>
      </c>
      <c r="M88" s="78">
        <f t="shared" si="41"/>
        <v>0</v>
      </c>
      <c r="N88" s="17">
        <f t="shared" si="45"/>
        <v>0</v>
      </c>
      <c r="O88" s="3">
        <f t="shared" si="42"/>
        <v>0</v>
      </c>
      <c r="P88" s="31">
        <v>0</v>
      </c>
      <c r="Q88" s="30">
        <f t="shared" si="27"/>
        <v>0</v>
      </c>
      <c r="R88" s="17">
        <f t="shared" si="43"/>
        <v>0</v>
      </c>
      <c r="S88" s="17">
        <f t="shared" si="46"/>
        <v>0</v>
      </c>
      <c r="T88" s="23">
        <v>0</v>
      </c>
      <c r="U88" s="17">
        <f t="shared" si="44"/>
        <v>0</v>
      </c>
      <c r="W88" s="17">
        <f t="shared" ref="W88:AE97" si="50">SUMPRODUCT(W$374:W$599*(LEFT($A$374:$A$599,LEN($A88))=$A88))</f>
        <v>0</v>
      </c>
      <c r="X88" s="17">
        <f t="shared" si="50"/>
        <v>0</v>
      </c>
      <c r="Y88" s="17">
        <f t="shared" si="50"/>
        <v>0</v>
      </c>
      <c r="Z88" s="17">
        <f t="shared" si="50"/>
        <v>0</v>
      </c>
      <c r="AA88" s="17">
        <f t="shared" si="50"/>
        <v>0</v>
      </c>
      <c r="AB88" s="17">
        <f t="shared" si="50"/>
        <v>0</v>
      </c>
      <c r="AC88" s="17">
        <f t="shared" si="50"/>
        <v>0</v>
      </c>
      <c r="AD88" s="17">
        <f t="shared" si="50"/>
        <v>0</v>
      </c>
      <c r="AE88" s="17">
        <f t="shared" si="50"/>
        <v>0</v>
      </c>
      <c r="AG88" s="17">
        <f t="shared" ref="AG88:AL97" si="51">SUMPRODUCT(AG$374:AG$599*(LEFT($A$374:$A$599,LEN($A88))=$A88))</f>
        <v>0</v>
      </c>
      <c r="AH88" s="17">
        <f t="shared" si="51"/>
        <v>0</v>
      </c>
      <c r="AI88" s="17">
        <f t="shared" si="51"/>
        <v>0</v>
      </c>
      <c r="AJ88" s="17">
        <f t="shared" si="51"/>
        <v>0</v>
      </c>
      <c r="AK88" s="17">
        <f t="shared" si="51"/>
        <v>0</v>
      </c>
      <c r="AL88" s="17">
        <f t="shared" si="51"/>
        <v>0</v>
      </c>
      <c r="AN88" s="36">
        <f t="shared" si="25"/>
        <v>0</v>
      </c>
      <c r="AO88" s="33"/>
    </row>
    <row r="89" spans="1:41" ht="15">
      <c r="A89" s="24" t="s">
        <v>12387</v>
      </c>
      <c r="B89" s="15">
        <f t="shared" si="36"/>
        <v>0</v>
      </c>
      <c r="C89" s="22" t="s">
        <v>12388</v>
      </c>
      <c r="D89" s="78">
        <f t="shared" si="37"/>
        <v>0</v>
      </c>
      <c r="E89" s="17">
        <f t="shared" si="38"/>
        <v>0</v>
      </c>
      <c r="F89" s="3">
        <f t="shared" si="39"/>
        <v>0</v>
      </c>
      <c r="G89" s="19">
        <f t="shared" si="26"/>
        <v>0</v>
      </c>
      <c r="H89" s="23">
        <v>0</v>
      </c>
      <c r="I89" s="17">
        <f t="shared" si="49"/>
        <v>0</v>
      </c>
      <c r="J89" s="17">
        <f t="shared" si="49"/>
        <v>0</v>
      </c>
      <c r="K89" s="79">
        <f t="shared" si="24"/>
        <v>0</v>
      </c>
      <c r="L89" s="17">
        <f t="shared" si="40"/>
        <v>0</v>
      </c>
      <c r="M89" s="78">
        <f t="shared" si="41"/>
        <v>0</v>
      </c>
      <c r="N89" s="17">
        <f t="shared" si="45"/>
        <v>0</v>
      </c>
      <c r="O89" s="3">
        <f t="shared" si="42"/>
        <v>0</v>
      </c>
      <c r="P89" s="31">
        <v>0</v>
      </c>
      <c r="Q89" s="30">
        <f t="shared" si="27"/>
        <v>0</v>
      </c>
      <c r="R89" s="17">
        <f t="shared" si="43"/>
        <v>0</v>
      </c>
      <c r="S89" s="17">
        <f t="shared" si="46"/>
        <v>0</v>
      </c>
      <c r="T89" s="23">
        <v>0</v>
      </c>
      <c r="U89" s="17">
        <f t="shared" si="44"/>
        <v>0</v>
      </c>
      <c r="W89" s="17">
        <f t="shared" si="50"/>
        <v>0</v>
      </c>
      <c r="X89" s="17">
        <f t="shared" si="50"/>
        <v>0</v>
      </c>
      <c r="Y89" s="17">
        <f t="shared" si="50"/>
        <v>0</v>
      </c>
      <c r="Z89" s="17">
        <f t="shared" si="50"/>
        <v>0</v>
      </c>
      <c r="AA89" s="17">
        <f t="shared" si="50"/>
        <v>0</v>
      </c>
      <c r="AB89" s="17">
        <f t="shared" si="50"/>
        <v>0</v>
      </c>
      <c r="AC89" s="17">
        <f t="shared" si="50"/>
        <v>0</v>
      </c>
      <c r="AD89" s="17">
        <f t="shared" si="50"/>
        <v>0</v>
      </c>
      <c r="AE89" s="17">
        <f t="shared" si="50"/>
        <v>0</v>
      </c>
      <c r="AG89" s="17">
        <f t="shared" si="51"/>
        <v>0</v>
      </c>
      <c r="AH89" s="17">
        <f t="shared" si="51"/>
        <v>0</v>
      </c>
      <c r="AI89" s="17">
        <f t="shared" si="51"/>
        <v>0</v>
      </c>
      <c r="AJ89" s="17">
        <f t="shared" si="51"/>
        <v>0</v>
      </c>
      <c r="AK89" s="17">
        <f t="shared" si="51"/>
        <v>0</v>
      </c>
      <c r="AL89" s="17">
        <f t="shared" si="51"/>
        <v>0</v>
      </c>
      <c r="AN89" s="36">
        <f t="shared" si="25"/>
        <v>0</v>
      </c>
      <c r="AO89" s="33"/>
    </row>
    <row r="90" spans="1:41" ht="15">
      <c r="A90" s="24" t="s">
        <v>12389</v>
      </c>
      <c r="B90" s="15">
        <f t="shared" si="36"/>
        <v>0</v>
      </c>
      <c r="C90" s="22" t="s">
        <v>12390</v>
      </c>
      <c r="D90" s="78">
        <f t="shared" si="37"/>
        <v>0</v>
      </c>
      <c r="E90" s="17">
        <f t="shared" si="38"/>
        <v>0</v>
      </c>
      <c r="F90" s="3">
        <f t="shared" si="39"/>
        <v>0</v>
      </c>
      <c r="G90" s="19">
        <f t="shared" si="26"/>
        <v>0</v>
      </c>
      <c r="H90" s="23">
        <v>0</v>
      </c>
      <c r="I90" s="17">
        <f t="shared" si="49"/>
        <v>0</v>
      </c>
      <c r="J90" s="17">
        <f t="shared" si="49"/>
        <v>0</v>
      </c>
      <c r="K90" s="79">
        <f t="shared" si="24"/>
        <v>0</v>
      </c>
      <c r="L90" s="17">
        <f t="shared" si="40"/>
        <v>0</v>
      </c>
      <c r="M90" s="78">
        <f t="shared" si="41"/>
        <v>0</v>
      </c>
      <c r="N90" s="17">
        <f t="shared" si="45"/>
        <v>0</v>
      </c>
      <c r="O90" s="3">
        <f t="shared" si="42"/>
        <v>0</v>
      </c>
      <c r="P90" s="31">
        <v>0</v>
      </c>
      <c r="Q90" s="30">
        <f t="shared" si="27"/>
        <v>0</v>
      </c>
      <c r="R90" s="17">
        <f t="shared" si="43"/>
        <v>0</v>
      </c>
      <c r="S90" s="17">
        <f t="shared" si="46"/>
        <v>0</v>
      </c>
      <c r="T90" s="23">
        <v>0</v>
      </c>
      <c r="U90" s="17">
        <f t="shared" si="44"/>
        <v>0</v>
      </c>
      <c r="W90" s="17">
        <f t="shared" si="50"/>
        <v>0</v>
      </c>
      <c r="X90" s="17">
        <f t="shared" si="50"/>
        <v>0</v>
      </c>
      <c r="Y90" s="17">
        <f t="shared" si="50"/>
        <v>0</v>
      </c>
      <c r="Z90" s="17">
        <f t="shared" si="50"/>
        <v>0</v>
      </c>
      <c r="AA90" s="17">
        <f t="shared" si="50"/>
        <v>0</v>
      </c>
      <c r="AB90" s="17">
        <f t="shared" si="50"/>
        <v>0</v>
      </c>
      <c r="AC90" s="17">
        <f t="shared" si="50"/>
        <v>0</v>
      </c>
      <c r="AD90" s="17">
        <f t="shared" si="50"/>
        <v>0</v>
      </c>
      <c r="AE90" s="17">
        <f t="shared" si="50"/>
        <v>0</v>
      </c>
      <c r="AG90" s="17">
        <f t="shared" si="51"/>
        <v>0</v>
      </c>
      <c r="AH90" s="17">
        <f t="shared" si="51"/>
        <v>0</v>
      </c>
      <c r="AI90" s="17">
        <f t="shared" si="51"/>
        <v>0</v>
      </c>
      <c r="AJ90" s="17">
        <f t="shared" si="51"/>
        <v>0</v>
      </c>
      <c r="AK90" s="17">
        <f t="shared" si="51"/>
        <v>0</v>
      </c>
      <c r="AL90" s="17">
        <f t="shared" si="51"/>
        <v>0</v>
      </c>
      <c r="AN90" s="36">
        <f t="shared" si="25"/>
        <v>0</v>
      </c>
      <c r="AO90" s="5"/>
    </row>
    <row r="91" spans="1:41" ht="15">
      <c r="A91" s="24" t="s">
        <v>12391</v>
      </c>
      <c r="B91" s="15">
        <f t="shared" si="36"/>
        <v>0</v>
      </c>
      <c r="C91" s="22" t="s">
        <v>12392</v>
      </c>
      <c r="D91" s="78">
        <f t="shared" si="37"/>
        <v>0</v>
      </c>
      <c r="E91" s="17">
        <f t="shared" si="38"/>
        <v>0</v>
      </c>
      <c r="F91" s="3">
        <f t="shared" si="39"/>
        <v>0</v>
      </c>
      <c r="G91" s="19">
        <f t="shared" si="26"/>
        <v>0</v>
      </c>
      <c r="H91" s="23">
        <v>0</v>
      </c>
      <c r="I91" s="17">
        <f t="shared" si="49"/>
        <v>0</v>
      </c>
      <c r="J91" s="17">
        <f t="shared" si="49"/>
        <v>0</v>
      </c>
      <c r="K91" s="79">
        <f t="shared" si="24"/>
        <v>0</v>
      </c>
      <c r="L91" s="17">
        <f t="shared" si="40"/>
        <v>0</v>
      </c>
      <c r="M91" s="78">
        <f t="shared" si="41"/>
        <v>0</v>
      </c>
      <c r="N91" s="17">
        <f t="shared" si="45"/>
        <v>0</v>
      </c>
      <c r="O91" s="3">
        <f t="shared" si="42"/>
        <v>0</v>
      </c>
      <c r="P91" s="31">
        <v>0</v>
      </c>
      <c r="Q91" s="30">
        <f t="shared" si="27"/>
        <v>0</v>
      </c>
      <c r="R91" s="17">
        <f t="shared" si="43"/>
        <v>0</v>
      </c>
      <c r="S91" s="17">
        <f t="shared" si="46"/>
        <v>0</v>
      </c>
      <c r="T91" s="23">
        <v>0</v>
      </c>
      <c r="U91" s="17">
        <f t="shared" si="44"/>
        <v>0</v>
      </c>
      <c r="W91" s="17">
        <f t="shared" si="50"/>
        <v>0</v>
      </c>
      <c r="X91" s="17">
        <f t="shared" si="50"/>
        <v>0</v>
      </c>
      <c r="Y91" s="17">
        <f t="shared" si="50"/>
        <v>0</v>
      </c>
      <c r="Z91" s="17">
        <f t="shared" si="50"/>
        <v>0</v>
      </c>
      <c r="AA91" s="17">
        <f t="shared" si="50"/>
        <v>0</v>
      </c>
      <c r="AB91" s="17">
        <f t="shared" si="50"/>
        <v>0</v>
      </c>
      <c r="AC91" s="17">
        <f t="shared" si="50"/>
        <v>0</v>
      </c>
      <c r="AD91" s="17">
        <f t="shared" si="50"/>
        <v>0</v>
      </c>
      <c r="AE91" s="17">
        <f t="shared" si="50"/>
        <v>0</v>
      </c>
      <c r="AG91" s="17">
        <f t="shared" si="51"/>
        <v>0</v>
      </c>
      <c r="AH91" s="17">
        <f t="shared" si="51"/>
        <v>0</v>
      </c>
      <c r="AI91" s="17">
        <f t="shared" si="51"/>
        <v>0</v>
      </c>
      <c r="AJ91" s="17">
        <f t="shared" si="51"/>
        <v>0</v>
      </c>
      <c r="AK91" s="17">
        <f t="shared" si="51"/>
        <v>0</v>
      </c>
      <c r="AL91" s="17">
        <f t="shared" si="51"/>
        <v>0</v>
      </c>
      <c r="AN91" s="36">
        <f t="shared" si="25"/>
        <v>0</v>
      </c>
      <c r="AO91" s="5"/>
    </row>
    <row r="92" spans="1:41" ht="15">
      <c r="A92" s="24" t="s">
        <v>12393</v>
      </c>
      <c r="B92" s="15">
        <f t="shared" si="36"/>
        <v>0</v>
      </c>
      <c r="C92" s="22" t="s">
        <v>12394</v>
      </c>
      <c r="D92" s="78">
        <f t="shared" si="37"/>
        <v>0</v>
      </c>
      <c r="E92" s="17">
        <f t="shared" si="38"/>
        <v>0</v>
      </c>
      <c r="F92" s="3">
        <f t="shared" si="39"/>
        <v>0</v>
      </c>
      <c r="G92" s="19">
        <f t="shared" si="26"/>
        <v>0</v>
      </c>
      <c r="H92" s="23">
        <v>0</v>
      </c>
      <c r="I92" s="17">
        <f t="shared" si="49"/>
        <v>0</v>
      </c>
      <c r="J92" s="17">
        <f t="shared" si="49"/>
        <v>0</v>
      </c>
      <c r="K92" s="79">
        <f t="shared" si="24"/>
        <v>0</v>
      </c>
      <c r="L92" s="17">
        <f t="shared" si="40"/>
        <v>0</v>
      </c>
      <c r="M92" s="78">
        <f t="shared" si="41"/>
        <v>0</v>
      </c>
      <c r="N92" s="17">
        <f t="shared" si="45"/>
        <v>0</v>
      </c>
      <c r="O92" s="3">
        <f t="shared" si="42"/>
        <v>0</v>
      </c>
      <c r="P92" s="31">
        <v>0</v>
      </c>
      <c r="Q92" s="30">
        <f t="shared" si="27"/>
        <v>0</v>
      </c>
      <c r="R92" s="17">
        <f t="shared" si="43"/>
        <v>0</v>
      </c>
      <c r="S92" s="17">
        <f t="shared" si="46"/>
        <v>0</v>
      </c>
      <c r="T92" s="23">
        <v>0</v>
      </c>
      <c r="U92" s="17">
        <f t="shared" si="44"/>
        <v>0</v>
      </c>
      <c r="W92" s="17">
        <f t="shared" si="50"/>
        <v>0</v>
      </c>
      <c r="X92" s="17">
        <f t="shared" si="50"/>
        <v>0</v>
      </c>
      <c r="Y92" s="17">
        <f t="shared" si="50"/>
        <v>0</v>
      </c>
      <c r="Z92" s="17">
        <f t="shared" si="50"/>
        <v>0</v>
      </c>
      <c r="AA92" s="17">
        <f t="shared" si="50"/>
        <v>0</v>
      </c>
      <c r="AB92" s="17">
        <f t="shared" si="50"/>
        <v>0</v>
      </c>
      <c r="AC92" s="17">
        <f t="shared" si="50"/>
        <v>0</v>
      </c>
      <c r="AD92" s="17">
        <f t="shared" si="50"/>
        <v>0</v>
      </c>
      <c r="AE92" s="17">
        <f t="shared" si="50"/>
        <v>0</v>
      </c>
      <c r="AG92" s="17">
        <f t="shared" si="51"/>
        <v>0</v>
      </c>
      <c r="AH92" s="17">
        <f t="shared" si="51"/>
        <v>0</v>
      </c>
      <c r="AI92" s="17">
        <f t="shared" si="51"/>
        <v>0</v>
      </c>
      <c r="AJ92" s="17">
        <f t="shared" si="51"/>
        <v>0</v>
      </c>
      <c r="AK92" s="17">
        <f t="shared" si="51"/>
        <v>0</v>
      </c>
      <c r="AL92" s="17">
        <f t="shared" si="51"/>
        <v>0</v>
      </c>
      <c r="AN92" s="36">
        <f t="shared" si="25"/>
        <v>0</v>
      </c>
      <c r="AO92" s="33"/>
    </row>
    <row r="93" spans="1:41" ht="15">
      <c r="A93" s="24" t="s">
        <v>12395</v>
      </c>
      <c r="B93" s="15">
        <f t="shared" si="36"/>
        <v>0</v>
      </c>
      <c r="C93" s="22" t="s">
        <v>12396</v>
      </c>
      <c r="D93" s="78">
        <f t="shared" si="37"/>
        <v>0</v>
      </c>
      <c r="E93" s="17">
        <f t="shared" si="38"/>
        <v>0</v>
      </c>
      <c r="F93" s="3">
        <f t="shared" si="39"/>
        <v>0</v>
      </c>
      <c r="G93" s="19">
        <f t="shared" si="26"/>
        <v>0</v>
      </c>
      <c r="H93" s="23">
        <v>0</v>
      </c>
      <c r="I93" s="17">
        <f t="shared" si="49"/>
        <v>0</v>
      </c>
      <c r="J93" s="17">
        <f t="shared" si="49"/>
        <v>0</v>
      </c>
      <c r="K93" s="79">
        <f t="shared" si="24"/>
        <v>0</v>
      </c>
      <c r="L93" s="17">
        <f t="shared" si="40"/>
        <v>0</v>
      </c>
      <c r="M93" s="78">
        <f t="shared" si="41"/>
        <v>0</v>
      </c>
      <c r="N93" s="17">
        <f t="shared" si="45"/>
        <v>0</v>
      </c>
      <c r="O93" s="3">
        <f t="shared" si="42"/>
        <v>0</v>
      </c>
      <c r="P93" s="31">
        <v>0</v>
      </c>
      <c r="Q93" s="30">
        <f t="shared" si="27"/>
        <v>0</v>
      </c>
      <c r="R93" s="17">
        <f t="shared" si="43"/>
        <v>0</v>
      </c>
      <c r="S93" s="17">
        <f t="shared" si="46"/>
        <v>0</v>
      </c>
      <c r="T93" s="23">
        <v>0</v>
      </c>
      <c r="U93" s="17">
        <f t="shared" si="44"/>
        <v>0</v>
      </c>
      <c r="W93" s="17">
        <f t="shared" si="50"/>
        <v>0</v>
      </c>
      <c r="X93" s="17">
        <f t="shared" si="50"/>
        <v>0</v>
      </c>
      <c r="Y93" s="17">
        <f t="shared" si="50"/>
        <v>0</v>
      </c>
      <c r="Z93" s="17">
        <f t="shared" si="50"/>
        <v>0</v>
      </c>
      <c r="AA93" s="17">
        <f t="shared" si="50"/>
        <v>0</v>
      </c>
      <c r="AB93" s="17">
        <f t="shared" si="50"/>
        <v>0</v>
      </c>
      <c r="AC93" s="17">
        <f t="shared" si="50"/>
        <v>0</v>
      </c>
      <c r="AD93" s="17">
        <f t="shared" si="50"/>
        <v>0</v>
      </c>
      <c r="AE93" s="17">
        <f t="shared" si="50"/>
        <v>0</v>
      </c>
      <c r="AG93" s="17">
        <f t="shared" si="51"/>
        <v>0</v>
      </c>
      <c r="AH93" s="17">
        <f t="shared" si="51"/>
        <v>0</v>
      </c>
      <c r="AI93" s="17">
        <f t="shared" si="51"/>
        <v>0</v>
      </c>
      <c r="AJ93" s="17">
        <f t="shared" si="51"/>
        <v>0</v>
      </c>
      <c r="AK93" s="17">
        <f t="shared" si="51"/>
        <v>0</v>
      </c>
      <c r="AL93" s="17">
        <f t="shared" si="51"/>
        <v>0</v>
      </c>
      <c r="AN93" s="36">
        <f t="shared" si="25"/>
        <v>0</v>
      </c>
      <c r="AO93" s="33"/>
    </row>
    <row r="94" spans="1:41" ht="15">
      <c r="A94" s="24" t="s">
        <v>12397</v>
      </c>
      <c r="B94" s="15">
        <f t="shared" si="36"/>
        <v>0</v>
      </c>
      <c r="C94" s="22" t="s">
        <v>12398</v>
      </c>
      <c r="D94" s="78">
        <f t="shared" si="37"/>
        <v>0</v>
      </c>
      <c r="E94" s="17">
        <f t="shared" si="38"/>
        <v>0</v>
      </c>
      <c r="F94" s="3">
        <f t="shared" si="39"/>
        <v>0</v>
      </c>
      <c r="G94" s="19">
        <f t="shared" si="26"/>
        <v>0</v>
      </c>
      <c r="H94" s="23">
        <v>0</v>
      </c>
      <c r="I94" s="17">
        <f t="shared" si="49"/>
        <v>0</v>
      </c>
      <c r="J94" s="17">
        <f t="shared" si="49"/>
        <v>0</v>
      </c>
      <c r="K94" s="79">
        <f t="shared" si="24"/>
        <v>0</v>
      </c>
      <c r="L94" s="17">
        <f t="shared" si="40"/>
        <v>0</v>
      </c>
      <c r="M94" s="78">
        <f t="shared" si="41"/>
        <v>0</v>
      </c>
      <c r="N94" s="17">
        <f t="shared" si="45"/>
        <v>0</v>
      </c>
      <c r="O94" s="3">
        <f t="shared" si="42"/>
        <v>0</v>
      </c>
      <c r="P94" s="31">
        <v>0</v>
      </c>
      <c r="Q94" s="30">
        <f t="shared" si="27"/>
        <v>0</v>
      </c>
      <c r="R94" s="17">
        <f t="shared" si="43"/>
        <v>0</v>
      </c>
      <c r="S94" s="17">
        <f t="shared" si="46"/>
        <v>0</v>
      </c>
      <c r="T94" s="23">
        <v>0</v>
      </c>
      <c r="U94" s="17">
        <f t="shared" si="44"/>
        <v>0</v>
      </c>
      <c r="W94" s="17">
        <f t="shared" si="50"/>
        <v>0</v>
      </c>
      <c r="X94" s="17">
        <f t="shared" si="50"/>
        <v>0</v>
      </c>
      <c r="Y94" s="17">
        <f t="shared" si="50"/>
        <v>0</v>
      </c>
      <c r="Z94" s="17">
        <f t="shared" si="50"/>
        <v>0</v>
      </c>
      <c r="AA94" s="17">
        <f t="shared" si="50"/>
        <v>0</v>
      </c>
      <c r="AB94" s="17">
        <f t="shared" si="50"/>
        <v>0</v>
      </c>
      <c r="AC94" s="17">
        <f t="shared" si="50"/>
        <v>0</v>
      </c>
      <c r="AD94" s="17">
        <f t="shared" si="50"/>
        <v>0</v>
      </c>
      <c r="AE94" s="17">
        <f t="shared" si="50"/>
        <v>0</v>
      </c>
      <c r="AG94" s="17">
        <f t="shared" si="51"/>
        <v>0</v>
      </c>
      <c r="AH94" s="17">
        <f t="shared" si="51"/>
        <v>0</v>
      </c>
      <c r="AI94" s="17">
        <f t="shared" si="51"/>
        <v>0</v>
      </c>
      <c r="AJ94" s="17">
        <f t="shared" si="51"/>
        <v>0</v>
      </c>
      <c r="AK94" s="17">
        <f t="shared" si="51"/>
        <v>0</v>
      </c>
      <c r="AL94" s="17">
        <f t="shared" si="51"/>
        <v>0</v>
      </c>
      <c r="AN94" s="36">
        <f t="shared" si="25"/>
        <v>0</v>
      </c>
      <c r="AO94" s="5"/>
    </row>
    <row r="95" spans="1:41" ht="15">
      <c r="A95" s="24" t="s">
        <v>12399</v>
      </c>
      <c r="B95" s="15">
        <f t="shared" si="36"/>
        <v>0</v>
      </c>
      <c r="C95" s="22" t="s">
        <v>12400</v>
      </c>
      <c r="D95" s="78">
        <f t="shared" si="37"/>
        <v>0</v>
      </c>
      <c r="E95" s="17">
        <f t="shared" si="38"/>
        <v>0</v>
      </c>
      <c r="F95" s="3">
        <f t="shared" si="39"/>
        <v>0</v>
      </c>
      <c r="G95" s="19">
        <f t="shared" si="26"/>
        <v>0</v>
      </c>
      <c r="H95" s="20">
        <v>0</v>
      </c>
      <c r="I95" s="17">
        <f t="shared" si="49"/>
        <v>0</v>
      </c>
      <c r="J95" s="17">
        <f t="shared" si="49"/>
        <v>0</v>
      </c>
      <c r="K95" s="79">
        <f t="shared" si="24"/>
        <v>0</v>
      </c>
      <c r="L95" s="17">
        <f t="shared" si="40"/>
        <v>0</v>
      </c>
      <c r="M95" s="78">
        <f t="shared" si="41"/>
        <v>0</v>
      </c>
      <c r="N95" s="17">
        <f t="shared" si="45"/>
        <v>0</v>
      </c>
      <c r="O95" s="3">
        <f t="shared" si="42"/>
        <v>0</v>
      </c>
      <c r="P95" s="31">
        <v>0</v>
      </c>
      <c r="Q95" s="30">
        <f t="shared" si="27"/>
        <v>0</v>
      </c>
      <c r="R95" s="17">
        <f t="shared" si="43"/>
        <v>0</v>
      </c>
      <c r="S95" s="17">
        <f t="shared" si="46"/>
        <v>0</v>
      </c>
      <c r="T95" s="23">
        <v>0</v>
      </c>
      <c r="U95" s="17">
        <f t="shared" si="44"/>
        <v>0</v>
      </c>
      <c r="W95" s="17">
        <f t="shared" si="50"/>
        <v>0</v>
      </c>
      <c r="X95" s="17">
        <f t="shared" si="50"/>
        <v>0</v>
      </c>
      <c r="Y95" s="17">
        <f t="shared" si="50"/>
        <v>0</v>
      </c>
      <c r="Z95" s="17">
        <f t="shared" si="50"/>
        <v>0</v>
      </c>
      <c r="AA95" s="17">
        <f t="shared" si="50"/>
        <v>0</v>
      </c>
      <c r="AB95" s="17">
        <f t="shared" si="50"/>
        <v>0</v>
      </c>
      <c r="AC95" s="17">
        <f t="shared" si="50"/>
        <v>0</v>
      </c>
      <c r="AD95" s="17">
        <f t="shared" si="50"/>
        <v>0</v>
      </c>
      <c r="AE95" s="17">
        <f t="shared" si="50"/>
        <v>0</v>
      </c>
      <c r="AG95" s="17">
        <f t="shared" si="51"/>
        <v>0</v>
      </c>
      <c r="AH95" s="17">
        <f t="shared" si="51"/>
        <v>0</v>
      </c>
      <c r="AI95" s="17">
        <f t="shared" si="51"/>
        <v>0</v>
      </c>
      <c r="AJ95" s="17">
        <f t="shared" si="51"/>
        <v>0</v>
      </c>
      <c r="AK95" s="17">
        <f t="shared" si="51"/>
        <v>0</v>
      </c>
      <c r="AL95" s="17">
        <f t="shared" si="51"/>
        <v>0</v>
      </c>
      <c r="AN95" s="36">
        <f t="shared" si="25"/>
        <v>0</v>
      </c>
      <c r="AO95" s="5"/>
    </row>
    <row r="96" spans="1:41" ht="15">
      <c r="A96" s="24" t="s">
        <v>12401</v>
      </c>
      <c r="B96" s="15">
        <f t="shared" si="36"/>
        <v>0</v>
      </c>
      <c r="C96" s="22" t="s">
        <v>12402</v>
      </c>
      <c r="D96" s="78">
        <f t="shared" si="37"/>
        <v>0</v>
      </c>
      <c r="E96" s="17">
        <f t="shared" si="38"/>
        <v>0</v>
      </c>
      <c r="F96" s="3">
        <f t="shared" si="39"/>
        <v>0</v>
      </c>
      <c r="G96" s="19">
        <f t="shared" si="26"/>
        <v>0</v>
      </c>
      <c r="H96" s="23">
        <v>0</v>
      </c>
      <c r="I96" s="17">
        <f t="shared" si="49"/>
        <v>0</v>
      </c>
      <c r="J96" s="17">
        <f t="shared" si="49"/>
        <v>0</v>
      </c>
      <c r="K96" s="79">
        <f t="shared" si="24"/>
        <v>0</v>
      </c>
      <c r="L96" s="17">
        <f t="shared" si="40"/>
        <v>0</v>
      </c>
      <c r="M96" s="78">
        <f t="shared" si="41"/>
        <v>0</v>
      </c>
      <c r="N96" s="17">
        <f t="shared" si="45"/>
        <v>0</v>
      </c>
      <c r="O96" s="3">
        <f t="shared" si="42"/>
        <v>0</v>
      </c>
      <c r="P96" s="31">
        <v>0</v>
      </c>
      <c r="Q96" s="30">
        <f t="shared" si="27"/>
        <v>0</v>
      </c>
      <c r="R96" s="17">
        <f t="shared" si="43"/>
        <v>0</v>
      </c>
      <c r="S96" s="17">
        <f t="shared" si="46"/>
        <v>0</v>
      </c>
      <c r="T96" s="23">
        <v>0</v>
      </c>
      <c r="U96" s="17">
        <f t="shared" si="44"/>
        <v>0</v>
      </c>
      <c r="W96" s="17">
        <f t="shared" si="50"/>
        <v>0</v>
      </c>
      <c r="X96" s="17">
        <f t="shared" si="50"/>
        <v>0</v>
      </c>
      <c r="Y96" s="17">
        <f t="shared" si="50"/>
        <v>0</v>
      </c>
      <c r="Z96" s="17">
        <f t="shared" si="50"/>
        <v>0</v>
      </c>
      <c r="AA96" s="17">
        <f t="shared" si="50"/>
        <v>0</v>
      </c>
      <c r="AB96" s="17">
        <f t="shared" si="50"/>
        <v>0</v>
      </c>
      <c r="AC96" s="17">
        <f t="shared" si="50"/>
        <v>0</v>
      </c>
      <c r="AD96" s="17">
        <f t="shared" si="50"/>
        <v>0</v>
      </c>
      <c r="AE96" s="17">
        <f t="shared" si="50"/>
        <v>0</v>
      </c>
      <c r="AG96" s="17">
        <f t="shared" si="51"/>
        <v>0</v>
      </c>
      <c r="AH96" s="17">
        <f t="shared" si="51"/>
        <v>0</v>
      </c>
      <c r="AI96" s="17">
        <f t="shared" si="51"/>
        <v>0</v>
      </c>
      <c r="AJ96" s="17">
        <f t="shared" si="51"/>
        <v>0</v>
      </c>
      <c r="AK96" s="17">
        <f t="shared" si="51"/>
        <v>0</v>
      </c>
      <c r="AL96" s="17">
        <f t="shared" si="51"/>
        <v>0</v>
      </c>
      <c r="AN96" s="36">
        <f t="shared" si="25"/>
        <v>0</v>
      </c>
      <c r="AO96" s="33"/>
    </row>
    <row r="97" spans="1:41" ht="15">
      <c r="A97" s="24" t="s">
        <v>12403</v>
      </c>
      <c r="B97" s="15">
        <f t="shared" si="36"/>
        <v>0</v>
      </c>
      <c r="C97" s="22" t="s">
        <v>12404</v>
      </c>
      <c r="D97" s="78">
        <f t="shared" si="37"/>
        <v>0</v>
      </c>
      <c r="E97" s="17">
        <f t="shared" si="38"/>
        <v>0</v>
      </c>
      <c r="F97" s="3">
        <f t="shared" si="39"/>
        <v>0</v>
      </c>
      <c r="G97" s="19">
        <f t="shared" si="26"/>
        <v>0</v>
      </c>
      <c r="H97" s="23">
        <v>0</v>
      </c>
      <c r="I97" s="17">
        <f t="shared" si="49"/>
        <v>0</v>
      </c>
      <c r="J97" s="17">
        <f t="shared" si="49"/>
        <v>0</v>
      </c>
      <c r="K97" s="79">
        <f t="shared" si="24"/>
        <v>0</v>
      </c>
      <c r="L97" s="17">
        <f t="shared" si="40"/>
        <v>0</v>
      </c>
      <c r="M97" s="78">
        <f t="shared" si="41"/>
        <v>0</v>
      </c>
      <c r="N97" s="17">
        <f t="shared" si="45"/>
        <v>0</v>
      </c>
      <c r="O97" s="3">
        <f t="shared" si="42"/>
        <v>0</v>
      </c>
      <c r="P97" s="31">
        <v>0</v>
      </c>
      <c r="Q97" s="30">
        <f t="shared" si="27"/>
        <v>0</v>
      </c>
      <c r="R97" s="17">
        <f t="shared" si="43"/>
        <v>0</v>
      </c>
      <c r="S97" s="17">
        <f t="shared" si="46"/>
        <v>0</v>
      </c>
      <c r="T97" s="23">
        <v>0</v>
      </c>
      <c r="U97" s="17">
        <f t="shared" si="44"/>
        <v>0</v>
      </c>
      <c r="W97" s="17">
        <f t="shared" si="50"/>
        <v>0</v>
      </c>
      <c r="X97" s="17">
        <f t="shared" si="50"/>
        <v>0</v>
      </c>
      <c r="Y97" s="17">
        <f t="shared" si="50"/>
        <v>0</v>
      </c>
      <c r="Z97" s="17">
        <f t="shared" si="50"/>
        <v>0</v>
      </c>
      <c r="AA97" s="17">
        <f t="shared" si="50"/>
        <v>0</v>
      </c>
      <c r="AB97" s="17">
        <f t="shared" si="50"/>
        <v>0</v>
      </c>
      <c r="AC97" s="17">
        <f t="shared" si="50"/>
        <v>0</v>
      </c>
      <c r="AD97" s="17">
        <f t="shared" si="50"/>
        <v>0</v>
      </c>
      <c r="AE97" s="17">
        <f t="shared" si="50"/>
        <v>0</v>
      </c>
      <c r="AG97" s="17">
        <f t="shared" si="51"/>
        <v>0</v>
      </c>
      <c r="AH97" s="17">
        <f t="shared" si="51"/>
        <v>0</v>
      </c>
      <c r="AI97" s="17">
        <f t="shared" si="51"/>
        <v>0</v>
      </c>
      <c r="AJ97" s="17">
        <f t="shared" si="51"/>
        <v>0</v>
      </c>
      <c r="AK97" s="17">
        <f t="shared" si="51"/>
        <v>0</v>
      </c>
      <c r="AL97" s="17">
        <f t="shared" si="51"/>
        <v>0</v>
      </c>
      <c r="AN97" s="36">
        <f t="shared" si="25"/>
        <v>0</v>
      </c>
      <c r="AO97" s="33"/>
    </row>
    <row r="98" spans="1:41" ht="15">
      <c r="A98" s="24" t="s">
        <v>12405</v>
      </c>
      <c r="B98" s="15">
        <f t="shared" si="36"/>
        <v>0</v>
      </c>
      <c r="C98" s="22" t="s">
        <v>12406</v>
      </c>
      <c r="D98" s="78">
        <f t="shared" si="37"/>
        <v>0</v>
      </c>
      <c r="E98" s="17">
        <f t="shared" si="38"/>
        <v>0</v>
      </c>
      <c r="F98" s="3">
        <f t="shared" si="39"/>
        <v>0</v>
      </c>
      <c r="G98" s="19">
        <f t="shared" si="26"/>
        <v>0</v>
      </c>
      <c r="H98" s="23">
        <v>0</v>
      </c>
      <c r="I98" s="17">
        <f t="shared" si="49"/>
        <v>0</v>
      </c>
      <c r="J98" s="17">
        <f t="shared" si="49"/>
        <v>0</v>
      </c>
      <c r="K98" s="79">
        <f t="shared" si="24"/>
        <v>0</v>
      </c>
      <c r="L98" s="17">
        <f t="shared" si="40"/>
        <v>0</v>
      </c>
      <c r="M98" s="78">
        <f t="shared" si="41"/>
        <v>0</v>
      </c>
      <c r="N98" s="17">
        <f t="shared" si="45"/>
        <v>0</v>
      </c>
      <c r="O98" s="3">
        <f t="shared" si="42"/>
        <v>0</v>
      </c>
      <c r="P98" s="31">
        <v>0</v>
      </c>
      <c r="Q98" s="30">
        <f t="shared" si="27"/>
        <v>0</v>
      </c>
      <c r="R98" s="17">
        <f t="shared" si="43"/>
        <v>0</v>
      </c>
      <c r="S98" s="17">
        <f t="shared" si="46"/>
        <v>0</v>
      </c>
      <c r="T98" s="23">
        <v>0</v>
      </c>
      <c r="U98" s="17">
        <f t="shared" si="44"/>
        <v>0</v>
      </c>
      <c r="W98" s="17">
        <f t="shared" ref="W98:AE107" si="52">SUMPRODUCT(W$374:W$599*(LEFT($A$374:$A$599,LEN($A98))=$A98))</f>
        <v>0</v>
      </c>
      <c r="X98" s="17">
        <f t="shared" si="52"/>
        <v>0</v>
      </c>
      <c r="Y98" s="17">
        <f t="shared" si="52"/>
        <v>0</v>
      </c>
      <c r="Z98" s="17">
        <f t="shared" si="52"/>
        <v>0</v>
      </c>
      <c r="AA98" s="17">
        <f t="shared" si="52"/>
        <v>0</v>
      </c>
      <c r="AB98" s="17">
        <f t="shared" si="52"/>
        <v>0</v>
      </c>
      <c r="AC98" s="17">
        <f t="shared" si="52"/>
        <v>0</v>
      </c>
      <c r="AD98" s="17">
        <f t="shared" si="52"/>
        <v>0</v>
      </c>
      <c r="AE98" s="17">
        <f t="shared" si="52"/>
        <v>0</v>
      </c>
      <c r="AG98" s="17">
        <f t="shared" ref="AG98:AL107" si="53">SUMPRODUCT(AG$374:AG$599*(LEFT($A$374:$A$599,LEN($A98))=$A98))</f>
        <v>0</v>
      </c>
      <c r="AH98" s="17">
        <f t="shared" si="53"/>
        <v>0</v>
      </c>
      <c r="AI98" s="17">
        <f t="shared" si="53"/>
        <v>0</v>
      </c>
      <c r="AJ98" s="17">
        <f t="shared" si="53"/>
        <v>0</v>
      </c>
      <c r="AK98" s="17">
        <f t="shared" si="53"/>
        <v>0</v>
      </c>
      <c r="AL98" s="17">
        <f t="shared" si="53"/>
        <v>0</v>
      </c>
      <c r="AN98" s="36">
        <f t="shared" si="25"/>
        <v>0</v>
      </c>
      <c r="AO98" s="5"/>
    </row>
    <row r="99" spans="1:41" ht="15">
      <c r="A99" s="24" t="s">
        <v>12407</v>
      </c>
      <c r="B99" s="15">
        <f t="shared" si="36"/>
        <v>0</v>
      </c>
      <c r="C99" s="22" t="s">
        <v>12408</v>
      </c>
      <c r="D99" s="78">
        <f t="shared" si="37"/>
        <v>0</v>
      </c>
      <c r="E99" s="17">
        <f t="shared" si="38"/>
        <v>0</v>
      </c>
      <c r="F99" s="3">
        <f t="shared" si="39"/>
        <v>0</v>
      </c>
      <c r="G99" s="19">
        <f t="shared" si="26"/>
        <v>0</v>
      </c>
      <c r="H99" s="23">
        <v>0</v>
      </c>
      <c r="I99" s="17">
        <f t="shared" si="49"/>
        <v>0</v>
      </c>
      <c r="J99" s="17">
        <f t="shared" si="49"/>
        <v>0</v>
      </c>
      <c r="K99" s="79">
        <f t="shared" si="24"/>
        <v>0</v>
      </c>
      <c r="L99" s="17">
        <f t="shared" si="40"/>
        <v>0</v>
      </c>
      <c r="M99" s="78">
        <f t="shared" si="41"/>
        <v>0</v>
      </c>
      <c r="N99" s="17">
        <f t="shared" si="45"/>
        <v>0</v>
      </c>
      <c r="O99" s="3">
        <f t="shared" si="42"/>
        <v>0</v>
      </c>
      <c r="P99" s="31">
        <v>0</v>
      </c>
      <c r="Q99" s="30">
        <f t="shared" si="27"/>
        <v>0</v>
      </c>
      <c r="R99" s="17">
        <f t="shared" si="43"/>
        <v>0</v>
      </c>
      <c r="S99" s="17">
        <f t="shared" si="46"/>
        <v>0</v>
      </c>
      <c r="T99" s="23">
        <v>0</v>
      </c>
      <c r="U99" s="17">
        <f t="shared" si="44"/>
        <v>0</v>
      </c>
      <c r="W99" s="17">
        <f t="shared" si="52"/>
        <v>0</v>
      </c>
      <c r="X99" s="17">
        <f t="shared" si="52"/>
        <v>0</v>
      </c>
      <c r="Y99" s="17">
        <f t="shared" si="52"/>
        <v>0</v>
      </c>
      <c r="Z99" s="17">
        <f t="shared" si="52"/>
        <v>0</v>
      </c>
      <c r="AA99" s="17">
        <f t="shared" si="52"/>
        <v>0</v>
      </c>
      <c r="AB99" s="17">
        <f t="shared" si="52"/>
        <v>0</v>
      </c>
      <c r="AC99" s="17">
        <f t="shared" si="52"/>
        <v>0</v>
      </c>
      <c r="AD99" s="17">
        <f t="shared" si="52"/>
        <v>0</v>
      </c>
      <c r="AE99" s="17">
        <f t="shared" si="52"/>
        <v>0</v>
      </c>
      <c r="AG99" s="17">
        <f t="shared" si="53"/>
        <v>0</v>
      </c>
      <c r="AH99" s="17">
        <f t="shared" si="53"/>
        <v>0</v>
      </c>
      <c r="AI99" s="17">
        <f t="shared" si="53"/>
        <v>0</v>
      </c>
      <c r="AJ99" s="17">
        <f t="shared" si="53"/>
        <v>0</v>
      </c>
      <c r="AK99" s="17">
        <f t="shared" si="53"/>
        <v>0</v>
      </c>
      <c r="AL99" s="17">
        <f t="shared" si="53"/>
        <v>0</v>
      </c>
      <c r="AN99" s="36">
        <f t="shared" si="25"/>
        <v>0</v>
      </c>
      <c r="AO99" s="5"/>
    </row>
    <row r="100" spans="1:41" ht="15">
      <c r="A100" s="24" t="s">
        <v>12409</v>
      </c>
      <c r="B100" s="15">
        <f t="shared" si="36"/>
        <v>0</v>
      </c>
      <c r="C100" s="22" t="s">
        <v>12410</v>
      </c>
      <c r="D100" s="78">
        <f t="shared" si="37"/>
        <v>0</v>
      </c>
      <c r="E100" s="17">
        <f t="shared" si="38"/>
        <v>0</v>
      </c>
      <c r="F100" s="3">
        <f t="shared" si="39"/>
        <v>0</v>
      </c>
      <c r="G100" s="19">
        <f t="shared" si="26"/>
        <v>0</v>
      </c>
      <c r="H100" s="23">
        <v>0</v>
      </c>
      <c r="I100" s="17">
        <f t="shared" si="49"/>
        <v>0</v>
      </c>
      <c r="J100" s="17">
        <f t="shared" si="49"/>
        <v>0</v>
      </c>
      <c r="K100" s="79">
        <f t="shared" si="24"/>
        <v>0</v>
      </c>
      <c r="L100" s="17">
        <f t="shared" si="40"/>
        <v>0</v>
      </c>
      <c r="M100" s="78">
        <f t="shared" si="41"/>
        <v>0</v>
      </c>
      <c r="N100" s="17">
        <f t="shared" si="45"/>
        <v>0</v>
      </c>
      <c r="O100" s="3">
        <f t="shared" si="42"/>
        <v>0</v>
      </c>
      <c r="P100" s="31">
        <v>0</v>
      </c>
      <c r="Q100" s="30">
        <f t="shared" si="27"/>
        <v>0</v>
      </c>
      <c r="R100" s="17">
        <f t="shared" si="43"/>
        <v>0</v>
      </c>
      <c r="S100" s="17">
        <f t="shared" si="46"/>
        <v>0</v>
      </c>
      <c r="T100" s="23">
        <v>0</v>
      </c>
      <c r="U100" s="17">
        <f t="shared" si="44"/>
        <v>0</v>
      </c>
      <c r="W100" s="17">
        <f t="shared" si="52"/>
        <v>0</v>
      </c>
      <c r="X100" s="17">
        <f t="shared" si="52"/>
        <v>0</v>
      </c>
      <c r="Y100" s="17">
        <f t="shared" si="52"/>
        <v>0</v>
      </c>
      <c r="Z100" s="17">
        <f t="shared" si="52"/>
        <v>0</v>
      </c>
      <c r="AA100" s="17">
        <f t="shared" si="52"/>
        <v>0</v>
      </c>
      <c r="AB100" s="17">
        <f t="shared" si="52"/>
        <v>0</v>
      </c>
      <c r="AC100" s="17">
        <f t="shared" si="52"/>
        <v>0</v>
      </c>
      <c r="AD100" s="17">
        <f t="shared" si="52"/>
        <v>0</v>
      </c>
      <c r="AE100" s="17">
        <f t="shared" si="52"/>
        <v>0</v>
      </c>
      <c r="AG100" s="17">
        <f t="shared" si="53"/>
        <v>0</v>
      </c>
      <c r="AH100" s="17">
        <f t="shared" si="53"/>
        <v>0</v>
      </c>
      <c r="AI100" s="17">
        <f t="shared" si="53"/>
        <v>0</v>
      </c>
      <c r="AJ100" s="17">
        <f t="shared" si="53"/>
        <v>0</v>
      </c>
      <c r="AK100" s="17">
        <f t="shared" si="53"/>
        <v>0</v>
      </c>
      <c r="AL100" s="17">
        <f t="shared" si="53"/>
        <v>0</v>
      </c>
      <c r="AN100" s="36">
        <f t="shared" si="25"/>
        <v>0</v>
      </c>
      <c r="AO100" s="33"/>
    </row>
    <row r="101" spans="1:41" ht="15">
      <c r="A101" s="24" t="s">
        <v>12411</v>
      </c>
      <c r="B101" s="15">
        <f t="shared" si="36"/>
        <v>0</v>
      </c>
      <c r="C101" s="22" t="s">
        <v>12412</v>
      </c>
      <c r="D101" s="78">
        <f t="shared" si="37"/>
        <v>0</v>
      </c>
      <c r="E101" s="17">
        <f t="shared" si="38"/>
        <v>0</v>
      </c>
      <c r="F101" s="3">
        <f t="shared" si="39"/>
        <v>0</v>
      </c>
      <c r="G101" s="19">
        <f t="shared" si="26"/>
        <v>0</v>
      </c>
      <c r="H101" s="23">
        <v>0</v>
      </c>
      <c r="I101" s="17">
        <f t="shared" si="49"/>
        <v>0</v>
      </c>
      <c r="J101" s="17">
        <f t="shared" si="49"/>
        <v>0</v>
      </c>
      <c r="K101" s="79">
        <f t="shared" si="24"/>
        <v>0</v>
      </c>
      <c r="L101" s="17">
        <f t="shared" si="40"/>
        <v>0</v>
      </c>
      <c r="M101" s="78">
        <f t="shared" si="41"/>
        <v>0</v>
      </c>
      <c r="N101" s="17">
        <f t="shared" si="45"/>
        <v>0</v>
      </c>
      <c r="O101" s="3">
        <f t="shared" si="42"/>
        <v>0</v>
      </c>
      <c r="P101" s="31">
        <v>0</v>
      </c>
      <c r="Q101" s="30">
        <f t="shared" si="27"/>
        <v>0</v>
      </c>
      <c r="R101" s="17">
        <f t="shared" si="43"/>
        <v>0</v>
      </c>
      <c r="S101" s="17">
        <f t="shared" si="46"/>
        <v>0</v>
      </c>
      <c r="T101" s="23">
        <v>0</v>
      </c>
      <c r="U101" s="17">
        <f t="shared" si="44"/>
        <v>0</v>
      </c>
      <c r="W101" s="17">
        <f t="shared" si="52"/>
        <v>0</v>
      </c>
      <c r="X101" s="17">
        <f t="shared" si="52"/>
        <v>0</v>
      </c>
      <c r="Y101" s="17">
        <f t="shared" si="52"/>
        <v>0</v>
      </c>
      <c r="Z101" s="17">
        <f t="shared" si="52"/>
        <v>0</v>
      </c>
      <c r="AA101" s="17">
        <f t="shared" si="52"/>
        <v>0</v>
      </c>
      <c r="AB101" s="17">
        <f t="shared" si="52"/>
        <v>0</v>
      </c>
      <c r="AC101" s="17">
        <f t="shared" si="52"/>
        <v>0</v>
      </c>
      <c r="AD101" s="17">
        <f t="shared" si="52"/>
        <v>0</v>
      </c>
      <c r="AE101" s="17">
        <f t="shared" si="52"/>
        <v>0</v>
      </c>
      <c r="AG101" s="17">
        <f t="shared" si="53"/>
        <v>0</v>
      </c>
      <c r="AH101" s="17">
        <f t="shared" si="53"/>
        <v>0</v>
      </c>
      <c r="AI101" s="17">
        <f t="shared" si="53"/>
        <v>0</v>
      </c>
      <c r="AJ101" s="17">
        <f t="shared" si="53"/>
        <v>0</v>
      </c>
      <c r="AK101" s="17">
        <f t="shared" si="53"/>
        <v>0</v>
      </c>
      <c r="AL101" s="17">
        <f t="shared" si="53"/>
        <v>0</v>
      </c>
      <c r="AN101" s="36">
        <f t="shared" si="25"/>
        <v>0</v>
      </c>
      <c r="AO101" s="33"/>
    </row>
    <row r="102" spans="1:41" ht="15">
      <c r="A102" s="24" t="s">
        <v>12413</v>
      </c>
      <c r="B102" s="15">
        <f t="shared" si="36"/>
        <v>0</v>
      </c>
      <c r="C102" s="22" t="s">
        <v>12414</v>
      </c>
      <c r="D102" s="78">
        <f t="shared" si="37"/>
        <v>0</v>
      </c>
      <c r="E102" s="17">
        <f t="shared" si="38"/>
        <v>0</v>
      </c>
      <c r="F102" s="3">
        <f t="shared" si="39"/>
        <v>0</v>
      </c>
      <c r="G102" s="19">
        <f t="shared" si="26"/>
        <v>0</v>
      </c>
      <c r="H102" s="23">
        <v>0</v>
      </c>
      <c r="I102" s="17">
        <f t="shared" si="49"/>
        <v>0</v>
      </c>
      <c r="J102" s="17">
        <f t="shared" si="49"/>
        <v>0</v>
      </c>
      <c r="K102" s="79">
        <f t="shared" si="24"/>
        <v>0</v>
      </c>
      <c r="L102" s="17">
        <f t="shared" si="40"/>
        <v>0</v>
      </c>
      <c r="M102" s="78">
        <f t="shared" si="41"/>
        <v>0</v>
      </c>
      <c r="N102" s="17">
        <f t="shared" si="45"/>
        <v>0</v>
      </c>
      <c r="O102" s="3">
        <f t="shared" si="42"/>
        <v>0</v>
      </c>
      <c r="P102" s="31">
        <v>0</v>
      </c>
      <c r="Q102" s="30">
        <f t="shared" si="27"/>
        <v>0</v>
      </c>
      <c r="R102" s="17">
        <f t="shared" si="43"/>
        <v>0</v>
      </c>
      <c r="S102" s="17">
        <f t="shared" si="46"/>
        <v>0</v>
      </c>
      <c r="T102" s="23">
        <v>0</v>
      </c>
      <c r="U102" s="17">
        <f t="shared" si="44"/>
        <v>0</v>
      </c>
      <c r="W102" s="17">
        <f t="shared" si="52"/>
        <v>0</v>
      </c>
      <c r="X102" s="17">
        <f t="shared" si="52"/>
        <v>0</v>
      </c>
      <c r="Y102" s="17">
        <f t="shared" si="52"/>
        <v>0</v>
      </c>
      <c r="Z102" s="17">
        <f t="shared" si="52"/>
        <v>0</v>
      </c>
      <c r="AA102" s="17">
        <f t="shared" si="52"/>
        <v>0</v>
      </c>
      <c r="AB102" s="17">
        <f t="shared" si="52"/>
        <v>0</v>
      </c>
      <c r="AC102" s="17">
        <f t="shared" si="52"/>
        <v>0</v>
      </c>
      <c r="AD102" s="17">
        <f t="shared" si="52"/>
        <v>0</v>
      </c>
      <c r="AE102" s="17">
        <f t="shared" si="52"/>
        <v>0</v>
      </c>
      <c r="AG102" s="17">
        <f t="shared" si="53"/>
        <v>0</v>
      </c>
      <c r="AH102" s="17">
        <f t="shared" si="53"/>
        <v>0</v>
      </c>
      <c r="AI102" s="17">
        <f t="shared" si="53"/>
        <v>0</v>
      </c>
      <c r="AJ102" s="17">
        <f t="shared" si="53"/>
        <v>0</v>
      </c>
      <c r="AK102" s="17">
        <f t="shared" si="53"/>
        <v>0</v>
      </c>
      <c r="AL102" s="17">
        <f t="shared" si="53"/>
        <v>0</v>
      </c>
      <c r="AN102" s="36">
        <f t="shared" si="25"/>
        <v>0</v>
      </c>
      <c r="AO102" s="5"/>
    </row>
    <row r="103" spans="1:41" ht="15">
      <c r="A103" s="24" t="s">
        <v>12415</v>
      </c>
      <c r="B103" s="15">
        <f t="shared" si="36"/>
        <v>0</v>
      </c>
      <c r="C103" s="22" t="s">
        <v>12416</v>
      </c>
      <c r="D103" s="78">
        <f t="shared" si="37"/>
        <v>0</v>
      </c>
      <c r="E103" s="17">
        <f t="shared" si="38"/>
        <v>0</v>
      </c>
      <c r="F103" s="3">
        <f t="shared" si="39"/>
        <v>0</v>
      </c>
      <c r="G103" s="19">
        <f t="shared" si="26"/>
        <v>0</v>
      </c>
      <c r="H103" s="23">
        <v>0</v>
      </c>
      <c r="I103" s="17">
        <f t="shared" si="49"/>
        <v>0</v>
      </c>
      <c r="J103" s="17">
        <f t="shared" si="49"/>
        <v>0</v>
      </c>
      <c r="K103" s="79">
        <f t="shared" si="24"/>
        <v>0</v>
      </c>
      <c r="L103" s="17">
        <f t="shared" si="40"/>
        <v>0</v>
      </c>
      <c r="M103" s="78">
        <f t="shared" si="41"/>
        <v>0</v>
      </c>
      <c r="N103" s="17">
        <f t="shared" si="45"/>
        <v>0</v>
      </c>
      <c r="O103" s="3">
        <f t="shared" si="42"/>
        <v>0</v>
      </c>
      <c r="P103" s="31">
        <v>0</v>
      </c>
      <c r="Q103" s="30">
        <f t="shared" si="27"/>
        <v>0</v>
      </c>
      <c r="R103" s="17">
        <f t="shared" si="43"/>
        <v>0</v>
      </c>
      <c r="S103" s="17">
        <f t="shared" si="46"/>
        <v>0</v>
      </c>
      <c r="T103" s="23">
        <v>0</v>
      </c>
      <c r="U103" s="17">
        <f t="shared" si="44"/>
        <v>0</v>
      </c>
      <c r="W103" s="17">
        <f t="shared" si="52"/>
        <v>0</v>
      </c>
      <c r="X103" s="17">
        <f t="shared" si="52"/>
        <v>0</v>
      </c>
      <c r="Y103" s="17">
        <f t="shared" si="52"/>
        <v>0</v>
      </c>
      <c r="Z103" s="17">
        <f t="shared" si="52"/>
        <v>0</v>
      </c>
      <c r="AA103" s="17">
        <f t="shared" si="52"/>
        <v>0</v>
      </c>
      <c r="AB103" s="17">
        <f t="shared" si="52"/>
        <v>0</v>
      </c>
      <c r="AC103" s="17">
        <f t="shared" si="52"/>
        <v>0</v>
      </c>
      <c r="AD103" s="17">
        <f t="shared" si="52"/>
        <v>0</v>
      </c>
      <c r="AE103" s="17">
        <f t="shared" si="52"/>
        <v>0</v>
      </c>
      <c r="AG103" s="17">
        <f t="shared" si="53"/>
        <v>0</v>
      </c>
      <c r="AH103" s="17">
        <f t="shared" si="53"/>
        <v>0</v>
      </c>
      <c r="AI103" s="17">
        <f t="shared" si="53"/>
        <v>0</v>
      </c>
      <c r="AJ103" s="17">
        <f t="shared" si="53"/>
        <v>0</v>
      </c>
      <c r="AK103" s="17">
        <f t="shared" si="53"/>
        <v>0</v>
      </c>
      <c r="AL103" s="17">
        <f t="shared" si="53"/>
        <v>0</v>
      </c>
      <c r="AN103" s="36">
        <f t="shared" si="25"/>
        <v>0</v>
      </c>
      <c r="AO103" s="5"/>
    </row>
    <row r="104" spans="1:41" ht="15">
      <c r="A104" s="24" t="s">
        <v>12417</v>
      </c>
      <c r="B104" s="15">
        <f t="shared" si="36"/>
        <v>0</v>
      </c>
      <c r="C104" s="22" t="s">
        <v>12418</v>
      </c>
      <c r="D104" s="78">
        <f t="shared" si="37"/>
        <v>0</v>
      </c>
      <c r="E104" s="17">
        <f t="shared" si="38"/>
        <v>0</v>
      </c>
      <c r="F104" s="3">
        <f t="shared" si="39"/>
        <v>0</v>
      </c>
      <c r="G104" s="19">
        <f t="shared" si="26"/>
        <v>0</v>
      </c>
      <c r="H104" s="23">
        <v>0</v>
      </c>
      <c r="I104" s="17">
        <f t="shared" si="49"/>
        <v>0</v>
      </c>
      <c r="J104" s="17">
        <f t="shared" si="49"/>
        <v>0</v>
      </c>
      <c r="K104" s="79">
        <f t="shared" ref="K104:K167" si="54">AA104</f>
        <v>0</v>
      </c>
      <c r="L104" s="17">
        <f t="shared" si="40"/>
        <v>0</v>
      </c>
      <c r="M104" s="78">
        <f t="shared" si="41"/>
        <v>0</v>
      </c>
      <c r="N104" s="17">
        <f t="shared" si="45"/>
        <v>0</v>
      </c>
      <c r="O104" s="3">
        <f t="shared" si="42"/>
        <v>0</v>
      </c>
      <c r="P104" s="31">
        <v>0</v>
      </c>
      <c r="Q104" s="30">
        <f t="shared" si="27"/>
        <v>0</v>
      </c>
      <c r="R104" s="17">
        <f t="shared" si="43"/>
        <v>0</v>
      </c>
      <c r="S104" s="17">
        <f t="shared" si="46"/>
        <v>0</v>
      </c>
      <c r="T104" s="23">
        <v>0</v>
      </c>
      <c r="U104" s="17">
        <f t="shared" si="44"/>
        <v>0</v>
      </c>
      <c r="W104" s="17">
        <f t="shared" si="52"/>
        <v>0</v>
      </c>
      <c r="X104" s="17">
        <f t="shared" si="52"/>
        <v>0</v>
      </c>
      <c r="Y104" s="17">
        <f t="shared" si="52"/>
        <v>0</v>
      </c>
      <c r="Z104" s="17">
        <f t="shared" si="52"/>
        <v>0</v>
      </c>
      <c r="AA104" s="17">
        <f t="shared" si="52"/>
        <v>0</v>
      </c>
      <c r="AB104" s="17">
        <f t="shared" si="52"/>
        <v>0</v>
      </c>
      <c r="AC104" s="17">
        <f t="shared" si="52"/>
        <v>0</v>
      </c>
      <c r="AD104" s="17">
        <f t="shared" si="52"/>
        <v>0</v>
      </c>
      <c r="AE104" s="17">
        <f t="shared" si="52"/>
        <v>0</v>
      </c>
      <c r="AG104" s="17">
        <f t="shared" si="53"/>
        <v>0</v>
      </c>
      <c r="AH104" s="17">
        <f t="shared" si="53"/>
        <v>0</v>
      </c>
      <c r="AI104" s="17">
        <f t="shared" si="53"/>
        <v>0</v>
      </c>
      <c r="AJ104" s="17">
        <f t="shared" si="53"/>
        <v>0</v>
      </c>
      <c r="AK104" s="17">
        <f t="shared" si="53"/>
        <v>0</v>
      </c>
      <c r="AL104" s="17">
        <f t="shared" si="53"/>
        <v>0</v>
      </c>
      <c r="AN104" s="36">
        <f t="shared" ref="AN104:AN167" si="55">+(AJ104-Y104)+(AL104-AB104)+(AD104-AH104)</f>
        <v>0</v>
      </c>
      <c r="AO104" s="33"/>
    </row>
    <row r="105" spans="1:41" ht="15">
      <c r="A105" s="24" t="s">
        <v>12419</v>
      </c>
      <c r="B105" s="15">
        <f t="shared" si="36"/>
        <v>0</v>
      </c>
      <c r="C105" s="22" t="s">
        <v>12420</v>
      </c>
      <c r="D105" s="78">
        <f t="shared" si="37"/>
        <v>0</v>
      </c>
      <c r="E105" s="17">
        <f t="shared" si="38"/>
        <v>0</v>
      </c>
      <c r="F105" s="3">
        <f t="shared" si="39"/>
        <v>0</v>
      </c>
      <c r="G105" s="19">
        <f t="shared" ref="G105:G168" si="56">Z105+X105</f>
        <v>0</v>
      </c>
      <c r="H105" s="23">
        <v>0</v>
      </c>
      <c r="I105" s="17">
        <f t="shared" si="49"/>
        <v>0</v>
      </c>
      <c r="J105" s="17">
        <f t="shared" si="49"/>
        <v>0</v>
      </c>
      <c r="K105" s="79">
        <f t="shared" si="54"/>
        <v>0</v>
      </c>
      <c r="L105" s="17">
        <f t="shared" si="40"/>
        <v>0</v>
      </c>
      <c r="M105" s="78">
        <f t="shared" si="41"/>
        <v>0</v>
      </c>
      <c r="N105" s="17">
        <f t="shared" si="45"/>
        <v>0</v>
      </c>
      <c r="O105" s="3">
        <f t="shared" si="42"/>
        <v>0</v>
      </c>
      <c r="P105" s="31">
        <v>0</v>
      </c>
      <c r="Q105" s="30">
        <f t="shared" ref="Q105:Q168" si="57">AC105+AE105</f>
        <v>0</v>
      </c>
      <c r="R105" s="17">
        <f t="shared" si="43"/>
        <v>0</v>
      </c>
      <c r="S105" s="17">
        <f t="shared" si="46"/>
        <v>0</v>
      </c>
      <c r="T105" s="23">
        <v>0</v>
      </c>
      <c r="U105" s="17">
        <f t="shared" si="44"/>
        <v>0</v>
      </c>
      <c r="W105" s="17">
        <f t="shared" si="52"/>
        <v>0</v>
      </c>
      <c r="X105" s="17">
        <f t="shared" si="52"/>
        <v>0</v>
      </c>
      <c r="Y105" s="17">
        <f t="shared" si="52"/>
        <v>0</v>
      </c>
      <c r="Z105" s="17">
        <f t="shared" si="52"/>
        <v>0</v>
      </c>
      <c r="AA105" s="17">
        <f t="shared" si="52"/>
        <v>0</v>
      </c>
      <c r="AB105" s="17">
        <f t="shared" si="52"/>
        <v>0</v>
      </c>
      <c r="AC105" s="17">
        <f t="shared" si="52"/>
        <v>0</v>
      </c>
      <c r="AD105" s="17">
        <f t="shared" si="52"/>
        <v>0</v>
      </c>
      <c r="AE105" s="17">
        <f t="shared" si="52"/>
        <v>0</v>
      </c>
      <c r="AG105" s="17">
        <f t="shared" si="53"/>
        <v>0</v>
      </c>
      <c r="AH105" s="17">
        <f t="shared" si="53"/>
        <v>0</v>
      </c>
      <c r="AI105" s="17">
        <f t="shared" si="53"/>
        <v>0</v>
      </c>
      <c r="AJ105" s="17">
        <f t="shared" si="53"/>
        <v>0</v>
      </c>
      <c r="AK105" s="17">
        <f t="shared" si="53"/>
        <v>0</v>
      </c>
      <c r="AL105" s="17">
        <f t="shared" si="53"/>
        <v>0</v>
      </c>
      <c r="AN105" s="36">
        <f t="shared" si="55"/>
        <v>0</v>
      </c>
      <c r="AO105" s="33"/>
    </row>
    <row r="106" spans="1:41" ht="15">
      <c r="A106" s="24" t="s">
        <v>12421</v>
      </c>
      <c r="B106" s="15">
        <f t="shared" si="36"/>
        <v>0</v>
      </c>
      <c r="C106" s="22" t="s">
        <v>12422</v>
      </c>
      <c r="D106" s="78">
        <f t="shared" si="37"/>
        <v>0</v>
      </c>
      <c r="E106" s="17">
        <f t="shared" si="38"/>
        <v>0</v>
      </c>
      <c r="F106" s="3">
        <f t="shared" si="39"/>
        <v>0</v>
      </c>
      <c r="G106" s="19">
        <f t="shared" si="56"/>
        <v>0</v>
      </c>
      <c r="H106" s="23">
        <v>0</v>
      </c>
      <c r="I106" s="17">
        <f t="shared" si="49"/>
        <v>0</v>
      </c>
      <c r="J106" s="17">
        <f t="shared" si="49"/>
        <v>0</v>
      </c>
      <c r="K106" s="79">
        <f t="shared" si="54"/>
        <v>0</v>
      </c>
      <c r="L106" s="17">
        <f t="shared" si="40"/>
        <v>0</v>
      </c>
      <c r="M106" s="78">
        <f t="shared" si="41"/>
        <v>0</v>
      </c>
      <c r="N106" s="17">
        <f t="shared" si="45"/>
        <v>0</v>
      </c>
      <c r="O106" s="3">
        <f t="shared" si="42"/>
        <v>0</v>
      </c>
      <c r="P106" s="31">
        <v>0</v>
      </c>
      <c r="Q106" s="30">
        <f t="shared" si="57"/>
        <v>0</v>
      </c>
      <c r="R106" s="17">
        <f t="shared" si="43"/>
        <v>0</v>
      </c>
      <c r="S106" s="17">
        <f t="shared" si="46"/>
        <v>0</v>
      </c>
      <c r="T106" s="23">
        <v>0</v>
      </c>
      <c r="U106" s="17">
        <f t="shared" si="44"/>
        <v>0</v>
      </c>
      <c r="W106" s="17">
        <f t="shared" si="52"/>
        <v>0</v>
      </c>
      <c r="X106" s="17">
        <f t="shared" si="52"/>
        <v>0</v>
      </c>
      <c r="Y106" s="17">
        <f t="shared" si="52"/>
        <v>0</v>
      </c>
      <c r="Z106" s="17">
        <f t="shared" si="52"/>
        <v>0</v>
      </c>
      <c r="AA106" s="17">
        <f t="shared" si="52"/>
        <v>0</v>
      </c>
      <c r="AB106" s="17">
        <f t="shared" si="52"/>
        <v>0</v>
      </c>
      <c r="AC106" s="17">
        <f t="shared" si="52"/>
        <v>0</v>
      </c>
      <c r="AD106" s="17">
        <f t="shared" si="52"/>
        <v>0</v>
      </c>
      <c r="AE106" s="17">
        <f t="shared" si="52"/>
        <v>0</v>
      </c>
      <c r="AG106" s="17">
        <f t="shared" si="53"/>
        <v>0</v>
      </c>
      <c r="AH106" s="17">
        <f t="shared" si="53"/>
        <v>0</v>
      </c>
      <c r="AI106" s="17">
        <f t="shared" si="53"/>
        <v>0</v>
      </c>
      <c r="AJ106" s="17">
        <f t="shared" si="53"/>
        <v>0</v>
      </c>
      <c r="AK106" s="17">
        <f t="shared" si="53"/>
        <v>0</v>
      </c>
      <c r="AL106" s="17">
        <f t="shared" si="53"/>
        <v>0</v>
      </c>
      <c r="AN106" s="36">
        <f t="shared" si="55"/>
        <v>0</v>
      </c>
      <c r="AO106" s="5"/>
    </row>
    <row r="107" spans="1:41" ht="15">
      <c r="A107" s="24" t="s">
        <v>12423</v>
      </c>
      <c r="B107" s="15">
        <f t="shared" si="36"/>
        <v>0</v>
      </c>
      <c r="C107" s="22" t="s">
        <v>12424</v>
      </c>
      <c r="D107" s="78">
        <f t="shared" si="37"/>
        <v>0</v>
      </c>
      <c r="E107" s="17">
        <f t="shared" si="38"/>
        <v>0</v>
      </c>
      <c r="F107" s="3">
        <f t="shared" si="39"/>
        <v>0</v>
      </c>
      <c r="G107" s="19">
        <f t="shared" si="56"/>
        <v>0</v>
      </c>
      <c r="H107" s="23">
        <v>0</v>
      </c>
      <c r="I107" s="17">
        <f t="shared" si="49"/>
        <v>0</v>
      </c>
      <c r="J107" s="17">
        <f t="shared" si="49"/>
        <v>0</v>
      </c>
      <c r="K107" s="79">
        <f t="shared" si="54"/>
        <v>0</v>
      </c>
      <c r="L107" s="17">
        <f t="shared" si="40"/>
        <v>0</v>
      </c>
      <c r="M107" s="78">
        <f t="shared" si="41"/>
        <v>0</v>
      </c>
      <c r="N107" s="17">
        <f t="shared" si="45"/>
        <v>0</v>
      </c>
      <c r="O107" s="3">
        <f t="shared" si="42"/>
        <v>0</v>
      </c>
      <c r="P107" s="31">
        <v>0</v>
      </c>
      <c r="Q107" s="30">
        <f t="shared" si="57"/>
        <v>0</v>
      </c>
      <c r="R107" s="17">
        <f t="shared" si="43"/>
        <v>0</v>
      </c>
      <c r="S107" s="17">
        <f t="shared" si="46"/>
        <v>0</v>
      </c>
      <c r="T107" s="23">
        <v>0</v>
      </c>
      <c r="U107" s="17">
        <f t="shared" si="44"/>
        <v>0</v>
      </c>
      <c r="W107" s="17">
        <f t="shared" si="52"/>
        <v>0</v>
      </c>
      <c r="X107" s="17">
        <f t="shared" si="52"/>
        <v>0</v>
      </c>
      <c r="Y107" s="17">
        <f t="shared" si="52"/>
        <v>0</v>
      </c>
      <c r="Z107" s="17">
        <f t="shared" si="52"/>
        <v>0</v>
      </c>
      <c r="AA107" s="17">
        <f t="shared" si="52"/>
        <v>0</v>
      </c>
      <c r="AB107" s="17">
        <f t="shared" si="52"/>
        <v>0</v>
      </c>
      <c r="AC107" s="17">
        <f t="shared" si="52"/>
        <v>0</v>
      </c>
      <c r="AD107" s="17">
        <f t="shared" si="52"/>
        <v>0</v>
      </c>
      <c r="AE107" s="17">
        <f t="shared" si="52"/>
        <v>0</v>
      </c>
      <c r="AG107" s="17">
        <f t="shared" si="53"/>
        <v>0</v>
      </c>
      <c r="AH107" s="17">
        <f t="shared" si="53"/>
        <v>0</v>
      </c>
      <c r="AI107" s="17">
        <f t="shared" si="53"/>
        <v>0</v>
      </c>
      <c r="AJ107" s="17">
        <f t="shared" si="53"/>
        <v>0</v>
      </c>
      <c r="AK107" s="17">
        <f t="shared" si="53"/>
        <v>0</v>
      </c>
      <c r="AL107" s="17">
        <f t="shared" si="53"/>
        <v>0</v>
      </c>
      <c r="AN107" s="36">
        <f t="shared" si="55"/>
        <v>0</v>
      </c>
      <c r="AO107" s="5"/>
    </row>
    <row r="108" spans="1:41" ht="15">
      <c r="A108" s="24" t="s">
        <v>12425</v>
      </c>
      <c r="B108" s="15">
        <f t="shared" si="36"/>
        <v>0</v>
      </c>
      <c r="C108" s="22" t="s">
        <v>12426</v>
      </c>
      <c r="D108" s="78">
        <f t="shared" si="37"/>
        <v>0</v>
      </c>
      <c r="E108" s="17">
        <f t="shared" si="38"/>
        <v>0</v>
      </c>
      <c r="F108" s="3">
        <f t="shared" si="39"/>
        <v>0</v>
      </c>
      <c r="G108" s="19">
        <f t="shared" si="56"/>
        <v>0</v>
      </c>
      <c r="H108" s="23">
        <v>0</v>
      </c>
      <c r="I108" s="17">
        <f t="shared" ref="I108:J127" si="58">SUMPRODUCT(I$374:I$599*(LEFT($A$374:$A$599,LEN($A108))=$A108))</f>
        <v>0</v>
      </c>
      <c r="J108" s="17">
        <f t="shared" si="58"/>
        <v>0</v>
      </c>
      <c r="K108" s="79">
        <f t="shared" si="54"/>
        <v>0</v>
      </c>
      <c r="L108" s="17">
        <f t="shared" si="40"/>
        <v>0</v>
      </c>
      <c r="M108" s="78">
        <f t="shared" si="41"/>
        <v>0</v>
      </c>
      <c r="N108" s="17">
        <f t="shared" si="45"/>
        <v>0</v>
      </c>
      <c r="O108" s="3">
        <f t="shared" si="42"/>
        <v>0</v>
      </c>
      <c r="P108" s="31">
        <v>0</v>
      </c>
      <c r="Q108" s="30">
        <f t="shared" si="57"/>
        <v>0</v>
      </c>
      <c r="R108" s="17">
        <f t="shared" si="43"/>
        <v>0</v>
      </c>
      <c r="S108" s="17">
        <f t="shared" si="46"/>
        <v>0</v>
      </c>
      <c r="T108" s="23">
        <v>0</v>
      </c>
      <c r="U108" s="17">
        <f t="shared" si="44"/>
        <v>0</v>
      </c>
      <c r="W108" s="17">
        <f t="shared" ref="W108:AE117" si="59">SUMPRODUCT(W$374:W$599*(LEFT($A$374:$A$599,LEN($A108))=$A108))</f>
        <v>0</v>
      </c>
      <c r="X108" s="17">
        <f t="shared" si="59"/>
        <v>0</v>
      </c>
      <c r="Y108" s="17">
        <f t="shared" si="59"/>
        <v>0</v>
      </c>
      <c r="Z108" s="17">
        <f t="shared" si="59"/>
        <v>0</v>
      </c>
      <c r="AA108" s="17">
        <f t="shared" si="59"/>
        <v>0</v>
      </c>
      <c r="AB108" s="17">
        <f t="shared" si="59"/>
        <v>0</v>
      </c>
      <c r="AC108" s="17">
        <f t="shared" si="59"/>
        <v>0</v>
      </c>
      <c r="AD108" s="17">
        <f t="shared" si="59"/>
        <v>0</v>
      </c>
      <c r="AE108" s="17">
        <f t="shared" si="59"/>
        <v>0</v>
      </c>
      <c r="AG108" s="17">
        <f t="shared" ref="AG108:AL117" si="60">SUMPRODUCT(AG$374:AG$599*(LEFT($A$374:$A$599,LEN($A108))=$A108))</f>
        <v>0</v>
      </c>
      <c r="AH108" s="17">
        <f t="shared" si="60"/>
        <v>0</v>
      </c>
      <c r="AI108" s="17">
        <f t="shared" si="60"/>
        <v>0</v>
      </c>
      <c r="AJ108" s="17">
        <f t="shared" si="60"/>
        <v>0</v>
      </c>
      <c r="AK108" s="17">
        <f t="shared" si="60"/>
        <v>0</v>
      </c>
      <c r="AL108" s="17">
        <f t="shared" si="60"/>
        <v>0</v>
      </c>
      <c r="AN108" s="36">
        <f t="shared" si="55"/>
        <v>0</v>
      </c>
      <c r="AO108" s="33"/>
    </row>
    <row r="109" spans="1:41" ht="15">
      <c r="A109" s="24" t="s">
        <v>12427</v>
      </c>
      <c r="B109" s="15">
        <f t="shared" si="36"/>
        <v>0</v>
      </c>
      <c r="C109" s="22" t="s">
        <v>12428</v>
      </c>
      <c r="D109" s="78">
        <f t="shared" si="37"/>
        <v>0</v>
      </c>
      <c r="E109" s="17">
        <f t="shared" si="38"/>
        <v>0</v>
      </c>
      <c r="F109" s="3">
        <f t="shared" si="39"/>
        <v>0</v>
      </c>
      <c r="G109" s="19">
        <f t="shared" si="56"/>
        <v>0</v>
      </c>
      <c r="H109" s="23">
        <v>0</v>
      </c>
      <c r="I109" s="17">
        <f t="shared" si="58"/>
        <v>0</v>
      </c>
      <c r="J109" s="17">
        <f t="shared" si="58"/>
        <v>0</v>
      </c>
      <c r="K109" s="79">
        <f t="shared" si="54"/>
        <v>0</v>
      </c>
      <c r="L109" s="17">
        <f t="shared" si="40"/>
        <v>0</v>
      </c>
      <c r="M109" s="78">
        <f t="shared" si="41"/>
        <v>0</v>
      </c>
      <c r="N109" s="17">
        <f t="shared" si="45"/>
        <v>0</v>
      </c>
      <c r="O109" s="3">
        <f t="shared" si="42"/>
        <v>0</v>
      </c>
      <c r="P109" s="31">
        <v>0</v>
      </c>
      <c r="Q109" s="30">
        <f t="shared" si="57"/>
        <v>0</v>
      </c>
      <c r="R109" s="17">
        <f t="shared" si="43"/>
        <v>0</v>
      </c>
      <c r="S109" s="17">
        <f t="shared" si="46"/>
        <v>0</v>
      </c>
      <c r="T109" s="23">
        <v>0</v>
      </c>
      <c r="U109" s="17">
        <f t="shared" si="44"/>
        <v>0</v>
      </c>
      <c r="W109" s="17">
        <f t="shared" si="59"/>
        <v>0</v>
      </c>
      <c r="X109" s="17">
        <f t="shared" si="59"/>
        <v>0</v>
      </c>
      <c r="Y109" s="17">
        <f t="shared" si="59"/>
        <v>0</v>
      </c>
      <c r="Z109" s="17">
        <f t="shared" si="59"/>
        <v>0</v>
      </c>
      <c r="AA109" s="17">
        <f t="shared" si="59"/>
        <v>0</v>
      </c>
      <c r="AB109" s="17">
        <f t="shared" si="59"/>
        <v>0</v>
      </c>
      <c r="AC109" s="17">
        <f t="shared" si="59"/>
        <v>0</v>
      </c>
      <c r="AD109" s="17">
        <f t="shared" si="59"/>
        <v>0</v>
      </c>
      <c r="AE109" s="17">
        <f t="shared" si="59"/>
        <v>0</v>
      </c>
      <c r="AG109" s="17">
        <f t="shared" si="60"/>
        <v>0</v>
      </c>
      <c r="AH109" s="17">
        <f t="shared" si="60"/>
        <v>0</v>
      </c>
      <c r="AI109" s="17">
        <f t="shared" si="60"/>
        <v>0</v>
      </c>
      <c r="AJ109" s="17">
        <f t="shared" si="60"/>
        <v>0</v>
      </c>
      <c r="AK109" s="17">
        <f t="shared" si="60"/>
        <v>0</v>
      </c>
      <c r="AL109" s="17">
        <f t="shared" si="60"/>
        <v>0</v>
      </c>
      <c r="AN109" s="36">
        <f t="shared" si="55"/>
        <v>0</v>
      </c>
      <c r="AO109" s="33"/>
    </row>
    <row r="110" spans="1:41" ht="15">
      <c r="A110" s="24" t="s">
        <v>12429</v>
      </c>
      <c r="B110" s="15">
        <f t="shared" si="36"/>
        <v>0</v>
      </c>
      <c r="C110" s="22" t="s">
        <v>12430</v>
      </c>
      <c r="D110" s="78">
        <f t="shared" si="37"/>
        <v>0</v>
      </c>
      <c r="E110" s="17">
        <f t="shared" si="38"/>
        <v>0</v>
      </c>
      <c r="F110" s="3">
        <f t="shared" si="39"/>
        <v>0</v>
      </c>
      <c r="G110" s="19">
        <f t="shared" si="56"/>
        <v>0</v>
      </c>
      <c r="H110" s="23">
        <v>0</v>
      </c>
      <c r="I110" s="17">
        <f t="shared" si="58"/>
        <v>0</v>
      </c>
      <c r="J110" s="17">
        <f t="shared" si="58"/>
        <v>0</v>
      </c>
      <c r="K110" s="79">
        <f t="shared" si="54"/>
        <v>0</v>
      </c>
      <c r="L110" s="17">
        <f t="shared" si="40"/>
        <v>0</v>
      </c>
      <c r="M110" s="78">
        <f t="shared" si="41"/>
        <v>0</v>
      </c>
      <c r="N110" s="17">
        <f t="shared" si="45"/>
        <v>0</v>
      </c>
      <c r="O110" s="3">
        <f t="shared" si="42"/>
        <v>0</v>
      </c>
      <c r="P110" s="31">
        <v>0</v>
      </c>
      <c r="Q110" s="30">
        <f t="shared" si="57"/>
        <v>0</v>
      </c>
      <c r="R110" s="17">
        <f t="shared" si="43"/>
        <v>0</v>
      </c>
      <c r="S110" s="17">
        <f t="shared" si="46"/>
        <v>0</v>
      </c>
      <c r="T110" s="23">
        <v>0</v>
      </c>
      <c r="U110" s="17">
        <f t="shared" si="44"/>
        <v>0</v>
      </c>
      <c r="W110" s="17">
        <f t="shared" si="59"/>
        <v>0</v>
      </c>
      <c r="X110" s="17">
        <f t="shared" si="59"/>
        <v>0</v>
      </c>
      <c r="Y110" s="17">
        <f t="shared" si="59"/>
        <v>0</v>
      </c>
      <c r="Z110" s="17">
        <f t="shared" si="59"/>
        <v>0</v>
      </c>
      <c r="AA110" s="17">
        <f t="shared" si="59"/>
        <v>0</v>
      </c>
      <c r="AB110" s="17">
        <f t="shared" si="59"/>
        <v>0</v>
      </c>
      <c r="AC110" s="17">
        <f t="shared" si="59"/>
        <v>0</v>
      </c>
      <c r="AD110" s="17">
        <f t="shared" si="59"/>
        <v>0</v>
      </c>
      <c r="AE110" s="17">
        <f t="shared" si="59"/>
        <v>0</v>
      </c>
      <c r="AG110" s="17">
        <f t="shared" si="60"/>
        <v>0</v>
      </c>
      <c r="AH110" s="17">
        <f t="shared" si="60"/>
        <v>0</v>
      </c>
      <c r="AI110" s="17">
        <f t="shared" si="60"/>
        <v>0</v>
      </c>
      <c r="AJ110" s="17">
        <f t="shared" si="60"/>
        <v>0</v>
      </c>
      <c r="AK110" s="17">
        <f t="shared" si="60"/>
        <v>0</v>
      </c>
      <c r="AL110" s="17">
        <f t="shared" si="60"/>
        <v>0</v>
      </c>
      <c r="AN110" s="36">
        <f t="shared" si="55"/>
        <v>0</v>
      </c>
      <c r="AO110" s="5"/>
    </row>
    <row r="111" spans="1:41" ht="15">
      <c r="A111" s="24" t="s">
        <v>12431</v>
      </c>
      <c r="B111" s="15">
        <f t="shared" si="36"/>
        <v>0</v>
      </c>
      <c r="C111" s="22" t="s">
        <v>12432</v>
      </c>
      <c r="D111" s="78">
        <f t="shared" si="37"/>
        <v>0</v>
      </c>
      <c r="E111" s="17">
        <f t="shared" si="38"/>
        <v>0</v>
      </c>
      <c r="F111" s="3">
        <f t="shared" si="39"/>
        <v>0</v>
      </c>
      <c r="G111" s="19">
        <f t="shared" si="56"/>
        <v>0</v>
      </c>
      <c r="H111" s="23">
        <v>0</v>
      </c>
      <c r="I111" s="17">
        <f t="shared" si="58"/>
        <v>0</v>
      </c>
      <c r="J111" s="17">
        <f t="shared" si="58"/>
        <v>0</v>
      </c>
      <c r="K111" s="79">
        <f t="shared" si="54"/>
        <v>0</v>
      </c>
      <c r="L111" s="17">
        <f t="shared" si="40"/>
        <v>0</v>
      </c>
      <c r="M111" s="78">
        <f t="shared" si="41"/>
        <v>0</v>
      </c>
      <c r="N111" s="17">
        <f t="shared" si="45"/>
        <v>0</v>
      </c>
      <c r="O111" s="3">
        <f t="shared" si="42"/>
        <v>0</v>
      </c>
      <c r="P111" s="31">
        <v>0</v>
      </c>
      <c r="Q111" s="30">
        <f t="shared" si="57"/>
        <v>0</v>
      </c>
      <c r="R111" s="17">
        <f t="shared" si="43"/>
        <v>0</v>
      </c>
      <c r="S111" s="17">
        <f t="shared" si="46"/>
        <v>0</v>
      </c>
      <c r="T111" s="23">
        <v>0</v>
      </c>
      <c r="U111" s="17">
        <f t="shared" si="44"/>
        <v>0</v>
      </c>
      <c r="W111" s="17">
        <f t="shared" si="59"/>
        <v>0</v>
      </c>
      <c r="X111" s="17">
        <f t="shared" si="59"/>
        <v>0</v>
      </c>
      <c r="Y111" s="17">
        <f t="shared" si="59"/>
        <v>0</v>
      </c>
      <c r="Z111" s="17">
        <f t="shared" si="59"/>
        <v>0</v>
      </c>
      <c r="AA111" s="17">
        <f t="shared" si="59"/>
        <v>0</v>
      </c>
      <c r="AB111" s="17">
        <f t="shared" si="59"/>
        <v>0</v>
      </c>
      <c r="AC111" s="17">
        <f t="shared" si="59"/>
        <v>0</v>
      </c>
      <c r="AD111" s="17">
        <f t="shared" si="59"/>
        <v>0</v>
      </c>
      <c r="AE111" s="17">
        <f t="shared" si="59"/>
        <v>0</v>
      </c>
      <c r="AG111" s="17">
        <f t="shared" si="60"/>
        <v>0</v>
      </c>
      <c r="AH111" s="17">
        <f t="shared" si="60"/>
        <v>0</v>
      </c>
      <c r="AI111" s="17">
        <f t="shared" si="60"/>
        <v>0</v>
      </c>
      <c r="AJ111" s="17">
        <f t="shared" si="60"/>
        <v>0</v>
      </c>
      <c r="AK111" s="17">
        <f t="shared" si="60"/>
        <v>0</v>
      </c>
      <c r="AL111" s="17">
        <f t="shared" si="60"/>
        <v>0</v>
      </c>
      <c r="AN111" s="36">
        <f t="shared" si="55"/>
        <v>0</v>
      </c>
      <c r="AO111" s="5"/>
    </row>
    <row r="112" spans="1:41" ht="15">
      <c r="A112" s="24" t="s">
        <v>12433</v>
      </c>
      <c r="B112" s="15">
        <f t="shared" si="36"/>
        <v>0</v>
      </c>
      <c r="C112" s="22" t="s">
        <v>12434</v>
      </c>
      <c r="D112" s="78">
        <f t="shared" si="37"/>
        <v>0</v>
      </c>
      <c r="E112" s="17">
        <f t="shared" si="38"/>
        <v>0</v>
      </c>
      <c r="F112" s="3">
        <f t="shared" si="39"/>
        <v>0</v>
      </c>
      <c r="G112" s="19">
        <f t="shared" si="56"/>
        <v>0</v>
      </c>
      <c r="H112" s="23">
        <v>0</v>
      </c>
      <c r="I112" s="17">
        <f t="shared" si="58"/>
        <v>0</v>
      </c>
      <c r="J112" s="17">
        <f t="shared" si="58"/>
        <v>0</v>
      </c>
      <c r="K112" s="79">
        <f t="shared" si="54"/>
        <v>0</v>
      </c>
      <c r="L112" s="17">
        <f t="shared" si="40"/>
        <v>0</v>
      </c>
      <c r="M112" s="78">
        <f t="shared" si="41"/>
        <v>0</v>
      </c>
      <c r="N112" s="17">
        <f t="shared" si="45"/>
        <v>0</v>
      </c>
      <c r="O112" s="3">
        <f t="shared" si="42"/>
        <v>0</v>
      </c>
      <c r="P112" s="31">
        <v>0</v>
      </c>
      <c r="Q112" s="30">
        <f t="shared" si="57"/>
        <v>0</v>
      </c>
      <c r="R112" s="17">
        <f t="shared" si="43"/>
        <v>0</v>
      </c>
      <c r="S112" s="17">
        <f t="shared" si="46"/>
        <v>0</v>
      </c>
      <c r="T112" s="23">
        <v>0</v>
      </c>
      <c r="U112" s="17">
        <f t="shared" si="44"/>
        <v>0</v>
      </c>
      <c r="W112" s="17">
        <f t="shared" si="59"/>
        <v>0</v>
      </c>
      <c r="X112" s="17">
        <f t="shared" si="59"/>
        <v>0</v>
      </c>
      <c r="Y112" s="17">
        <f t="shared" si="59"/>
        <v>0</v>
      </c>
      <c r="Z112" s="17">
        <f t="shared" si="59"/>
        <v>0</v>
      </c>
      <c r="AA112" s="17">
        <f t="shared" si="59"/>
        <v>0</v>
      </c>
      <c r="AB112" s="17">
        <f t="shared" si="59"/>
        <v>0</v>
      </c>
      <c r="AC112" s="17">
        <f t="shared" si="59"/>
        <v>0</v>
      </c>
      <c r="AD112" s="17">
        <f t="shared" si="59"/>
        <v>0</v>
      </c>
      <c r="AE112" s="17">
        <f t="shared" si="59"/>
        <v>0</v>
      </c>
      <c r="AG112" s="17">
        <f t="shared" si="60"/>
        <v>0</v>
      </c>
      <c r="AH112" s="17">
        <f t="shared" si="60"/>
        <v>0</v>
      </c>
      <c r="AI112" s="17">
        <f t="shared" si="60"/>
        <v>0</v>
      </c>
      <c r="AJ112" s="17">
        <f t="shared" si="60"/>
        <v>0</v>
      </c>
      <c r="AK112" s="17">
        <f t="shared" si="60"/>
        <v>0</v>
      </c>
      <c r="AL112" s="17">
        <f t="shared" si="60"/>
        <v>0</v>
      </c>
      <c r="AN112" s="36">
        <f t="shared" si="55"/>
        <v>0</v>
      </c>
      <c r="AO112" s="33"/>
    </row>
    <row r="113" spans="1:41" ht="15">
      <c r="A113" s="24" t="s">
        <v>12435</v>
      </c>
      <c r="B113" s="15">
        <f t="shared" si="36"/>
        <v>0</v>
      </c>
      <c r="C113" s="22" t="s">
        <v>12436</v>
      </c>
      <c r="D113" s="78">
        <f t="shared" si="37"/>
        <v>0</v>
      </c>
      <c r="E113" s="17">
        <f t="shared" si="38"/>
        <v>0</v>
      </c>
      <c r="F113" s="3">
        <f t="shared" si="39"/>
        <v>0</v>
      </c>
      <c r="G113" s="19">
        <f t="shared" si="56"/>
        <v>0</v>
      </c>
      <c r="H113" s="23">
        <v>0</v>
      </c>
      <c r="I113" s="17">
        <f t="shared" si="58"/>
        <v>0</v>
      </c>
      <c r="J113" s="17">
        <f t="shared" si="58"/>
        <v>0</v>
      </c>
      <c r="K113" s="79">
        <f t="shared" si="54"/>
        <v>0</v>
      </c>
      <c r="L113" s="17">
        <f t="shared" si="40"/>
        <v>0</v>
      </c>
      <c r="M113" s="78">
        <f t="shared" si="41"/>
        <v>0</v>
      </c>
      <c r="N113" s="17">
        <f t="shared" si="45"/>
        <v>0</v>
      </c>
      <c r="O113" s="3">
        <f t="shared" si="42"/>
        <v>0</v>
      </c>
      <c r="P113" s="31">
        <v>0</v>
      </c>
      <c r="Q113" s="30">
        <f t="shared" si="57"/>
        <v>0</v>
      </c>
      <c r="R113" s="17">
        <f t="shared" si="43"/>
        <v>0</v>
      </c>
      <c r="S113" s="17">
        <f t="shared" si="46"/>
        <v>0</v>
      </c>
      <c r="T113" s="23">
        <v>0</v>
      </c>
      <c r="U113" s="17">
        <f t="shared" si="44"/>
        <v>0</v>
      </c>
      <c r="W113" s="17">
        <f t="shared" si="59"/>
        <v>0</v>
      </c>
      <c r="X113" s="17">
        <f t="shared" si="59"/>
        <v>0</v>
      </c>
      <c r="Y113" s="17">
        <f t="shared" si="59"/>
        <v>0</v>
      </c>
      <c r="Z113" s="17">
        <f t="shared" si="59"/>
        <v>0</v>
      </c>
      <c r="AA113" s="17">
        <f t="shared" si="59"/>
        <v>0</v>
      </c>
      <c r="AB113" s="17">
        <f t="shared" si="59"/>
        <v>0</v>
      </c>
      <c r="AC113" s="17">
        <f t="shared" si="59"/>
        <v>0</v>
      </c>
      <c r="AD113" s="17">
        <f t="shared" si="59"/>
        <v>0</v>
      </c>
      <c r="AE113" s="17">
        <f t="shared" si="59"/>
        <v>0</v>
      </c>
      <c r="AG113" s="17">
        <f t="shared" si="60"/>
        <v>0</v>
      </c>
      <c r="AH113" s="17">
        <f t="shared" si="60"/>
        <v>0</v>
      </c>
      <c r="AI113" s="17">
        <f t="shared" si="60"/>
        <v>0</v>
      </c>
      <c r="AJ113" s="17">
        <f t="shared" si="60"/>
        <v>0</v>
      </c>
      <c r="AK113" s="17">
        <f t="shared" si="60"/>
        <v>0</v>
      </c>
      <c r="AL113" s="17">
        <f t="shared" si="60"/>
        <v>0</v>
      </c>
      <c r="AN113" s="36">
        <f t="shared" si="55"/>
        <v>0</v>
      </c>
      <c r="AO113" s="33"/>
    </row>
    <row r="114" spans="1:41" ht="15">
      <c r="A114" s="24" t="s">
        <v>12437</v>
      </c>
      <c r="B114" s="15">
        <f t="shared" si="36"/>
        <v>0</v>
      </c>
      <c r="C114" s="22" t="s">
        <v>12438</v>
      </c>
      <c r="D114" s="78">
        <f t="shared" si="37"/>
        <v>0</v>
      </c>
      <c r="E114" s="17">
        <f t="shared" si="38"/>
        <v>0</v>
      </c>
      <c r="F114" s="3">
        <f t="shared" si="39"/>
        <v>0</v>
      </c>
      <c r="G114" s="19">
        <f t="shared" si="56"/>
        <v>0</v>
      </c>
      <c r="H114" s="23">
        <v>0</v>
      </c>
      <c r="I114" s="17">
        <f t="shared" si="58"/>
        <v>0</v>
      </c>
      <c r="J114" s="17">
        <f t="shared" si="58"/>
        <v>0</v>
      </c>
      <c r="K114" s="79">
        <f t="shared" si="54"/>
        <v>0</v>
      </c>
      <c r="L114" s="17">
        <f t="shared" si="40"/>
        <v>0</v>
      </c>
      <c r="M114" s="78">
        <f t="shared" si="41"/>
        <v>0</v>
      </c>
      <c r="N114" s="17">
        <f t="shared" si="45"/>
        <v>0</v>
      </c>
      <c r="O114" s="3">
        <f t="shared" si="42"/>
        <v>0</v>
      </c>
      <c r="P114" s="31">
        <v>0</v>
      </c>
      <c r="Q114" s="30">
        <f t="shared" si="57"/>
        <v>0</v>
      </c>
      <c r="R114" s="17">
        <f t="shared" si="43"/>
        <v>0</v>
      </c>
      <c r="S114" s="17">
        <f t="shared" si="46"/>
        <v>0</v>
      </c>
      <c r="T114" s="23">
        <v>0</v>
      </c>
      <c r="U114" s="17">
        <f t="shared" si="44"/>
        <v>0</v>
      </c>
      <c r="W114" s="17">
        <f t="shared" si="59"/>
        <v>0</v>
      </c>
      <c r="X114" s="17">
        <f t="shared" si="59"/>
        <v>0</v>
      </c>
      <c r="Y114" s="17">
        <f t="shared" si="59"/>
        <v>0</v>
      </c>
      <c r="Z114" s="17">
        <f t="shared" si="59"/>
        <v>0</v>
      </c>
      <c r="AA114" s="17">
        <f t="shared" si="59"/>
        <v>0</v>
      </c>
      <c r="AB114" s="17">
        <f t="shared" si="59"/>
        <v>0</v>
      </c>
      <c r="AC114" s="17">
        <f t="shared" si="59"/>
        <v>0</v>
      </c>
      <c r="AD114" s="17">
        <f t="shared" si="59"/>
        <v>0</v>
      </c>
      <c r="AE114" s="17">
        <f t="shared" si="59"/>
        <v>0</v>
      </c>
      <c r="AG114" s="17">
        <f t="shared" si="60"/>
        <v>0</v>
      </c>
      <c r="AH114" s="17">
        <f t="shared" si="60"/>
        <v>0</v>
      </c>
      <c r="AI114" s="17">
        <f t="shared" si="60"/>
        <v>0</v>
      </c>
      <c r="AJ114" s="17">
        <f t="shared" si="60"/>
        <v>0</v>
      </c>
      <c r="AK114" s="17">
        <f t="shared" si="60"/>
        <v>0</v>
      </c>
      <c r="AL114" s="17">
        <f t="shared" si="60"/>
        <v>0</v>
      </c>
      <c r="AN114" s="36">
        <f t="shared" si="55"/>
        <v>0</v>
      </c>
      <c r="AO114" s="5"/>
    </row>
    <row r="115" spans="1:41" ht="15">
      <c r="A115" s="24" t="s">
        <v>12439</v>
      </c>
      <c r="B115" s="15">
        <f t="shared" si="36"/>
        <v>0</v>
      </c>
      <c r="C115" s="22" t="s">
        <v>12440</v>
      </c>
      <c r="D115" s="78">
        <f t="shared" si="37"/>
        <v>0</v>
      </c>
      <c r="E115" s="17">
        <f t="shared" si="38"/>
        <v>0</v>
      </c>
      <c r="F115" s="3">
        <f t="shared" si="39"/>
        <v>0</v>
      </c>
      <c r="G115" s="19">
        <f t="shared" si="56"/>
        <v>0</v>
      </c>
      <c r="H115" s="20">
        <v>0</v>
      </c>
      <c r="I115" s="17">
        <f t="shared" si="58"/>
        <v>0</v>
      </c>
      <c r="J115" s="17">
        <f t="shared" si="58"/>
        <v>0</v>
      </c>
      <c r="K115" s="79">
        <f t="shared" si="54"/>
        <v>0</v>
      </c>
      <c r="L115" s="17">
        <f t="shared" si="40"/>
        <v>0</v>
      </c>
      <c r="M115" s="78">
        <f t="shared" si="41"/>
        <v>0</v>
      </c>
      <c r="N115" s="17">
        <f t="shared" si="45"/>
        <v>0</v>
      </c>
      <c r="O115" s="3">
        <f t="shared" si="42"/>
        <v>0</v>
      </c>
      <c r="P115" s="31">
        <v>0</v>
      </c>
      <c r="Q115" s="30">
        <f t="shared" si="57"/>
        <v>0</v>
      </c>
      <c r="R115" s="17">
        <f t="shared" si="43"/>
        <v>0</v>
      </c>
      <c r="S115" s="17">
        <f t="shared" si="46"/>
        <v>0</v>
      </c>
      <c r="T115" s="23">
        <v>0</v>
      </c>
      <c r="U115" s="17">
        <f t="shared" si="44"/>
        <v>0</v>
      </c>
      <c r="W115" s="17">
        <f t="shared" si="59"/>
        <v>0</v>
      </c>
      <c r="X115" s="17">
        <f t="shared" si="59"/>
        <v>0</v>
      </c>
      <c r="Y115" s="17">
        <f t="shared" si="59"/>
        <v>0</v>
      </c>
      <c r="Z115" s="17">
        <f t="shared" si="59"/>
        <v>0</v>
      </c>
      <c r="AA115" s="17">
        <f t="shared" si="59"/>
        <v>0</v>
      </c>
      <c r="AB115" s="17">
        <f t="shared" si="59"/>
        <v>0</v>
      </c>
      <c r="AC115" s="17">
        <f t="shared" si="59"/>
        <v>0</v>
      </c>
      <c r="AD115" s="17">
        <f t="shared" si="59"/>
        <v>0</v>
      </c>
      <c r="AE115" s="17">
        <f t="shared" si="59"/>
        <v>0</v>
      </c>
      <c r="AG115" s="17">
        <f t="shared" si="60"/>
        <v>0</v>
      </c>
      <c r="AH115" s="17">
        <f t="shared" si="60"/>
        <v>0</v>
      </c>
      <c r="AI115" s="17">
        <f t="shared" si="60"/>
        <v>0</v>
      </c>
      <c r="AJ115" s="17">
        <f t="shared" si="60"/>
        <v>0</v>
      </c>
      <c r="AK115" s="17">
        <f t="shared" si="60"/>
        <v>0</v>
      </c>
      <c r="AL115" s="17">
        <f t="shared" si="60"/>
        <v>0</v>
      </c>
      <c r="AN115" s="36">
        <f t="shared" si="55"/>
        <v>0</v>
      </c>
      <c r="AO115" s="5"/>
    </row>
    <row r="116" spans="1:41" ht="15">
      <c r="A116" s="24" t="s">
        <v>12441</v>
      </c>
      <c r="B116" s="15">
        <f t="shared" si="36"/>
        <v>0</v>
      </c>
      <c r="C116" s="22" t="s">
        <v>12442</v>
      </c>
      <c r="D116" s="78">
        <f t="shared" si="37"/>
        <v>0</v>
      </c>
      <c r="E116" s="17">
        <f t="shared" si="38"/>
        <v>0</v>
      </c>
      <c r="F116" s="3">
        <f t="shared" si="39"/>
        <v>0</v>
      </c>
      <c r="G116" s="19">
        <f t="shared" si="56"/>
        <v>0</v>
      </c>
      <c r="H116" s="23">
        <v>0</v>
      </c>
      <c r="I116" s="17">
        <f t="shared" si="58"/>
        <v>0</v>
      </c>
      <c r="J116" s="17">
        <f t="shared" si="58"/>
        <v>0</v>
      </c>
      <c r="K116" s="79">
        <f t="shared" si="54"/>
        <v>0</v>
      </c>
      <c r="L116" s="17">
        <f t="shared" si="40"/>
        <v>0</v>
      </c>
      <c r="M116" s="78">
        <f t="shared" si="41"/>
        <v>0</v>
      </c>
      <c r="N116" s="17">
        <f t="shared" si="45"/>
        <v>0</v>
      </c>
      <c r="O116" s="3">
        <f t="shared" si="42"/>
        <v>0</v>
      </c>
      <c r="P116" s="31">
        <v>0</v>
      </c>
      <c r="Q116" s="30">
        <f t="shared" si="57"/>
        <v>0</v>
      </c>
      <c r="R116" s="17">
        <f t="shared" si="43"/>
        <v>0</v>
      </c>
      <c r="S116" s="17">
        <f t="shared" si="46"/>
        <v>0</v>
      </c>
      <c r="T116" s="23">
        <v>0</v>
      </c>
      <c r="U116" s="17">
        <f t="shared" si="44"/>
        <v>0</v>
      </c>
      <c r="W116" s="17">
        <f t="shared" si="59"/>
        <v>0</v>
      </c>
      <c r="X116" s="17">
        <f t="shared" si="59"/>
        <v>0</v>
      </c>
      <c r="Y116" s="17">
        <f t="shared" si="59"/>
        <v>0</v>
      </c>
      <c r="Z116" s="17">
        <f t="shared" si="59"/>
        <v>0</v>
      </c>
      <c r="AA116" s="17">
        <f t="shared" si="59"/>
        <v>0</v>
      </c>
      <c r="AB116" s="17">
        <f t="shared" si="59"/>
        <v>0</v>
      </c>
      <c r="AC116" s="17">
        <f t="shared" si="59"/>
        <v>0</v>
      </c>
      <c r="AD116" s="17">
        <f t="shared" si="59"/>
        <v>0</v>
      </c>
      <c r="AE116" s="17">
        <f t="shared" si="59"/>
        <v>0</v>
      </c>
      <c r="AG116" s="17">
        <f t="shared" si="60"/>
        <v>0</v>
      </c>
      <c r="AH116" s="17">
        <f t="shared" si="60"/>
        <v>0</v>
      </c>
      <c r="AI116" s="17">
        <f t="shared" si="60"/>
        <v>0</v>
      </c>
      <c r="AJ116" s="17">
        <f t="shared" si="60"/>
        <v>0</v>
      </c>
      <c r="AK116" s="17">
        <f t="shared" si="60"/>
        <v>0</v>
      </c>
      <c r="AL116" s="17">
        <f t="shared" si="60"/>
        <v>0</v>
      </c>
      <c r="AN116" s="36">
        <f t="shared" si="55"/>
        <v>0</v>
      </c>
      <c r="AO116" s="33"/>
    </row>
    <row r="117" spans="1:41" ht="15">
      <c r="A117" s="24" t="s">
        <v>12443</v>
      </c>
      <c r="B117" s="15">
        <f t="shared" si="36"/>
        <v>0</v>
      </c>
      <c r="C117" s="22" t="s">
        <v>12444</v>
      </c>
      <c r="D117" s="78">
        <f t="shared" si="37"/>
        <v>0</v>
      </c>
      <c r="E117" s="17">
        <f t="shared" si="38"/>
        <v>0</v>
      </c>
      <c r="F117" s="3">
        <f t="shared" si="39"/>
        <v>0</v>
      </c>
      <c r="G117" s="19">
        <f t="shared" si="56"/>
        <v>0</v>
      </c>
      <c r="H117" s="23">
        <v>0</v>
      </c>
      <c r="I117" s="17">
        <f t="shared" si="58"/>
        <v>0</v>
      </c>
      <c r="J117" s="17">
        <f t="shared" si="58"/>
        <v>0</v>
      </c>
      <c r="K117" s="79">
        <f t="shared" si="54"/>
        <v>0</v>
      </c>
      <c r="L117" s="17">
        <f t="shared" si="40"/>
        <v>0</v>
      </c>
      <c r="M117" s="78">
        <f t="shared" si="41"/>
        <v>0</v>
      </c>
      <c r="N117" s="17">
        <f t="shared" si="45"/>
        <v>0</v>
      </c>
      <c r="O117" s="3">
        <f t="shared" si="42"/>
        <v>0</v>
      </c>
      <c r="P117" s="31">
        <v>0</v>
      </c>
      <c r="Q117" s="30">
        <f t="shared" si="57"/>
        <v>0</v>
      </c>
      <c r="R117" s="17">
        <f t="shared" si="43"/>
        <v>0</v>
      </c>
      <c r="S117" s="17">
        <f t="shared" si="46"/>
        <v>0</v>
      </c>
      <c r="T117" s="23">
        <v>0</v>
      </c>
      <c r="U117" s="17">
        <f t="shared" si="44"/>
        <v>0</v>
      </c>
      <c r="W117" s="17">
        <f t="shared" si="59"/>
        <v>0</v>
      </c>
      <c r="X117" s="17">
        <f t="shared" si="59"/>
        <v>0</v>
      </c>
      <c r="Y117" s="17">
        <f t="shared" si="59"/>
        <v>0</v>
      </c>
      <c r="Z117" s="17">
        <f t="shared" si="59"/>
        <v>0</v>
      </c>
      <c r="AA117" s="17">
        <f t="shared" si="59"/>
        <v>0</v>
      </c>
      <c r="AB117" s="17">
        <f t="shared" si="59"/>
        <v>0</v>
      </c>
      <c r="AC117" s="17">
        <f t="shared" si="59"/>
        <v>0</v>
      </c>
      <c r="AD117" s="17">
        <f t="shared" si="59"/>
        <v>0</v>
      </c>
      <c r="AE117" s="17">
        <f t="shared" si="59"/>
        <v>0</v>
      </c>
      <c r="AG117" s="17">
        <f t="shared" si="60"/>
        <v>0</v>
      </c>
      <c r="AH117" s="17">
        <f t="shared" si="60"/>
        <v>0</v>
      </c>
      <c r="AI117" s="17">
        <f t="shared" si="60"/>
        <v>0</v>
      </c>
      <c r="AJ117" s="17">
        <f t="shared" si="60"/>
        <v>0</v>
      </c>
      <c r="AK117" s="17">
        <f t="shared" si="60"/>
        <v>0</v>
      </c>
      <c r="AL117" s="17">
        <f t="shared" si="60"/>
        <v>0</v>
      </c>
      <c r="AN117" s="36">
        <f t="shared" si="55"/>
        <v>0</v>
      </c>
      <c r="AO117" s="33"/>
    </row>
    <row r="118" spans="1:41" ht="15">
      <c r="A118" s="24" t="s">
        <v>12445</v>
      </c>
      <c r="B118" s="15">
        <f t="shared" si="36"/>
        <v>0</v>
      </c>
      <c r="C118" s="22" t="s">
        <v>12446</v>
      </c>
      <c r="D118" s="78">
        <f t="shared" si="37"/>
        <v>0</v>
      </c>
      <c r="E118" s="17">
        <f t="shared" si="38"/>
        <v>0</v>
      </c>
      <c r="F118" s="3">
        <f t="shared" si="39"/>
        <v>0</v>
      </c>
      <c r="G118" s="19">
        <f t="shared" si="56"/>
        <v>0</v>
      </c>
      <c r="H118" s="23">
        <v>0</v>
      </c>
      <c r="I118" s="17">
        <f t="shared" si="58"/>
        <v>0</v>
      </c>
      <c r="J118" s="17">
        <f t="shared" si="58"/>
        <v>0</v>
      </c>
      <c r="K118" s="79">
        <f t="shared" si="54"/>
        <v>0</v>
      </c>
      <c r="L118" s="17">
        <f t="shared" si="40"/>
        <v>0</v>
      </c>
      <c r="M118" s="78">
        <f t="shared" si="41"/>
        <v>0</v>
      </c>
      <c r="N118" s="17">
        <f t="shared" si="45"/>
        <v>0</v>
      </c>
      <c r="O118" s="3">
        <f t="shared" si="42"/>
        <v>0</v>
      </c>
      <c r="P118" s="31">
        <v>0</v>
      </c>
      <c r="Q118" s="30">
        <f t="shared" si="57"/>
        <v>0</v>
      </c>
      <c r="R118" s="17">
        <f t="shared" si="43"/>
        <v>0</v>
      </c>
      <c r="S118" s="17">
        <f t="shared" si="46"/>
        <v>0</v>
      </c>
      <c r="T118" s="23">
        <v>0</v>
      </c>
      <c r="U118" s="17">
        <f t="shared" si="44"/>
        <v>0</v>
      </c>
      <c r="W118" s="17">
        <f t="shared" ref="W118:AE127" si="61">SUMPRODUCT(W$374:W$599*(LEFT($A$374:$A$599,LEN($A118))=$A118))</f>
        <v>0</v>
      </c>
      <c r="X118" s="17">
        <f t="shared" si="61"/>
        <v>0</v>
      </c>
      <c r="Y118" s="17">
        <f t="shared" si="61"/>
        <v>0</v>
      </c>
      <c r="Z118" s="17">
        <f t="shared" si="61"/>
        <v>0</v>
      </c>
      <c r="AA118" s="17">
        <f t="shared" si="61"/>
        <v>0</v>
      </c>
      <c r="AB118" s="17">
        <f t="shared" si="61"/>
        <v>0</v>
      </c>
      <c r="AC118" s="17">
        <f t="shared" si="61"/>
        <v>0</v>
      </c>
      <c r="AD118" s="17">
        <f t="shared" si="61"/>
        <v>0</v>
      </c>
      <c r="AE118" s="17">
        <f t="shared" si="61"/>
        <v>0</v>
      </c>
      <c r="AG118" s="17">
        <f t="shared" ref="AG118:AL127" si="62">SUMPRODUCT(AG$374:AG$599*(LEFT($A$374:$A$599,LEN($A118))=$A118))</f>
        <v>0</v>
      </c>
      <c r="AH118" s="17">
        <f t="shared" si="62"/>
        <v>0</v>
      </c>
      <c r="AI118" s="17">
        <f t="shared" si="62"/>
        <v>0</v>
      </c>
      <c r="AJ118" s="17">
        <f t="shared" si="62"/>
        <v>0</v>
      </c>
      <c r="AK118" s="17">
        <f t="shared" si="62"/>
        <v>0</v>
      </c>
      <c r="AL118" s="17">
        <f t="shared" si="62"/>
        <v>0</v>
      </c>
      <c r="AN118" s="36">
        <f t="shared" si="55"/>
        <v>0</v>
      </c>
      <c r="AO118" s="5"/>
    </row>
    <row r="119" spans="1:41" ht="15">
      <c r="A119" s="24" t="s">
        <v>12447</v>
      </c>
      <c r="B119" s="15">
        <f t="shared" si="36"/>
        <v>0</v>
      </c>
      <c r="C119" s="22" t="s">
        <v>12448</v>
      </c>
      <c r="D119" s="78">
        <f t="shared" si="37"/>
        <v>0</v>
      </c>
      <c r="E119" s="17">
        <f t="shared" si="38"/>
        <v>0</v>
      </c>
      <c r="F119" s="3">
        <f t="shared" si="39"/>
        <v>0</v>
      </c>
      <c r="G119" s="19">
        <f t="shared" si="56"/>
        <v>0</v>
      </c>
      <c r="H119" s="23">
        <v>0</v>
      </c>
      <c r="I119" s="17">
        <f t="shared" si="58"/>
        <v>0</v>
      </c>
      <c r="J119" s="17">
        <f t="shared" si="58"/>
        <v>0</v>
      </c>
      <c r="K119" s="79">
        <f t="shared" si="54"/>
        <v>0</v>
      </c>
      <c r="L119" s="17">
        <f t="shared" si="40"/>
        <v>0</v>
      </c>
      <c r="M119" s="78">
        <f t="shared" si="41"/>
        <v>0</v>
      </c>
      <c r="N119" s="17">
        <f t="shared" si="45"/>
        <v>0</v>
      </c>
      <c r="O119" s="3">
        <f t="shared" si="42"/>
        <v>0</v>
      </c>
      <c r="P119" s="31">
        <v>0</v>
      </c>
      <c r="Q119" s="30">
        <f t="shared" si="57"/>
        <v>0</v>
      </c>
      <c r="R119" s="17">
        <f t="shared" si="43"/>
        <v>0</v>
      </c>
      <c r="S119" s="17">
        <f t="shared" si="46"/>
        <v>0</v>
      </c>
      <c r="T119" s="23">
        <v>0</v>
      </c>
      <c r="U119" s="17">
        <f t="shared" si="44"/>
        <v>0</v>
      </c>
      <c r="W119" s="17">
        <f t="shared" si="61"/>
        <v>0</v>
      </c>
      <c r="X119" s="17">
        <f t="shared" si="61"/>
        <v>0</v>
      </c>
      <c r="Y119" s="17">
        <f t="shared" si="61"/>
        <v>0</v>
      </c>
      <c r="Z119" s="17">
        <f t="shared" si="61"/>
        <v>0</v>
      </c>
      <c r="AA119" s="17">
        <f t="shared" si="61"/>
        <v>0</v>
      </c>
      <c r="AB119" s="17">
        <f t="shared" si="61"/>
        <v>0</v>
      </c>
      <c r="AC119" s="17">
        <f t="shared" si="61"/>
        <v>0</v>
      </c>
      <c r="AD119" s="17">
        <f t="shared" si="61"/>
        <v>0</v>
      </c>
      <c r="AE119" s="17">
        <f t="shared" si="61"/>
        <v>0</v>
      </c>
      <c r="AG119" s="17">
        <f t="shared" si="62"/>
        <v>0</v>
      </c>
      <c r="AH119" s="17">
        <f t="shared" si="62"/>
        <v>0</v>
      </c>
      <c r="AI119" s="17">
        <f t="shared" si="62"/>
        <v>0</v>
      </c>
      <c r="AJ119" s="17">
        <f t="shared" si="62"/>
        <v>0</v>
      </c>
      <c r="AK119" s="17">
        <f t="shared" si="62"/>
        <v>0</v>
      </c>
      <c r="AL119" s="17">
        <f t="shared" si="62"/>
        <v>0</v>
      </c>
      <c r="AN119" s="36">
        <f t="shared" si="55"/>
        <v>0</v>
      </c>
      <c r="AO119" s="5"/>
    </row>
    <row r="120" spans="1:41" ht="15">
      <c r="A120" s="24" t="s">
        <v>12449</v>
      </c>
      <c r="B120" s="15">
        <f t="shared" si="36"/>
        <v>0</v>
      </c>
      <c r="C120" s="22" t="s">
        <v>12450</v>
      </c>
      <c r="D120" s="78">
        <f t="shared" si="37"/>
        <v>0</v>
      </c>
      <c r="E120" s="17">
        <f t="shared" si="38"/>
        <v>0</v>
      </c>
      <c r="F120" s="3">
        <f t="shared" si="39"/>
        <v>0</v>
      </c>
      <c r="G120" s="19">
        <f t="shared" si="56"/>
        <v>0</v>
      </c>
      <c r="H120" s="23">
        <v>0</v>
      </c>
      <c r="I120" s="17">
        <f t="shared" si="58"/>
        <v>0</v>
      </c>
      <c r="J120" s="17">
        <f t="shared" si="58"/>
        <v>0</v>
      </c>
      <c r="K120" s="79">
        <f t="shared" si="54"/>
        <v>0</v>
      </c>
      <c r="L120" s="17">
        <f t="shared" si="40"/>
        <v>0</v>
      </c>
      <c r="M120" s="78">
        <f t="shared" si="41"/>
        <v>0</v>
      </c>
      <c r="N120" s="17">
        <f t="shared" si="45"/>
        <v>0</v>
      </c>
      <c r="O120" s="3">
        <f t="shared" si="42"/>
        <v>0</v>
      </c>
      <c r="P120" s="31">
        <v>0</v>
      </c>
      <c r="Q120" s="30">
        <f t="shared" si="57"/>
        <v>0</v>
      </c>
      <c r="R120" s="17">
        <f t="shared" si="43"/>
        <v>0</v>
      </c>
      <c r="S120" s="17">
        <f t="shared" si="46"/>
        <v>0</v>
      </c>
      <c r="T120" s="23">
        <v>0</v>
      </c>
      <c r="U120" s="17">
        <f t="shared" si="44"/>
        <v>0</v>
      </c>
      <c r="W120" s="17">
        <f t="shared" si="61"/>
        <v>0</v>
      </c>
      <c r="X120" s="17">
        <f t="shared" si="61"/>
        <v>0</v>
      </c>
      <c r="Y120" s="17">
        <f t="shared" si="61"/>
        <v>0</v>
      </c>
      <c r="Z120" s="17">
        <f t="shared" si="61"/>
        <v>0</v>
      </c>
      <c r="AA120" s="17">
        <f t="shared" si="61"/>
        <v>0</v>
      </c>
      <c r="AB120" s="17">
        <f t="shared" si="61"/>
        <v>0</v>
      </c>
      <c r="AC120" s="17">
        <f t="shared" si="61"/>
        <v>0</v>
      </c>
      <c r="AD120" s="17">
        <f t="shared" si="61"/>
        <v>0</v>
      </c>
      <c r="AE120" s="17">
        <f t="shared" si="61"/>
        <v>0</v>
      </c>
      <c r="AG120" s="17">
        <f t="shared" si="62"/>
        <v>0</v>
      </c>
      <c r="AH120" s="17">
        <f t="shared" si="62"/>
        <v>0</v>
      </c>
      <c r="AI120" s="17">
        <f t="shared" si="62"/>
        <v>0</v>
      </c>
      <c r="AJ120" s="17">
        <f t="shared" si="62"/>
        <v>0</v>
      </c>
      <c r="AK120" s="17">
        <f t="shared" si="62"/>
        <v>0</v>
      </c>
      <c r="AL120" s="17">
        <f t="shared" si="62"/>
        <v>0</v>
      </c>
      <c r="AN120" s="36">
        <f t="shared" si="55"/>
        <v>0</v>
      </c>
      <c r="AO120" s="33"/>
    </row>
    <row r="121" spans="1:41" ht="15">
      <c r="A121" s="24" t="s">
        <v>12451</v>
      </c>
      <c r="B121" s="15">
        <f t="shared" si="36"/>
        <v>0</v>
      </c>
      <c r="C121" s="22" t="s">
        <v>12452</v>
      </c>
      <c r="D121" s="78">
        <f t="shared" si="37"/>
        <v>0</v>
      </c>
      <c r="E121" s="17">
        <f t="shared" si="38"/>
        <v>0</v>
      </c>
      <c r="F121" s="3">
        <f t="shared" si="39"/>
        <v>0</v>
      </c>
      <c r="G121" s="19">
        <f t="shared" si="56"/>
        <v>0</v>
      </c>
      <c r="H121" s="23">
        <v>0</v>
      </c>
      <c r="I121" s="17">
        <f t="shared" si="58"/>
        <v>0</v>
      </c>
      <c r="J121" s="17">
        <f t="shared" si="58"/>
        <v>0</v>
      </c>
      <c r="K121" s="79">
        <f t="shared" si="54"/>
        <v>0</v>
      </c>
      <c r="L121" s="17">
        <f t="shared" si="40"/>
        <v>0</v>
      </c>
      <c r="M121" s="78">
        <f t="shared" si="41"/>
        <v>0</v>
      </c>
      <c r="N121" s="17">
        <f t="shared" si="45"/>
        <v>0</v>
      </c>
      <c r="O121" s="3">
        <f t="shared" si="42"/>
        <v>0</v>
      </c>
      <c r="P121" s="31">
        <v>0</v>
      </c>
      <c r="Q121" s="30">
        <f t="shared" si="57"/>
        <v>0</v>
      </c>
      <c r="R121" s="17">
        <f t="shared" si="43"/>
        <v>0</v>
      </c>
      <c r="S121" s="17">
        <f t="shared" si="46"/>
        <v>0</v>
      </c>
      <c r="T121" s="23">
        <v>0</v>
      </c>
      <c r="U121" s="17">
        <f t="shared" si="44"/>
        <v>0</v>
      </c>
      <c r="W121" s="17">
        <f t="shared" si="61"/>
        <v>0</v>
      </c>
      <c r="X121" s="17">
        <f t="shared" si="61"/>
        <v>0</v>
      </c>
      <c r="Y121" s="17">
        <f t="shared" si="61"/>
        <v>0</v>
      </c>
      <c r="Z121" s="17">
        <f t="shared" si="61"/>
        <v>0</v>
      </c>
      <c r="AA121" s="17">
        <f t="shared" si="61"/>
        <v>0</v>
      </c>
      <c r="AB121" s="17">
        <f t="shared" si="61"/>
        <v>0</v>
      </c>
      <c r="AC121" s="17">
        <f t="shared" si="61"/>
        <v>0</v>
      </c>
      <c r="AD121" s="17">
        <f t="shared" si="61"/>
        <v>0</v>
      </c>
      <c r="AE121" s="17">
        <f t="shared" si="61"/>
        <v>0</v>
      </c>
      <c r="AG121" s="17">
        <f t="shared" si="62"/>
        <v>0</v>
      </c>
      <c r="AH121" s="17">
        <f t="shared" si="62"/>
        <v>0</v>
      </c>
      <c r="AI121" s="17">
        <f t="shared" si="62"/>
        <v>0</v>
      </c>
      <c r="AJ121" s="17">
        <f t="shared" si="62"/>
        <v>0</v>
      </c>
      <c r="AK121" s="17">
        <f t="shared" si="62"/>
        <v>0</v>
      </c>
      <c r="AL121" s="17">
        <f t="shared" si="62"/>
        <v>0</v>
      </c>
      <c r="AN121" s="36">
        <f t="shared" si="55"/>
        <v>0</v>
      </c>
      <c r="AO121" s="33"/>
    </row>
    <row r="122" spans="1:41" ht="15">
      <c r="A122" s="24" t="s">
        <v>12453</v>
      </c>
      <c r="B122" s="15">
        <f t="shared" si="36"/>
        <v>0</v>
      </c>
      <c r="C122" s="22" t="s">
        <v>12454</v>
      </c>
      <c r="D122" s="78">
        <f t="shared" si="37"/>
        <v>0</v>
      </c>
      <c r="E122" s="17">
        <f t="shared" si="38"/>
        <v>0</v>
      </c>
      <c r="F122" s="3">
        <f t="shared" si="39"/>
        <v>0</v>
      </c>
      <c r="G122" s="19">
        <f t="shared" si="56"/>
        <v>0</v>
      </c>
      <c r="H122" s="23">
        <v>0</v>
      </c>
      <c r="I122" s="17">
        <f t="shared" si="58"/>
        <v>0</v>
      </c>
      <c r="J122" s="17">
        <f t="shared" si="58"/>
        <v>0</v>
      </c>
      <c r="K122" s="79">
        <f t="shared" si="54"/>
        <v>0</v>
      </c>
      <c r="L122" s="17">
        <f t="shared" si="40"/>
        <v>0</v>
      </c>
      <c r="M122" s="78">
        <f t="shared" si="41"/>
        <v>0</v>
      </c>
      <c r="N122" s="17">
        <f t="shared" si="45"/>
        <v>0</v>
      </c>
      <c r="O122" s="3">
        <f t="shared" si="42"/>
        <v>0</v>
      </c>
      <c r="P122" s="31">
        <v>0</v>
      </c>
      <c r="Q122" s="30">
        <f t="shared" si="57"/>
        <v>0</v>
      </c>
      <c r="R122" s="17">
        <f t="shared" si="43"/>
        <v>0</v>
      </c>
      <c r="S122" s="17">
        <f t="shared" si="46"/>
        <v>0</v>
      </c>
      <c r="T122" s="23">
        <v>0</v>
      </c>
      <c r="U122" s="17">
        <f t="shared" si="44"/>
        <v>0</v>
      </c>
      <c r="W122" s="17">
        <f t="shared" si="61"/>
        <v>0</v>
      </c>
      <c r="X122" s="17">
        <f t="shared" si="61"/>
        <v>0</v>
      </c>
      <c r="Y122" s="17">
        <f t="shared" si="61"/>
        <v>0</v>
      </c>
      <c r="Z122" s="17">
        <f t="shared" si="61"/>
        <v>0</v>
      </c>
      <c r="AA122" s="17">
        <f t="shared" si="61"/>
        <v>0</v>
      </c>
      <c r="AB122" s="17">
        <f t="shared" si="61"/>
        <v>0</v>
      </c>
      <c r="AC122" s="17">
        <f t="shared" si="61"/>
        <v>0</v>
      </c>
      <c r="AD122" s="17">
        <f t="shared" si="61"/>
        <v>0</v>
      </c>
      <c r="AE122" s="17">
        <f t="shared" si="61"/>
        <v>0</v>
      </c>
      <c r="AG122" s="17">
        <f t="shared" si="62"/>
        <v>0</v>
      </c>
      <c r="AH122" s="17">
        <f t="shared" si="62"/>
        <v>0</v>
      </c>
      <c r="AI122" s="17">
        <f t="shared" si="62"/>
        <v>0</v>
      </c>
      <c r="AJ122" s="17">
        <f t="shared" si="62"/>
        <v>0</v>
      </c>
      <c r="AK122" s="17">
        <f t="shared" si="62"/>
        <v>0</v>
      </c>
      <c r="AL122" s="17">
        <f t="shared" si="62"/>
        <v>0</v>
      </c>
      <c r="AN122" s="36">
        <f t="shared" si="55"/>
        <v>0</v>
      </c>
      <c r="AO122" s="5"/>
    </row>
    <row r="123" spans="1:41" ht="15">
      <c r="A123" s="24" t="s">
        <v>12455</v>
      </c>
      <c r="B123" s="15">
        <f t="shared" si="36"/>
        <v>0</v>
      </c>
      <c r="C123" s="22" t="s">
        <v>12456</v>
      </c>
      <c r="D123" s="78">
        <f t="shared" si="37"/>
        <v>0</v>
      </c>
      <c r="E123" s="17">
        <f t="shared" si="38"/>
        <v>0</v>
      </c>
      <c r="F123" s="3">
        <f t="shared" si="39"/>
        <v>0</v>
      </c>
      <c r="G123" s="19">
        <f t="shared" si="56"/>
        <v>0</v>
      </c>
      <c r="H123" s="23">
        <v>0</v>
      </c>
      <c r="I123" s="17">
        <f t="shared" si="58"/>
        <v>0</v>
      </c>
      <c r="J123" s="17">
        <f t="shared" si="58"/>
        <v>0</v>
      </c>
      <c r="K123" s="79">
        <f t="shared" si="54"/>
        <v>0</v>
      </c>
      <c r="L123" s="17">
        <f t="shared" si="40"/>
        <v>0</v>
      </c>
      <c r="M123" s="78">
        <f t="shared" si="41"/>
        <v>0</v>
      </c>
      <c r="N123" s="17">
        <f t="shared" si="45"/>
        <v>0</v>
      </c>
      <c r="O123" s="3">
        <f t="shared" si="42"/>
        <v>0</v>
      </c>
      <c r="P123" s="31">
        <v>0</v>
      </c>
      <c r="Q123" s="30">
        <f t="shared" si="57"/>
        <v>0</v>
      </c>
      <c r="R123" s="17">
        <f t="shared" si="43"/>
        <v>0</v>
      </c>
      <c r="S123" s="17">
        <f t="shared" si="46"/>
        <v>0</v>
      </c>
      <c r="T123" s="23">
        <v>0</v>
      </c>
      <c r="U123" s="17">
        <f t="shared" si="44"/>
        <v>0</v>
      </c>
      <c r="W123" s="17">
        <f t="shared" si="61"/>
        <v>0</v>
      </c>
      <c r="X123" s="17">
        <f t="shared" si="61"/>
        <v>0</v>
      </c>
      <c r="Y123" s="17">
        <f t="shared" si="61"/>
        <v>0</v>
      </c>
      <c r="Z123" s="17">
        <f t="shared" si="61"/>
        <v>0</v>
      </c>
      <c r="AA123" s="17">
        <f t="shared" si="61"/>
        <v>0</v>
      </c>
      <c r="AB123" s="17">
        <f t="shared" si="61"/>
        <v>0</v>
      </c>
      <c r="AC123" s="17">
        <f t="shared" si="61"/>
        <v>0</v>
      </c>
      <c r="AD123" s="17">
        <f t="shared" si="61"/>
        <v>0</v>
      </c>
      <c r="AE123" s="17">
        <f t="shared" si="61"/>
        <v>0</v>
      </c>
      <c r="AG123" s="17">
        <f t="shared" si="62"/>
        <v>0</v>
      </c>
      <c r="AH123" s="17">
        <f t="shared" si="62"/>
        <v>0</v>
      </c>
      <c r="AI123" s="17">
        <f t="shared" si="62"/>
        <v>0</v>
      </c>
      <c r="AJ123" s="17">
        <f t="shared" si="62"/>
        <v>0</v>
      </c>
      <c r="AK123" s="17">
        <f t="shared" si="62"/>
        <v>0</v>
      </c>
      <c r="AL123" s="17">
        <f t="shared" si="62"/>
        <v>0</v>
      </c>
      <c r="AN123" s="36">
        <f t="shared" si="55"/>
        <v>0</v>
      </c>
      <c r="AO123" s="5"/>
    </row>
    <row r="124" spans="1:41" ht="15">
      <c r="A124" s="24" t="s">
        <v>12457</v>
      </c>
      <c r="B124" s="15">
        <f t="shared" si="36"/>
        <v>0</v>
      </c>
      <c r="C124" s="22" t="s">
        <v>12458</v>
      </c>
      <c r="D124" s="78">
        <f t="shared" si="37"/>
        <v>0</v>
      </c>
      <c r="E124" s="17">
        <f t="shared" si="38"/>
        <v>0</v>
      </c>
      <c r="F124" s="3">
        <f t="shared" si="39"/>
        <v>0</v>
      </c>
      <c r="G124" s="19">
        <f t="shared" si="56"/>
        <v>0</v>
      </c>
      <c r="H124" s="23">
        <v>0</v>
      </c>
      <c r="I124" s="17">
        <f t="shared" si="58"/>
        <v>0</v>
      </c>
      <c r="J124" s="17">
        <f t="shared" si="58"/>
        <v>0</v>
      </c>
      <c r="K124" s="79">
        <f t="shared" si="54"/>
        <v>0</v>
      </c>
      <c r="L124" s="17">
        <f t="shared" si="40"/>
        <v>0</v>
      </c>
      <c r="M124" s="78">
        <f t="shared" si="41"/>
        <v>0</v>
      </c>
      <c r="N124" s="17">
        <f t="shared" si="45"/>
        <v>0</v>
      </c>
      <c r="O124" s="3">
        <f t="shared" si="42"/>
        <v>0</v>
      </c>
      <c r="P124" s="31">
        <v>0</v>
      </c>
      <c r="Q124" s="30">
        <f t="shared" si="57"/>
        <v>0</v>
      </c>
      <c r="R124" s="17">
        <f t="shared" si="43"/>
        <v>0</v>
      </c>
      <c r="S124" s="17">
        <f t="shared" si="46"/>
        <v>0</v>
      </c>
      <c r="T124" s="23">
        <v>0</v>
      </c>
      <c r="U124" s="17">
        <f t="shared" si="44"/>
        <v>0</v>
      </c>
      <c r="W124" s="17">
        <f t="shared" si="61"/>
        <v>0</v>
      </c>
      <c r="X124" s="17">
        <f t="shared" si="61"/>
        <v>0</v>
      </c>
      <c r="Y124" s="17">
        <f t="shared" si="61"/>
        <v>0</v>
      </c>
      <c r="Z124" s="17">
        <f t="shared" si="61"/>
        <v>0</v>
      </c>
      <c r="AA124" s="17">
        <f t="shared" si="61"/>
        <v>0</v>
      </c>
      <c r="AB124" s="17">
        <f t="shared" si="61"/>
        <v>0</v>
      </c>
      <c r="AC124" s="17">
        <f t="shared" si="61"/>
        <v>0</v>
      </c>
      <c r="AD124" s="17">
        <f t="shared" si="61"/>
        <v>0</v>
      </c>
      <c r="AE124" s="17">
        <f t="shared" si="61"/>
        <v>0</v>
      </c>
      <c r="AG124" s="17">
        <f t="shared" si="62"/>
        <v>0</v>
      </c>
      <c r="AH124" s="17">
        <f t="shared" si="62"/>
        <v>0</v>
      </c>
      <c r="AI124" s="17">
        <f t="shared" si="62"/>
        <v>0</v>
      </c>
      <c r="AJ124" s="17">
        <f t="shared" si="62"/>
        <v>0</v>
      </c>
      <c r="AK124" s="17">
        <f t="shared" si="62"/>
        <v>0</v>
      </c>
      <c r="AL124" s="17">
        <f t="shared" si="62"/>
        <v>0</v>
      </c>
      <c r="AN124" s="36">
        <f t="shared" si="55"/>
        <v>0</v>
      </c>
      <c r="AO124" s="33"/>
    </row>
    <row r="125" spans="1:41" ht="15">
      <c r="A125" s="24" t="s">
        <v>12459</v>
      </c>
      <c r="B125" s="15">
        <f t="shared" si="36"/>
        <v>0</v>
      </c>
      <c r="C125" s="22" t="s">
        <v>12460</v>
      </c>
      <c r="D125" s="78">
        <f t="shared" si="37"/>
        <v>0</v>
      </c>
      <c r="E125" s="17">
        <f t="shared" si="38"/>
        <v>0</v>
      </c>
      <c r="F125" s="3">
        <f t="shared" si="39"/>
        <v>0</v>
      </c>
      <c r="G125" s="19">
        <f t="shared" si="56"/>
        <v>0</v>
      </c>
      <c r="H125" s="23">
        <v>0</v>
      </c>
      <c r="I125" s="17">
        <f t="shared" si="58"/>
        <v>0</v>
      </c>
      <c r="J125" s="17">
        <f t="shared" si="58"/>
        <v>0</v>
      </c>
      <c r="K125" s="79">
        <f t="shared" si="54"/>
        <v>0</v>
      </c>
      <c r="L125" s="17">
        <f t="shared" si="40"/>
        <v>0</v>
      </c>
      <c r="M125" s="78">
        <f t="shared" si="41"/>
        <v>0</v>
      </c>
      <c r="N125" s="17">
        <f t="shared" si="45"/>
        <v>0</v>
      </c>
      <c r="O125" s="3">
        <f t="shared" si="42"/>
        <v>0</v>
      </c>
      <c r="P125" s="31">
        <v>0</v>
      </c>
      <c r="Q125" s="30">
        <f t="shared" si="57"/>
        <v>0</v>
      </c>
      <c r="R125" s="17">
        <f t="shared" si="43"/>
        <v>0</v>
      </c>
      <c r="S125" s="17">
        <f t="shared" si="46"/>
        <v>0</v>
      </c>
      <c r="T125" s="23">
        <v>0</v>
      </c>
      <c r="U125" s="17">
        <f t="shared" si="44"/>
        <v>0</v>
      </c>
      <c r="W125" s="17">
        <f t="shared" si="61"/>
        <v>0</v>
      </c>
      <c r="X125" s="17">
        <f t="shared" si="61"/>
        <v>0</v>
      </c>
      <c r="Y125" s="17">
        <f t="shared" si="61"/>
        <v>0</v>
      </c>
      <c r="Z125" s="17">
        <f t="shared" si="61"/>
        <v>0</v>
      </c>
      <c r="AA125" s="17">
        <f t="shared" si="61"/>
        <v>0</v>
      </c>
      <c r="AB125" s="17">
        <f t="shared" si="61"/>
        <v>0</v>
      </c>
      <c r="AC125" s="17">
        <f t="shared" si="61"/>
        <v>0</v>
      </c>
      <c r="AD125" s="17">
        <f t="shared" si="61"/>
        <v>0</v>
      </c>
      <c r="AE125" s="17">
        <f t="shared" si="61"/>
        <v>0</v>
      </c>
      <c r="AG125" s="17">
        <f t="shared" si="62"/>
        <v>0</v>
      </c>
      <c r="AH125" s="17">
        <f t="shared" si="62"/>
        <v>0</v>
      </c>
      <c r="AI125" s="17">
        <f t="shared" si="62"/>
        <v>0</v>
      </c>
      <c r="AJ125" s="17">
        <f t="shared" si="62"/>
        <v>0</v>
      </c>
      <c r="AK125" s="17">
        <f t="shared" si="62"/>
        <v>0</v>
      </c>
      <c r="AL125" s="17">
        <f t="shared" si="62"/>
        <v>0</v>
      </c>
      <c r="AN125" s="36">
        <f t="shared" si="55"/>
        <v>0</v>
      </c>
      <c r="AO125" s="33"/>
    </row>
    <row r="126" spans="1:41" ht="15">
      <c r="A126" s="24" t="s">
        <v>12461</v>
      </c>
      <c r="B126" s="15">
        <f t="shared" si="36"/>
        <v>0</v>
      </c>
      <c r="C126" s="22" t="s">
        <v>12462</v>
      </c>
      <c r="D126" s="78">
        <f t="shared" si="37"/>
        <v>0</v>
      </c>
      <c r="E126" s="17">
        <f t="shared" si="38"/>
        <v>0</v>
      </c>
      <c r="F126" s="3">
        <f t="shared" si="39"/>
        <v>0</v>
      </c>
      <c r="G126" s="19">
        <f t="shared" si="56"/>
        <v>0</v>
      </c>
      <c r="H126" s="23">
        <v>0</v>
      </c>
      <c r="I126" s="17">
        <f t="shared" si="58"/>
        <v>0</v>
      </c>
      <c r="J126" s="17">
        <f t="shared" si="58"/>
        <v>0</v>
      </c>
      <c r="K126" s="79">
        <f t="shared" si="54"/>
        <v>0</v>
      </c>
      <c r="L126" s="17">
        <f t="shared" si="40"/>
        <v>0</v>
      </c>
      <c r="M126" s="78">
        <f t="shared" si="41"/>
        <v>0</v>
      </c>
      <c r="N126" s="17">
        <f t="shared" si="45"/>
        <v>0</v>
      </c>
      <c r="O126" s="3">
        <f t="shared" si="42"/>
        <v>0</v>
      </c>
      <c r="P126" s="31">
        <v>0</v>
      </c>
      <c r="Q126" s="30">
        <f t="shared" si="57"/>
        <v>0</v>
      </c>
      <c r="R126" s="17">
        <f t="shared" si="43"/>
        <v>0</v>
      </c>
      <c r="S126" s="17">
        <f t="shared" si="46"/>
        <v>0</v>
      </c>
      <c r="T126" s="23">
        <v>0</v>
      </c>
      <c r="U126" s="17">
        <f t="shared" si="44"/>
        <v>0</v>
      </c>
      <c r="W126" s="17">
        <f t="shared" si="61"/>
        <v>0</v>
      </c>
      <c r="X126" s="17">
        <f t="shared" si="61"/>
        <v>0</v>
      </c>
      <c r="Y126" s="17">
        <f t="shared" si="61"/>
        <v>0</v>
      </c>
      <c r="Z126" s="17">
        <f t="shared" si="61"/>
        <v>0</v>
      </c>
      <c r="AA126" s="17">
        <f t="shared" si="61"/>
        <v>0</v>
      </c>
      <c r="AB126" s="17">
        <f t="shared" si="61"/>
        <v>0</v>
      </c>
      <c r="AC126" s="17">
        <f t="shared" si="61"/>
        <v>0</v>
      </c>
      <c r="AD126" s="17">
        <f t="shared" si="61"/>
        <v>0</v>
      </c>
      <c r="AE126" s="17">
        <f t="shared" si="61"/>
        <v>0</v>
      </c>
      <c r="AG126" s="17">
        <f t="shared" si="62"/>
        <v>0</v>
      </c>
      <c r="AH126" s="17">
        <f t="shared" si="62"/>
        <v>0</v>
      </c>
      <c r="AI126" s="17">
        <f t="shared" si="62"/>
        <v>0</v>
      </c>
      <c r="AJ126" s="17">
        <f t="shared" si="62"/>
        <v>0</v>
      </c>
      <c r="AK126" s="17">
        <f t="shared" si="62"/>
        <v>0</v>
      </c>
      <c r="AL126" s="17">
        <f t="shared" si="62"/>
        <v>0</v>
      </c>
      <c r="AN126" s="36">
        <f t="shared" si="55"/>
        <v>0</v>
      </c>
      <c r="AO126" s="5"/>
    </row>
    <row r="127" spans="1:41" ht="15">
      <c r="A127" s="24" t="s">
        <v>12463</v>
      </c>
      <c r="B127" s="15">
        <f t="shared" si="36"/>
        <v>0</v>
      </c>
      <c r="C127" s="22" t="s">
        <v>12464</v>
      </c>
      <c r="D127" s="78">
        <f t="shared" si="37"/>
        <v>0</v>
      </c>
      <c r="E127" s="17">
        <f t="shared" si="38"/>
        <v>0</v>
      </c>
      <c r="F127" s="3">
        <f t="shared" si="39"/>
        <v>0</v>
      </c>
      <c r="G127" s="19">
        <f t="shared" si="56"/>
        <v>0</v>
      </c>
      <c r="H127" s="23">
        <v>0</v>
      </c>
      <c r="I127" s="17">
        <f t="shared" si="58"/>
        <v>0</v>
      </c>
      <c r="J127" s="17">
        <f t="shared" si="58"/>
        <v>0</v>
      </c>
      <c r="K127" s="79">
        <f t="shared" si="54"/>
        <v>0</v>
      </c>
      <c r="L127" s="17">
        <f t="shared" si="40"/>
        <v>0</v>
      </c>
      <c r="M127" s="78">
        <f t="shared" si="41"/>
        <v>0</v>
      </c>
      <c r="N127" s="17">
        <f t="shared" si="45"/>
        <v>0</v>
      </c>
      <c r="O127" s="3">
        <f t="shared" si="42"/>
        <v>0</v>
      </c>
      <c r="P127" s="31">
        <v>0</v>
      </c>
      <c r="Q127" s="30">
        <f t="shared" si="57"/>
        <v>0</v>
      </c>
      <c r="R127" s="17">
        <f t="shared" si="43"/>
        <v>0</v>
      </c>
      <c r="S127" s="17">
        <f t="shared" si="46"/>
        <v>0</v>
      </c>
      <c r="T127" s="23">
        <v>0</v>
      </c>
      <c r="U127" s="17">
        <f t="shared" si="44"/>
        <v>0</v>
      </c>
      <c r="W127" s="17">
        <f t="shared" si="61"/>
        <v>0</v>
      </c>
      <c r="X127" s="17">
        <f t="shared" si="61"/>
        <v>0</v>
      </c>
      <c r="Y127" s="17">
        <f t="shared" si="61"/>
        <v>0</v>
      </c>
      <c r="Z127" s="17">
        <f t="shared" si="61"/>
        <v>0</v>
      </c>
      <c r="AA127" s="17">
        <f t="shared" si="61"/>
        <v>0</v>
      </c>
      <c r="AB127" s="17">
        <f t="shared" si="61"/>
        <v>0</v>
      </c>
      <c r="AC127" s="17">
        <f t="shared" si="61"/>
        <v>0</v>
      </c>
      <c r="AD127" s="17">
        <f t="shared" si="61"/>
        <v>0</v>
      </c>
      <c r="AE127" s="17">
        <f t="shared" si="61"/>
        <v>0</v>
      </c>
      <c r="AG127" s="17">
        <f t="shared" si="62"/>
        <v>0</v>
      </c>
      <c r="AH127" s="17">
        <f t="shared" si="62"/>
        <v>0</v>
      </c>
      <c r="AI127" s="17">
        <f t="shared" si="62"/>
        <v>0</v>
      </c>
      <c r="AJ127" s="17">
        <f t="shared" si="62"/>
        <v>0</v>
      </c>
      <c r="AK127" s="17">
        <f t="shared" si="62"/>
        <v>0</v>
      </c>
      <c r="AL127" s="17">
        <f t="shared" si="62"/>
        <v>0</v>
      </c>
      <c r="AN127" s="36">
        <f t="shared" si="55"/>
        <v>0</v>
      </c>
      <c r="AO127" s="5"/>
    </row>
    <row r="128" spans="1:41" ht="15">
      <c r="A128" s="24" t="s">
        <v>12465</v>
      </c>
      <c r="B128" s="15">
        <f t="shared" si="36"/>
        <v>0</v>
      </c>
      <c r="C128" s="22" t="s">
        <v>12466</v>
      </c>
      <c r="D128" s="78">
        <f t="shared" si="37"/>
        <v>0</v>
      </c>
      <c r="E128" s="17">
        <f t="shared" si="38"/>
        <v>0</v>
      </c>
      <c r="F128" s="3">
        <f t="shared" si="39"/>
        <v>0</v>
      </c>
      <c r="G128" s="19">
        <f t="shared" si="56"/>
        <v>0</v>
      </c>
      <c r="H128" s="23">
        <v>0</v>
      </c>
      <c r="I128" s="17">
        <f t="shared" ref="I128:J147" si="63">SUMPRODUCT(I$374:I$599*(LEFT($A$374:$A$599,LEN($A128))=$A128))</f>
        <v>0</v>
      </c>
      <c r="J128" s="17">
        <f t="shared" si="63"/>
        <v>0</v>
      </c>
      <c r="K128" s="79">
        <f t="shared" si="54"/>
        <v>0</v>
      </c>
      <c r="L128" s="17">
        <f t="shared" si="40"/>
        <v>0</v>
      </c>
      <c r="M128" s="78">
        <f t="shared" si="41"/>
        <v>0</v>
      </c>
      <c r="N128" s="17">
        <f t="shared" si="45"/>
        <v>0</v>
      </c>
      <c r="O128" s="3">
        <f t="shared" si="42"/>
        <v>0</v>
      </c>
      <c r="P128" s="31">
        <v>0</v>
      </c>
      <c r="Q128" s="30">
        <f t="shared" si="57"/>
        <v>0</v>
      </c>
      <c r="R128" s="17">
        <f t="shared" si="43"/>
        <v>0</v>
      </c>
      <c r="S128" s="17">
        <f t="shared" si="46"/>
        <v>0</v>
      </c>
      <c r="T128" s="23">
        <v>0</v>
      </c>
      <c r="U128" s="17">
        <f t="shared" si="44"/>
        <v>0</v>
      </c>
      <c r="W128" s="17">
        <f t="shared" ref="W128:AE137" si="64">SUMPRODUCT(W$374:W$599*(LEFT($A$374:$A$599,LEN($A128))=$A128))</f>
        <v>0</v>
      </c>
      <c r="X128" s="17">
        <f t="shared" si="64"/>
        <v>0</v>
      </c>
      <c r="Y128" s="17">
        <f t="shared" si="64"/>
        <v>0</v>
      </c>
      <c r="Z128" s="17">
        <f t="shared" si="64"/>
        <v>0</v>
      </c>
      <c r="AA128" s="17">
        <f t="shared" si="64"/>
        <v>0</v>
      </c>
      <c r="AB128" s="17">
        <f t="shared" si="64"/>
        <v>0</v>
      </c>
      <c r="AC128" s="17">
        <f t="shared" si="64"/>
        <v>0</v>
      </c>
      <c r="AD128" s="17">
        <f t="shared" si="64"/>
        <v>0</v>
      </c>
      <c r="AE128" s="17">
        <f t="shared" si="64"/>
        <v>0</v>
      </c>
      <c r="AG128" s="17">
        <f t="shared" ref="AG128:AL137" si="65">SUMPRODUCT(AG$374:AG$599*(LEFT($A$374:$A$599,LEN($A128))=$A128))</f>
        <v>0</v>
      </c>
      <c r="AH128" s="17">
        <f t="shared" si="65"/>
        <v>0</v>
      </c>
      <c r="AI128" s="17">
        <f t="shared" si="65"/>
        <v>0</v>
      </c>
      <c r="AJ128" s="17">
        <f t="shared" si="65"/>
        <v>0</v>
      </c>
      <c r="AK128" s="17">
        <f t="shared" si="65"/>
        <v>0</v>
      </c>
      <c r="AL128" s="17">
        <f t="shared" si="65"/>
        <v>0</v>
      </c>
      <c r="AN128" s="36">
        <f t="shared" si="55"/>
        <v>0</v>
      </c>
      <c r="AO128" s="33"/>
    </row>
    <row r="129" spans="1:41" ht="15">
      <c r="A129" s="24" t="s">
        <v>12467</v>
      </c>
      <c r="B129" s="15">
        <f t="shared" si="36"/>
        <v>0</v>
      </c>
      <c r="C129" s="22" t="s">
        <v>12468</v>
      </c>
      <c r="D129" s="78">
        <f t="shared" si="37"/>
        <v>0</v>
      </c>
      <c r="E129" s="17">
        <f t="shared" si="38"/>
        <v>0</v>
      </c>
      <c r="F129" s="3">
        <f t="shared" si="39"/>
        <v>0</v>
      </c>
      <c r="G129" s="19">
        <f t="shared" si="56"/>
        <v>0</v>
      </c>
      <c r="H129" s="23">
        <v>0</v>
      </c>
      <c r="I129" s="17">
        <f t="shared" si="63"/>
        <v>0</v>
      </c>
      <c r="J129" s="17">
        <f t="shared" si="63"/>
        <v>0</v>
      </c>
      <c r="K129" s="79">
        <f t="shared" si="54"/>
        <v>0</v>
      </c>
      <c r="L129" s="17">
        <f t="shared" si="40"/>
        <v>0</v>
      </c>
      <c r="M129" s="78">
        <f t="shared" si="41"/>
        <v>0</v>
      </c>
      <c r="N129" s="17">
        <f t="shared" si="45"/>
        <v>0</v>
      </c>
      <c r="O129" s="3">
        <f t="shared" si="42"/>
        <v>0</v>
      </c>
      <c r="P129" s="31">
        <v>0</v>
      </c>
      <c r="Q129" s="30">
        <f t="shared" si="57"/>
        <v>0</v>
      </c>
      <c r="R129" s="17">
        <f t="shared" si="43"/>
        <v>0</v>
      </c>
      <c r="S129" s="17">
        <f t="shared" si="46"/>
        <v>0</v>
      </c>
      <c r="T129" s="23">
        <v>0</v>
      </c>
      <c r="U129" s="17">
        <f t="shared" si="44"/>
        <v>0</v>
      </c>
      <c r="W129" s="17">
        <f t="shared" si="64"/>
        <v>0</v>
      </c>
      <c r="X129" s="17">
        <f t="shared" si="64"/>
        <v>0</v>
      </c>
      <c r="Y129" s="17">
        <f t="shared" si="64"/>
        <v>0</v>
      </c>
      <c r="Z129" s="17">
        <f t="shared" si="64"/>
        <v>0</v>
      </c>
      <c r="AA129" s="17">
        <f t="shared" si="64"/>
        <v>0</v>
      </c>
      <c r="AB129" s="17">
        <f t="shared" si="64"/>
        <v>0</v>
      </c>
      <c r="AC129" s="17">
        <f t="shared" si="64"/>
        <v>0</v>
      </c>
      <c r="AD129" s="17">
        <f t="shared" si="64"/>
        <v>0</v>
      </c>
      <c r="AE129" s="17">
        <f t="shared" si="64"/>
        <v>0</v>
      </c>
      <c r="AG129" s="17">
        <f t="shared" si="65"/>
        <v>0</v>
      </c>
      <c r="AH129" s="17">
        <f t="shared" si="65"/>
        <v>0</v>
      </c>
      <c r="AI129" s="17">
        <f t="shared" si="65"/>
        <v>0</v>
      </c>
      <c r="AJ129" s="17">
        <f t="shared" si="65"/>
        <v>0</v>
      </c>
      <c r="AK129" s="17">
        <f t="shared" si="65"/>
        <v>0</v>
      </c>
      <c r="AL129" s="17">
        <f t="shared" si="65"/>
        <v>0</v>
      </c>
      <c r="AN129" s="36">
        <f t="shared" si="55"/>
        <v>0</v>
      </c>
      <c r="AO129" s="33"/>
    </row>
    <row r="130" spans="1:41" ht="15">
      <c r="A130" s="24" t="s">
        <v>12469</v>
      </c>
      <c r="B130" s="15">
        <f t="shared" si="36"/>
        <v>0</v>
      </c>
      <c r="C130" s="22" t="s">
        <v>12470</v>
      </c>
      <c r="D130" s="78">
        <f t="shared" si="37"/>
        <v>0</v>
      </c>
      <c r="E130" s="17">
        <f t="shared" si="38"/>
        <v>0</v>
      </c>
      <c r="F130" s="3">
        <f t="shared" si="39"/>
        <v>0</v>
      </c>
      <c r="G130" s="19">
        <f t="shared" si="56"/>
        <v>0</v>
      </c>
      <c r="H130" s="23">
        <v>0</v>
      </c>
      <c r="I130" s="17">
        <f t="shared" si="63"/>
        <v>0</v>
      </c>
      <c r="J130" s="17">
        <f t="shared" si="63"/>
        <v>0</v>
      </c>
      <c r="K130" s="79">
        <f t="shared" si="54"/>
        <v>0</v>
      </c>
      <c r="L130" s="17">
        <f t="shared" si="40"/>
        <v>0</v>
      </c>
      <c r="M130" s="78">
        <f t="shared" si="41"/>
        <v>0</v>
      </c>
      <c r="N130" s="17">
        <f t="shared" si="45"/>
        <v>0</v>
      </c>
      <c r="O130" s="3">
        <f t="shared" si="42"/>
        <v>0</v>
      </c>
      <c r="P130" s="31">
        <v>0</v>
      </c>
      <c r="Q130" s="30">
        <f t="shared" si="57"/>
        <v>0</v>
      </c>
      <c r="R130" s="17">
        <f t="shared" si="43"/>
        <v>0</v>
      </c>
      <c r="S130" s="17">
        <f t="shared" si="46"/>
        <v>0</v>
      </c>
      <c r="T130" s="23">
        <v>0</v>
      </c>
      <c r="U130" s="17">
        <f t="shared" si="44"/>
        <v>0</v>
      </c>
      <c r="W130" s="17">
        <f t="shared" si="64"/>
        <v>0</v>
      </c>
      <c r="X130" s="17">
        <f t="shared" si="64"/>
        <v>0</v>
      </c>
      <c r="Y130" s="17">
        <f t="shared" si="64"/>
        <v>0</v>
      </c>
      <c r="Z130" s="17">
        <f t="shared" si="64"/>
        <v>0</v>
      </c>
      <c r="AA130" s="17">
        <f t="shared" si="64"/>
        <v>0</v>
      </c>
      <c r="AB130" s="17">
        <f t="shared" si="64"/>
        <v>0</v>
      </c>
      <c r="AC130" s="17">
        <f t="shared" si="64"/>
        <v>0</v>
      </c>
      <c r="AD130" s="17">
        <f t="shared" si="64"/>
        <v>0</v>
      </c>
      <c r="AE130" s="17">
        <f t="shared" si="64"/>
        <v>0</v>
      </c>
      <c r="AG130" s="17">
        <f t="shared" si="65"/>
        <v>0</v>
      </c>
      <c r="AH130" s="17">
        <f t="shared" si="65"/>
        <v>0</v>
      </c>
      <c r="AI130" s="17">
        <f t="shared" si="65"/>
        <v>0</v>
      </c>
      <c r="AJ130" s="17">
        <f t="shared" si="65"/>
        <v>0</v>
      </c>
      <c r="AK130" s="17">
        <f t="shared" si="65"/>
        <v>0</v>
      </c>
      <c r="AL130" s="17">
        <f t="shared" si="65"/>
        <v>0</v>
      </c>
      <c r="AN130" s="36">
        <f t="shared" si="55"/>
        <v>0</v>
      </c>
      <c r="AO130" s="5"/>
    </row>
    <row r="131" spans="1:41" ht="15">
      <c r="A131" s="24" t="s">
        <v>12471</v>
      </c>
      <c r="B131" s="15">
        <f t="shared" si="36"/>
        <v>0</v>
      </c>
      <c r="C131" s="22" t="s">
        <v>12472</v>
      </c>
      <c r="D131" s="78">
        <f t="shared" si="37"/>
        <v>0</v>
      </c>
      <c r="E131" s="17">
        <f t="shared" si="38"/>
        <v>0</v>
      </c>
      <c r="F131" s="3">
        <f t="shared" si="39"/>
        <v>0</v>
      </c>
      <c r="G131" s="19">
        <f t="shared" si="56"/>
        <v>0</v>
      </c>
      <c r="H131" s="23">
        <v>0</v>
      </c>
      <c r="I131" s="17">
        <f t="shared" si="63"/>
        <v>0</v>
      </c>
      <c r="J131" s="17">
        <f t="shared" si="63"/>
        <v>0</v>
      </c>
      <c r="K131" s="79">
        <f t="shared" si="54"/>
        <v>0</v>
      </c>
      <c r="L131" s="17">
        <f t="shared" si="40"/>
        <v>0</v>
      </c>
      <c r="M131" s="78">
        <f t="shared" si="41"/>
        <v>0</v>
      </c>
      <c r="N131" s="17">
        <f t="shared" si="45"/>
        <v>0</v>
      </c>
      <c r="O131" s="3">
        <f t="shared" si="42"/>
        <v>0</v>
      </c>
      <c r="P131" s="31">
        <v>0</v>
      </c>
      <c r="Q131" s="30">
        <f t="shared" si="57"/>
        <v>0</v>
      </c>
      <c r="R131" s="17">
        <f t="shared" si="43"/>
        <v>0</v>
      </c>
      <c r="S131" s="17">
        <f t="shared" si="46"/>
        <v>0</v>
      </c>
      <c r="T131" s="23">
        <v>0</v>
      </c>
      <c r="U131" s="17">
        <f t="shared" si="44"/>
        <v>0</v>
      </c>
      <c r="W131" s="17">
        <f t="shared" si="64"/>
        <v>0</v>
      </c>
      <c r="X131" s="17">
        <f t="shared" si="64"/>
        <v>0</v>
      </c>
      <c r="Y131" s="17">
        <f t="shared" si="64"/>
        <v>0</v>
      </c>
      <c r="Z131" s="17">
        <f t="shared" si="64"/>
        <v>0</v>
      </c>
      <c r="AA131" s="17">
        <f t="shared" si="64"/>
        <v>0</v>
      </c>
      <c r="AB131" s="17">
        <f t="shared" si="64"/>
        <v>0</v>
      </c>
      <c r="AC131" s="17">
        <f t="shared" si="64"/>
        <v>0</v>
      </c>
      <c r="AD131" s="17">
        <f t="shared" si="64"/>
        <v>0</v>
      </c>
      <c r="AE131" s="17">
        <f t="shared" si="64"/>
        <v>0</v>
      </c>
      <c r="AG131" s="17">
        <f t="shared" si="65"/>
        <v>0</v>
      </c>
      <c r="AH131" s="17">
        <f t="shared" si="65"/>
        <v>0</v>
      </c>
      <c r="AI131" s="17">
        <f t="shared" si="65"/>
        <v>0</v>
      </c>
      <c r="AJ131" s="17">
        <f t="shared" si="65"/>
        <v>0</v>
      </c>
      <c r="AK131" s="17">
        <f t="shared" si="65"/>
        <v>0</v>
      </c>
      <c r="AL131" s="17">
        <f t="shared" si="65"/>
        <v>0</v>
      </c>
      <c r="AN131" s="36">
        <f t="shared" si="55"/>
        <v>0</v>
      </c>
      <c r="AO131" s="5"/>
    </row>
    <row r="132" spans="1:41" ht="15">
      <c r="A132" s="24" t="s">
        <v>12473</v>
      </c>
      <c r="B132" s="15">
        <f t="shared" si="36"/>
        <v>0</v>
      </c>
      <c r="C132" s="22" t="s">
        <v>12474</v>
      </c>
      <c r="D132" s="78">
        <f t="shared" si="37"/>
        <v>0</v>
      </c>
      <c r="E132" s="17">
        <f t="shared" si="38"/>
        <v>0</v>
      </c>
      <c r="F132" s="3">
        <f t="shared" si="39"/>
        <v>0</v>
      </c>
      <c r="G132" s="19">
        <f t="shared" si="56"/>
        <v>0</v>
      </c>
      <c r="H132" s="23">
        <v>0</v>
      </c>
      <c r="I132" s="17">
        <f t="shared" si="63"/>
        <v>0</v>
      </c>
      <c r="J132" s="17">
        <f t="shared" si="63"/>
        <v>0</v>
      </c>
      <c r="K132" s="79">
        <f t="shared" si="54"/>
        <v>0</v>
      </c>
      <c r="L132" s="17">
        <f t="shared" si="40"/>
        <v>0</v>
      </c>
      <c r="M132" s="78">
        <f t="shared" si="41"/>
        <v>0</v>
      </c>
      <c r="N132" s="17">
        <f t="shared" si="45"/>
        <v>0</v>
      </c>
      <c r="O132" s="3">
        <f t="shared" si="42"/>
        <v>0</v>
      </c>
      <c r="P132" s="31">
        <v>0</v>
      </c>
      <c r="Q132" s="30">
        <f t="shared" si="57"/>
        <v>0</v>
      </c>
      <c r="R132" s="17">
        <f t="shared" si="43"/>
        <v>0</v>
      </c>
      <c r="S132" s="17">
        <f t="shared" si="46"/>
        <v>0</v>
      </c>
      <c r="T132" s="23">
        <v>0</v>
      </c>
      <c r="U132" s="17">
        <f t="shared" si="44"/>
        <v>0</v>
      </c>
      <c r="W132" s="17">
        <f t="shared" si="64"/>
        <v>0</v>
      </c>
      <c r="X132" s="17">
        <f t="shared" si="64"/>
        <v>0</v>
      </c>
      <c r="Y132" s="17">
        <f t="shared" si="64"/>
        <v>0</v>
      </c>
      <c r="Z132" s="17">
        <f t="shared" si="64"/>
        <v>0</v>
      </c>
      <c r="AA132" s="17">
        <f t="shared" si="64"/>
        <v>0</v>
      </c>
      <c r="AB132" s="17">
        <f t="shared" si="64"/>
        <v>0</v>
      </c>
      <c r="AC132" s="17">
        <f t="shared" si="64"/>
        <v>0</v>
      </c>
      <c r="AD132" s="17">
        <f t="shared" si="64"/>
        <v>0</v>
      </c>
      <c r="AE132" s="17">
        <f t="shared" si="64"/>
        <v>0</v>
      </c>
      <c r="AG132" s="17">
        <f t="shared" si="65"/>
        <v>0</v>
      </c>
      <c r="AH132" s="17">
        <f t="shared" si="65"/>
        <v>0</v>
      </c>
      <c r="AI132" s="17">
        <f t="shared" si="65"/>
        <v>0</v>
      </c>
      <c r="AJ132" s="17">
        <f t="shared" si="65"/>
        <v>0</v>
      </c>
      <c r="AK132" s="17">
        <f t="shared" si="65"/>
        <v>0</v>
      </c>
      <c r="AL132" s="17">
        <f t="shared" si="65"/>
        <v>0</v>
      </c>
      <c r="AN132" s="36">
        <f t="shared" si="55"/>
        <v>0</v>
      </c>
      <c r="AO132" s="33"/>
    </row>
    <row r="133" spans="1:41" ht="15">
      <c r="A133" s="24" t="s">
        <v>12475</v>
      </c>
      <c r="B133" s="15">
        <f t="shared" si="36"/>
        <v>0</v>
      </c>
      <c r="C133" s="22" t="s">
        <v>12476</v>
      </c>
      <c r="D133" s="78">
        <f t="shared" si="37"/>
        <v>0</v>
      </c>
      <c r="E133" s="17">
        <f t="shared" si="38"/>
        <v>0</v>
      </c>
      <c r="F133" s="3">
        <f t="shared" si="39"/>
        <v>0</v>
      </c>
      <c r="G133" s="19">
        <f t="shared" si="56"/>
        <v>0</v>
      </c>
      <c r="H133" s="23">
        <v>0</v>
      </c>
      <c r="I133" s="17">
        <f t="shared" si="63"/>
        <v>0</v>
      </c>
      <c r="J133" s="17">
        <f t="shared" si="63"/>
        <v>0</v>
      </c>
      <c r="K133" s="79">
        <f t="shared" si="54"/>
        <v>0</v>
      </c>
      <c r="L133" s="17">
        <f t="shared" si="40"/>
        <v>0</v>
      </c>
      <c r="M133" s="78">
        <f t="shared" si="41"/>
        <v>0</v>
      </c>
      <c r="N133" s="17">
        <f t="shared" si="45"/>
        <v>0</v>
      </c>
      <c r="O133" s="3">
        <f t="shared" si="42"/>
        <v>0</v>
      </c>
      <c r="P133" s="31">
        <v>0</v>
      </c>
      <c r="Q133" s="30">
        <f t="shared" si="57"/>
        <v>0</v>
      </c>
      <c r="R133" s="17">
        <f t="shared" si="43"/>
        <v>0</v>
      </c>
      <c r="S133" s="17">
        <f t="shared" si="46"/>
        <v>0</v>
      </c>
      <c r="T133" s="23">
        <v>0</v>
      </c>
      <c r="U133" s="17">
        <f t="shared" si="44"/>
        <v>0</v>
      </c>
      <c r="W133" s="17">
        <f t="shared" si="64"/>
        <v>0</v>
      </c>
      <c r="X133" s="17">
        <f t="shared" si="64"/>
        <v>0</v>
      </c>
      <c r="Y133" s="17">
        <f t="shared" si="64"/>
        <v>0</v>
      </c>
      <c r="Z133" s="17">
        <f t="shared" si="64"/>
        <v>0</v>
      </c>
      <c r="AA133" s="17">
        <f t="shared" si="64"/>
        <v>0</v>
      </c>
      <c r="AB133" s="17">
        <f t="shared" si="64"/>
        <v>0</v>
      </c>
      <c r="AC133" s="17">
        <f t="shared" si="64"/>
        <v>0</v>
      </c>
      <c r="AD133" s="17">
        <f t="shared" si="64"/>
        <v>0</v>
      </c>
      <c r="AE133" s="17">
        <f t="shared" si="64"/>
        <v>0</v>
      </c>
      <c r="AG133" s="17">
        <f t="shared" si="65"/>
        <v>0</v>
      </c>
      <c r="AH133" s="17">
        <f t="shared" si="65"/>
        <v>0</v>
      </c>
      <c r="AI133" s="17">
        <f t="shared" si="65"/>
        <v>0</v>
      </c>
      <c r="AJ133" s="17">
        <f t="shared" si="65"/>
        <v>0</v>
      </c>
      <c r="AK133" s="17">
        <f t="shared" si="65"/>
        <v>0</v>
      </c>
      <c r="AL133" s="17">
        <f t="shared" si="65"/>
        <v>0</v>
      </c>
      <c r="AN133" s="36">
        <f t="shared" si="55"/>
        <v>0</v>
      </c>
      <c r="AO133" s="33"/>
    </row>
    <row r="134" spans="1:41" ht="15">
      <c r="A134" s="24" t="s">
        <v>12477</v>
      </c>
      <c r="B134" s="15">
        <f t="shared" si="36"/>
        <v>0</v>
      </c>
      <c r="C134" s="22" t="s">
        <v>12478</v>
      </c>
      <c r="D134" s="78">
        <f t="shared" si="37"/>
        <v>0</v>
      </c>
      <c r="E134" s="17">
        <f t="shared" si="38"/>
        <v>0</v>
      </c>
      <c r="F134" s="3">
        <f t="shared" si="39"/>
        <v>0</v>
      </c>
      <c r="G134" s="19">
        <f t="shared" si="56"/>
        <v>0</v>
      </c>
      <c r="H134" s="23">
        <v>0</v>
      </c>
      <c r="I134" s="17">
        <f t="shared" si="63"/>
        <v>0</v>
      </c>
      <c r="J134" s="17">
        <f t="shared" si="63"/>
        <v>0</v>
      </c>
      <c r="K134" s="79">
        <f t="shared" si="54"/>
        <v>0</v>
      </c>
      <c r="L134" s="17">
        <f t="shared" si="40"/>
        <v>0</v>
      </c>
      <c r="M134" s="78">
        <f t="shared" si="41"/>
        <v>0</v>
      </c>
      <c r="N134" s="17">
        <f t="shared" si="45"/>
        <v>0</v>
      </c>
      <c r="O134" s="3">
        <f t="shared" si="42"/>
        <v>0</v>
      </c>
      <c r="P134" s="31">
        <v>0</v>
      </c>
      <c r="Q134" s="30">
        <f t="shared" si="57"/>
        <v>0</v>
      </c>
      <c r="R134" s="17">
        <f t="shared" si="43"/>
        <v>0</v>
      </c>
      <c r="S134" s="17">
        <f t="shared" si="46"/>
        <v>0</v>
      </c>
      <c r="T134" s="23">
        <v>0</v>
      </c>
      <c r="U134" s="17">
        <f t="shared" si="44"/>
        <v>0</v>
      </c>
      <c r="W134" s="17">
        <f t="shared" si="64"/>
        <v>0</v>
      </c>
      <c r="X134" s="17">
        <f t="shared" si="64"/>
        <v>0</v>
      </c>
      <c r="Y134" s="17">
        <f t="shared" si="64"/>
        <v>0</v>
      </c>
      <c r="Z134" s="17">
        <f t="shared" si="64"/>
        <v>0</v>
      </c>
      <c r="AA134" s="17">
        <f t="shared" si="64"/>
        <v>0</v>
      </c>
      <c r="AB134" s="17">
        <f t="shared" si="64"/>
        <v>0</v>
      </c>
      <c r="AC134" s="17">
        <f t="shared" si="64"/>
        <v>0</v>
      </c>
      <c r="AD134" s="17">
        <f t="shared" si="64"/>
        <v>0</v>
      </c>
      <c r="AE134" s="17">
        <f t="shared" si="64"/>
        <v>0</v>
      </c>
      <c r="AG134" s="17">
        <f t="shared" si="65"/>
        <v>0</v>
      </c>
      <c r="AH134" s="17">
        <f t="shared" si="65"/>
        <v>0</v>
      </c>
      <c r="AI134" s="17">
        <f t="shared" si="65"/>
        <v>0</v>
      </c>
      <c r="AJ134" s="17">
        <f t="shared" si="65"/>
        <v>0</v>
      </c>
      <c r="AK134" s="17">
        <f t="shared" si="65"/>
        <v>0</v>
      </c>
      <c r="AL134" s="17">
        <f t="shared" si="65"/>
        <v>0</v>
      </c>
      <c r="AN134" s="36">
        <f t="shared" si="55"/>
        <v>0</v>
      </c>
      <c r="AO134" s="5"/>
    </row>
    <row r="135" spans="1:41" ht="15">
      <c r="A135" s="24" t="s">
        <v>12479</v>
      </c>
      <c r="B135" s="15">
        <f t="shared" si="36"/>
        <v>0</v>
      </c>
      <c r="C135" s="22" t="s">
        <v>12480</v>
      </c>
      <c r="D135" s="78">
        <f t="shared" si="37"/>
        <v>0</v>
      </c>
      <c r="E135" s="17">
        <f t="shared" si="38"/>
        <v>0</v>
      </c>
      <c r="F135" s="3">
        <f t="shared" si="39"/>
        <v>0</v>
      </c>
      <c r="G135" s="19">
        <f t="shared" si="56"/>
        <v>0</v>
      </c>
      <c r="H135" s="20">
        <v>0</v>
      </c>
      <c r="I135" s="17">
        <f t="shared" si="63"/>
        <v>0</v>
      </c>
      <c r="J135" s="17">
        <f t="shared" si="63"/>
        <v>0</v>
      </c>
      <c r="K135" s="79">
        <f t="shared" si="54"/>
        <v>0</v>
      </c>
      <c r="L135" s="17">
        <f t="shared" si="40"/>
        <v>0</v>
      </c>
      <c r="M135" s="78">
        <f t="shared" si="41"/>
        <v>0</v>
      </c>
      <c r="N135" s="17">
        <f t="shared" si="45"/>
        <v>0</v>
      </c>
      <c r="O135" s="3">
        <f t="shared" si="42"/>
        <v>0</v>
      </c>
      <c r="P135" s="31">
        <v>0</v>
      </c>
      <c r="Q135" s="30">
        <f t="shared" si="57"/>
        <v>0</v>
      </c>
      <c r="R135" s="17">
        <f t="shared" si="43"/>
        <v>0</v>
      </c>
      <c r="S135" s="17">
        <f t="shared" si="46"/>
        <v>0</v>
      </c>
      <c r="T135" s="23">
        <v>0</v>
      </c>
      <c r="U135" s="17">
        <f t="shared" si="44"/>
        <v>0</v>
      </c>
      <c r="W135" s="17">
        <f t="shared" si="64"/>
        <v>0</v>
      </c>
      <c r="X135" s="17">
        <f t="shared" si="64"/>
        <v>0</v>
      </c>
      <c r="Y135" s="17">
        <f t="shared" si="64"/>
        <v>0</v>
      </c>
      <c r="Z135" s="17">
        <f t="shared" si="64"/>
        <v>0</v>
      </c>
      <c r="AA135" s="17">
        <f t="shared" si="64"/>
        <v>0</v>
      </c>
      <c r="AB135" s="17">
        <f t="shared" si="64"/>
        <v>0</v>
      </c>
      <c r="AC135" s="17">
        <f t="shared" si="64"/>
        <v>0</v>
      </c>
      <c r="AD135" s="17">
        <f t="shared" si="64"/>
        <v>0</v>
      </c>
      <c r="AE135" s="17">
        <f t="shared" si="64"/>
        <v>0</v>
      </c>
      <c r="AG135" s="17">
        <f t="shared" si="65"/>
        <v>0</v>
      </c>
      <c r="AH135" s="17">
        <f t="shared" si="65"/>
        <v>0</v>
      </c>
      <c r="AI135" s="17">
        <f t="shared" si="65"/>
        <v>0</v>
      </c>
      <c r="AJ135" s="17">
        <f t="shared" si="65"/>
        <v>0</v>
      </c>
      <c r="AK135" s="17">
        <f t="shared" si="65"/>
        <v>0</v>
      </c>
      <c r="AL135" s="17">
        <f t="shared" si="65"/>
        <v>0</v>
      </c>
      <c r="AN135" s="36">
        <f t="shared" si="55"/>
        <v>0</v>
      </c>
      <c r="AO135" s="5"/>
    </row>
    <row r="136" spans="1:41" ht="15">
      <c r="A136" s="24" t="s">
        <v>12481</v>
      </c>
      <c r="B136" s="15">
        <f t="shared" ref="B136:B199" si="66">D136-M136</f>
        <v>0</v>
      </c>
      <c r="C136" s="22" t="s">
        <v>12482</v>
      </c>
      <c r="D136" s="78">
        <f t="shared" ref="D136:D199" si="67">SUM(E136:F136,L136)</f>
        <v>0</v>
      </c>
      <c r="E136" s="17">
        <f t="shared" ref="E136:E199" si="68">SUMPRODUCT(E$374:E$599*(LEFT($A$374:$A$599,LEN($A136))=$A136))</f>
        <v>0</v>
      </c>
      <c r="F136" s="3">
        <f t="shared" ref="F136:F199" si="69">SUM(G136,H136:K136)</f>
        <v>0</v>
      </c>
      <c r="G136" s="19">
        <f t="shared" si="56"/>
        <v>0</v>
      </c>
      <c r="H136" s="23">
        <v>0</v>
      </c>
      <c r="I136" s="17">
        <f t="shared" si="63"/>
        <v>0</v>
      </c>
      <c r="J136" s="17">
        <f t="shared" si="63"/>
        <v>0</v>
      </c>
      <c r="K136" s="79">
        <f t="shared" si="54"/>
        <v>0</v>
      </c>
      <c r="L136" s="17">
        <f t="shared" ref="L136:L199" si="70">SUMPRODUCT(L$374:L$599*(LEFT($A$374:$A$599,LEN($A136))=$A136))</f>
        <v>0</v>
      </c>
      <c r="M136" s="78">
        <f t="shared" ref="M136:M199" si="71">SUM(N136:O136,U136)</f>
        <v>0</v>
      </c>
      <c r="N136" s="17">
        <f t="shared" si="45"/>
        <v>0</v>
      </c>
      <c r="O136" s="3">
        <f t="shared" ref="O136:O199" si="72">SUM(P136:T136)</f>
        <v>0</v>
      </c>
      <c r="P136" s="31">
        <v>0</v>
      </c>
      <c r="Q136" s="30">
        <f t="shared" si="57"/>
        <v>0</v>
      </c>
      <c r="R136" s="17">
        <f t="shared" ref="R136:R199" si="73">SUMPRODUCT(R$374:R$599*(LEFT($A$374:$A$599,LEN($A136))=$A136))</f>
        <v>0</v>
      </c>
      <c r="S136" s="17">
        <f t="shared" si="46"/>
        <v>0</v>
      </c>
      <c r="T136" s="23">
        <v>0</v>
      </c>
      <c r="U136" s="17">
        <f t="shared" ref="U136:U199" si="74">SUMPRODUCT(U$374:U$599*(LEFT($A$374:$A$599,LEN($A136))=$A136))</f>
        <v>0</v>
      </c>
      <c r="W136" s="17">
        <f t="shared" si="64"/>
        <v>0</v>
      </c>
      <c r="X136" s="17">
        <f t="shared" si="64"/>
        <v>0</v>
      </c>
      <c r="Y136" s="17">
        <f t="shared" si="64"/>
        <v>0</v>
      </c>
      <c r="Z136" s="17">
        <f t="shared" si="64"/>
        <v>0</v>
      </c>
      <c r="AA136" s="17">
        <f t="shared" si="64"/>
        <v>0</v>
      </c>
      <c r="AB136" s="17">
        <f t="shared" si="64"/>
        <v>0</v>
      </c>
      <c r="AC136" s="17">
        <f t="shared" si="64"/>
        <v>0</v>
      </c>
      <c r="AD136" s="17">
        <f t="shared" si="64"/>
        <v>0</v>
      </c>
      <c r="AE136" s="17">
        <f t="shared" si="64"/>
        <v>0</v>
      </c>
      <c r="AG136" s="17">
        <f t="shared" si="65"/>
        <v>0</v>
      </c>
      <c r="AH136" s="17">
        <f t="shared" si="65"/>
        <v>0</v>
      </c>
      <c r="AI136" s="17">
        <f t="shared" si="65"/>
        <v>0</v>
      </c>
      <c r="AJ136" s="17">
        <f t="shared" si="65"/>
        <v>0</v>
      </c>
      <c r="AK136" s="17">
        <f t="shared" si="65"/>
        <v>0</v>
      </c>
      <c r="AL136" s="17">
        <f t="shared" si="65"/>
        <v>0</v>
      </c>
      <c r="AN136" s="36">
        <f t="shared" si="55"/>
        <v>0</v>
      </c>
      <c r="AO136" s="33"/>
    </row>
    <row r="137" spans="1:41" ht="15">
      <c r="A137" s="24" t="s">
        <v>12483</v>
      </c>
      <c r="B137" s="15">
        <f t="shared" si="66"/>
        <v>0</v>
      </c>
      <c r="C137" s="22" t="s">
        <v>12484</v>
      </c>
      <c r="D137" s="78">
        <f t="shared" si="67"/>
        <v>0</v>
      </c>
      <c r="E137" s="17">
        <f t="shared" si="68"/>
        <v>0</v>
      </c>
      <c r="F137" s="3">
        <f t="shared" si="69"/>
        <v>0</v>
      </c>
      <c r="G137" s="19">
        <f t="shared" si="56"/>
        <v>0</v>
      </c>
      <c r="H137" s="23">
        <v>0</v>
      </c>
      <c r="I137" s="17">
        <f t="shared" si="63"/>
        <v>0</v>
      </c>
      <c r="J137" s="17">
        <f t="shared" si="63"/>
        <v>0</v>
      </c>
      <c r="K137" s="79">
        <f t="shared" si="54"/>
        <v>0</v>
      </c>
      <c r="L137" s="17">
        <f t="shared" si="70"/>
        <v>0</v>
      </c>
      <c r="M137" s="78">
        <f t="shared" si="71"/>
        <v>0</v>
      </c>
      <c r="N137" s="17">
        <f t="shared" ref="N137:N200" si="75">SUMPRODUCT(N$374:N$599*(LEFT($A$374:$A$599,LEN($A137))=$A137))+MIN(SUMPRODUCT(S$374:S$599*(LEFT($A$374:$A$599,LEN($A137))=$A137))+AN137,0)</f>
        <v>0</v>
      </c>
      <c r="O137" s="3">
        <f t="shared" si="72"/>
        <v>0</v>
      </c>
      <c r="P137" s="31">
        <v>0</v>
      </c>
      <c r="Q137" s="30">
        <f t="shared" si="57"/>
        <v>0</v>
      </c>
      <c r="R137" s="17">
        <f t="shared" si="73"/>
        <v>0</v>
      </c>
      <c r="S137" s="17">
        <f t="shared" ref="S137:S200" si="76">MAX(SUMPRODUCT(S$374:S$599*(LEFT($A$374:$A$599,LEN($A137))=$A137))+AN137,0)</f>
        <v>0</v>
      </c>
      <c r="T137" s="23">
        <v>0</v>
      </c>
      <c r="U137" s="17">
        <f t="shared" si="74"/>
        <v>0</v>
      </c>
      <c r="W137" s="17">
        <f t="shared" si="64"/>
        <v>0</v>
      </c>
      <c r="X137" s="17">
        <f t="shared" si="64"/>
        <v>0</v>
      </c>
      <c r="Y137" s="17">
        <f t="shared" si="64"/>
        <v>0</v>
      </c>
      <c r="Z137" s="17">
        <f t="shared" si="64"/>
        <v>0</v>
      </c>
      <c r="AA137" s="17">
        <f t="shared" si="64"/>
        <v>0</v>
      </c>
      <c r="AB137" s="17">
        <f t="shared" si="64"/>
        <v>0</v>
      </c>
      <c r="AC137" s="17">
        <f t="shared" si="64"/>
        <v>0</v>
      </c>
      <c r="AD137" s="17">
        <f t="shared" si="64"/>
        <v>0</v>
      </c>
      <c r="AE137" s="17">
        <f t="shared" si="64"/>
        <v>0</v>
      </c>
      <c r="AG137" s="17">
        <f t="shared" si="65"/>
        <v>0</v>
      </c>
      <c r="AH137" s="17">
        <f t="shared" si="65"/>
        <v>0</v>
      </c>
      <c r="AI137" s="17">
        <f t="shared" si="65"/>
        <v>0</v>
      </c>
      <c r="AJ137" s="17">
        <f t="shared" si="65"/>
        <v>0</v>
      </c>
      <c r="AK137" s="17">
        <f t="shared" si="65"/>
        <v>0</v>
      </c>
      <c r="AL137" s="17">
        <f t="shared" si="65"/>
        <v>0</v>
      </c>
      <c r="AN137" s="36">
        <f t="shared" si="55"/>
        <v>0</v>
      </c>
      <c r="AO137" s="33"/>
    </row>
    <row r="138" spans="1:41" ht="15">
      <c r="A138" s="24" t="s">
        <v>12485</v>
      </c>
      <c r="B138" s="15">
        <f t="shared" si="66"/>
        <v>0</v>
      </c>
      <c r="C138" s="22" t="s">
        <v>12486</v>
      </c>
      <c r="D138" s="78">
        <f t="shared" si="67"/>
        <v>0</v>
      </c>
      <c r="E138" s="17">
        <f t="shared" si="68"/>
        <v>0</v>
      </c>
      <c r="F138" s="3">
        <f t="shared" si="69"/>
        <v>0</v>
      </c>
      <c r="G138" s="19">
        <f t="shared" si="56"/>
        <v>0</v>
      </c>
      <c r="H138" s="23">
        <v>0</v>
      </c>
      <c r="I138" s="17">
        <f t="shared" si="63"/>
        <v>0</v>
      </c>
      <c r="J138" s="17">
        <f t="shared" si="63"/>
        <v>0</v>
      </c>
      <c r="K138" s="79">
        <f t="shared" si="54"/>
        <v>0</v>
      </c>
      <c r="L138" s="17">
        <f t="shared" si="70"/>
        <v>0</v>
      </c>
      <c r="M138" s="78">
        <f t="shared" si="71"/>
        <v>0</v>
      </c>
      <c r="N138" s="17">
        <f t="shared" si="75"/>
        <v>0</v>
      </c>
      <c r="O138" s="3">
        <f t="shared" si="72"/>
        <v>0</v>
      </c>
      <c r="P138" s="31">
        <v>0</v>
      </c>
      <c r="Q138" s="30">
        <f t="shared" si="57"/>
        <v>0</v>
      </c>
      <c r="R138" s="17">
        <f t="shared" si="73"/>
        <v>0</v>
      </c>
      <c r="S138" s="17">
        <f t="shared" si="76"/>
        <v>0</v>
      </c>
      <c r="T138" s="23">
        <v>0</v>
      </c>
      <c r="U138" s="17">
        <f t="shared" si="74"/>
        <v>0</v>
      </c>
      <c r="W138" s="17">
        <f t="shared" ref="W138:AE147" si="77">SUMPRODUCT(W$374:W$599*(LEFT($A$374:$A$599,LEN($A138))=$A138))</f>
        <v>0</v>
      </c>
      <c r="X138" s="17">
        <f t="shared" si="77"/>
        <v>0</v>
      </c>
      <c r="Y138" s="17">
        <f t="shared" si="77"/>
        <v>0</v>
      </c>
      <c r="Z138" s="17">
        <f t="shared" si="77"/>
        <v>0</v>
      </c>
      <c r="AA138" s="17">
        <f t="shared" si="77"/>
        <v>0</v>
      </c>
      <c r="AB138" s="17">
        <f t="shared" si="77"/>
        <v>0</v>
      </c>
      <c r="AC138" s="17">
        <f t="shared" si="77"/>
        <v>0</v>
      </c>
      <c r="AD138" s="17">
        <f t="shared" si="77"/>
        <v>0</v>
      </c>
      <c r="AE138" s="17">
        <f t="shared" si="77"/>
        <v>0</v>
      </c>
      <c r="AG138" s="17">
        <f t="shared" ref="AG138:AL147" si="78">SUMPRODUCT(AG$374:AG$599*(LEFT($A$374:$A$599,LEN($A138))=$A138))</f>
        <v>0</v>
      </c>
      <c r="AH138" s="17">
        <f t="shared" si="78"/>
        <v>0</v>
      </c>
      <c r="AI138" s="17">
        <f t="shared" si="78"/>
        <v>0</v>
      </c>
      <c r="AJ138" s="17">
        <f t="shared" si="78"/>
        <v>0</v>
      </c>
      <c r="AK138" s="17">
        <f t="shared" si="78"/>
        <v>0</v>
      </c>
      <c r="AL138" s="17">
        <f t="shared" si="78"/>
        <v>0</v>
      </c>
      <c r="AN138" s="36">
        <f t="shared" si="55"/>
        <v>0</v>
      </c>
      <c r="AO138" s="5"/>
    </row>
    <row r="139" spans="1:41" ht="15">
      <c r="A139" s="24" t="s">
        <v>12487</v>
      </c>
      <c r="B139" s="15">
        <f t="shared" si="66"/>
        <v>0</v>
      </c>
      <c r="C139" s="22" t="s">
        <v>12488</v>
      </c>
      <c r="D139" s="78">
        <f t="shared" si="67"/>
        <v>0</v>
      </c>
      <c r="E139" s="17">
        <f t="shared" si="68"/>
        <v>0</v>
      </c>
      <c r="F139" s="3">
        <f t="shared" si="69"/>
        <v>0</v>
      </c>
      <c r="G139" s="19">
        <f t="shared" si="56"/>
        <v>0</v>
      </c>
      <c r="H139" s="23">
        <v>0</v>
      </c>
      <c r="I139" s="17">
        <f t="shared" si="63"/>
        <v>0</v>
      </c>
      <c r="J139" s="17">
        <f t="shared" si="63"/>
        <v>0</v>
      </c>
      <c r="K139" s="79">
        <f t="shared" si="54"/>
        <v>0</v>
      </c>
      <c r="L139" s="17">
        <f t="shared" si="70"/>
        <v>0</v>
      </c>
      <c r="M139" s="78">
        <f t="shared" si="71"/>
        <v>0</v>
      </c>
      <c r="N139" s="17">
        <f t="shared" si="75"/>
        <v>0</v>
      </c>
      <c r="O139" s="3">
        <f t="shared" si="72"/>
        <v>0</v>
      </c>
      <c r="P139" s="31">
        <v>0</v>
      </c>
      <c r="Q139" s="30">
        <f t="shared" si="57"/>
        <v>0</v>
      </c>
      <c r="R139" s="17">
        <f t="shared" si="73"/>
        <v>0</v>
      </c>
      <c r="S139" s="17">
        <f t="shared" si="76"/>
        <v>0</v>
      </c>
      <c r="T139" s="23">
        <v>0</v>
      </c>
      <c r="U139" s="17">
        <f t="shared" si="74"/>
        <v>0</v>
      </c>
      <c r="W139" s="17">
        <f t="shared" si="77"/>
        <v>0</v>
      </c>
      <c r="X139" s="17">
        <f t="shared" si="77"/>
        <v>0</v>
      </c>
      <c r="Y139" s="17">
        <f t="shared" si="77"/>
        <v>0</v>
      </c>
      <c r="Z139" s="17">
        <f t="shared" si="77"/>
        <v>0</v>
      </c>
      <c r="AA139" s="17">
        <f t="shared" si="77"/>
        <v>0</v>
      </c>
      <c r="AB139" s="17">
        <f t="shared" si="77"/>
        <v>0</v>
      </c>
      <c r="AC139" s="17">
        <f t="shared" si="77"/>
        <v>0</v>
      </c>
      <c r="AD139" s="17">
        <f t="shared" si="77"/>
        <v>0</v>
      </c>
      <c r="AE139" s="17">
        <f t="shared" si="77"/>
        <v>0</v>
      </c>
      <c r="AG139" s="17">
        <f t="shared" si="78"/>
        <v>0</v>
      </c>
      <c r="AH139" s="17">
        <f t="shared" si="78"/>
        <v>0</v>
      </c>
      <c r="AI139" s="17">
        <f t="shared" si="78"/>
        <v>0</v>
      </c>
      <c r="AJ139" s="17">
        <f t="shared" si="78"/>
        <v>0</v>
      </c>
      <c r="AK139" s="17">
        <f t="shared" si="78"/>
        <v>0</v>
      </c>
      <c r="AL139" s="17">
        <f t="shared" si="78"/>
        <v>0</v>
      </c>
      <c r="AN139" s="36">
        <f t="shared" si="55"/>
        <v>0</v>
      </c>
      <c r="AO139" s="5"/>
    </row>
    <row r="140" spans="1:41" ht="15">
      <c r="A140" s="24" t="s">
        <v>12489</v>
      </c>
      <c r="B140" s="15">
        <f t="shared" si="66"/>
        <v>0</v>
      </c>
      <c r="C140" s="22" t="s">
        <v>12490</v>
      </c>
      <c r="D140" s="78">
        <f t="shared" si="67"/>
        <v>0</v>
      </c>
      <c r="E140" s="17">
        <f t="shared" si="68"/>
        <v>0</v>
      </c>
      <c r="F140" s="3">
        <f t="shared" si="69"/>
        <v>0</v>
      </c>
      <c r="G140" s="19">
        <f t="shared" si="56"/>
        <v>0</v>
      </c>
      <c r="H140" s="23">
        <v>0</v>
      </c>
      <c r="I140" s="17">
        <f t="shared" si="63"/>
        <v>0</v>
      </c>
      <c r="J140" s="17">
        <f t="shared" si="63"/>
        <v>0</v>
      </c>
      <c r="K140" s="79">
        <f t="shared" si="54"/>
        <v>0</v>
      </c>
      <c r="L140" s="17">
        <f t="shared" si="70"/>
        <v>0</v>
      </c>
      <c r="M140" s="78">
        <f t="shared" si="71"/>
        <v>0</v>
      </c>
      <c r="N140" s="17">
        <f t="shared" si="75"/>
        <v>0</v>
      </c>
      <c r="O140" s="3">
        <f t="shared" si="72"/>
        <v>0</v>
      </c>
      <c r="P140" s="31">
        <v>0</v>
      </c>
      <c r="Q140" s="30">
        <f t="shared" si="57"/>
        <v>0</v>
      </c>
      <c r="R140" s="17">
        <f t="shared" si="73"/>
        <v>0</v>
      </c>
      <c r="S140" s="17">
        <f t="shared" si="76"/>
        <v>0</v>
      </c>
      <c r="T140" s="23">
        <v>0</v>
      </c>
      <c r="U140" s="17">
        <f t="shared" si="74"/>
        <v>0</v>
      </c>
      <c r="W140" s="17">
        <f t="shared" si="77"/>
        <v>0</v>
      </c>
      <c r="X140" s="17">
        <f t="shared" si="77"/>
        <v>0</v>
      </c>
      <c r="Y140" s="17">
        <f t="shared" si="77"/>
        <v>0</v>
      </c>
      <c r="Z140" s="17">
        <f t="shared" si="77"/>
        <v>0</v>
      </c>
      <c r="AA140" s="17">
        <f t="shared" si="77"/>
        <v>0</v>
      </c>
      <c r="AB140" s="17">
        <f t="shared" si="77"/>
        <v>0</v>
      </c>
      <c r="AC140" s="17">
        <f t="shared" si="77"/>
        <v>0</v>
      </c>
      <c r="AD140" s="17">
        <f t="shared" si="77"/>
        <v>0</v>
      </c>
      <c r="AE140" s="17">
        <f t="shared" si="77"/>
        <v>0</v>
      </c>
      <c r="AG140" s="17">
        <f t="shared" si="78"/>
        <v>0</v>
      </c>
      <c r="AH140" s="17">
        <f t="shared" si="78"/>
        <v>0</v>
      </c>
      <c r="AI140" s="17">
        <f t="shared" si="78"/>
        <v>0</v>
      </c>
      <c r="AJ140" s="17">
        <f t="shared" si="78"/>
        <v>0</v>
      </c>
      <c r="AK140" s="17">
        <f t="shared" si="78"/>
        <v>0</v>
      </c>
      <c r="AL140" s="17">
        <f t="shared" si="78"/>
        <v>0</v>
      </c>
      <c r="AN140" s="36">
        <f t="shared" si="55"/>
        <v>0</v>
      </c>
      <c r="AO140" s="33"/>
    </row>
    <row r="141" spans="1:41" ht="15">
      <c r="A141" s="24" t="s">
        <v>12491</v>
      </c>
      <c r="B141" s="15">
        <f t="shared" si="66"/>
        <v>0</v>
      </c>
      <c r="C141" s="22" t="s">
        <v>12492</v>
      </c>
      <c r="D141" s="78">
        <f t="shared" si="67"/>
        <v>0</v>
      </c>
      <c r="E141" s="17">
        <f t="shared" si="68"/>
        <v>0</v>
      </c>
      <c r="F141" s="3">
        <f t="shared" si="69"/>
        <v>0</v>
      </c>
      <c r="G141" s="19">
        <f t="shared" si="56"/>
        <v>0</v>
      </c>
      <c r="H141" s="23">
        <v>0</v>
      </c>
      <c r="I141" s="17">
        <f t="shared" si="63"/>
        <v>0</v>
      </c>
      <c r="J141" s="17">
        <f t="shared" si="63"/>
        <v>0</v>
      </c>
      <c r="K141" s="79">
        <f t="shared" si="54"/>
        <v>0</v>
      </c>
      <c r="L141" s="17">
        <f t="shared" si="70"/>
        <v>0</v>
      </c>
      <c r="M141" s="78">
        <f t="shared" si="71"/>
        <v>0</v>
      </c>
      <c r="N141" s="17">
        <f t="shared" si="75"/>
        <v>0</v>
      </c>
      <c r="O141" s="3">
        <f t="shared" si="72"/>
        <v>0</v>
      </c>
      <c r="P141" s="31">
        <v>0</v>
      </c>
      <c r="Q141" s="30">
        <f t="shared" si="57"/>
        <v>0</v>
      </c>
      <c r="R141" s="17">
        <f t="shared" si="73"/>
        <v>0</v>
      </c>
      <c r="S141" s="17">
        <f t="shared" si="76"/>
        <v>0</v>
      </c>
      <c r="T141" s="23">
        <v>0</v>
      </c>
      <c r="U141" s="17">
        <f t="shared" si="74"/>
        <v>0</v>
      </c>
      <c r="W141" s="17">
        <f t="shared" si="77"/>
        <v>0</v>
      </c>
      <c r="X141" s="17">
        <f t="shared" si="77"/>
        <v>0</v>
      </c>
      <c r="Y141" s="17">
        <f t="shared" si="77"/>
        <v>0</v>
      </c>
      <c r="Z141" s="17">
        <f t="shared" si="77"/>
        <v>0</v>
      </c>
      <c r="AA141" s="17">
        <f t="shared" si="77"/>
        <v>0</v>
      </c>
      <c r="AB141" s="17">
        <f t="shared" si="77"/>
        <v>0</v>
      </c>
      <c r="AC141" s="17">
        <f t="shared" si="77"/>
        <v>0</v>
      </c>
      <c r="AD141" s="17">
        <f t="shared" si="77"/>
        <v>0</v>
      </c>
      <c r="AE141" s="17">
        <f t="shared" si="77"/>
        <v>0</v>
      </c>
      <c r="AG141" s="17">
        <f t="shared" si="78"/>
        <v>0</v>
      </c>
      <c r="AH141" s="17">
        <f t="shared" si="78"/>
        <v>0</v>
      </c>
      <c r="AI141" s="17">
        <f t="shared" si="78"/>
        <v>0</v>
      </c>
      <c r="AJ141" s="17">
        <f t="shared" si="78"/>
        <v>0</v>
      </c>
      <c r="AK141" s="17">
        <f t="shared" si="78"/>
        <v>0</v>
      </c>
      <c r="AL141" s="17">
        <f t="shared" si="78"/>
        <v>0</v>
      </c>
      <c r="AN141" s="36">
        <f t="shared" si="55"/>
        <v>0</v>
      </c>
      <c r="AO141" s="33"/>
    </row>
    <row r="142" spans="1:41" ht="15">
      <c r="A142" s="24" t="s">
        <v>12493</v>
      </c>
      <c r="B142" s="15">
        <f t="shared" si="66"/>
        <v>0</v>
      </c>
      <c r="C142" s="22" t="s">
        <v>12494</v>
      </c>
      <c r="D142" s="78">
        <f t="shared" si="67"/>
        <v>0</v>
      </c>
      <c r="E142" s="17">
        <f t="shared" si="68"/>
        <v>0</v>
      </c>
      <c r="F142" s="3">
        <f t="shared" si="69"/>
        <v>0</v>
      </c>
      <c r="G142" s="19">
        <f t="shared" si="56"/>
        <v>0</v>
      </c>
      <c r="H142" s="23">
        <v>0</v>
      </c>
      <c r="I142" s="17">
        <f t="shared" si="63"/>
        <v>0</v>
      </c>
      <c r="J142" s="17">
        <f t="shared" si="63"/>
        <v>0</v>
      </c>
      <c r="K142" s="79">
        <f t="shared" si="54"/>
        <v>0</v>
      </c>
      <c r="L142" s="17">
        <f t="shared" si="70"/>
        <v>0</v>
      </c>
      <c r="M142" s="78">
        <f t="shared" si="71"/>
        <v>0</v>
      </c>
      <c r="N142" s="17">
        <f t="shared" si="75"/>
        <v>0</v>
      </c>
      <c r="O142" s="3">
        <f t="shared" si="72"/>
        <v>0</v>
      </c>
      <c r="P142" s="31">
        <v>0</v>
      </c>
      <c r="Q142" s="30">
        <f t="shared" si="57"/>
        <v>0</v>
      </c>
      <c r="R142" s="17">
        <f t="shared" si="73"/>
        <v>0</v>
      </c>
      <c r="S142" s="17">
        <f t="shared" si="76"/>
        <v>0</v>
      </c>
      <c r="T142" s="23">
        <v>0</v>
      </c>
      <c r="U142" s="17">
        <f t="shared" si="74"/>
        <v>0</v>
      </c>
      <c r="W142" s="17">
        <f t="shared" si="77"/>
        <v>0</v>
      </c>
      <c r="X142" s="17">
        <f t="shared" si="77"/>
        <v>0</v>
      </c>
      <c r="Y142" s="17">
        <f t="shared" si="77"/>
        <v>0</v>
      </c>
      <c r="Z142" s="17">
        <f t="shared" si="77"/>
        <v>0</v>
      </c>
      <c r="AA142" s="17">
        <f t="shared" si="77"/>
        <v>0</v>
      </c>
      <c r="AB142" s="17">
        <f t="shared" si="77"/>
        <v>0</v>
      </c>
      <c r="AC142" s="17">
        <f t="shared" si="77"/>
        <v>0</v>
      </c>
      <c r="AD142" s="17">
        <f t="shared" si="77"/>
        <v>0</v>
      </c>
      <c r="AE142" s="17">
        <f t="shared" si="77"/>
        <v>0</v>
      </c>
      <c r="AG142" s="17">
        <f t="shared" si="78"/>
        <v>0</v>
      </c>
      <c r="AH142" s="17">
        <f t="shared" si="78"/>
        <v>0</v>
      </c>
      <c r="AI142" s="17">
        <f t="shared" si="78"/>
        <v>0</v>
      </c>
      <c r="AJ142" s="17">
        <f t="shared" si="78"/>
        <v>0</v>
      </c>
      <c r="AK142" s="17">
        <f t="shared" si="78"/>
        <v>0</v>
      </c>
      <c r="AL142" s="17">
        <f t="shared" si="78"/>
        <v>0</v>
      </c>
      <c r="AN142" s="36">
        <f t="shared" si="55"/>
        <v>0</v>
      </c>
      <c r="AO142" s="5"/>
    </row>
    <row r="143" spans="1:41" ht="15">
      <c r="A143" s="24" t="s">
        <v>12495</v>
      </c>
      <c r="B143" s="15">
        <f t="shared" si="66"/>
        <v>0</v>
      </c>
      <c r="C143" s="22" t="s">
        <v>12496</v>
      </c>
      <c r="D143" s="78">
        <f t="shared" si="67"/>
        <v>0</v>
      </c>
      <c r="E143" s="17">
        <f t="shared" si="68"/>
        <v>0</v>
      </c>
      <c r="F143" s="3">
        <f t="shared" si="69"/>
        <v>0</v>
      </c>
      <c r="G143" s="19">
        <f t="shared" si="56"/>
        <v>0</v>
      </c>
      <c r="H143" s="23">
        <v>0</v>
      </c>
      <c r="I143" s="17">
        <f t="shared" si="63"/>
        <v>0</v>
      </c>
      <c r="J143" s="17">
        <f t="shared" si="63"/>
        <v>0</v>
      </c>
      <c r="K143" s="79">
        <f t="shared" si="54"/>
        <v>0</v>
      </c>
      <c r="L143" s="17">
        <f t="shared" si="70"/>
        <v>0</v>
      </c>
      <c r="M143" s="78">
        <f t="shared" si="71"/>
        <v>0</v>
      </c>
      <c r="N143" s="17">
        <f t="shared" si="75"/>
        <v>0</v>
      </c>
      <c r="O143" s="3">
        <f t="shared" si="72"/>
        <v>0</v>
      </c>
      <c r="P143" s="31">
        <v>0</v>
      </c>
      <c r="Q143" s="30">
        <f t="shared" si="57"/>
        <v>0</v>
      </c>
      <c r="R143" s="17">
        <f t="shared" si="73"/>
        <v>0</v>
      </c>
      <c r="S143" s="17">
        <f t="shared" si="76"/>
        <v>0</v>
      </c>
      <c r="T143" s="23">
        <v>0</v>
      </c>
      <c r="U143" s="17">
        <f t="shared" si="74"/>
        <v>0</v>
      </c>
      <c r="W143" s="17">
        <f t="shared" si="77"/>
        <v>0</v>
      </c>
      <c r="X143" s="17">
        <f t="shared" si="77"/>
        <v>0</v>
      </c>
      <c r="Y143" s="17">
        <f t="shared" si="77"/>
        <v>0</v>
      </c>
      <c r="Z143" s="17">
        <f t="shared" si="77"/>
        <v>0</v>
      </c>
      <c r="AA143" s="17">
        <f t="shared" si="77"/>
        <v>0</v>
      </c>
      <c r="AB143" s="17">
        <f t="shared" si="77"/>
        <v>0</v>
      </c>
      <c r="AC143" s="17">
        <f t="shared" si="77"/>
        <v>0</v>
      </c>
      <c r="AD143" s="17">
        <f t="shared" si="77"/>
        <v>0</v>
      </c>
      <c r="AE143" s="17">
        <f t="shared" si="77"/>
        <v>0</v>
      </c>
      <c r="AG143" s="17">
        <f t="shared" si="78"/>
        <v>0</v>
      </c>
      <c r="AH143" s="17">
        <f t="shared" si="78"/>
        <v>0</v>
      </c>
      <c r="AI143" s="17">
        <f t="shared" si="78"/>
        <v>0</v>
      </c>
      <c r="AJ143" s="17">
        <f t="shared" si="78"/>
        <v>0</v>
      </c>
      <c r="AK143" s="17">
        <f t="shared" si="78"/>
        <v>0</v>
      </c>
      <c r="AL143" s="17">
        <f t="shared" si="78"/>
        <v>0</v>
      </c>
      <c r="AN143" s="36">
        <f t="shared" si="55"/>
        <v>0</v>
      </c>
      <c r="AO143" s="5"/>
    </row>
    <row r="144" spans="1:41" ht="15">
      <c r="A144" s="24" t="s">
        <v>12497</v>
      </c>
      <c r="B144" s="15">
        <f t="shared" si="66"/>
        <v>0</v>
      </c>
      <c r="C144" s="22" t="s">
        <v>12498</v>
      </c>
      <c r="D144" s="78">
        <f t="shared" si="67"/>
        <v>0</v>
      </c>
      <c r="E144" s="17">
        <f t="shared" si="68"/>
        <v>0</v>
      </c>
      <c r="F144" s="3">
        <f t="shared" si="69"/>
        <v>0</v>
      </c>
      <c r="G144" s="19">
        <f t="shared" si="56"/>
        <v>0</v>
      </c>
      <c r="H144" s="23">
        <v>0</v>
      </c>
      <c r="I144" s="17">
        <f t="shared" si="63"/>
        <v>0</v>
      </c>
      <c r="J144" s="17">
        <f t="shared" si="63"/>
        <v>0</v>
      </c>
      <c r="K144" s="79">
        <f t="shared" si="54"/>
        <v>0</v>
      </c>
      <c r="L144" s="17">
        <f t="shared" si="70"/>
        <v>0</v>
      </c>
      <c r="M144" s="78">
        <f t="shared" si="71"/>
        <v>0</v>
      </c>
      <c r="N144" s="17">
        <f t="shared" si="75"/>
        <v>0</v>
      </c>
      <c r="O144" s="3">
        <f t="shared" si="72"/>
        <v>0</v>
      </c>
      <c r="P144" s="31">
        <v>0</v>
      </c>
      <c r="Q144" s="30">
        <f t="shared" si="57"/>
        <v>0</v>
      </c>
      <c r="R144" s="17">
        <f t="shared" si="73"/>
        <v>0</v>
      </c>
      <c r="S144" s="17">
        <f t="shared" si="76"/>
        <v>0</v>
      </c>
      <c r="T144" s="23">
        <v>0</v>
      </c>
      <c r="U144" s="17">
        <f t="shared" si="74"/>
        <v>0</v>
      </c>
      <c r="W144" s="17">
        <f t="shared" si="77"/>
        <v>0</v>
      </c>
      <c r="X144" s="17">
        <f t="shared" si="77"/>
        <v>0</v>
      </c>
      <c r="Y144" s="17">
        <f t="shared" si="77"/>
        <v>0</v>
      </c>
      <c r="Z144" s="17">
        <f t="shared" si="77"/>
        <v>0</v>
      </c>
      <c r="AA144" s="17">
        <f t="shared" si="77"/>
        <v>0</v>
      </c>
      <c r="AB144" s="17">
        <f t="shared" si="77"/>
        <v>0</v>
      </c>
      <c r="AC144" s="17">
        <f t="shared" si="77"/>
        <v>0</v>
      </c>
      <c r="AD144" s="17">
        <f t="shared" si="77"/>
        <v>0</v>
      </c>
      <c r="AE144" s="17">
        <f t="shared" si="77"/>
        <v>0</v>
      </c>
      <c r="AG144" s="17">
        <f t="shared" si="78"/>
        <v>0</v>
      </c>
      <c r="AH144" s="17">
        <f t="shared" si="78"/>
        <v>0</v>
      </c>
      <c r="AI144" s="17">
        <f t="shared" si="78"/>
        <v>0</v>
      </c>
      <c r="AJ144" s="17">
        <f t="shared" si="78"/>
        <v>0</v>
      </c>
      <c r="AK144" s="17">
        <f t="shared" si="78"/>
        <v>0</v>
      </c>
      <c r="AL144" s="17">
        <f t="shared" si="78"/>
        <v>0</v>
      </c>
      <c r="AN144" s="36">
        <f t="shared" si="55"/>
        <v>0</v>
      </c>
      <c r="AO144" s="33"/>
    </row>
    <row r="145" spans="1:41" ht="15">
      <c r="A145" s="24" t="s">
        <v>12499</v>
      </c>
      <c r="B145" s="15">
        <f t="shared" si="66"/>
        <v>0</v>
      </c>
      <c r="C145" s="22" t="s">
        <v>12500</v>
      </c>
      <c r="D145" s="78">
        <f t="shared" si="67"/>
        <v>0</v>
      </c>
      <c r="E145" s="17">
        <f t="shared" si="68"/>
        <v>0</v>
      </c>
      <c r="F145" s="3">
        <f t="shared" si="69"/>
        <v>0</v>
      </c>
      <c r="G145" s="19">
        <f t="shared" si="56"/>
        <v>0</v>
      </c>
      <c r="H145" s="23">
        <v>0</v>
      </c>
      <c r="I145" s="17">
        <f t="shared" si="63"/>
        <v>0</v>
      </c>
      <c r="J145" s="17">
        <f t="shared" si="63"/>
        <v>0</v>
      </c>
      <c r="K145" s="79">
        <f t="shared" si="54"/>
        <v>0</v>
      </c>
      <c r="L145" s="17">
        <f t="shared" si="70"/>
        <v>0</v>
      </c>
      <c r="M145" s="78">
        <f t="shared" si="71"/>
        <v>0</v>
      </c>
      <c r="N145" s="17">
        <f t="shared" si="75"/>
        <v>0</v>
      </c>
      <c r="O145" s="3">
        <f t="shared" si="72"/>
        <v>0</v>
      </c>
      <c r="P145" s="31">
        <v>0</v>
      </c>
      <c r="Q145" s="30">
        <f t="shared" si="57"/>
        <v>0</v>
      </c>
      <c r="R145" s="17">
        <f t="shared" si="73"/>
        <v>0</v>
      </c>
      <c r="S145" s="17">
        <f t="shared" si="76"/>
        <v>0</v>
      </c>
      <c r="T145" s="23">
        <v>0</v>
      </c>
      <c r="U145" s="17">
        <f t="shared" si="74"/>
        <v>0</v>
      </c>
      <c r="W145" s="17">
        <f t="shared" si="77"/>
        <v>0</v>
      </c>
      <c r="X145" s="17">
        <f t="shared" si="77"/>
        <v>0</v>
      </c>
      <c r="Y145" s="17">
        <f t="shared" si="77"/>
        <v>0</v>
      </c>
      <c r="Z145" s="17">
        <f t="shared" si="77"/>
        <v>0</v>
      </c>
      <c r="AA145" s="17">
        <f t="shared" si="77"/>
        <v>0</v>
      </c>
      <c r="AB145" s="17">
        <f t="shared" si="77"/>
        <v>0</v>
      </c>
      <c r="AC145" s="17">
        <f t="shared" si="77"/>
        <v>0</v>
      </c>
      <c r="AD145" s="17">
        <f t="shared" si="77"/>
        <v>0</v>
      </c>
      <c r="AE145" s="17">
        <f t="shared" si="77"/>
        <v>0</v>
      </c>
      <c r="AG145" s="17">
        <f t="shared" si="78"/>
        <v>0</v>
      </c>
      <c r="AH145" s="17">
        <f t="shared" si="78"/>
        <v>0</v>
      </c>
      <c r="AI145" s="17">
        <f t="shared" si="78"/>
        <v>0</v>
      </c>
      <c r="AJ145" s="17">
        <f t="shared" si="78"/>
        <v>0</v>
      </c>
      <c r="AK145" s="17">
        <f t="shared" si="78"/>
        <v>0</v>
      </c>
      <c r="AL145" s="17">
        <f t="shared" si="78"/>
        <v>0</v>
      </c>
      <c r="AN145" s="36">
        <f t="shared" si="55"/>
        <v>0</v>
      </c>
      <c r="AO145" s="33"/>
    </row>
    <row r="146" spans="1:41" ht="15">
      <c r="A146" s="24" t="s">
        <v>12501</v>
      </c>
      <c r="B146" s="15">
        <f t="shared" si="66"/>
        <v>0</v>
      </c>
      <c r="C146" s="22" t="s">
        <v>12502</v>
      </c>
      <c r="D146" s="78">
        <f t="shared" si="67"/>
        <v>0</v>
      </c>
      <c r="E146" s="17">
        <f t="shared" si="68"/>
        <v>0</v>
      </c>
      <c r="F146" s="3">
        <f t="shared" si="69"/>
        <v>0</v>
      </c>
      <c r="G146" s="19">
        <f t="shared" si="56"/>
        <v>0</v>
      </c>
      <c r="H146" s="23">
        <v>0</v>
      </c>
      <c r="I146" s="17">
        <f t="shared" si="63"/>
        <v>0</v>
      </c>
      <c r="J146" s="17">
        <f t="shared" si="63"/>
        <v>0</v>
      </c>
      <c r="K146" s="79">
        <f t="shared" si="54"/>
        <v>0</v>
      </c>
      <c r="L146" s="17">
        <f t="shared" si="70"/>
        <v>0</v>
      </c>
      <c r="M146" s="78">
        <f t="shared" si="71"/>
        <v>0</v>
      </c>
      <c r="N146" s="17">
        <f t="shared" si="75"/>
        <v>0</v>
      </c>
      <c r="O146" s="3">
        <f t="shared" si="72"/>
        <v>0</v>
      </c>
      <c r="P146" s="31">
        <v>0</v>
      </c>
      <c r="Q146" s="30">
        <f t="shared" si="57"/>
        <v>0</v>
      </c>
      <c r="R146" s="17">
        <f t="shared" si="73"/>
        <v>0</v>
      </c>
      <c r="S146" s="17">
        <f t="shared" si="76"/>
        <v>0</v>
      </c>
      <c r="T146" s="23">
        <v>0</v>
      </c>
      <c r="U146" s="17">
        <f t="shared" si="74"/>
        <v>0</v>
      </c>
      <c r="W146" s="17">
        <f t="shared" si="77"/>
        <v>0</v>
      </c>
      <c r="X146" s="17">
        <f t="shared" si="77"/>
        <v>0</v>
      </c>
      <c r="Y146" s="17">
        <f t="shared" si="77"/>
        <v>0</v>
      </c>
      <c r="Z146" s="17">
        <f t="shared" si="77"/>
        <v>0</v>
      </c>
      <c r="AA146" s="17">
        <f t="shared" si="77"/>
        <v>0</v>
      </c>
      <c r="AB146" s="17">
        <f t="shared" si="77"/>
        <v>0</v>
      </c>
      <c r="AC146" s="17">
        <f t="shared" si="77"/>
        <v>0</v>
      </c>
      <c r="AD146" s="17">
        <f t="shared" si="77"/>
        <v>0</v>
      </c>
      <c r="AE146" s="17">
        <f t="shared" si="77"/>
        <v>0</v>
      </c>
      <c r="AG146" s="17">
        <f t="shared" si="78"/>
        <v>0</v>
      </c>
      <c r="AH146" s="17">
        <f t="shared" si="78"/>
        <v>0</v>
      </c>
      <c r="AI146" s="17">
        <f t="shared" si="78"/>
        <v>0</v>
      </c>
      <c r="AJ146" s="17">
        <f t="shared" si="78"/>
        <v>0</v>
      </c>
      <c r="AK146" s="17">
        <f t="shared" si="78"/>
        <v>0</v>
      </c>
      <c r="AL146" s="17">
        <f t="shared" si="78"/>
        <v>0</v>
      </c>
      <c r="AN146" s="36">
        <f t="shared" si="55"/>
        <v>0</v>
      </c>
      <c r="AO146" s="5"/>
    </row>
    <row r="147" spans="1:41" ht="15">
      <c r="A147" s="24" t="s">
        <v>12503</v>
      </c>
      <c r="B147" s="15">
        <f t="shared" si="66"/>
        <v>0</v>
      </c>
      <c r="C147" s="22" t="s">
        <v>12504</v>
      </c>
      <c r="D147" s="78">
        <f t="shared" si="67"/>
        <v>0</v>
      </c>
      <c r="E147" s="17">
        <f t="shared" si="68"/>
        <v>0</v>
      </c>
      <c r="F147" s="3">
        <f t="shared" si="69"/>
        <v>0</v>
      </c>
      <c r="G147" s="19">
        <f t="shared" si="56"/>
        <v>0</v>
      </c>
      <c r="H147" s="23">
        <v>0</v>
      </c>
      <c r="I147" s="17">
        <f t="shared" si="63"/>
        <v>0</v>
      </c>
      <c r="J147" s="17">
        <f t="shared" si="63"/>
        <v>0</v>
      </c>
      <c r="K147" s="79">
        <f t="shared" si="54"/>
        <v>0</v>
      </c>
      <c r="L147" s="17">
        <f t="shared" si="70"/>
        <v>0</v>
      </c>
      <c r="M147" s="78">
        <f t="shared" si="71"/>
        <v>0</v>
      </c>
      <c r="N147" s="17">
        <f t="shared" si="75"/>
        <v>0</v>
      </c>
      <c r="O147" s="3">
        <f t="shared" si="72"/>
        <v>0</v>
      </c>
      <c r="P147" s="31">
        <v>0</v>
      </c>
      <c r="Q147" s="30">
        <f t="shared" si="57"/>
        <v>0</v>
      </c>
      <c r="R147" s="17">
        <f t="shared" si="73"/>
        <v>0</v>
      </c>
      <c r="S147" s="17">
        <f t="shared" si="76"/>
        <v>0</v>
      </c>
      <c r="T147" s="23">
        <v>0</v>
      </c>
      <c r="U147" s="17">
        <f t="shared" si="74"/>
        <v>0</v>
      </c>
      <c r="W147" s="17">
        <f t="shared" si="77"/>
        <v>0</v>
      </c>
      <c r="X147" s="17">
        <f t="shared" si="77"/>
        <v>0</v>
      </c>
      <c r="Y147" s="17">
        <f t="shared" si="77"/>
        <v>0</v>
      </c>
      <c r="Z147" s="17">
        <f t="shared" si="77"/>
        <v>0</v>
      </c>
      <c r="AA147" s="17">
        <f t="shared" si="77"/>
        <v>0</v>
      </c>
      <c r="AB147" s="17">
        <f t="shared" si="77"/>
        <v>0</v>
      </c>
      <c r="AC147" s="17">
        <f t="shared" si="77"/>
        <v>0</v>
      </c>
      <c r="AD147" s="17">
        <f t="shared" si="77"/>
        <v>0</v>
      </c>
      <c r="AE147" s="17">
        <f t="shared" si="77"/>
        <v>0</v>
      </c>
      <c r="AG147" s="17">
        <f t="shared" si="78"/>
        <v>0</v>
      </c>
      <c r="AH147" s="17">
        <f t="shared" si="78"/>
        <v>0</v>
      </c>
      <c r="AI147" s="17">
        <f t="shared" si="78"/>
        <v>0</v>
      </c>
      <c r="AJ147" s="17">
        <f t="shared" si="78"/>
        <v>0</v>
      </c>
      <c r="AK147" s="17">
        <f t="shared" si="78"/>
        <v>0</v>
      </c>
      <c r="AL147" s="17">
        <f t="shared" si="78"/>
        <v>0</v>
      </c>
      <c r="AN147" s="36">
        <f t="shared" si="55"/>
        <v>0</v>
      </c>
      <c r="AO147" s="5"/>
    </row>
    <row r="148" spans="1:41" ht="15">
      <c r="A148" s="24" t="s">
        <v>12505</v>
      </c>
      <c r="B148" s="15">
        <f t="shared" si="66"/>
        <v>0</v>
      </c>
      <c r="C148" s="22" t="s">
        <v>12506</v>
      </c>
      <c r="D148" s="78">
        <f t="shared" si="67"/>
        <v>0</v>
      </c>
      <c r="E148" s="17">
        <f t="shared" si="68"/>
        <v>0</v>
      </c>
      <c r="F148" s="3">
        <f t="shared" si="69"/>
        <v>0</v>
      </c>
      <c r="G148" s="19">
        <f t="shared" si="56"/>
        <v>0</v>
      </c>
      <c r="H148" s="23">
        <v>0</v>
      </c>
      <c r="I148" s="17">
        <f t="shared" ref="I148:J167" si="79">SUMPRODUCT(I$374:I$599*(LEFT($A$374:$A$599,LEN($A148))=$A148))</f>
        <v>0</v>
      </c>
      <c r="J148" s="17">
        <f t="shared" si="79"/>
        <v>0</v>
      </c>
      <c r="K148" s="79">
        <f t="shared" si="54"/>
        <v>0</v>
      </c>
      <c r="L148" s="17">
        <f t="shared" si="70"/>
        <v>0</v>
      </c>
      <c r="M148" s="78">
        <f t="shared" si="71"/>
        <v>0</v>
      </c>
      <c r="N148" s="17">
        <f t="shared" si="75"/>
        <v>0</v>
      </c>
      <c r="O148" s="3">
        <f t="shared" si="72"/>
        <v>0</v>
      </c>
      <c r="P148" s="31">
        <v>0</v>
      </c>
      <c r="Q148" s="30">
        <f t="shared" si="57"/>
        <v>0</v>
      </c>
      <c r="R148" s="17">
        <f t="shared" si="73"/>
        <v>0</v>
      </c>
      <c r="S148" s="17">
        <f t="shared" si="76"/>
        <v>0</v>
      </c>
      <c r="T148" s="23">
        <v>0</v>
      </c>
      <c r="U148" s="17">
        <f t="shared" si="74"/>
        <v>0</v>
      </c>
      <c r="W148" s="17">
        <f t="shared" ref="W148:AE157" si="80">SUMPRODUCT(W$374:W$599*(LEFT($A$374:$A$599,LEN($A148))=$A148))</f>
        <v>0</v>
      </c>
      <c r="X148" s="17">
        <f t="shared" si="80"/>
        <v>0</v>
      </c>
      <c r="Y148" s="17">
        <f t="shared" si="80"/>
        <v>0</v>
      </c>
      <c r="Z148" s="17">
        <f t="shared" si="80"/>
        <v>0</v>
      </c>
      <c r="AA148" s="17">
        <f t="shared" si="80"/>
        <v>0</v>
      </c>
      <c r="AB148" s="17">
        <f t="shared" si="80"/>
        <v>0</v>
      </c>
      <c r="AC148" s="17">
        <f t="shared" si="80"/>
        <v>0</v>
      </c>
      <c r="AD148" s="17">
        <f t="shared" si="80"/>
        <v>0</v>
      </c>
      <c r="AE148" s="17">
        <f t="shared" si="80"/>
        <v>0</v>
      </c>
      <c r="AG148" s="17">
        <f t="shared" ref="AG148:AL157" si="81">SUMPRODUCT(AG$374:AG$599*(LEFT($A$374:$A$599,LEN($A148))=$A148))</f>
        <v>0</v>
      </c>
      <c r="AH148" s="17">
        <f t="shared" si="81"/>
        <v>0</v>
      </c>
      <c r="AI148" s="17">
        <f t="shared" si="81"/>
        <v>0</v>
      </c>
      <c r="AJ148" s="17">
        <f t="shared" si="81"/>
        <v>0</v>
      </c>
      <c r="AK148" s="17">
        <f t="shared" si="81"/>
        <v>0</v>
      </c>
      <c r="AL148" s="17">
        <f t="shared" si="81"/>
        <v>0</v>
      </c>
      <c r="AN148" s="36">
        <f t="shared" si="55"/>
        <v>0</v>
      </c>
      <c r="AO148" s="33"/>
    </row>
    <row r="149" spans="1:41" ht="15">
      <c r="A149" s="24" t="s">
        <v>12507</v>
      </c>
      <c r="B149" s="15">
        <f t="shared" si="66"/>
        <v>0</v>
      </c>
      <c r="C149" s="22" t="s">
        <v>12508</v>
      </c>
      <c r="D149" s="78">
        <f t="shared" si="67"/>
        <v>0</v>
      </c>
      <c r="E149" s="17">
        <f t="shared" si="68"/>
        <v>0</v>
      </c>
      <c r="F149" s="3">
        <f t="shared" si="69"/>
        <v>0</v>
      </c>
      <c r="G149" s="19">
        <f t="shared" si="56"/>
        <v>0</v>
      </c>
      <c r="H149" s="23">
        <v>0</v>
      </c>
      <c r="I149" s="17">
        <f t="shared" si="79"/>
        <v>0</v>
      </c>
      <c r="J149" s="17">
        <f t="shared" si="79"/>
        <v>0</v>
      </c>
      <c r="K149" s="79">
        <f t="shared" si="54"/>
        <v>0</v>
      </c>
      <c r="L149" s="17">
        <f t="shared" si="70"/>
        <v>0</v>
      </c>
      <c r="M149" s="78">
        <f t="shared" si="71"/>
        <v>0</v>
      </c>
      <c r="N149" s="17">
        <f t="shared" si="75"/>
        <v>0</v>
      </c>
      <c r="O149" s="3">
        <f t="shared" si="72"/>
        <v>0</v>
      </c>
      <c r="P149" s="31">
        <v>0</v>
      </c>
      <c r="Q149" s="30">
        <f t="shared" si="57"/>
        <v>0</v>
      </c>
      <c r="R149" s="17">
        <f t="shared" si="73"/>
        <v>0</v>
      </c>
      <c r="S149" s="17">
        <f t="shared" si="76"/>
        <v>0</v>
      </c>
      <c r="T149" s="23">
        <v>0</v>
      </c>
      <c r="U149" s="17">
        <f t="shared" si="74"/>
        <v>0</v>
      </c>
      <c r="W149" s="17">
        <f t="shared" si="80"/>
        <v>0</v>
      </c>
      <c r="X149" s="17">
        <f t="shared" si="80"/>
        <v>0</v>
      </c>
      <c r="Y149" s="17">
        <f t="shared" si="80"/>
        <v>0</v>
      </c>
      <c r="Z149" s="17">
        <f t="shared" si="80"/>
        <v>0</v>
      </c>
      <c r="AA149" s="17">
        <f t="shared" si="80"/>
        <v>0</v>
      </c>
      <c r="AB149" s="17">
        <f t="shared" si="80"/>
        <v>0</v>
      </c>
      <c r="AC149" s="17">
        <f t="shared" si="80"/>
        <v>0</v>
      </c>
      <c r="AD149" s="17">
        <f t="shared" si="80"/>
        <v>0</v>
      </c>
      <c r="AE149" s="17">
        <f t="shared" si="80"/>
        <v>0</v>
      </c>
      <c r="AG149" s="17">
        <f t="shared" si="81"/>
        <v>0</v>
      </c>
      <c r="AH149" s="17">
        <f t="shared" si="81"/>
        <v>0</v>
      </c>
      <c r="AI149" s="17">
        <f t="shared" si="81"/>
        <v>0</v>
      </c>
      <c r="AJ149" s="17">
        <f t="shared" si="81"/>
        <v>0</v>
      </c>
      <c r="AK149" s="17">
        <f t="shared" si="81"/>
        <v>0</v>
      </c>
      <c r="AL149" s="17">
        <f t="shared" si="81"/>
        <v>0</v>
      </c>
      <c r="AN149" s="36">
        <f t="shared" si="55"/>
        <v>0</v>
      </c>
      <c r="AO149" s="33"/>
    </row>
    <row r="150" spans="1:41" ht="15">
      <c r="A150" s="24" t="s">
        <v>12509</v>
      </c>
      <c r="B150" s="15">
        <f t="shared" si="66"/>
        <v>0</v>
      </c>
      <c r="C150" s="22" t="s">
        <v>12510</v>
      </c>
      <c r="D150" s="78">
        <f t="shared" si="67"/>
        <v>0</v>
      </c>
      <c r="E150" s="17">
        <f t="shared" si="68"/>
        <v>0</v>
      </c>
      <c r="F150" s="3">
        <f t="shared" si="69"/>
        <v>0</v>
      </c>
      <c r="G150" s="19">
        <f t="shared" si="56"/>
        <v>0</v>
      </c>
      <c r="H150" s="23">
        <v>0</v>
      </c>
      <c r="I150" s="17">
        <f t="shared" si="79"/>
        <v>0</v>
      </c>
      <c r="J150" s="17">
        <f t="shared" si="79"/>
        <v>0</v>
      </c>
      <c r="K150" s="79">
        <f t="shared" si="54"/>
        <v>0</v>
      </c>
      <c r="L150" s="17">
        <f t="shared" si="70"/>
        <v>0</v>
      </c>
      <c r="M150" s="78">
        <f t="shared" si="71"/>
        <v>0</v>
      </c>
      <c r="N150" s="17">
        <f t="shared" si="75"/>
        <v>0</v>
      </c>
      <c r="O150" s="3">
        <f t="shared" si="72"/>
        <v>0</v>
      </c>
      <c r="P150" s="31">
        <v>0</v>
      </c>
      <c r="Q150" s="30">
        <f t="shared" si="57"/>
        <v>0</v>
      </c>
      <c r="R150" s="17">
        <f t="shared" si="73"/>
        <v>0</v>
      </c>
      <c r="S150" s="17">
        <f t="shared" si="76"/>
        <v>0</v>
      </c>
      <c r="T150" s="23">
        <v>0</v>
      </c>
      <c r="U150" s="17">
        <f t="shared" si="74"/>
        <v>0</v>
      </c>
      <c r="W150" s="17">
        <f t="shared" si="80"/>
        <v>0</v>
      </c>
      <c r="X150" s="17">
        <f t="shared" si="80"/>
        <v>0</v>
      </c>
      <c r="Y150" s="17">
        <f t="shared" si="80"/>
        <v>0</v>
      </c>
      <c r="Z150" s="17">
        <f t="shared" si="80"/>
        <v>0</v>
      </c>
      <c r="AA150" s="17">
        <f t="shared" si="80"/>
        <v>0</v>
      </c>
      <c r="AB150" s="17">
        <f t="shared" si="80"/>
        <v>0</v>
      </c>
      <c r="AC150" s="17">
        <f t="shared" si="80"/>
        <v>0</v>
      </c>
      <c r="AD150" s="17">
        <f t="shared" si="80"/>
        <v>0</v>
      </c>
      <c r="AE150" s="17">
        <f t="shared" si="80"/>
        <v>0</v>
      </c>
      <c r="AG150" s="17">
        <f t="shared" si="81"/>
        <v>0</v>
      </c>
      <c r="AH150" s="17">
        <f t="shared" si="81"/>
        <v>0</v>
      </c>
      <c r="AI150" s="17">
        <f t="shared" si="81"/>
        <v>0</v>
      </c>
      <c r="AJ150" s="17">
        <f t="shared" si="81"/>
        <v>0</v>
      </c>
      <c r="AK150" s="17">
        <f t="shared" si="81"/>
        <v>0</v>
      </c>
      <c r="AL150" s="17">
        <f t="shared" si="81"/>
        <v>0</v>
      </c>
      <c r="AN150" s="36">
        <f t="shared" si="55"/>
        <v>0</v>
      </c>
      <c r="AO150" s="5"/>
    </row>
    <row r="151" spans="1:41" ht="15">
      <c r="A151" s="24" t="s">
        <v>12511</v>
      </c>
      <c r="B151" s="15">
        <f t="shared" si="66"/>
        <v>0</v>
      </c>
      <c r="C151" s="22" t="s">
        <v>12512</v>
      </c>
      <c r="D151" s="78">
        <f t="shared" si="67"/>
        <v>0</v>
      </c>
      <c r="E151" s="17">
        <f t="shared" si="68"/>
        <v>0</v>
      </c>
      <c r="F151" s="3">
        <f t="shared" si="69"/>
        <v>0</v>
      </c>
      <c r="G151" s="19">
        <f t="shared" si="56"/>
        <v>0</v>
      </c>
      <c r="H151" s="23">
        <v>0</v>
      </c>
      <c r="I151" s="17">
        <f t="shared" si="79"/>
        <v>0</v>
      </c>
      <c r="J151" s="17">
        <f t="shared" si="79"/>
        <v>0</v>
      </c>
      <c r="K151" s="79">
        <f t="shared" si="54"/>
        <v>0</v>
      </c>
      <c r="L151" s="17">
        <f t="shared" si="70"/>
        <v>0</v>
      </c>
      <c r="M151" s="78">
        <f t="shared" si="71"/>
        <v>0</v>
      </c>
      <c r="N151" s="17">
        <f t="shared" si="75"/>
        <v>0</v>
      </c>
      <c r="O151" s="3">
        <f t="shared" si="72"/>
        <v>0</v>
      </c>
      <c r="P151" s="31">
        <v>0</v>
      </c>
      <c r="Q151" s="30">
        <f t="shared" si="57"/>
        <v>0</v>
      </c>
      <c r="R151" s="17">
        <f t="shared" si="73"/>
        <v>0</v>
      </c>
      <c r="S151" s="17">
        <f t="shared" si="76"/>
        <v>0</v>
      </c>
      <c r="T151" s="23">
        <v>0</v>
      </c>
      <c r="U151" s="17">
        <f t="shared" si="74"/>
        <v>0</v>
      </c>
      <c r="W151" s="17">
        <f t="shared" si="80"/>
        <v>0</v>
      </c>
      <c r="X151" s="17">
        <f t="shared" si="80"/>
        <v>0</v>
      </c>
      <c r="Y151" s="17">
        <f t="shared" si="80"/>
        <v>0</v>
      </c>
      <c r="Z151" s="17">
        <f t="shared" si="80"/>
        <v>0</v>
      </c>
      <c r="AA151" s="17">
        <f t="shared" si="80"/>
        <v>0</v>
      </c>
      <c r="AB151" s="17">
        <f t="shared" si="80"/>
        <v>0</v>
      </c>
      <c r="AC151" s="17">
        <f t="shared" si="80"/>
        <v>0</v>
      </c>
      <c r="AD151" s="17">
        <f t="shared" si="80"/>
        <v>0</v>
      </c>
      <c r="AE151" s="17">
        <f t="shared" si="80"/>
        <v>0</v>
      </c>
      <c r="AG151" s="17">
        <f t="shared" si="81"/>
        <v>0</v>
      </c>
      <c r="AH151" s="17">
        <f t="shared" si="81"/>
        <v>0</v>
      </c>
      <c r="AI151" s="17">
        <f t="shared" si="81"/>
        <v>0</v>
      </c>
      <c r="AJ151" s="17">
        <f t="shared" si="81"/>
        <v>0</v>
      </c>
      <c r="AK151" s="17">
        <f t="shared" si="81"/>
        <v>0</v>
      </c>
      <c r="AL151" s="17">
        <f t="shared" si="81"/>
        <v>0</v>
      </c>
      <c r="AN151" s="36">
        <f t="shared" si="55"/>
        <v>0</v>
      </c>
      <c r="AO151" s="5"/>
    </row>
    <row r="152" spans="1:41" ht="15">
      <c r="A152" s="24" t="s">
        <v>12513</v>
      </c>
      <c r="B152" s="15">
        <f t="shared" si="66"/>
        <v>0</v>
      </c>
      <c r="C152" s="22" t="s">
        <v>12514</v>
      </c>
      <c r="D152" s="78">
        <f t="shared" si="67"/>
        <v>0</v>
      </c>
      <c r="E152" s="17">
        <f t="shared" si="68"/>
        <v>0</v>
      </c>
      <c r="F152" s="3">
        <f t="shared" si="69"/>
        <v>0</v>
      </c>
      <c r="G152" s="19">
        <f t="shared" si="56"/>
        <v>0</v>
      </c>
      <c r="H152" s="23">
        <v>0</v>
      </c>
      <c r="I152" s="17">
        <f t="shared" si="79"/>
        <v>0</v>
      </c>
      <c r="J152" s="17">
        <f t="shared" si="79"/>
        <v>0</v>
      </c>
      <c r="K152" s="79">
        <f t="shared" si="54"/>
        <v>0</v>
      </c>
      <c r="L152" s="17">
        <f t="shared" si="70"/>
        <v>0</v>
      </c>
      <c r="M152" s="78">
        <f t="shared" si="71"/>
        <v>0</v>
      </c>
      <c r="N152" s="17">
        <f t="shared" si="75"/>
        <v>0</v>
      </c>
      <c r="O152" s="3">
        <f t="shared" si="72"/>
        <v>0</v>
      </c>
      <c r="P152" s="31">
        <v>0</v>
      </c>
      <c r="Q152" s="30">
        <f t="shared" si="57"/>
        <v>0</v>
      </c>
      <c r="R152" s="17">
        <f t="shared" si="73"/>
        <v>0</v>
      </c>
      <c r="S152" s="17">
        <f t="shared" si="76"/>
        <v>0</v>
      </c>
      <c r="T152" s="23">
        <v>0</v>
      </c>
      <c r="U152" s="17">
        <f t="shared" si="74"/>
        <v>0</v>
      </c>
      <c r="W152" s="17">
        <f t="shared" si="80"/>
        <v>0</v>
      </c>
      <c r="X152" s="17">
        <f t="shared" si="80"/>
        <v>0</v>
      </c>
      <c r="Y152" s="17">
        <f t="shared" si="80"/>
        <v>0</v>
      </c>
      <c r="Z152" s="17">
        <f t="shared" si="80"/>
        <v>0</v>
      </c>
      <c r="AA152" s="17">
        <f t="shared" si="80"/>
        <v>0</v>
      </c>
      <c r="AB152" s="17">
        <f t="shared" si="80"/>
        <v>0</v>
      </c>
      <c r="AC152" s="17">
        <f t="shared" si="80"/>
        <v>0</v>
      </c>
      <c r="AD152" s="17">
        <f t="shared" si="80"/>
        <v>0</v>
      </c>
      <c r="AE152" s="17">
        <f t="shared" si="80"/>
        <v>0</v>
      </c>
      <c r="AG152" s="17">
        <f t="shared" si="81"/>
        <v>0</v>
      </c>
      <c r="AH152" s="17">
        <f t="shared" si="81"/>
        <v>0</v>
      </c>
      <c r="AI152" s="17">
        <f t="shared" si="81"/>
        <v>0</v>
      </c>
      <c r="AJ152" s="17">
        <f t="shared" si="81"/>
        <v>0</v>
      </c>
      <c r="AK152" s="17">
        <f t="shared" si="81"/>
        <v>0</v>
      </c>
      <c r="AL152" s="17">
        <f t="shared" si="81"/>
        <v>0</v>
      </c>
      <c r="AN152" s="36">
        <f t="shared" si="55"/>
        <v>0</v>
      </c>
      <c r="AO152" s="33"/>
    </row>
    <row r="153" spans="1:41" ht="15">
      <c r="A153" s="24" t="s">
        <v>12515</v>
      </c>
      <c r="B153" s="15">
        <f t="shared" si="66"/>
        <v>0</v>
      </c>
      <c r="C153" s="22" t="s">
        <v>12516</v>
      </c>
      <c r="D153" s="78">
        <f t="shared" si="67"/>
        <v>0</v>
      </c>
      <c r="E153" s="17">
        <f t="shared" si="68"/>
        <v>0</v>
      </c>
      <c r="F153" s="3">
        <f t="shared" si="69"/>
        <v>0</v>
      </c>
      <c r="G153" s="19">
        <f t="shared" si="56"/>
        <v>0</v>
      </c>
      <c r="H153" s="23">
        <v>0</v>
      </c>
      <c r="I153" s="17">
        <f t="shared" si="79"/>
        <v>0</v>
      </c>
      <c r="J153" s="17">
        <f t="shared" si="79"/>
        <v>0</v>
      </c>
      <c r="K153" s="79">
        <f t="shared" si="54"/>
        <v>0</v>
      </c>
      <c r="L153" s="17">
        <f t="shared" si="70"/>
        <v>0</v>
      </c>
      <c r="M153" s="78">
        <f t="shared" si="71"/>
        <v>0</v>
      </c>
      <c r="N153" s="17">
        <f t="shared" si="75"/>
        <v>0</v>
      </c>
      <c r="O153" s="3">
        <f t="shared" si="72"/>
        <v>0</v>
      </c>
      <c r="P153" s="31">
        <v>0</v>
      </c>
      <c r="Q153" s="30">
        <f t="shared" si="57"/>
        <v>0</v>
      </c>
      <c r="R153" s="17">
        <f t="shared" si="73"/>
        <v>0</v>
      </c>
      <c r="S153" s="17">
        <f t="shared" si="76"/>
        <v>0</v>
      </c>
      <c r="T153" s="23">
        <v>0</v>
      </c>
      <c r="U153" s="17">
        <f t="shared" si="74"/>
        <v>0</v>
      </c>
      <c r="W153" s="17">
        <f t="shared" si="80"/>
        <v>0</v>
      </c>
      <c r="X153" s="17">
        <f t="shared" si="80"/>
        <v>0</v>
      </c>
      <c r="Y153" s="17">
        <f t="shared" si="80"/>
        <v>0</v>
      </c>
      <c r="Z153" s="17">
        <f t="shared" si="80"/>
        <v>0</v>
      </c>
      <c r="AA153" s="17">
        <f t="shared" si="80"/>
        <v>0</v>
      </c>
      <c r="AB153" s="17">
        <f t="shared" si="80"/>
        <v>0</v>
      </c>
      <c r="AC153" s="17">
        <f t="shared" si="80"/>
        <v>0</v>
      </c>
      <c r="AD153" s="17">
        <f t="shared" si="80"/>
        <v>0</v>
      </c>
      <c r="AE153" s="17">
        <f t="shared" si="80"/>
        <v>0</v>
      </c>
      <c r="AG153" s="17">
        <f t="shared" si="81"/>
        <v>0</v>
      </c>
      <c r="AH153" s="17">
        <f t="shared" si="81"/>
        <v>0</v>
      </c>
      <c r="AI153" s="17">
        <f t="shared" si="81"/>
        <v>0</v>
      </c>
      <c r="AJ153" s="17">
        <f t="shared" si="81"/>
        <v>0</v>
      </c>
      <c r="AK153" s="17">
        <f t="shared" si="81"/>
        <v>0</v>
      </c>
      <c r="AL153" s="17">
        <f t="shared" si="81"/>
        <v>0</v>
      </c>
      <c r="AN153" s="36">
        <f t="shared" si="55"/>
        <v>0</v>
      </c>
      <c r="AO153" s="33"/>
    </row>
    <row r="154" spans="1:41" ht="15">
      <c r="A154" s="24" t="s">
        <v>12517</v>
      </c>
      <c r="B154" s="15">
        <f t="shared" si="66"/>
        <v>0</v>
      </c>
      <c r="C154" s="22" t="s">
        <v>12518</v>
      </c>
      <c r="D154" s="78">
        <f t="shared" si="67"/>
        <v>0</v>
      </c>
      <c r="E154" s="17">
        <f t="shared" si="68"/>
        <v>0</v>
      </c>
      <c r="F154" s="3">
        <f t="shared" si="69"/>
        <v>0</v>
      </c>
      <c r="G154" s="19">
        <f t="shared" si="56"/>
        <v>0</v>
      </c>
      <c r="H154" s="23">
        <v>0</v>
      </c>
      <c r="I154" s="17">
        <f t="shared" si="79"/>
        <v>0</v>
      </c>
      <c r="J154" s="17">
        <f t="shared" si="79"/>
        <v>0</v>
      </c>
      <c r="K154" s="79">
        <f t="shared" si="54"/>
        <v>0</v>
      </c>
      <c r="L154" s="17">
        <f t="shared" si="70"/>
        <v>0</v>
      </c>
      <c r="M154" s="78">
        <f t="shared" si="71"/>
        <v>0</v>
      </c>
      <c r="N154" s="17">
        <f t="shared" si="75"/>
        <v>0</v>
      </c>
      <c r="O154" s="3">
        <f t="shared" si="72"/>
        <v>0</v>
      </c>
      <c r="P154" s="31">
        <v>0</v>
      </c>
      <c r="Q154" s="30">
        <f t="shared" si="57"/>
        <v>0</v>
      </c>
      <c r="R154" s="17">
        <f t="shared" si="73"/>
        <v>0</v>
      </c>
      <c r="S154" s="17">
        <f t="shared" si="76"/>
        <v>0</v>
      </c>
      <c r="T154" s="23">
        <v>0</v>
      </c>
      <c r="U154" s="17">
        <f t="shared" si="74"/>
        <v>0</v>
      </c>
      <c r="W154" s="17">
        <f t="shared" si="80"/>
        <v>0</v>
      </c>
      <c r="X154" s="17">
        <f t="shared" si="80"/>
        <v>0</v>
      </c>
      <c r="Y154" s="17">
        <f t="shared" si="80"/>
        <v>0</v>
      </c>
      <c r="Z154" s="17">
        <f t="shared" si="80"/>
        <v>0</v>
      </c>
      <c r="AA154" s="17">
        <f t="shared" si="80"/>
        <v>0</v>
      </c>
      <c r="AB154" s="17">
        <f t="shared" si="80"/>
        <v>0</v>
      </c>
      <c r="AC154" s="17">
        <f t="shared" si="80"/>
        <v>0</v>
      </c>
      <c r="AD154" s="17">
        <f t="shared" si="80"/>
        <v>0</v>
      </c>
      <c r="AE154" s="17">
        <f t="shared" si="80"/>
        <v>0</v>
      </c>
      <c r="AG154" s="17">
        <f t="shared" si="81"/>
        <v>0</v>
      </c>
      <c r="AH154" s="17">
        <f t="shared" si="81"/>
        <v>0</v>
      </c>
      <c r="AI154" s="17">
        <f t="shared" si="81"/>
        <v>0</v>
      </c>
      <c r="AJ154" s="17">
        <f t="shared" si="81"/>
        <v>0</v>
      </c>
      <c r="AK154" s="17">
        <f t="shared" si="81"/>
        <v>0</v>
      </c>
      <c r="AL154" s="17">
        <f t="shared" si="81"/>
        <v>0</v>
      </c>
      <c r="AN154" s="36">
        <f t="shared" si="55"/>
        <v>0</v>
      </c>
      <c r="AO154" s="5"/>
    </row>
    <row r="155" spans="1:41" ht="15">
      <c r="A155" s="24" t="s">
        <v>12519</v>
      </c>
      <c r="B155" s="15">
        <f t="shared" si="66"/>
        <v>0</v>
      </c>
      <c r="C155" s="22" t="s">
        <v>12520</v>
      </c>
      <c r="D155" s="78">
        <f t="shared" si="67"/>
        <v>0</v>
      </c>
      <c r="E155" s="17">
        <f t="shared" si="68"/>
        <v>0</v>
      </c>
      <c r="F155" s="3">
        <f t="shared" si="69"/>
        <v>0</v>
      </c>
      <c r="G155" s="19">
        <f t="shared" si="56"/>
        <v>0</v>
      </c>
      <c r="H155" s="23">
        <v>0</v>
      </c>
      <c r="I155" s="17">
        <f t="shared" si="79"/>
        <v>0</v>
      </c>
      <c r="J155" s="17">
        <f t="shared" si="79"/>
        <v>0</v>
      </c>
      <c r="K155" s="79">
        <f t="shared" si="54"/>
        <v>0</v>
      </c>
      <c r="L155" s="17">
        <f t="shared" si="70"/>
        <v>0</v>
      </c>
      <c r="M155" s="78">
        <f t="shared" si="71"/>
        <v>0</v>
      </c>
      <c r="N155" s="17">
        <f t="shared" si="75"/>
        <v>0</v>
      </c>
      <c r="O155" s="3">
        <f t="shared" si="72"/>
        <v>0</v>
      </c>
      <c r="P155" s="31">
        <v>0</v>
      </c>
      <c r="Q155" s="30">
        <f t="shared" si="57"/>
        <v>0</v>
      </c>
      <c r="R155" s="17">
        <f t="shared" si="73"/>
        <v>0</v>
      </c>
      <c r="S155" s="17">
        <f t="shared" si="76"/>
        <v>0</v>
      </c>
      <c r="T155" s="23">
        <v>0</v>
      </c>
      <c r="U155" s="17">
        <f t="shared" si="74"/>
        <v>0</v>
      </c>
      <c r="W155" s="17">
        <f t="shared" si="80"/>
        <v>0</v>
      </c>
      <c r="X155" s="17">
        <f t="shared" si="80"/>
        <v>0</v>
      </c>
      <c r="Y155" s="17">
        <f t="shared" si="80"/>
        <v>0</v>
      </c>
      <c r="Z155" s="17">
        <f t="shared" si="80"/>
        <v>0</v>
      </c>
      <c r="AA155" s="17">
        <f t="shared" si="80"/>
        <v>0</v>
      </c>
      <c r="AB155" s="17">
        <f t="shared" si="80"/>
        <v>0</v>
      </c>
      <c r="AC155" s="17">
        <f t="shared" si="80"/>
        <v>0</v>
      </c>
      <c r="AD155" s="17">
        <f t="shared" si="80"/>
        <v>0</v>
      </c>
      <c r="AE155" s="17">
        <f t="shared" si="80"/>
        <v>0</v>
      </c>
      <c r="AG155" s="17">
        <f t="shared" si="81"/>
        <v>0</v>
      </c>
      <c r="AH155" s="17">
        <f t="shared" si="81"/>
        <v>0</v>
      </c>
      <c r="AI155" s="17">
        <f t="shared" si="81"/>
        <v>0</v>
      </c>
      <c r="AJ155" s="17">
        <f t="shared" si="81"/>
        <v>0</v>
      </c>
      <c r="AK155" s="17">
        <f t="shared" si="81"/>
        <v>0</v>
      </c>
      <c r="AL155" s="17">
        <f t="shared" si="81"/>
        <v>0</v>
      </c>
      <c r="AN155" s="36">
        <f t="shared" si="55"/>
        <v>0</v>
      </c>
      <c r="AO155" s="5"/>
    </row>
    <row r="156" spans="1:41" ht="15">
      <c r="A156" s="24" t="s">
        <v>12521</v>
      </c>
      <c r="B156" s="15">
        <f t="shared" si="66"/>
        <v>0</v>
      </c>
      <c r="C156" s="22" t="s">
        <v>12522</v>
      </c>
      <c r="D156" s="78">
        <f t="shared" si="67"/>
        <v>0</v>
      </c>
      <c r="E156" s="17">
        <f t="shared" si="68"/>
        <v>0</v>
      </c>
      <c r="F156" s="3">
        <f t="shared" si="69"/>
        <v>0</v>
      </c>
      <c r="G156" s="19">
        <f t="shared" si="56"/>
        <v>0</v>
      </c>
      <c r="H156" s="23">
        <v>0</v>
      </c>
      <c r="I156" s="17">
        <f t="shared" si="79"/>
        <v>0</v>
      </c>
      <c r="J156" s="17">
        <f t="shared" si="79"/>
        <v>0</v>
      </c>
      <c r="K156" s="79">
        <f t="shared" si="54"/>
        <v>0</v>
      </c>
      <c r="L156" s="17">
        <f t="shared" si="70"/>
        <v>0</v>
      </c>
      <c r="M156" s="78">
        <f t="shared" si="71"/>
        <v>0</v>
      </c>
      <c r="N156" s="17">
        <f t="shared" si="75"/>
        <v>0</v>
      </c>
      <c r="O156" s="3">
        <f t="shared" si="72"/>
        <v>0</v>
      </c>
      <c r="P156" s="31">
        <v>0</v>
      </c>
      <c r="Q156" s="30">
        <f t="shared" si="57"/>
        <v>0</v>
      </c>
      <c r="R156" s="17">
        <f t="shared" si="73"/>
        <v>0</v>
      </c>
      <c r="S156" s="17">
        <f t="shared" si="76"/>
        <v>0</v>
      </c>
      <c r="T156" s="23">
        <v>0</v>
      </c>
      <c r="U156" s="17">
        <f t="shared" si="74"/>
        <v>0</v>
      </c>
      <c r="W156" s="17">
        <f t="shared" si="80"/>
        <v>0</v>
      </c>
      <c r="X156" s="17">
        <f t="shared" si="80"/>
        <v>0</v>
      </c>
      <c r="Y156" s="17">
        <f t="shared" si="80"/>
        <v>0</v>
      </c>
      <c r="Z156" s="17">
        <f t="shared" si="80"/>
        <v>0</v>
      </c>
      <c r="AA156" s="17">
        <f t="shared" si="80"/>
        <v>0</v>
      </c>
      <c r="AB156" s="17">
        <f t="shared" si="80"/>
        <v>0</v>
      </c>
      <c r="AC156" s="17">
        <f t="shared" si="80"/>
        <v>0</v>
      </c>
      <c r="AD156" s="17">
        <f t="shared" si="80"/>
        <v>0</v>
      </c>
      <c r="AE156" s="17">
        <f t="shared" si="80"/>
        <v>0</v>
      </c>
      <c r="AG156" s="17">
        <f t="shared" si="81"/>
        <v>0</v>
      </c>
      <c r="AH156" s="17">
        <f t="shared" si="81"/>
        <v>0</v>
      </c>
      <c r="AI156" s="17">
        <f t="shared" si="81"/>
        <v>0</v>
      </c>
      <c r="AJ156" s="17">
        <f t="shared" si="81"/>
        <v>0</v>
      </c>
      <c r="AK156" s="17">
        <f t="shared" si="81"/>
        <v>0</v>
      </c>
      <c r="AL156" s="17">
        <f t="shared" si="81"/>
        <v>0</v>
      </c>
      <c r="AN156" s="36">
        <f t="shared" si="55"/>
        <v>0</v>
      </c>
      <c r="AO156" s="33"/>
    </row>
    <row r="157" spans="1:41" ht="15">
      <c r="A157" s="24" t="s">
        <v>12523</v>
      </c>
      <c r="B157" s="15">
        <f t="shared" si="66"/>
        <v>0</v>
      </c>
      <c r="C157" s="22" t="s">
        <v>12524</v>
      </c>
      <c r="D157" s="78">
        <f t="shared" si="67"/>
        <v>0</v>
      </c>
      <c r="E157" s="17">
        <f t="shared" si="68"/>
        <v>0</v>
      </c>
      <c r="F157" s="3">
        <f t="shared" si="69"/>
        <v>0</v>
      </c>
      <c r="G157" s="19">
        <f t="shared" si="56"/>
        <v>0</v>
      </c>
      <c r="H157" s="23">
        <v>0</v>
      </c>
      <c r="I157" s="17">
        <f t="shared" si="79"/>
        <v>0</v>
      </c>
      <c r="J157" s="17">
        <f t="shared" si="79"/>
        <v>0</v>
      </c>
      <c r="K157" s="79">
        <f t="shared" si="54"/>
        <v>0</v>
      </c>
      <c r="L157" s="17">
        <f t="shared" si="70"/>
        <v>0</v>
      </c>
      <c r="M157" s="78">
        <f t="shared" si="71"/>
        <v>0</v>
      </c>
      <c r="N157" s="17">
        <f t="shared" si="75"/>
        <v>0</v>
      </c>
      <c r="O157" s="3">
        <f t="shared" si="72"/>
        <v>0</v>
      </c>
      <c r="P157" s="31">
        <v>0</v>
      </c>
      <c r="Q157" s="30">
        <f t="shared" si="57"/>
        <v>0</v>
      </c>
      <c r="R157" s="17">
        <f t="shared" si="73"/>
        <v>0</v>
      </c>
      <c r="S157" s="17">
        <f t="shared" si="76"/>
        <v>0</v>
      </c>
      <c r="T157" s="23">
        <v>0</v>
      </c>
      <c r="U157" s="17">
        <f t="shared" si="74"/>
        <v>0</v>
      </c>
      <c r="W157" s="17">
        <f t="shared" si="80"/>
        <v>0</v>
      </c>
      <c r="X157" s="17">
        <f t="shared" si="80"/>
        <v>0</v>
      </c>
      <c r="Y157" s="17">
        <f t="shared" si="80"/>
        <v>0</v>
      </c>
      <c r="Z157" s="17">
        <f t="shared" si="80"/>
        <v>0</v>
      </c>
      <c r="AA157" s="17">
        <f t="shared" si="80"/>
        <v>0</v>
      </c>
      <c r="AB157" s="17">
        <f t="shared" si="80"/>
        <v>0</v>
      </c>
      <c r="AC157" s="17">
        <f t="shared" si="80"/>
        <v>0</v>
      </c>
      <c r="AD157" s="17">
        <f t="shared" si="80"/>
        <v>0</v>
      </c>
      <c r="AE157" s="17">
        <f t="shared" si="80"/>
        <v>0</v>
      </c>
      <c r="AG157" s="17">
        <f t="shared" si="81"/>
        <v>0</v>
      </c>
      <c r="AH157" s="17">
        <f t="shared" si="81"/>
        <v>0</v>
      </c>
      <c r="AI157" s="17">
        <f t="shared" si="81"/>
        <v>0</v>
      </c>
      <c r="AJ157" s="17">
        <f t="shared" si="81"/>
        <v>0</v>
      </c>
      <c r="AK157" s="17">
        <f t="shared" si="81"/>
        <v>0</v>
      </c>
      <c r="AL157" s="17">
        <f t="shared" si="81"/>
        <v>0</v>
      </c>
      <c r="AN157" s="36">
        <f t="shared" si="55"/>
        <v>0</v>
      </c>
      <c r="AO157" s="33"/>
    </row>
    <row r="158" spans="1:41" ht="15">
      <c r="A158" s="24" t="s">
        <v>12525</v>
      </c>
      <c r="B158" s="15">
        <f t="shared" si="66"/>
        <v>0</v>
      </c>
      <c r="C158" s="22" t="s">
        <v>12526</v>
      </c>
      <c r="D158" s="78">
        <f t="shared" si="67"/>
        <v>0</v>
      </c>
      <c r="E158" s="17">
        <f t="shared" si="68"/>
        <v>0</v>
      </c>
      <c r="F158" s="3">
        <f t="shared" si="69"/>
        <v>0</v>
      </c>
      <c r="G158" s="19">
        <f t="shared" si="56"/>
        <v>0</v>
      </c>
      <c r="H158" s="20">
        <v>0</v>
      </c>
      <c r="I158" s="17">
        <f t="shared" si="79"/>
        <v>0</v>
      </c>
      <c r="J158" s="17">
        <f t="shared" si="79"/>
        <v>0</v>
      </c>
      <c r="K158" s="79">
        <f t="shared" si="54"/>
        <v>0</v>
      </c>
      <c r="L158" s="17">
        <f t="shared" si="70"/>
        <v>0</v>
      </c>
      <c r="M158" s="78">
        <f t="shared" si="71"/>
        <v>0</v>
      </c>
      <c r="N158" s="17">
        <f t="shared" si="75"/>
        <v>0</v>
      </c>
      <c r="O158" s="3">
        <f t="shared" si="72"/>
        <v>0</v>
      </c>
      <c r="P158" s="31">
        <v>0</v>
      </c>
      <c r="Q158" s="30">
        <f t="shared" si="57"/>
        <v>0</v>
      </c>
      <c r="R158" s="17">
        <f t="shared" si="73"/>
        <v>0</v>
      </c>
      <c r="S158" s="17">
        <f t="shared" si="76"/>
        <v>0</v>
      </c>
      <c r="T158" s="23">
        <v>0</v>
      </c>
      <c r="U158" s="17">
        <f t="shared" si="74"/>
        <v>0</v>
      </c>
      <c r="W158" s="17">
        <f t="shared" ref="W158:AE167" si="82">SUMPRODUCT(W$374:W$599*(LEFT($A$374:$A$599,LEN($A158))=$A158))</f>
        <v>0</v>
      </c>
      <c r="X158" s="17">
        <f t="shared" si="82"/>
        <v>0</v>
      </c>
      <c r="Y158" s="17">
        <f t="shared" si="82"/>
        <v>0</v>
      </c>
      <c r="Z158" s="17">
        <f t="shared" si="82"/>
        <v>0</v>
      </c>
      <c r="AA158" s="17">
        <f t="shared" si="82"/>
        <v>0</v>
      </c>
      <c r="AB158" s="17">
        <f t="shared" si="82"/>
        <v>0</v>
      </c>
      <c r="AC158" s="17">
        <f t="shared" si="82"/>
        <v>0</v>
      </c>
      <c r="AD158" s="17">
        <f t="shared" si="82"/>
        <v>0</v>
      </c>
      <c r="AE158" s="17">
        <f t="shared" si="82"/>
        <v>0</v>
      </c>
      <c r="AG158" s="17">
        <f t="shared" ref="AG158:AL167" si="83">SUMPRODUCT(AG$374:AG$599*(LEFT($A$374:$A$599,LEN($A158))=$A158))</f>
        <v>0</v>
      </c>
      <c r="AH158" s="17">
        <f t="shared" si="83"/>
        <v>0</v>
      </c>
      <c r="AI158" s="17">
        <f t="shared" si="83"/>
        <v>0</v>
      </c>
      <c r="AJ158" s="17">
        <f t="shared" si="83"/>
        <v>0</v>
      </c>
      <c r="AK158" s="17">
        <f t="shared" si="83"/>
        <v>0</v>
      </c>
      <c r="AL158" s="17">
        <f t="shared" si="83"/>
        <v>0</v>
      </c>
      <c r="AN158" s="36">
        <f t="shared" si="55"/>
        <v>0</v>
      </c>
      <c r="AO158" s="5"/>
    </row>
    <row r="159" spans="1:41" ht="15">
      <c r="A159" s="24" t="s">
        <v>12527</v>
      </c>
      <c r="B159" s="15">
        <f t="shared" si="66"/>
        <v>0</v>
      </c>
      <c r="C159" s="22" t="s">
        <v>12528</v>
      </c>
      <c r="D159" s="78">
        <f t="shared" si="67"/>
        <v>0</v>
      </c>
      <c r="E159" s="17">
        <f t="shared" si="68"/>
        <v>0</v>
      </c>
      <c r="F159" s="3">
        <f t="shared" si="69"/>
        <v>0</v>
      </c>
      <c r="G159" s="19">
        <f t="shared" si="56"/>
        <v>0</v>
      </c>
      <c r="H159" s="23">
        <v>0</v>
      </c>
      <c r="I159" s="17">
        <f t="shared" si="79"/>
        <v>0</v>
      </c>
      <c r="J159" s="17">
        <f t="shared" si="79"/>
        <v>0</v>
      </c>
      <c r="K159" s="79">
        <f t="shared" si="54"/>
        <v>0</v>
      </c>
      <c r="L159" s="17">
        <f t="shared" si="70"/>
        <v>0</v>
      </c>
      <c r="M159" s="78">
        <f t="shared" si="71"/>
        <v>0</v>
      </c>
      <c r="N159" s="17">
        <f t="shared" si="75"/>
        <v>0</v>
      </c>
      <c r="O159" s="3">
        <f t="shared" si="72"/>
        <v>0</v>
      </c>
      <c r="P159" s="31">
        <v>0</v>
      </c>
      <c r="Q159" s="30">
        <f t="shared" si="57"/>
        <v>0</v>
      </c>
      <c r="R159" s="17">
        <f t="shared" si="73"/>
        <v>0</v>
      </c>
      <c r="S159" s="17">
        <f t="shared" si="76"/>
        <v>0</v>
      </c>
      <c r="T159" s="23">
        <v>0</v>
      </c>
      <c r="U159" s="17">
        <f t="shared" si="74"/>
        <v>0</v>
      </c>
      <c r="W159" s="17">
        <f t="shared" si="82"/>
        <v>0</v>
      </c>
      <c r="X159" s="17">
        <f t="shared" si="82"/>
        <v>0</v>
      </c>
      <c r="Y159" s="17">
        <f t="shared" si="82"/>
        <v>0</v>
      </c>
      <c r="Z159" s="17">
        <f t="shared" si="82"/>
        <v>0</v>
      </c>
      <c r="AA159" s="17">
        <f t="shared" si="82"/>
        <v>0</v>
      </c>
      <c r="AB159" s="17">
        <f t="shared" si="82"/>
        <v>0</v>
      </c>
      <c r="AC159" s="17">
        <f t="shared" si="82"/>
        <v>0</v>
      </c>
      <c r="AD159" s="17">
        <f t="shared" si="82"/>
        <v>0</v>
      </c>
      <c r="AE159" s="17">
        <f t="shared" si="82"/>
        <v>0</v>
      </c>
      <c r="AG159" s="17">
        <f t="shared" si="83"/>
        <v>0</v>
      </c>
      <c r="AH159" s="17">
        <f t="shared" si="83"/>
        <v>0</v>
      </c>
      <c r="AI159" s="17">
        <f t="shared" si="83"/>
        <v>0</v>
      </c>
      <c r="AJ159" s="17">
        <f t="shared" si="83"/>
        <v>0</v>
      </c>
      <c r="AK159" s="17">
        <f t="shared" si="83"/>
        <v>0</v>
      </c>
      <c r="AL159" s="17">
        <f t="shared" si="83"/>
        <v>0</v>
      </c>
      <c r="AN159" s="36">
        <f t="shared" si="55"/>
        <v>0</v>
      </c>
      <c r="AO159" s="5"/>
    </row>
    <row r="160" spans="1:41" ht="15">
      <c r="A160" s="24" t="s">
        <v>12529</v>
      </c>
      <c r="B160" s="15">
        <f t="shared" si="66"/>
        <v>0</v>
      </c>
      <c r="C160" s="22" t="s">
        <v>12530</v>
      </c>
      <c r="D160" s="78">
        <f t="shared" si="67"/>
        <v>0</v>
      </c>
      <c r="E160" s="17">
        <f t="shared" si="68"/>
        <v>0</v>
      </c>
      <c r="F160" s="3">
        <f t="shared" si="69"/>
        <v>0</v>
      </c>
      <c r="G160" s="19">
        <f t="shared" si="56"/>
        <v>0</v>
      </c>
      <c r="H160" s="23">
        <v>0</v>
      </c>
      <c r="I160" s="17">
        <f t="shared" si="79"/>
        <v>0</v>
      </c>
      <c r="J160" s="17">
        <f t="shared" si="79"/>
        <v>0</v>
      </c>
      <c r="K160" s="79">
        <f t="shared" si="54"/>
        <v>0</v>
      </c>
      <c r="L160" s="17">
        <f t="shared" si="70"/>
        <v>0</v>
      </c>
      <c r="M160" s="78">
        <f t="shared" si="71"/>
        <v>0</v>
      </c>
      <c r="N160" s="17">
        <f t="shared" si="75"/>
        <v>0</v>
      </c>
      <c r="O160" s="3">
        <f t="shared" si="72"/>
        <v>0</v>
      </c>
      <c r="P160" s="31">
        <v>0</v>
      </c>
      <c r="Q160" s="30">
        <f t="shared" si="57"/>
        <v>0</v>
      </c>
      <c r="R160" s="17">
        <f t="shared" si="73"/>
        <v>0</v>
      </c>
      <c r="S160" s="17">
        <f t="shared" si="76"/>
        <v>0</v>
      </c>
      <c r="T160" s="23">
        <v>0</v>
      </c>
      <c r="U160" s="17">
        <f t="shared" si="74"/>
        <v>0</v>
      </c>
      <c r="W160" s="17">
        <f t="shared" si="82"/>
        <v>0</v>
      </c>
      <c r="X160" s="17">
        <f t="shared" si="82"/>
        <v>0</v>
      </c>
      <c r="Y160" s="17">
        <f t="shared" si="82"/>
        <v>0</v>
      </c>
      <c r="Z160" s="17">
        <f t="shared" si="82"/>
        <v>0</v>
      </c>
      <c r="AA160" s="17">
        <f t="shared" si="82"/>
        <v>0</v>
      </c>
      <c r="AB160" s="17">
        <f t="shared" si="82"/>
        <v>0</v>
      </c>
      <c r="AC160" s="17">
        <f t="shared" si="82"/>
        <v>0</v>
      </c>
      <c r="AD160" s="17">
        <f t="shared" si="82"/>
        <v>0</v>
      </c>
      <c r="AE160" s="17">
        <f t="shared" si="82"/>
        <v>0</v>
      </c>
      <c r="AG160" s="17">
        <f t="shared" si="83"/>
        <v>0</v>
      </c>
      <c r="AH160" s="17">
        <f t="shared" si="83"/>
        <v>0</v>
      </c>
      <c r="AI160" s="17">
        <f t="shared" si="83"/>
        <v>0</v>
      </c>
      <c r="AJ160" s="17">
        <f t="shared" si="83"/>
        <v>0</v>
      </c>
      <c r="AK160" s="17">
        <f t="shared" si="83"/>
        <v>0</v>
      </c>
      <c r="AL160" s="17">
        <f t="shared" si="83"/>
        <v>0</v>
      </c>
      <c r="AN160" s="36">
        <f t="shared" si="55"/>
        <v>0</v>
      </c>
      <c r="AO160" s="33"/>
    </row>
    <row r="161" spans="1:41" ht="15">
      <c r="A161" s="24" t="s">
        <v>12531</v>
      </c>
      <c r="B161" s="15">
        <f t="shared" si="66"/>
        <v>0</v>
      </c>
      <c r="C161" s="22" t="s">
        <v>12532</v>
      </c>
      <c r="D161" s="78">
        <f t="shared" si="67"/>
        <v>0</v>
      </c>
      <c r="E161" s="17">
        <f t="shared" si="68"/>
        <v>0</v>
      </c>
      <c r="F161" s="3">
        <f t="shared" si="69"/>
        <v>0</v>
      </c>
      <c r="G161" s="19">
        <f t="shared" si="56"/>
        <v>0</v>
      </c>
      <c r="H161" s="23">
        <v>0</v>
      </c>
      <c r="I161" s="17">
        <f t="shared" si="79"/>
        <v>0</v>
      </c>
      <c r="J161" s="17">
        <f t="shared" si="79"/>
        <v>0</v>
      </c>
      <c r="K161" s="79">
        <f t="shared" si="54"/>
        <v>0</v>
      </c>
      <c r="L161" s="17">
        <f t="shared" si="70"/>
        <v>0</v>
      </c>
      <c r="M161" s="78">
        <f t="shared" si="71"/>
        <v>0</v>
      </c>
      <c r="N161" s="17">
        <f t="shared" si="75"/>
        <v>0</v>
      </c>
      <c r="O161" s="3">
        <f t="shared" si="72"/>
        <v>0</v>
      </c>
      <c r="P161" s="31">
        <v>0</v>
      </c>
      <c r="Q161" s="30">
        <f t="shared" si="57"/>
        <v>0</v>
      </c>
      <c r="R161" s="17">
        <f t="shared" si="73"/>
        <v>0</v>
      </c>
      <c r="S161" s="17">
        <f t="shared" si="76"/>
        <v>0</v>
      </c>
      <c r="T161" s="23">
        <v>0</v>
      </c>
      <c r="U161" s="17">
        <f t="shared" si="74"/>
        <v>0</v>
      </c>
      <c r="W161" s="17">
        <f t="shared" si="82"/>
        <v>0</v>
      </c>
      <c r="X161" s="17">
        <f t="shared" si="82"/>
        <v>0</v>
      </c>
      <c r="Y161" s="17">
        <f t="shared" si="82"/>
        <v>0</v>
      </c>
      <c r="Z161" s="17">
        <f t="shared" si="82"/>
        <v>0</v>
      </c>
      <c r="AA161" s="17">
        <f t="shared" si="82"/>
        <v>0</v>
      </c>
      <c r="AB161" s="17">
        <f t="shared" si="82"/>
        <v>0</v>
      </c>
      <c r="AC161" s="17">
        <f t="shared" si="82"/>
        <v>0</v>
      </c>
      <c r="AD161" s="17">
        <f t="shared" si="82"/>
        <v>0</v>
      </c>
      <c r="AE161" s="17">
        <f t="shared" si="82"/>
        <v>0</v>
      </c>
      <c r="AG161" s="17">
        <f t="shared" si="83"/>
        <v>0</v>
      </c>
      <c r="AH161" s="17">
        <f t="shared" si="83"/>
        <v>0</v>
      </c>
      <c r="AI161" s="17">
        <f t="shared" si="83"/>
        <v>0</v>
      </c>
      <c r="AJ161" s="17">
        <f t="shared" si="83"/>
        <v>0</v>
      </c>
      <c r="AK161" s="17">
        <f t="shared" si="83"/>
        <v>0</v>
      </c>
      <c r="AL161" s="17">
        <f t="shared" si="83"/>
        <v>0</v>
      </c>
      <c r="AN161" s="36">
        <f t="shared" si="55"/>
        <v>0</v>
      </c>
      <c r="AO161" s="33"/>
    </row>
    <row r="162" spans="1:41" ht="15">
      <c r="A162" s="24" t="s">
        <v>12533</v>
      </c>
      <c r="B162" s="15">
        <f t="shared" si="66"/>
        <v>0</v>
      </c>
      <c r="C162" s="22" t="s">
        <v>12534</v>
      </c>
      <c r="D162" s="78">
        <f t="shared" si="67"/>
        <v>0</v>
      </c>
      <c r="E162" s="17">
        <f t="shared" si="68"/>
        <v>0</v>
      </c>
      <c r="F162" s="3">
        <f t="shared" si="69"/>
        <v>0</v>
      </c>
      <c r="G162" s="19">
        <f t="shared" si="56"/>
        <v>0</v>
      </c>
      <c r="H162" s="23">
        <v>0</v>
      </c>
      <c r="I162" s="17">
        <f t="shared" si="79"/>
        <v>0</v>
      </c>
      <c r="J162" s="17">
        <f t="shared" si="79"/>
        <v>0</v>
      </c>
      <c r="K162" s="79">
        <f t="shared" si="54"/>
        <v>0</v>
      </c>
      <c r="L162" s="17">
        <f t="shared" si="70"/>
        <v>0</v>
      </c>
      <c r="M162" s="78">
        <f t="shared" si="71"/>
        <v>0</v>
      </c>
      <c r="N162" s="17">
        <f t="shared" si="75"/>
        <v>0</v>
      </c>
      <c r="O162" s="3">
        <f t="shared" si="72"/>
        <v>0</v>
      </c>
      <c r="P162" s="31">
        <v>0</v>
      </c>
      <c r="Q162" s="30">
        <f t="shared" si="57"/>
        <v>0</v>
      </c>
      <c r="R162" s="17">
        <f t="shared" si="73"/>
        <v>0</v>
      </c>
      <c r="S162" s="17">
        <f t="shared" si="76"/>
        <v>0</v>
      </c>
      <c r="T162" s="23">
        <v>0</v>
      </c>
      <c r="U162" s="17">
        <f t="shared" si="74"/>
        <v>0</v>
      </c>
      <c r="W162" s="17">
        <f t="shared" si="82"/>
        <v>0</v>
      </c>
      <c r="X162" s="17">
        <f t="shared" si="82"/>
        <v>0</v>
      </c>
      <c r="Y162" s="17">
        <f t="shared" si="82"/>
        <v>0</v>
      </c>
      <c r="Z162" s="17">
        <f t="shared" si="82"/>
        <v>0</v>
      </c>
      <c r="AA162" s="17">
        <f t="shared" si="82"/>
        <v>0</v>
      </c>
      <c r="AB162" s="17">
        <f t="shared" si="82"/>
        <v>0</v>
      </c>
      <c r="AC162" s="17">
        <f t="shared" si="82"/>
        <v>0</v>
      </c>
      <c r="AD162" s="17">
        <f t="shared" si="82"/>
        <v>0</v>
      </c>
      <c r="AE162" s="17">
        <f t="shared" si="82"/>
        <v>0</v>
      </c>
      <c r="AG162" s="17">
        <f t="shared" si="83"/>
        <v>0</v>
      </c>
      <c r="AH162" s="17">
        <f t="shared" si="83"/>
        <v>0</v>
      </c>
      <c r="AI162" s="17">
        <f t="shared" si="83"/>
        <v>0</v>
      </c>
      <c r="AJ162" s="17">
        <f t="shared" si="83"/>
        <v>0</v>
      </c>
      <c r="AK162" s="17">
        <f t="shared" si="83"/>
        <v>0</v>
      </c>
      <c r="AL162" s="17">
        <f t="shared" si="83"/>
        <v>0</v>
      </c>
      <c r="AN162" s="36">
        <f t="shared" si="55"/>
        <v>0</v>
      </c>
      <c r="AO162" s="5"/>
    </row>
    <row r="163" spans="1:41" ht="15">
      <c r="A163" s="24" t="s">
        <v>12535</v>
      </c>
      <c r="B163" s="15">
        <f t="shared" si="66"/>
        <v>0</v>
      </c>
      <c r="C163" s="22" t="s">
        <v>12536</v>
      </c>
      <c r="D163" s="78">
        <f t="shared" si="67"/>
        <v>0</v>
      </c>
      <c r="E163" s="17">
        <f t="shared" si="68"/>
        <v>0</v>
      </c>
      <c r="F163" s="3">
        <f t="shared" si="69"/>
        <v>0</v>
      </c>
      <c r="G163" s="19">
        <f t="shared" si="56"/>
        <v>0</v>
      </c>
      <c r="H163" s="23">
        <v>0</v>
      </c>
      <c r="I163" s="17">
        <f t="shared" si="79"/>
        <v>0</v>
      </c>
      <c r="J163" s="17">
        <f t="shared" si="79"/>
        <v>0</v>
      </c>
      <c r="K163" s="79">
        <f t="shared" si="54"/>
        <v>0</v>
      </c>
      <c r="L163" s="17">
        <f t="shared" si="70"/>
        <v>0</v>
      </c>
      <c r="M163" s="78">
        <f t="shared" si="71"/>
        <v>0</v>
      </c>
      <c r="N163" s="17">
        <f t="shared" si="75"/>
        <v>0</v>
      </c>
      <c r="O163" s="3">
        <f t="shared" si="72"/>
        <v>0</v>
      </c>
      <c r="P163" s="31">
        <v>0</v>
      </c>
      <c r="Q163" s="30">
        <f t="shared" si="57"/>
        <v>0</v>
      </c>
      <c r="R163" s="17">
        <f t="shared" si="73"/>
        <v>0</v>
      </c>
      <c r="S163" s="17">
        <f t="shared" si="76"/>
        <v>0</v>
      </c>
      <c r="T163" s="23">
        <v>0</v>
      </c>
      <c r="U163" s="17">
        <f t="shared" si="74"/>
        <v>0</v>
      </c>
      <c r="W163" s="17">
        <f t="shared" si="82"/>
        <v>0</v>
      </c>
      <c r="X163" s="17">
        <f t="shared" si="82"/>
        <v>0</v>
      </c>
      <c r="Y163" s="17">
        <f t="shared" si="82"/>
        <v>0</v>
      </c>
      <c r="Z163" s="17">
        <f t="shared" si="82"/>
        <v>0</v>
      </c>
      <c r="AA163" s="17">
        <f t="shared" si="82"/>
        <v>0</v>
      </c>
      <c r="AB163" s="17">
        <f t="shared" si="82"/>
        <v>0</v>
      </c>
      <c r="AC163" s="17">
        <f t="shared" si="82"/>
        <v>0</v>
      </c>
      <c r="AD163" s="17">
        <f t="shared" si="82"/>
        <v>0</v>
      </c>
      <c r="AE163" s="17">
        <f t="shared" si="82"/>
        <v>0</v>
      </c>
      <c r="AG163" s="17">
        <f t="shared" si="83"/>
        <v>0</v>
      </c>
      <c r="AH163" s="17">
        <f t="shared" si="83"/>
        <v>0</v>
      </c>
      <c r="AI163" s="17">
        <f t="shared" si="83"/>
        <v>0</v>
      </c>
      <c r="AJ163" s="17">
        <f t="shared" si="83"/>
        <v>0</v>
      </c>
      <c r="AK163" s="17">
        <f t="shared" si="83"/>
        <v>0</v>
      </c>
      <c r="AL163" s="17">
        <f t="shared" si="83"/>
        <v>0</v>
      </c>
      <c r="AN163" s="36">
        <f t="shared" si="55"/>
        <v>0</v>
      </c>
      <c r="AO163" s="5"/>
    </row>
    <row r="164" spans="1:41" ht="15">
      <c r="A164" s="24" t="s">
        <v>12537</v>
      </c>
      <c r="B164" s="15">
        <f t="shared" si="66"/>
        <v>0</v>
      </c>
      <c r="C164" s="22" t="s">
        <v>12538</v>
      </c>
      <c r="D164" s="78">
        <f t="shared" si="67"/>
        <v>0</v>
      </c>
      <c r="E164" s="17">
        <f t="shared" si="68"/>
        <v>0</v>
      </c>
      <c r="F164" s="3">
        <f t="shared" si="69"/>
        <v>0</v>
      </c>
      <c r="G164" s="19">
        <f t="shared" si="56"/>
        <v>0</v>
      </c>
      <c r="H164" s="23">
        <v>0</v>
      </c>
      <c r="I164" s="17">
        <f t="shared" si="79"/>
        <v>0</v>
      </c>
      <c r="J164" s="17">
        <f t="shared" si="79"/>
        <v>0</v>
      </c>
      <c r="K164" s="79">
        <f t="shared" si="54"/>
        <v>0</v>
      </c>
      <c r="L164" s="17">
        <f t="shared" si="70"/>
        <v>0</v>
      </c>
      <c r="M164" s="78">
        <f t="shared" si="71"/>
        <v>0</v>
      </c>
      <c r="N164" s="17">
        <f t="shared" si="75"/>
        <v>0</v>
      </c>
      <c r="O164" s="3">
        <f t="shared" si="72"/>
        <v>0</v>
      </c>
      <c r="P164" s="31">
        <v>0</v>
      </c>
      <c r="Q164" s="30">
        <f t="shared" si="57"/>
        <v>0</v>
      </c>
      <c r="R164" s="17">
        <f t="shared" si="73"/>
        <v>0</v>
      </c>
      <c r="S164" s="17">
        <f t="shared" si="76"/>
        <v>0</v>
      </c>
      <c r="T164" s="23">
        <v>0</v>
      </c>
      <c r="U164" s="17">
        <f t="shared" si="74"/>
        <v>0</v>
      </c>
      <c r="W164" s="17">
        <f t="shared" si="82"/>
        <v>0</v>
      </c>
      <c r="X164" s="17">
        <f t="shared" si="82"/>
        <v>0</v>
      </c>
      <c r="Y164" s="17">
        <f t="shared" si="82"/>
        <v>0</v>
      </c>
      <c r="Z164" s="17">
        <f t="shared" si="82"/>
        <v>0</v>
      </c>
      <c r="AA164" s="17">
        <f t="shared" si="82"/>
        <v>0</v>
      </c>
      <c r="AB164" s="17">
        <f t="shared" si="82"/>
        <v>0</v>
      </c>
      <c r="AC164" s="17">
        <f t="shared" si="82"/>
        <v>0</v>
      </c>
      <c r="AD164" s="17">
        <f t="shared" si="82"/>
        <v>0</v>
      </c>
      <c r="AE164" s="17">
        <f t="shared" si="82"/>
        <v>0</v>
      </c>
      <c r="AG164" s="17">
        <f t="shared" si="83"/>
        <v>0</v>
      </c>
      <c r="AH164" s="17">
        <f t="shared" si="83"/>
        <v>0</v>
      </c>
      <c r="AI164" s="17">
        <f t="shared" si="83"/>
        <v>0</v>
      </c>
      <c r="AJ164" s="17">
        <f t="shared" si="83"/>
        <v>0</v>
      </c>
      <c r="AK164" s="17">
        <f t="shared" si="83"/>
        <v>0</v>
      </c>
      <c r="AL164" s="17">
        <f t="shared" si="83"/>
        <v>0</v>
      </c>
      <c r="AN164" s="36">
        <f t="shared" si="55"/>
        <v>0</v>
      </c>
      <c r="AO164" s="33"/>
    </row>
    <row r="165" spans="1:41" ht="15">
      <c r="A165" s="24" t="s">
        <v>12539</v>
      </c>
      <c r="B165" s="15">
        <f t="shared" si="66"/>
        <v>0</v>
      </c>
      <c r="C165" s="22" t="s">
        <v>12540</v>
      </c>
      <c r="D165" s="78">
        <f t="shared" si="67"/>
        <v>0</v>
      </c>
      <c r="E165" s="17">
        <f t="shared" si="68"/>
        <v>0</v>
      </c>
      <c r="F165" s="3">
        <f t="shared" si="69"/>
        <v>0</v>
      </c>
      <c r="G165" s="19">
        <f t="shared" si="56"/>
        <v>0</v>
      </c>
      <c r="H165" s="23">
        <v>0</v>
      </c>
      <c r="I165" s="17">
        <f t="shared" si="79"/>
        <v>0</v>
      </c>
      <c r="J165" s="17">
        <f t="shared" si="79"/>
        <v>0</v>
      </c>
      <c r="K165" s="79">
        <f t="shared" si="54"/>
        <v>0</v>
      </c>
      <c r="L165" s="17">
        <f t="shared" si="70"/>
        <v>0</v>
      </c>
      <c r="M165" s="78">
        <f t="shared" si="71"/>
        <v>0</v>
      </c>
      <c r="N165" s="17">
        <f t="shared" si="75"/>
        <v>0</v>
      </c>
      <c r="O165" s="3">
        <f t="shared" si="72"/>
        <v>0</v>
      </c>
      <c r="P165" s="31">
        <v>0</v>
      </c>
      <c r="Q165" s="30">
        <f t="shared" si="57"/>
        <v>0</v>
      </c>
      <c r="R165" s="17">
        <f t="shared" si="73"/>
        <v>0</v>
      </c>
      <c r="S165" s="17">
        <f t="shared" si="76"/>
        <v>0</v>
      </c>
      <c r="T165" s="23">
        <v>0</v>
      </c>
      <c r="U165" s="17">
        <f t="shared" si="74"/>
        <v>0</v>
      </c>
      <c r="W165" s="17">
        <f t="shared" si="82"/>
        <v>0</v>
      </c>
      <c r="X165" s="17">
        <f t="shared" si="82"/>
        <v>0</v>
      </c>
      <c r="Y165" s="17">
        <f t="shared" si="82"/>
        <v>0</v>
      </c>
      <c r="Z165" s="17">
        <f t="shared" si="82"/>
        <v>0</v>
      </c>
      <c r="AA165" s="17">
        <f t="shared" si="82"/>
        <v>0</v>
      </c>
      <c r="AB165" s="17">
        <f t="shared" si="82"/>
        <v>0</v>
      </c>
      <c r="AC165" s="17">
        <f t="shared" si="82"/>
        <v>0</v>
      </c>
      <c r="AD165" s="17">
        <f t="shared" si="82"/>
        <v>0</v>
      </c>
      <c r="AE165" s="17">
        <f t="shared" si="82"/>
        <v>0</v>
      </c>
      <c r="AG165" s="17">
        <f t="shared" si="83"/>
        <v>0</v>
      </c>
      <c r="AH165" s="17">
        <f t="shared" si="83"/>
        <v>0</v>
      </c>
      <c r="AI165" s="17">
        <f t="shared" si="83"/>
        <v>0</v>
      </c>
      <c r="AJ165" s="17">
        <f t="shared" si="83"/>
        <v>0</v>
      </c>
      <c r="AK165" s="17">
        <f t="shared" si="83"/>
        <v>0</v>
      </c>
      <c r="AL165" s="17">
        <f t="shared" si="83"/>
        <v>0</v>
      </c>
      <c r="AN165" s="36">
        <f t="shared" si="55"/>
        <v>0</v>
      </c>
      <c r="AO165" s="33"/>
    </row>
    <row r="166" spans="1:41" ht="15">
      <c r="A166" s="24" t="s">
        <v>12541</v>
      </c>
      <c r="B166" s="15">
        <f t="shared" si="66"/>
        <v>0</v>
      </c>
      <c r="C166" s="22" t="s">
        <v>12542</v>
      </c>
      <c r="D166" s="78">
        <f t="shared" si="67"/>
        <v>0</v>
      </c>
      <c r="E166" s="17">
        <f t="shared" si="68"/>
        <v>0</v>
      </c>
      <c r="F166" s="3">
        <f t="shared" si="69"/>
        <v>0</v>
      </c>
      <c r="G166" s="19">
        <f t="shared" si="56"/>
        <v>0</v>
      </c>
      <c r="H166" s="23">
        <v>0</v>
      </c>
      <c r="I166" s="17">
        <f t="shared" si="79"/>
        <v>0</v>
      </c>
      <c r="J166" s="17">
        <f t="shared" si="79"/>
        <v>0</v>
      </c>
      <c r="K166" s="79">
        <f t="shared" si="54"/>
        <v>0</v>
      </c>
      <c r="L166" s="17">
        <f t="shared" si="70"/>
        <v>0</v>
      </c>
      <c r="M166" s="78">
        <f t="shared" si="71"/>
        <v>0</v>
      </c>
      <c r="N166" s="17">
        <f t="shared" si="75"/>
        <v>0</v>
      </c>
      <c r="O166" s="3">
        <f t="shared" si="72"/>
        <v>0</v>
      </c>
      <c r="P166" s="31">
        <v>0</v>
      </c>
      <c r="Q166" s="30">
        <f t="shared" si="57"/>
        <v>0</v>
      </c>
      <c r="R166" s="17">
        <f t="shared" si="73"/>
        <v>0</v>
      </c>
      <c r="S166" s="17">
        <f t="shared" si="76"/>
        <v>0</v>
      </c>
      <c r="T166" s="23">
        <v>0</v>
      </c>
      <c r="U166" s="17">
        <f t="shared" si="74"/>
        <v>0</v>
      </c>
      <c r="W166" s="17">
        <f t="shared" si="82"/>
        <v>0</v>
      </c>
      <c r="X166" s="17">
        <f t="shared" si="82"/>
        <v>0</v>
      </c>
      <c r="Y166" s="17">
        <f t="shared" si="82"/>
        <v>0</v>
      </c>
      <c r="Z166" s="17">
        <f t="shared" si="82"/>
        <v>0</v>
      </c>
      <c r="AA166" s="17">
        <f t="shared" si="82"/>
        <v>0</v>
      </c>
      <c r="AB166" s="17">
        <f t="shared" si="82"/>
        <v>0</v>
      </c>
      <c r="AC166" s="17">
        <f t="shared" si="82"/>
        <v>0</v>
      </c>
      <c r="AD166" s="17">
        <f t="shared" si="82"/>
        <v>0</v>
      </c>
      <c r="AE166" s="17">
        <f t="shared" si="82"/>
        <v>0</v>
      </c>
      <c r="AG166" s="17">
        <f t="shared" si="83"/>
        <v>0</v>
      </c>
      <c r="AH166" s="17">
        <f t="shared" si="83"/>
        <v>0</v>
      </c>
      <c r="AI166" s="17">
        <f t="shared" si="83"/>
        <v>0</v>
      </c>
      <c r="AJ166" s="17">
        <f t="shared" si="83"/>
        <v>0</v>
      </c>
      <c r="AK166" s="17">
        <f t="shared" si="83"/>
        <v>0</v>
      </c>
      <c r="AL166" s="17">
        <f t="shared" si="83"/>
        <v>0</v>
      </c>
      <c r="AN166" s="36">
        <f t="shared" si="55"/>
        <v>0</v>
      </c>
      <c r="AO166" s="5"/>
    </row>
    <row r="167" spans="1:41" ht="15">
      <c r="A167" s="24" t="s">
        <v>12543</v>
      </c>
      <c r="B167" s="15">
        <f t="shared" si="66"/>
        <v>0</v>
      </c>
      <c r="C167" s="22" t="s">
        <v>12544</v>
      </c>
      <c r="D167" s="78">
        <f t="shared" si="67"/>
        <v>0</v>
      </c>
      <c r="E167" s="17">
        <f t="shared" si="68"/>
        <v>0</v>
      </c>
      <c r="F167" s="3">
        <f t="shared" si="69"/>
        <v>0</v>
      </c>
      <c r="G167" s="19">
        <f t="shared" si="56"/>
        <v>0</v>
      </c>
      <c r="H167" s="23">
        <v>0</v>
      </c>
      <c r="I167" s="17">
        <f t="shared" si="79"/>
        <v>0</v>
      </c>
      <c r="J167" s="17">
        <f t="shared" si="79"/>
        <v>0</v>
      </c>
      <c r="K167" s="79">
        <f t="shared" si="54"/>
        <v>0</v>
      </c>
      <c r="L167" s="17">
        <f t="shared" si="70"/>
        <v>0</v>
      </c>
      <c r="M167" s="78">
        <f t="shared" si="71"/>
        <v>0</v>
      </c>
      <c r="N167" s="17">
        <f t="shared" si="75"/>
        <v>0</v>
      </c>
      <c r="O167" s="3">
        <f t="shared" si="72"/>
        <v>0</v>
      </c>
      <c r="P167" s="31">
        <v>0</v>
      </c>
      <c r="Q167" s="30">
        <f t="shared" si="57"/>
        <v>0</v>
      </c>
      <c r="R167" s="17">
        <f t="shared" si="73"/>
        <v>0</v>
      </c>
      <c r="S167" s="17">
        <f t="shared" si="76"/>
        <v>0</v>
      </c>
      <c r="T167" s="23">
        <v>0</v>
      </c>
      <c r="U167" s="17">
        <f t="shared" si="74"/>
        <v>0</v>
      </c>
      <c r="W167" s="17">
        <f t="shared" si="82"/>
        <v>0</v>
      </c>
      <c r="X167" s="17">
        <f t="shared" si="82"/>
        <v>0</v>
      </c>
      <c r="Y167" s="17">
        <f t="shared" si="82"/>
        <v>0</v>
      </c>
      <c r="Z167" s="17">
        <f t="shared" si="82"/>
        <v>0</v>
      </c>
      <c r="AA167" s="17">
        <f t="shared" si="82"/>
        <v>0</v>
      </c>
      <c r="AB167" s="17">
        <f t="shared" si="82"/>
        <v>0</v>
      </c>
      <c r="AC167" s="17">
        <f t="shared" si="82"/>
        <v>0</v>
      </c>
      <c r="AD167" s="17">
        <f t="shared" si="82"/>
        <v>0</v>
      </c>
      <c r="AE167" s="17">
        <f t="shared" si="82"/>
        <v>0</v>
      </c>
      <c r="AG167" s="17">
        <f t="shared" si="83"/>
        <v>0</v>
      </c>
      <c r="AH167" s="17">
        <f t="shared" si="83"/>
        <v>0</v>
      </c>
      <c r="AI167" s="17">
        <f t="shared" si="83"/>
        <v>0</v>
      </c>
      <c r="AJ167" s="17">
        <f t="shared" si="83"/>
        <v>0</v>
      </c>
      <c r="AK167" s="17">
        <f t="shared" si="83"/>
        <v>0</v>
      </c>
      <c r="AL167" s="17">
        <f t="shared" si="83"/>
        <v>0</v>
      </c>
      <c r="AN167" s="36">
        <f t="shared" si="55"/>
        <v>0</v>
      </c>
      <c r="AO167" s="5"/>
    </row>
    <row r="168" spans="1:41" ht="15">
      <c r="A168" s="24" t="s">
        <v>12545</v>
      </c>
      <c r="B168" s="15">
        <f t="shared" si="66"/>
        <v>0</v>
      </c>
      <c r="C168" s="22" t="s">
        <v>12546</v>
      </c>
      <c r="D168" s="78">
        <f t="shared" si="67"/>
        <v>0</v>
      </c>
      <c r="E168" s="17">
        <f t="shared" si="68"/>
        <v>0</v>
      </c>
      <c r="F168" s="3">
        <f t="shared" si="69"/>
        <v>0</v>
      </c>
      <c r="G168" s="19">
        <f t="shared" si="56"/>
        <v>0</v>
      </c>
      <c r="H168" s="23">
        <v>0</v>
      </c>
      <c r="I168" s="17">
        <f t="shared" ref="I168:J187" si="84">SUMPRODUCT(I$374:I$599*(LEFT($A$374:$A$599,LEN($A168))=$A168))</f>
        <v>0</v>
      </c>
      <c r="J168" s="17">
        <f t="shared" si="84"/>
        <v>0</v>
      </c>
      <c r="K168" s="79">
        <f t="shared" ref="K168:K231" si="85">AA168</f>
        <v>0</v>
      </c>
      <c r="L168" s="17">
        <f t="shared" si="70"/>
        <v>0</v>
      </c>
      <c r="M168" s="78">
        <f t="shared" si="71"/>
        <v>0</v>
      </c>
      <c r="N168" s="17">
        <f t="shared" si="75"/>
        <v>0</v>
      </c>
      <c r="O168" s="3">
        <f t="shared" si="72"/>
        <v>0</v>
      </c>
      <c r="P168" s="31">
        <v>0</v>
      </c>
      <c r="Q168" s="30">
        <f t="shared" si="57"/>
        <v>0</v>
      </c>
      <c r="R168" s="17">
        <f t="shared" si="73"/>
        <v>0</v>
      </c>
      <c r="S168" s="17">
        <f t="shared" si="76"/>
        <v>0</v>
      </c>
      <c r="T168" s="23">
        <v>0</v>
      </c>
      <c r="U168" s="17">
        <f t="shared" si="74"/>
        <v>0</v>
      </c>
      <c r="W168" s="17">
        <f t="shared" ref="W168:AE177" si="86">SUMPRODUCT(W$374:W$599*(LEFT($A$374:$A$599,LEN($A168))=$A168))</f>
        <v>0</v>
      </c>
      <c r="X168" s="17">
        <f t="shared" si="86"/>
        <v>0</v>
      </c>
      <c r="Y168" s="17">
        <f t="shared" si="86"/>
        <v>0</v>
      </c>
      <c r="Z168" s="17">
        <f t="shared" si="86"/>
        <v>0</v>
      </c>
      <c r="AA168" s="17">
        <f t="shared" si="86"/>
        <v>0</v>
      </c>
      <c r="AB168" s="17">
        <f t="shared" si="86"/>
        <v>0</v>
      </c>
      <c r="AC168" s="17">
        <f t="shared" si="86"/>
        <v>0</v>
      </c>
      <c r="AD168" s="17">
        <f t="shared" si="86"/>
        <v>0</v>
      </c>
      <c r="AE168" s="17">
        <f t="shared" si="86"/>
        <v>0</v>
      </c>
      <c r="AG168" s="17">
        <f t="shared" ref="AG168:AL177" si="87">SUMPRODUCT(AG$374:AG$599*(LEFT($A$374:$A$599,LEN($A168))=$A168))</f>
        <v>0</v>
      </c>
      <c r="AH168" s="17">
        <f t="shared" si="87"/>
        <v>0</v>
      </c>
      <c r="AI168" s="17">
        <f t="shared" si="87"/>
        <v>0</v>
      </c>
      <c r="AJ168" s="17">
        <f t="shared" si="87"/>
        <v>0</v>
      </c>
      <c r="AK168" s="17">
        <f t="shared" si="87"/>
        <v>0</v>
      </c>
      <c r="AL168" s="17">
        <f t="shared" si="87"/>
        <v>0</v>
      </c>
      <c r="AN168" s="36">
        <f t="shared" ref="AN168:AN231" si="88">+(AJ168-Y168)+(AL168-AB168)+(AD168-AH168)</f>
        <v>0</v>
      </c>
      <c r="AO168" s="33"/>
    </row>
    <row r="169" spans="1:41" ht="15">
      <c r="A169" s="24" t="s">
        <v>12547</v>
      </c>
      <c r="B169" s="15">
        <f t="shared" si="66"/>
        <v>0</v>
      </c>
      <c r="C169" s="22" t="s">
        <v>12548</v>
      </c>
      <c r="D169" s="78">
        <f t="shared" si="67"/>
        <v>0</v>
      </c>
      <c r="E169" s="17">
        <f t="shared" si="68"/>
        <v>0</v>
      </c>
      <c r="F169" s="3">
        <f t="shared" si="69"/>
        <v>0</v>
      </c>
      <c r="G169" s="19">
        <f t="shared" ref="G169:G232" si="89">Z169+X169</f>
        <v>0</v>
      </c>
      <c r="H169" s="23">
        <v>0</v>
      </c>
      <c r="I169" s="17">
        <f t="shared" si="84"/>
        <v>0</v>
      </c>
      <c r="J169" s="17">
        <f t="shared" si="84"/>
        <v>0</v>
      </c>
      <c r="K169" s="79">
        <f t="shared" si="85"/>
        <v>0</v>
      </c>
      <c r="L169" s="17">
        <f t="shared" si="70"/>
        <v>0</v>
      </c>
      <c r="M169" s="78">
        <f t="shared" si="71"/>
        <v>0</v>
      </c>
      <c r="N169" s="17">
        <f t="shared" si="75"/>
        <v>0</v>
      </c>
      <c r="O169" s="3">
        <f t="shared" si="72"/>
        <v>0</v>
      </c>
      <c r="P169" s="31">
        <v>0</v>
      </c>
      <c r="Q169" s="30">
        <f t="shared" ref="Q169:Q232" si="90">AC169+AE169</f>
        <v>0</v>
      </c>
      <c r="R169" s="17">
        <f t="shared" si="73"/>
        <v>0</v>
      </c>
      <c r="S169" s="17">
        <f t="shared" si="76"/>
        <v>0</v>
      </c>
      <c r="T169" s="23">
        <v>0</v>
      </c>
      <c r="U169" s="17">
        <f t="shared" si="74"/>
        <v>0</v>
      </c>
      <c r="W169" s="17">
        <f t="shared" si="86"/>
        <v>0</v>
      </c>
      <c r="X169" s="17">
        <f t="shared" si="86"/>
        <v>0</v>
      </c>
      <c r="Y169" s="17">
        <f t="shared" si="86"/>
        <v>0</v>
      </c>
      <c r="Z169" s="17">
        <f t="shared" si="86"/>
        <v>0</v>
      </c>
      <c r="AA169" s="17">
        <f t="shared" si="86"/>
        <v>0</v>
      </c>
      <c r="AB169" s="17">
        <f t="shared" si="86"/>
        <v>0</v>
      </c>
      <c r="AC169" s="17">
        <f t="shared" si="86"/>
        <v>0</v>
      </c>
      <c r="AD169" s="17">
        <f t="shared" si="86"/>
        <v>0</v>
      </c>
      <c r="AE169" s="17">
        <f t="shared" si="86"/>
        <v>0</v>
      </c>
      <c r="AG169" s="17">
        <f t="shared" si="87"/>
        <v>0</v>
      </c>
      <c r="AH169" s="17">
        <f t="shared" si="87"/>
        <v>0</v>
      </c>
      <c r="AI169" s="17">
        <f t="shared" si="87"/>
        <v>0</v>
      </c>
      <c r="AJ169" s="17">
        <f t="shared" si="87"/>
        <v>0</v>
      </c>
      <c r="AK169" s="17">
        <f t="shared" si="87"/>
        <v>0</v>
      </c>
      <c r="AL169" s="17">
        <f t="shared" si="87"/>
        <v>0</v>
      </c>
      <c r="AN169" s="36">
        <f t="shared" si="88"/>
        <v>0</v>
      </c>
      <c r="AO169" s="33"/>
    </row>
    <row r="170" spans="1:41" ht="15">
      <c r="A170" s="24" t="s">
        <v>12549</v>
      </c>
      <c r="B170" s="15">
        <f t="shared" si="66"/>
        <v>0</v>
      </c>
      <c r="C170" s="22" t="s">
        <v>12550</v>
      </c>
      <c r="D170" s="78">
        <f t="shared" si="67"/>
        <v>0</v>
      </c>
      <c r="E170" s="17">
        <f t="shared" si="68"/>
        <v>0</v>
      </c>
      <c r="F170" s="3">
        <f t="shared" si="69"/>
        <v>0</v>
      </c>
      <c r="G170" s="19">
        <f t="shared" si="89"/>
        <v>0</v>
      </c>
      <c r="H170" s="23">
        <v>0</v>
      </c>
      <c r="I170" s="17">
        <f t="shared" si="84"/>
        <v>0</v>
      </c>
      <c r="J170" s="17">
        <f t="shared" si="84"/>
        <v>0</v>
      </c>
      <c r="K170" s="79">
        <f t="shared" si="85"/>
        <v>0</v>
      </c>
      <c r="L170" s="17">
        <f t="shared" si="70"/>
        <v>0</v>
      </c>
      <c r="M170" s="78">
        <f t="shared" si="71"/>
        <v>0</v>
      </c>
      <c r="N170" s="17">
        <f t="shared" si="75"/>
        <v>0</v>
      </c>
      <c r="O170" s="3">
        <f t="shared" si="72"/>
        <v>0</v>
      </c>
      <c r="P170" s="31">
        <v>0</v>
      </c>
      <c r="Q170" s="30">
        <f t="shared" si="90"/>
        <v>0</v>
      </c>
      <c r="R170" s="17">
        <f t="shared" si="73"/>
        <v>0</v>
      </c>
      <c r="S170" s="17">
        <f t="shared" si="76"/>
        <v>0</v>
      </c>
      <c r="T170" s="23">
        <v>0</v>
      </c>
      <c r="U170" s="17">
        <f t="shared" si="74"/>
        <v>0</v>
      </c>
      <c r="W170" s="17">
        <f t="shared" si="86"/>
        <v>0</v>
      </c>
      <c r="X170" s="17">
        <f t="shared" si="86"/>
        <v>0</v>
      </c>
      <c r="Y170" s="17">
        <f t="shared" si="86"/>
        <v>0</v>
      </c>
      <c r="Z170" s="17">
        <f t="shared" si="86"/>
        <v>0</v>
      </c>
      <c r="AA170" s="17">
        <f t="shared" si="86"/>
        <v>0</v>
      </c>
      <c r="AB170" s="17">
        <f t="shared" si="86"/>
        <v>0</v>
      </c>
      <c r="AC170" s="17">
        <f t="shared" si="86"/>
        <v>0</v>
      </c>
      <c r="AD170" s="17">
        <f t="shared" si="86"/>
        <v>0</v>
      </c>
      <c r="AE170" s="17">
        <f t="shared" si="86"/>
        <v>0</v>
      </c>
      <c r="AG170" s="17">
        <f t="shared" si="87"/>
        <v>0</v>
      </c>
      <c r="AH170" s="17">
        <f t="shared" si="87"/>
        <v>0</v>
      </c>
      <c r="AI170" s="17">
        <f t="shared" si="87"/>
        <v>0</v>
      </c>
      <c r="AJ170" s="17">
        <f t="shared" si="87"/>
        <v>0</v>
      </c>
      <c r="AK170" s="17">
        <f t="shared" si="87"/>
        <v>0</v>
      </c>
      <c r="AL170" s="17">
        <f t="shared" si="87"/>
        <v>0</v>
      </c>
      <c r="AN170" s="36">
        <f t="shared" si="88"/>
        <v>0</v>
      </c>
      <c r="AO170" s="5"/>
    </row>
    <row r="171" spans="1:41" ht="15">
      <c r="A171" s="24" t="s">
        <v>12551</v>
      </c>
      <c r="B171" s="15">
        <f t="shared" si="66"/>
        <v>0</v>
      </c>
      <c r="C171" s="22" t="s">
        <v>12552</v>
      </c>
      <c r="D171" s="78">
        <f t="shared" si="67"/>
        <v>0</v>
      </c>
      <c r="E171" s="17">
        <f t="shared" si="68"/>
        <v>0</v>
      </c>
      <c r="F171" s="3">
        <f t="shared" si="69"/>
        <v>0</v>
      </c>
      <c r="G171" s="19">
        <f t="shared" si="89"/>
        <v>0</v>
      </c>
      <c r="H171" s="23">
        <v>0</v>
      </c>
      <c r="I171" s="17">
        <f t="shared" si="84"/>
        <v>0</v>
      </c>
      <c r="J171" s="17">
        <f t="shared" si="84"/>
        <v>0</v>
      </c>
      <c r="K171" s="79">
        <f t="shared" si="85"/>
        <v>0</v>
      </c>
      <c r="L171" s="17">
        <f t="shared" si="70"/>
        <v>0</v>
      </c>
      <c r="M171" s="78">
        <f t="shared" si="71"/>
        <v>0</v>
      </c>
      <c r="N171" s="17">
        <f t="shared" si="75"/>
        <v>0</v>
      </c>
      <c r="O171" s="3">
        <f t="shared" si="72"/>
        <v>0</v>
      </c>
      <c r="P171" s="31">
        <v>0</v>
      </c>
      <c r="Q171" s="30">
        <f t="shared" si="90"/>
        <v>0</v>
      </c>
      <c r="R171" s="17">
        <f t="shared" si="73"/>
        <v>0</v>
      </c>
      <c r="S171" s="17">
        <f t="shared" si="76"/>
        <v>0</v>
      </c>
      <c r="T171" s="23">
        <v>0</v>
      </c>
      <c r="U171" s="17">
        <f t="shared" si="74"/>
        <v>0</v>
      </c>
      <c r="W171" s="17">
        <f t="shared" si="86"/>
        <v>0</v>
      </c>
      <c r="X171" s="17">
        <f t="shared" si="86"/>
        <v>0</v>
      </c>
      <c r="Y171" s="17">
        <f t="shared" si="86"/>
        <v>0</v>
      </c>
      <c r="Z171" s="17">
        <f t="shared" si="86"/>
        <v>0</v>
      </c>
      <c r="AA171" s="17">
        <f t="shared" si="86"/>
        <v>0</v>
      </c>
      <c r="AB171" s="17">
        <f t="shared" si="86"/>
        <v>0</v>
      </c>
      <c r="AC171" s="17">
        <f t="shared" si="86"/>
        <v>0</v>
      </c>
      <c r="AD171" s="17">
        <f t="shared" si="86"/>
        <v>0</v>
      </c>
      <c r="AE171" s="17">
        <f t="shared" si="86"/>
        <v>0</v>
      </c>
      <c r="AG171" s="17">
        <f t="shared" si="87"/>
        <v>0</v>
      </c>
      <c r="AH171" s="17">
        <f t="shared" si="87"/>
        <v>0</v>
      </c>
      <c r="AI171" s="17">
        <f t="shared" si="87"/>
        <v>0</v>
      </c>
      <c r="AJ171" s="17">
        <f t="shared" si="87"/>
        <v>0</v>
      </c>
      <c r="AK171" s="17">
        <f t="shared" si="87"/>
        <v>0</v>
      </c>
      <c r="AL171" s="17">
        <f t="shared" si="87"/>
        <v>0</v>
      </c>
      <c r="AN171" s="36">
        <f t="shared" si="88"/>
        <v>0</v>
      </c>
      <c r="AO171" s="5"/>
    </row>
    <row r="172" spans="1:41" ht="15">
      <c r="A172" s="24" t="s">
        <v>12553</v>
      </c>
      <c r="B172" s="15">
        <f t="shared" si="66"/>
        <v>0</v>
      </c>
      <c r="C172" s="22" t="s">
        <v>12554</v>
      </c>
      <c r="D172" s="78">
        <f t="shared" si="67"/>
        <v>0</v>
      </c>
      <c r="E172" s="17">
        <f t="shared" si="68"/>
        <v>0</v>
      </c>
      <c r="F172" s="3">
        <f t="shared" si="69"/>
        <v>0</v>
      </c>
      <c r="G172" s="19">
        <f t="shared" si="89"/>
        <v>0</v>
      </c>
      <c r="H172" s="23">
        <v>0</v>
      </c>
      <c r="I172" s="17">
        <f t="shared" si="84"/>
        <v>0</v>
      </c>
      <c r="J172" s="17">
        <f t="shared" si="84"/>
        <v>0</v>
      </c>
      <c r="K172" s="79">
        <f t="shared" si="85"/>
        <v>0</v>
      </c>
      <c r="L172" s="17">
        <f t="shared" si="70"/>
        <v>0</v>
      </c>
      <c r="M172" s="78">
        <f t="shared" si="71"/>
        <v>0</v>
      </c>
      <c r="N172" s="17">
        <f t="shared" si="75"/>
        <v>0</v>
      </c>
      <c r="O172" s="3">
        <f t="shared" si="72"/>
        <v>0</v>
      </c>
      <c r="P172" s="31">
        <v>0</v>
      </c>
      <c r="Q172" s="30">
        <f t="shared" si="90"/>
        <v>0</v>
      </c>
      <c r="R172" s="17">
        <f t="shared" si="73"/>
        <v>0</v>
      </c>
      <c r="S172" s="17">
        <f t="shared" si="76"/>
        <v>0</v>
      </c>
      <c r="T172" s="23">
        <v>0</v>
      </c>
      <c r="U172" s="17">
        <f t="shared" si="74"/>
        <v>0</v>
      </c>
      <c r="W172" s="17">
        <f t="shared" si="86"/>
        <v>0</v>
      </c>
      <c r="X172" s="17">
        <f t="shared" si="86"/>
        <v>0</v>
      </c>
      <c r="Y172" s="17">
        <f t="shared" si="86"/>
        <v>0</v>
      </c>
      <c r="Z172" s="17">
        <f t="shared" si="86"/>
        <v>0</v>
      </c>
      <c r="AA172" s="17">
        <f t="shared" si="86"/>
        <v>0</v>
      </c>
      <c r="AB172" s="17">
        <f t="shared" si="86"/>
        <v>0</v>
      </c>
      <c r="AC172" s="17">
        <f t="shared" si="86"/>
        <v>0</v>
      </c>
      <c r="AD172" s="17">
        <f t="shared" si="86"/>
        <v>0</v>
      </c>
      <c r="AE172" s="17">
        <f t="shared" si="86"/>
        <v>0</v>
      </c>
      <c r="AG172" s="17">
        <f t="shared" si="87"/>
        <v>0</v>
      </c>
      <c r="AH172" s="17">
        <f t="shared" si="87"/>
        <v>0</v>
      </c>
      <c r="AI172" s="17">
        <f t="shared" si="87"/>
        <v>0</v>
      </c>
      <c r="AJ172" s="17">
        <f t="shared" si="87"/>
        <v>0</v>
      </c>
      <c r="AK172" s="17">
        <f t="shared" si="87"/>
        <v>0</v>
      </c>
      <c r="AL172" s="17">
        <f t="shared" si="87"/>
        <v>0</v>
      </c>
      <c r="AN172" s="36">
        <f t="shared" si="88"/>
        <v>0</v>
      </c>
      <c r="AO172" s="33"/>
    </row>
    <row r="173" spans="1:41" ht="15">
      <c r="A173" s="24" t="s">
        <v>12555</v>
      </c>
      <c r="B173" s="15">
        <f t="shared" si="66"/>
        <v>0</v>
      </c>
      <c r="C173" s="22" t="s">
        <v>12556</v>
      </c>
      <c r="D173" s="78">
        <f t="shared" si="67"/>
        <v>0</v>
      </c>
      <c r="E173" s="17">
        <f t="shared" si="68"/>
        <v>0</v>
      </c>
      <c r="F173" s="3">
        <f t="shared" si="69"/>
        <v>0</v>
      </c>
      <c r="G173" s="19">
        <f t="shared" si="89"/>
        <v>0</v>
      </c>
      <c r="H173" s="23">
        <v>0</v>
      </c>
      <c r="I173" s="17">
        <f t="shared" si="84"/>
        <v>0</v>
      </c>
      <c r="J173" s="17">
        <f t="shared" si="84"/>
        <v>0</v>
      </c>
      <c r="K173" s="79">
        <f t="shared" si="85"/>
        <v>0</v>
      </c>
      <c r="L173" s="17">
        <f t="shared" si="70"/>
        <v>0</v>
      </c>
      <c r="M173" s="78">
        <f t="shared" si="71"/>
        <v>0</v>
      </c>
      <c r="N173" s="17">
        <f t="shared" si="75"/>
        <v>0</v>
      </c>
      <c r="O173" s="3">
        <f t="shared" si="72"/>
        <v>0</v>
      </c>
      <c r="P173" s="31">
        <v>0</v>
      </c>
      <c r="Q173" s="30">
        <f t="shared" si="90"/>
        <v>0</v>
      </c>
      <c r="R173" s="17">
        <f t="shared" si="73"/>
        <v>0</v>
      </c>
      <c r="S173" s="17">
        <f t="shared" si="76"/>
        <v>0</v>
      </c>
      <c r="T173" s="23">
        <v>0</v>
      </c>
      <c r="U173" s="17">
        <f t="shared" si="74"/>
        <v>0</v>
      </c>
      <c r="W173" s="17">
        <f t="shared" si="86"/>
        <v>0</v>
      </c>
      <c r="X173" s="17">
        <f t="shared" si="86"/>
        <v>0</v>
      </c>
      <c r="Y173" s="17">
        <f t="shared" si="86"/>
        <v>0</v>
      </c>
      <c r="Z173" s="17">
        <f t="shared" si="86"/>
        <v>0</v>
      </c>
      <c r="AA173" s="17">
        <f t="shared" si="86"/>
        <v>0</v>
      </c>
      <c r="AB173" s="17">
        <f t="shared" si="86"/>
        <v>0</v>
      </c>
      <c r="AC173" s="17">
        <f t="shared" si="86"/>
        <v>0</v>
      </c>
      <c r="AD173" s="17">
        <f t="shared" si="86"/>
        <v>0</v>
      </c>
      <c r="AE173" s="17">
        <f t="shared" si="86"/>
        <v>0</v>
      </c>
      <c r="AG173" s="17">
        <f t="shared" si="87"/>
        <v>0</v>
      </c>
      <c r="AH173" s="17">
        <f t="shared" si="87"/>
        <v>0</v>
      </c>
      <c r="AI173" s="17">
        <f t="shared" si="87"/>
        <v>0</v>
      </c>
      <c r="AJ173" s="17">
        <f t="shared" si="87"/>
        <v>0</v>
      </c>
      <c r="AK173" s="17">
        <f t="shared" si="87"/>
        <v>0</v>
      </c>
      <c r="AL173" s="17">
        <f t="shared" si="87"/>
        <v>0</v>
      </c>
      <c r="AN173" s="36">
        <f t="shared" si="88"/>
        <v>0</v>
      </c>
      <c r="AO173" s="33"/>
    </row>
    <row r="174" spans="1:41" ht="15">
      <c r="A174" s="24" t="s">
        <v>12557</v>
      </c>
      <c r="B174" s="15">
        <f t="shared" si="66"/>
        <v>0</v>
      </c>
      <c r="C174" s="22" t="s">
        <v>12558</v>
      </c>
      <c r="D174" s="78">
        <f t="shared" si="67"/>
        <v>0</v>
      </c>
      <c r="E174" s="17">
        <f t="shared" si="68"/>
        <v>0</v>
      </c>
      <c r="F174" s="3">
        <f t="shared" si="69"/>
        <v>0</v>
      </c>
      <c r="G174" s="19">
        <f t="shared" si="89"/>
        <v>0</v>
      </c>
      <c r="H174" s="23">
        <v>0</v>
      </c>
      <c r="I174" s="17">
        <f t="shared" si="84"/>
        <v>0</v>
      </c>
      <c r="J174" s="17">
        <f t="shared" si="84"/>
        <v>0</v>
      </c>
      <c r="K174" s="79">
        <f t="shared" si="85"/>
        <v>0</v>
      </c>
      <c r="L174" s="17">
        <f t="shared" si="70"/>
        <v>0</v>
      </c>
      <c r="M174" s="78">
        <f t="shared" si="71"/>
        <v>0</v>
      </c>
      <c r="N174" s="17">
        <f t="shared" si="75"/>
        <v>0</v>
      </c>
      <c r="O174" s="3">
        <f t="shared" si="72"/>
        <v>0</v>
      </c>
      <c r="P174" s="31">
        <v>0</v>
      </c>
      <c r="Q174" s="30">
        <f t="shared" si="90"/>
        <v>0</v>
      </c>
      <c r="R174" s="17">
        <f t="shared" si="73"/>
        <v>0</v>
      </c>
      <c r="S174" s="17">
        <f t="shared" si="76"/>
        <v>0</v>
      </c>
      <c r="T174" s="23">
        <v>0</v>
      </c>
      <c r="U174" s="17">
        <f t="shared" si="74"/>
        <v>0</v>
      </c>
      <c r="W174" s="17">
        <f t="shared" si="86"/>
        <v>0</v>
      </c>
      <c r="X174" s="17">
        <f t="shared" si="86"/>
        <v>0</v>
      </c>
      <c r="Y174" s="17">
        <f t="shared" si="86"/>
        <v>0</v>
      </c>
      <c r="Z174" s="17">
        <f t="shared" si="86"/>
        <v>0</v>
      </c>
      <c r="AA174" s="17">
        <f t="shared" si="86"/>
        <v>0</v>
      </c>
      <c r="AB174" s="17">
        <f t="shared" si="86"/>
        <v>0</v>
      </c>
      <c r="AC174" s="17">
        <f t="shared" si="86"/>
        <v>0</v>
      </c>
      <c r="AD174" s="17">
        <f t="shared" si="86"/>
        <v>0</v>
      </c>
      <c r="AE174" s="17">
        <f t="shared" si="86"/>
        <v>0</v>
      </c>
      <c r="AG174" s="17">
        <f t="shared" si="87"/>
        <v>0</v>
      </c>
      <c r="AH174" s="17">
        <f t="shared" si="87"/>
        <v>0</v>
      </c>
      <c r="AI174" s="17">
        <f t="shared" si="87"/>
        <v>0</v>
      </c>
      <c r="AJ174" s="17">
        <f t="shared" si="87"/>
        <v>0</v>
      </c>
      <c r="AK174" s="17">
        <f t="shared" si="87"/>
        <v>0</v>
      </c>
      <c r="AL174" s="17">
        <f t="shared" si="87"/>
        <v>0</v>
      </c>
      <c r="AN174" s="36">
        <f t="shared" si="88"/>
        <v>0</v>
      </c>
      <c r="AO174" s="5"/>
    </row>
    <row r="175" spans="1:41" ht="15">
      <c r="A175" s="24" t="s">
        <v>12559</v>
      </c>
      <c r="B175" s="15">
        <f t="shared" si="66"/>
        <v>0</v>
      </c>
      <c r="C175" s="22" t="s">
        <v>12560</v>
      </c>
      <c r="D175" s="78">
        <f t="shared" si="67"/>
        <v>0</v>
      </c>
      <c r="E175" s="17">
        <f t="shared" si="68"/>
        <v>0</v>
      </c>
      <c r="F175" s="3">
        <f t="shared" si="69"/>
        <v>0</v>
      </c>
      <c r="G175" s="19">
        <f t="shared" si="89"/>
        <v>0</v>
      </c>
      <c r="H175" s="23">
        <v>0</v>
      </c>
      <c r="I175" s="17">
        <f t="shared" si="84"/>
        <v>0</v>
      </c>
      <c r="J175" s="17">
        <f t="shared" si="84"/>
        <v>0</v>
      </c>
      <c r="K175" s="79">
        <f t="shared" si="85"/>
        <v>0</v>
      </c>
      <c r="L175" s="17">
        <f t="shared" si="70"/>
        <v>0</v>
      </c>
      <c r="M175" s="78">
        <f t="shared" si="71"/>
        <v>0</v>
      </c>
      <c r="N175" s="17">
        <f t="shared" si="75"/>
        <v>0</v>
      </c>
      <c r="O175" s="3">
        <f t="shared" si="72"/>
        <v>0</v>
      </c>
      <c r="P175" s="31">
        <v>0</v>
      </c>
      <c r="Q175" s="30">
        <f t="shared" si="90"/>
        <v>0</v>
      </c>
      <c r="R175" s="17">
        <f t="shared" si="73"/>
        <v>0</v>
      </c>
      <c r="S175" s="17">
        <f t="shared" si="76"/>
        <v>0</v>
      </c>
      <c r="T175" s="23">
        <v>0</v>
      </c>
      <c r="U175" s="17">
        <f t="shared" si="74"/>
        <v>0</v>
      </c>
      <c r="W175" s="17">
        <f t="shared" si="86"/>
        <v>0</v>
      </c>
      <c r="X175" s="17">
        <f t="shared" si="86"/>
        <v>0</v>
      </c>
      <c r="Y175" s="17">
        <f t="shared" si="86"/>
        <v>0</v>
      </c>
      <c r="Z175" s="17">
        <f t="shared" si="86"/>
        <v>0</v>
      </c>
      <c r="AA175" s="17">
        <f t="shared" si="86"/>
        <v>0</v>
      </c>
      <c r="AB175" s="17">
        <f t="shared" si="86"/>
        <v>0</v>
      </c>
      <c r="AC175" s="17">
        <f t="shared" si="86"/>
        <v>0</v>
      </c>
      <c r="AD175" s="17">
        <f t="shared" si="86"/>
        <v>0</v>
      </c>
      <c r="AE175" s="17">
        <f t="shared" si="86"/>
        <v>0</v>
      </c>
      <c r="AG175" s="17">
        <f t="shared" si="87"/>
        <v>0</v>
      </c>
      <c r="AH175" s="17">
        <f t="shared" si="87"/>
        <v>0</v>
      </c>
      <c r="AI175" s="17">
        <f t="shared" si="87"/>
        <v>0</v>
      </c>
      <c r="AJ175" s="17">
        <f t="shared" si="87"/>
        <v>0</v>
      </c>
      <c r="AK175" s="17">
        <f t="shared" si="87"/>
        <v>0</v>
      </c>
      <c r="AL175" s="17">
        <f t="shared" si="87"/>
        <v>0</v>
      </c>
      <c r="AN175" s="36">
        <f t="shared" si="88"/>
        <v>0</v>
      </c>
      <c r="AO175" s="5"/>
    </row>
    <row r="176" spans="1:41" ht="15">
      <c r="A176" s="24" t="s">
        <v>12561</v>
      </c>
      <c r="B176" s="15">
        <f t="shared" si="66"/>
        <v>0</v>
      </c>
      <c r="C176" s="22" t="s">
        <v>12562</v>
      </c>
      <c r="D176" s="78">
        <f t="shared" si="67"/>
        <v>0</v>
      </c>
      <c r="E176" s="17">
        <f t="shared" si="68"/>
        <v>0</v>
      </c>
      <c r="F176" s="3">
        <f t="shared" si="69"/>
        <v>0</v>
      </c>
      <c r="G176" s="19">
        <f t="shared" si="89"/>
        <v>0</v>
      </c>
      <c r="H176" s="20">
        <v>0</v>
      </c>
      <c r="I176" s="17">
        <f t="shared" si="84"/>
        <v>0</v>
      </c>
      <c r="J176" s="17">
        <f t="shared" si="84"/>
        <v>0</v>
      </c>
      <c r="K176" s="79">
        <f t="shared" si="85"/>
        <v>0</v>
      </c>
      <c r="L176" s="17">
        <f t="shared" si="70"/>
        <v>0</v>
      </c>
      <c r="M176" s="78">
        <f t="shared" si="71"/>
        <v>0</v>
      </c>
      <c r="N176" s="17">
        <f t="shared" si="75"/>
        <v>0</v>
      </c>
      <c r="O176" s="3">
        <f t="shared" si="72"/>
        <v>0</v>
      </c>
      <c r="P176" s="31">
        <v>0</v>
      </c>
      <c r="Q176" s="30">
        <f t="shared" si="90"/>
        <v>0</v>
      </c>
      <c r="R176" s="17">
        <f t="shared" si="73"/>
        <v>0</v>
      </c>
      <c r="S176" s="17">
        <f t="shared" si="76"/>
        <v>0</v>
      </c>
      <c r="T176" s="23">
        <v>0</v>
      </c>
      <c r="U176" s="17">
        <f t="shared" si="74"/>
        <v>0</v>
      </c>
      <c r="W176" s="17">
        <f t="shared" si="86"/>
        <v>0</v>
      </c>
      <c r="X176" s="17">
        <f t="shared" si="86"/>
        <v>0</v>
      </c>
      <c r="Y176" s="17">
        <f t="shared" si="86"/>
        <v>0</v>
      </c>
      <c r="Z176" s="17">
        <f t="shared" si="86"/>
        <v>0</v>
      </c>
      <c r="AA176" s="17">
        <f t="shared" si="86"/>
        <v>0</v>
      </c>
      <c r="AB176" s="17">
        <f t="shared" si="86"/>
        <v>0</v>
      </c>
      <c r="AC176" s="17">
        <f t="shared" si="86"/>
        <v>0</v>
      </c>
      <c r="AD176" s="17">
        <f t="shared" si="86"/>
        <v>0</v>
      </c>
      <c r="AE176" s="17">
        <f t="shared" si="86"/>
        <v>0</v>
      </c>
      <c r="AG176" s="17">
        <f t="shared" si="87"/>
        <v>0</v>
      </c>
      <c r="AH176" s="17">
        <f t="shared" si="87"/>
        <v>0</v>
      </c>
      <c r="AI176" s="17">
        <f t="shared" si="87"/>
        <v>0</v>
      </c>
      <c r="AJ176" s="17">
        <f t="shared" si="87"/>
        <v>0</v>
      </c>
      <c r="AK176" s="17">
        <f t="shared" si="87"/>
        <v>0</v>
      </c>
      <c r="AL176" s="17">
        <f t="shared" si="87"/>
        <v>0</v>
      </c>
      <c r="AN176" s="36">
        <f t="shared" si="88"/>
        <v>0</v>
      </c>
      <c r="AO176" s="33"/>
    </row>
    <row r="177" spans="1:41" ht="15">
      <c r="A177" s="24" t="s">
        <v>12563</v>
      </c>
      <c r="B177" s="15">
        <f t="shared" si="66"/>
        <v>0</v>
      </c>
      <c r="C177" s="22" t="s">
        <v>12564</v>
      </c>
      <c r="D177" s="78">
        <f t="shared" si="67"/>
        <v>0</v>
      </c>
      <c r="E177" s="17">
        <f t="shared" si="68"/>
        <v>0</v>
      </c>
      <c r="F177" s="3">
        <f t="shared" si="69"/>
        <v>0</v>
      </c>
      <c r="G177" s="19">
        <f t="shared" si="89"/>
        <v>0</v>
      </c>
      <c r="H177" s="23">
        <v>0</v>
      </c>
      <c r="I177" s="17">
        <f t="shared" si="84"/>
        <v>0</v>
      </c>
      <c r="J177" s="17">
        <f t="shared" si="84"/>
        <v>0</v>
      </c>
      <c r="K177" s="79">
        <f t="shared" si="85"/>
        <v>0</v>
      </c>
      <c r="L177" s="17">
        <f t="shared" si="70"/>
        <v>0</v>
      </c>
      <c r="M177" s="78">
        <f t="shared" si="71"/>
        <v>0</v>
      </c>
      <c r="N177" s="17">
        <f t="shared" si="75"/>
        <v>0</v>
      </c>
      <c r="O177" s="3">
        <f t="shared" si="72"/>
        <v>0</v>
      </c>
      <c r="P177" s="31">
        <v>0</v>
      </c>
      <c r="Q177" s="30">
        <f t="shared" si="90"/>
        <v>0</v>
      </c>
      <c r="R177" s="17">
        <f t="shared" si="73"/>
        <v>0</v>
      </c>
      <c r="S177" s="17">
        <f t="shared" si="76"/>
        <v>0</v>
      </c>
      <c r="T177" s="23">
        <v>0</v>
      </c>
      <c r="U177" s="17">
        <f t="shared" si="74"/>
        <v>0</v>
      </c>
      <c r="W177" s="17">
        <f t="shared" si="86"/>
        <v>0</v>
      </c>
      <c r="X177" s="17">
        <f t="shared" si="86"/>
        <v>0</v>
      </c>
      <c r="Y177" s="17">
        <f t="shared" si="86"/>
        <v>0</v>
      </c>
      <c r="Z177" s="17">
        <f t="shared" si="86"/>
        <v>0</v>
      </c>
      <c r="AA177" s="17">
        <f t="shared" si="86"/>
        <v>0</v>
      </c>
      <c r="AB177" s="17">
        <f t="shared" si="86"/>
        <v>0</v>
      </c>
      <c r="AC177" s="17">
        <f t="shared" si="86"/>
        <v>0</v>
      </c>
      <c r="AD177" s="17">
        <f t="shared" si="86"/>
        <v>0</v>
      </c>
      <c r="AE177" s="17">
        <f t="shared" si="86"/>
        <v>0</v>
      </c>
      <c r="AG177" s="17">
        <f t="shared" si="87"/>
        <v>0</v>
      </c>
      <c r="AH177" s="17">
        <f t="shared" si="87"/>
        <v>0</v>
      </c>
      <c r="AI177" s="17">
        <f t="shared" si="87"/>
        <v>0</v>
      </c>
      <c r="AJ177" s="17">
        <f t="shared" si="87"/>
        <v>0</v>
      </c>
      <c r="AK177" s="17">
        <f t="shared" si="87"/>
        <v>0</v>
      </c>
      <c r="AL177" s="17">
        <f t="shared" si="87"/>
        <v>0</v>
      </c>
      <c r="AN177" s="36">
        <f t="shared" si="88"/>
        <v>0</v>
      </c>
      <c r="AO177" s="33"/>
    </row>
    <row r="178" spans="1:41" ht="15">
      <c r="A178" s="24" t="s">
        <v>12565</v>
      </c>
      <c r="B178" s="15">
        <f t="shared" si="66"/>
        <v>0</v>
      </c>
      <c r="C178" s="22" t="s">
        <v>12566</v>
      </c>
      <c r="D178" s="78">
        <f t="shared" si="67"/>
        <v>0</v>
      </c>
      <c r="E178" s="17">
        <f t="shared" si="68"/>
        <v>0</v>
      </c>
      <c r="F178" s="3">
        <f t="shared" si="69"/>
        <v>0</v>
      </c>
      <c r="G178" s="19">
        <f t="shared" si="89"/>
        <v>0</v>
      </c>
      <c r="H178" s="23">
        <v>0</v>
      </c>
      <c r="I178" s="17">
        <f t="shared" si="84"/>
        <v>0</v>
      </c>
      <c r="J178" s="17">
        <f t="shared" si="84"/>
        <v>0</v>
      </c>
      <c r="K178" s="79">
        <f t="shared" si="85"/>
        <v>0</v>
      </c>
      <c r="L178" s="17">
        <f t="shared" si="70"/>
        <v>0</v>
      </c>
      <c r="M178" s="78">
        <f t="shared" si="71"/>
        <v>0</v>
      </c>
      <c r="N178" s="17">
        <f t="shared" si="75"/>
        <v>0</v>
      </c>
      <c r="O178" s="3">
        <f t="shared" si="72"/>
        <v>0</v>
      </c>
      <c r="P178" s="31">
        <v>0</v>
      </c>
      <c r="Q178" s="30">
        <f t="shared" si="90"/>
        <v>0</v>
      </c>
      <c r="R178" s="17">
        <f t="shared" si="73"/>
        <v>0</v>
      </c>
      <c r="S178" s="17">
        <f t="shared" si="76"/>
        <v>0</v>
      </c>
      <c r="T178" s="23">
        <v>0</v>
      </c>
      <c r="U178" s="17">
        <f t="shared" si="74"/>
        <v>0</v>
      </c>
      <c r="W178" s="17">
        <f t="shared" ref="W178:AE187" si="91">SUMPRODUCT(W$374:W$599*(LEFT($A$374:$A$599,LEN($A178))=$A178))</f>
        <v>0</v>
      </c>
      <c r="X178" s="17">
        <f t="shared" si="91"/>
        <v>0</v>
      </c>
      <c r="Y178" s="17">
        <f t="shared" si="91"/>
        <v>0</v>
      </c>
      <c r="Z178" s="17">
        <f t="shared" si="91"/>
        <v>0</v>
      </c>
      <c r="AA178" s="17">
        <f t="shared" si="91"/>
        <v>0</v>
      </c>
      <c r="AB178" s="17">
        <f t="shared" si="91"/>
        <v>0</v>
      </c>
      <c r="AC178" s="17">
        <f t="shared" si="91"/>
        <v>0</v>
      </c>
      <c r="AD178" s="17">
        <f t="shared" si="91"/>
        <v>0</v>
      </c>
      <c r="AE178" s="17">
        <f t="shared" si="91"/>
        <v>0</v>
      </c>
      <c r="AG178" s="17">
        <f t="shared" ref="AG178:AL187" si="92">SUMPRODUCT(AG$374:AG$599*(LEFT($A$374:$A$599,LEN($A178))=$A178))</f>
        <v>0</v>
      </c>
      <c r="AH178" s="17">
        <f t="shared" si="92"/>
        <v>0</v>
      </c>
      <c r="AI178" s="17">
        <f t="shared" si="92"/>
        <v>0</v>
      </c>
      <c r="AJ178" s="17">
        <f t="shared" si="92"/>
        <v>0</v>
      </c>
      <c r="AK178" s="17">
        <f t="shared" si="92"/>
        <v>0</v>
      </c>
      <c r="AL178" s="17">
        <f t="shared" si="92"/>
        <v>0</v>
      </c>
      <c r="AN178" s="36">
        <f t="shared" si="88"/>
        <v>0</v>
      </c>
      <c r="AO178" s="5"/>
    </row>
    <row r="179" spans="1:41" ht="15">
      <c r="A179" s="24" t="s">
        <v>12567</v>
      </c>
      <c r="B179" s="15">
        <f t="shared" si="66"/>
        <v>0</v>
      </c>
      <c r="C179" s="22" t="s">
        <v>12568</v>
      </c>
      <c r="D179" s="78">
        <f t="shared" si="67"/>
        <v>0</v>
      </c>
      <c r="E179" s="17">
        <f t="shared" si="68"/>
        <v>0</v>
      </c>
      <c r="F179" s="3">
        <f t="shared" si="69"/>
        <v>0</v>
      </c>
      <c r="G179" s="19">
        <f t="shared" si="89"/>
        <v>0</v>
      </c>
      <c r="H179" s="23">
        <v>0</v>
      </c>
      <c r="I179" s="17">
        <f t="shared" si="84"/>
        <v>0</v>
      </c>
      <c r="J179" s="17">
        <f t="shared" si="84"/>
        <v>0</v>
      </c>
      <c r="K179" s="79">
        <f t="shared" si="85"/>
        <v>0</v>
      </c>
      <c r="L179" s="17">
        <f t="shared" si="70"/>
        <v>0</v>
      </c>
      <c r="M179" s="78">
        <f t="shared" si="71"/>
        <v>0</v>
      </c>
      <c r="N179" s="17">
        <f t="shared" si="75"/>
        <v>0</v>
      </c>
      <c r="O179" s="3">
        <f t="shared" si="72"/>
        <v>0</v>
      </c>
      <c r="P179" s="31">
        <v>0</v>
      </c>
      <c r="Q179" s="30">
        <f t="shared" si="90"/>
        <v>0</v>
      </c>
      <c r="R179" s="17">
        <f t="shared" si="73"/>
        <v>0</v>
      </c>
      <c r="S179" s="17">
        <f t="shared" si="76"/>
        <v>0</v>
      </c>
      <c r="T179" s="23">
        <v>0</v>
      </c>
      <c r="U179" s="17">
        <f t="shared" si="74"/>
        <v>0</v>
      </c>
      <c r="W179" s="17">
        <f t="shared" si="91"/>
        <v>0</v>
      </c>
      <c r="X179" s="17">
        <f t="shared" si="91"/>
        <v>0</v>
      </c>
      <c r="Y179" s="17">
        <f t="shared" si="91"/>
        <v>0</v>
      </c>
      <c r="Z179" s="17">
        <f t="shared" si="91"/>
        <v>0</v>
      </c>
      <c r="AA179" s="17">
        <f t="shared" si="91"/>
        <v>0</v>
      </c>
      <c r="AB179" s="17">
        <f t="shared" si="91"/>
        <v>0</v>
      </c>
      <c r="AC179" s="17">
        <f t="shared" si="91"/>
        <v>0</v>
      </c>
      <c r="AD179" s="17">
        <f t="shared" si="91"/>
        <v>0</v>
      </c>
      <c r="AE179" s="17">
        <f t="shared" si="91"/>
        <v>0</v>
      </c>
      <c r="AG179" s="17">
        <f t="shared" si="92"/>
        <v>0</v>
      </c>
      <c r="AH179" s="17">
        <f t="shared" si="92"/>
        <v>0</v>
      </c>
      <c r="AI179" s="17">
        <f t="shared" si="92"/>
        <v>0</v>
      </c>
      <c r="AJ179" s="17">
        <f t="shared" si="92"/>
        <v>0</v>
      </c>
      <c r="AK179" s="17">
        <f t="shared" si="92"/>
        <v>0</v>
      </c>
      <c r="AL179" s="17">
        <f t="shared" si="92"/>
        <v>0</v>
      </c>
      <c r="AN179" s="36">
        <f t="shared" si="88"/>
        <v>0</v>
      </c>
      <c r="AO179" s="5"/>
    </row>
    <row r="180" spans="1:41" ht="15">
      <c r="A180" s="24" t="s">
        <v>12569</v>
      </c>
      <c r="B180" s="15">
        <f t="shared" si="66"/>
        <v>0</v>
      </c>
      <c r="C180" s="22" t="s">
        <v>12570</v>
      </c>
      <c r="D180" s="78">
        <f t="shared" si="67"/>
        <v>0</v>
      </c>
      <c r="E180" s="17">
        <f t="shared" si="68"/>
        <v>0</v>
      </c>
      <c r="F180" s="3">
        <f t="shared" si="69"/>
        <v>0</v>
      </c>
      <c r="G180" s="19">
        <f t="shared" si="89"/>
        <v>0</v>
      </c>
      <c r="H180" s="23">
        <v>0</v>
      </c>
      <c r="I180" s="17">
        <f t="shared" si="84"/>
        <v>0</v>
      </c>
      <c r="J180" s="17">
        <f t="shared" si="84"/>
        <v>0</v>
      </c>
      <c r="K180" s="79">
        <f t="shared" si="85"/>
        <v>0</v>
      </c>
      <c r="L180" s="17">
        <f t="shared" si="70"/>
        <v>0</v>
      </c>
      <c r="M180" s="78">
        <f t="shared" si="71"/>
        <v>0</v>
      </c>
      <c r="N180" s="17">
        <f t="shared" si="75"/>
        <v>0</v>
      </c>
      <c r="O180" s="3">
        <f t="shared" si="72"/>
        <v>0</v>
      </c>
      <c r="P180" s="31">
        <v>0</v>
      </c>
      <c r="Q180" s="30">
        <f t="shared" si="90"/>
        <v>0</v>
      </c>
      <c r="R180" s="17">
        <f t="shared" si="73"/>
        <v>0</v>
      </c>
      <c r="S180" s="17">
        <f t="shared" si="76"/>
        <v>0</v>
      </c>
      <c r="T180" s="23">
        <v>0</v>
      </c>
      <c r="U180" s="17">
        <f t="shared" si="74"/>
        <v>0</v>
      </c>
      <c r="W180" s="17">
        <f t="shared" si="91"/>
        <v>0</v>
      </c>
      <c r="X180" s="17">
        <f t="shared" si="91"/>
        <v>0</v>
      </c>
      <c r="Y180" s="17">
        <f t="shared" si="91"/>
        <v>0</v>
      </c>
      <c r="Z180" s="17">
        <f t="shared" si="91"/>
        <v>0</v>
      </c>
      <c r="AA180" s="17">
        <f t="shared" si="91"/>
        <v>0</v>
      </c>
      <c r="AB180" s="17">
        <f t="shared" si="91"/>
        <v>0</v>
      </c>
      <c r="AC180" s="17">
        <f t="shared" si="91"/>
        <v>0</v>
      </c>
      <c r="AD180" s="17">
        <f t="shared" si="91"/>
        <v>0</v>
      </c>
      <c r="AE180" s="17">
        <f t="shared" si="91"/>
        <v>0</v>
      </c>
      <c r="AG180" s="17">
        <f t="shared" si="92"/>
        <v>0</v>
      </c>
      <c r="AH180" s="17">
        <f t="shared" si="92"/>
        <v>0</v>
      </c>
      <c r="AI180" s="17">
        <f t="shared" si="92"/>
        <v>0</v>
      </c>
      <c r="AJ180" s="17">
        <f t="shared" si="92"/>
        <v>0</v>
      </c>
      <c r="AK180" s="17">
        <f t="shared" si="92"/>
        <v>0</v>
      </c>
      <c r="AL180" s="17">
        <f t="shared" si="92"/>
        <v>0</v>
      </c>
      <c r="AN180" s="36">
        <f t="shared" si="88"/>
        <v>0</v>
      </c>
      <c r="AO180" s="33"/>
    </row>
    <row r="181" spans="1:41" ht="15">
      <c r="A181" s="24" t="s">
        <v>12571</v>
      </c>
      <c r="B181" s="15">
        <f t="shared" si="66"/>
        <v>0</v>
      </c>
      <c r="C181" s="22" t="s">
        <v>12572</v>
      </c>
      <c r="D181" s="78">
        <f t="shared" si="67"/>
        <v>0</v>
      </c>
      <c r="E181" s="17">
        <f t="shared" si="68"/>
        <v>0</v>
      </c>
      <c r="F181" s="3">
        <f t="shared" si="69"/>
        <v>0</v>
      </c>
      <c r="G181" s="19">
        <f t="shared" si="89"/>
        <v>0</v>
      </c>
      <c r="H181" s="23">
        <v>0</v>
      </c>
      <c r="I181" s="17">
        <f t="shared" si="84"/>
        <v>0</v>
      </c>
      <c r="J181" s="17">
        <f t="shared" si="84"/>
        <v>0</v>
      </c>
      <c r="K181" s="79">
        <f t="shared" si="85"/>
        <v>0</v>
      </c>
      <c r="L181" s="17">
        <f t="shared" si="70"/>
        <v>0</v>
      </c>
      <c r="M181" s="78">
        <f t="shared" si="71"/>
        <v>0</v>
      </c>
      <c r="N181" s="17">
        <f t="shared" si="75"/>
        <v>0</v>
      </c>
      <c r="O181" s="3">
        <f t="shared" si="72"/>
        <v>0</v>
      </c>
      <c r="P181" s="31">
        <v>0</v>
      </c>
      <c r="Q181" s="30">
        <f t="shared" si="90"/>
        <v>0</v>
      </c>
      <c r="R181" s="17">
        <f t="shared" si="73"/>
        <v>0</v>
      </c>
      <c r="S181" s="17">
        <f t="shared" si="76"/>
        <v>0</v>
      </c>
      <c r="T181" s="23">
        <v>0</v>
      </c>
      <c r="U181" s="17">
        <f t="shared" si="74"/>
        <v>0</v>
      </c>
      <c r="W181" s="17">
        <f t="shared" si="91"/>
        <v>0</v>
      </c>
      <c r="X181" s="17">
        <f t="shared" si="91"/>
        <v>0</v>
      </c>
      <c r="Y181" s="17">
        <f t="shared" si="91"/>
        <v>0</v>
      </c>
      <c r="Z181" s="17">
        <f t="shared" si="91"/>
        <v>0</v>
      </c>
      <c r="AA181" s="17">
        <f t="shared" si="91"/>
        <v>0</v>
      </c>
      <c r="AB181" s="17">
        <f t="shared" si="91"/>
        <v>0</v>
      </c>
      <c r="AC181" s="17">
        <f t="shared" si="91"/>
        <v>0</v>
      </c>
      <c r="AD181" s="17">
        <f t="shared" si="91"/>
        <v>0</v>
      </c>
      <c r="AE181" s="17">
        <f t="shared" si="91"/>
        <v>0</v>
      </c>
      <c r="AG181" s="17">
        <f t="shared" si="92"/>
        <v>0</v>
      </c>
      <c r="AH181" s="17">
        <f t="shared" si="92"/>
        <v>0</v>
      </c>
      <c r="AI181" s="17">
        <f t="shared" si="92"/>
        <v>0</v>
      </c>
      <c r="AJ181" s="17">
        <f t="shared" si="92"/>
        <v>0</v>
      </c>
      <c r="AK181" s="17">
        <f t="shared" si="92"/>
        <v>0</v>
      </c>
      <c r="AL181" s="17">
        <f t="shared" si="92"/>
        <v>0</v>
      </c>
      <c r="AN181" s="36">
        <f t="shared" si="88"/>
        <v>0</v>
      </c>
      <c r="AO181" s="33"/>
    </row>
    <row r="182" spans="1:41" ht="15">
      <c r="A182" s="24" t="s">
        <v>12573</v>
      </c>
      <c r="B182" s="15">
        <f t="shared" si="66"/>
        <v>0</v>
      </c>
      <c r="C182" s="22" t="s">
        <v>12574</v>
      </c>
      <c r="D182" s="78">
        <f t="shared" si="67"/>
        <v>0</v>
      </c>
      <c r="E182" s="17">
        <f t="shared" si="68"/>
        <v>0</v>
      </c>
      <c r="F182" s="3">
        <f t="shared" si="69"/>
        <v>0</v>
      </c>
      <c r="G182" s="19">
        <f t="shared" si="89"/>
        <v>0</v>
      </c>
      <c r="H182" s="23">
        <v>0</v>
      </c>
      <c r="I182" s="17">
        <f t="shared" si="84"/>
        <v>0</v>
      </c>
      <c r="J182" s="17">
        <f t="shared" si="84"/>
        <v>0</v>
      </c>
      <c r="K182" s="79">
        <f t="shared" si="85"/>
        <v>0</v>
      </c>
      <c r="L182" s="17">
        <f t="shared" si="70"/>
        <v>0</v>
      </c>
      <c r="M182" s="78">
        <f t="shared" si="71"/>
        <v>0</v>
      </c>
      <c r="N182" s="17">
        <f t="shared" si="75"/>
        <v>0</v>
      </c>
      <c r="O182" s="3">
        <f t="shared" si="72"/>
        <v>0</v>
      </c>
      <c r="P182" s="31">
        <v>0</v>
      </c>
      <c r="Q182" s="30">
        <f t="shared" si="90"/>
        <v>0</v>
      </c>
      <c r="R182" s="17">
        <f t="shared" si="73"/>
        <v>0</v>
      </c>
      <c r="S182" s="17">
        <f t="shared" si="76"/>
        <v>0</v>
      </c>
      <c r="T182" s="23">
        <v>0</v>
      </c>
      <c r="U182" s="17">
        <f t="shared" si="74"/>
        <v>0</v>
      </c>
      <c r="W182" s="17">
        <f t="shared" si="91"/>
        <v>0</v>
      </c>
      <c r="X182" s="17">
        <f t="shared" si="91"/>
        <v>0</v>
      </c>
      <c r="Y182" s="17">
        <f t="shared" si="91"/>
        <v>0</v>
      </c>
      <c r="Z182" s="17">
        <f t="shared" si="91"/>
        <v>0</v>
      </c>
      <c r="AA182" s="17">
        <f t="shared" si="91"/>
        <v>0</v>
      </c>
      <c r="AB182" s="17">
        <f t="shared" si="91"/>
        <v>0</v>
      </c>
      <c r="AC182" s="17">
        <f t="shared" si="91"/>
        <v>0</v>
      </c>
      <c r="AD182" s="17">
        <f t="shared" si="91"/>
        <v>0</v>
      </c>
      <c r="AE182" s="17">
        <f t="shared" si="91"/>
        <v>0</v>
      </c>
      <c r="AG182" s="17">
        <f t="shared" si="92"/>
        <v>0</v>
      </c>
      <c r="AH182" s="17">
        <f t="shared" si="92"/>
        <v>0</v>
      </c>
      <c r="AI182" s="17">
        <f t="shared" si="92"/>
        <v>0</v>
      </c>
      <c r="AJ182" s="17">
        <f t="shared" si="92"/>
        <v>0</v>
      </c>
      <c r="AK182" s="17">
        <f t="shared" si="92"/>
        <v>0</v>
      </c>
      <c r="AL182" s="17">
        <f t="shared" si="92"/>
        <v>0</v>
      </c>
      <c r="AN182" s="36">
        <f t="shared" si="88"/>
        <v>0</v>
      </c>
      <c r="AO182" s="5"/>
    </row>
    <row r="183" spans="1:41" ht="15">
      <c r="A183" s="24" t="s">
        <v>12575</v>
      </c>
      <c r="B183" s="15">
        <f t="shared" si="66"/>
        <v>0</v>
      </c>
      <c r="C183" s="22" t="s">
        <v>12576</v>
      </c>
      <c r="D183" s="78">
        <f t="shared" si="67"/>
        <v>0</v>
      </c>
      <c r="E183" s="17">
        <f t="shared" si="68"/>
        <v>0</v>
      </c>
      <c r="F183" s="3">
        <f t="shared" si="69"/>
        <v>0</v>
      </c>
      <c r="G183" s="19">
        <f t="shared" si="89"/>
        <v>0</v>
      </c>
      <c r="H183" s="23">
        <v>0</v>
      </c>
      <c r="I183" s="17">
        <f t="shared" si="84"/>
        <v>0</v>
      </c>
      <c r="J183" s="17">
        <f t="shared" si="84"/>
        <v>0</v>
      </c>
      <c r="K183" s="79">
        <f t="shared" si="85"/>
        <v>0</v>
      </c>
      <c r="L183" s="17">
        <f t="shared" si="70"/>
        <v>0</v>
      </c>
      <c r="M183" s="78">
        <f t="shared" si="71"/>
        <v>0</v>
      </c>
      <c r="N183" s="17">
        <f t="shared" si="75"/>
        <v>0</v>
      </c>
      <c r="O183" s="3">
        <f t="shared" si="72"/>
        <v>0</v>
      </c>
      <c r="P183" s="31">
        <v>0</v>
      </c>
      <c r="Q183" s="30">
        <f t="shared" si="90"/>
        <v>0</v>
      </c>
      <c r="R183" s="17">
        <f t="shared" si="73"/>
        <v>0</v>
      </c>
      <c r="S183" s="17">
        <f t="shared" si="76"/>
        <v>0</v>
      </c>
      <c r="T183" s="23">
        <v>0</v>
      </c>
      <c r="U183" s="17">
        <f t="shared" si="74"/>
        <v>0</v>
      </c>
      <c r="W183" s="17">
        <f t="shared" si="91"/>
        <v>0</v>
      </c>
      <c r="X183" s="17">
        <f t="shared" si="91"/>
        <v>0</v>
      </c>
      <c r="Y183" s="17">
        <f t="shared" si="91"/>
        <v>0</v>
      </c>
      <c r="Z183" s="17">
        <f t="shared" si="91"/>
        <v>0</v>
      </c>
      <c r="AA183" s="17">
        <f t="shared" si="91"/>
        <v>0</v>
      </c>
      <c r="AB183" s="17">
        <f t="shared" si="91"/>
        <v>0</v>
      </c>
      <c r="AC183" s="17">
        <f t="shared" si="91"/>
        <v>0</v>
      </c>
      <c r="AD183" s="17">
        <f t="shared" si="91"/>
        <v>0</v>
      </c>
      <c r="AE183" s="17">
        <f t="shared" si="91"/>
        <v>0</v>
      </c>
      <c r="AG183" s="17">
        <f t="shared" si="92"/>
        <v>0</v>
      </c>
      <c r="AH183" s="17">
        <f t="shared" si="92"/>
        <v>0</v>
      </c>
      <c r="AI183" s="17">
        <f t="shared" si="92"/>
        <v>0</v>
      </c>
      <c r="AJ183" s="17">
        <f t="shared" si="92"/>
        <v>0</v>
      </c>
      <c r="AK183" s="17">
        <f t="shared" si="92"/>
        <v>0</v>
      </c>
      <c r="AL183" s="17">
        <f t="shared" si="92"/>
        <v>0</v>
      </c>
      <c r="AN183" s="36">
        <f t="shared" si="88"/>
        <v>0</v>
      </c>
      <c r="AO183" s="5"/>
    </row>
    <row r="184" spans="1:41" ht="15">
      <c r="A184" s="24" t="s">
        <v>12577</v>
      </c>
      <c r="B184" s="15">
        <f t="shared" si="66"/>
        <v>0</v>
      </c>
      <c r="C184" s="22" t="s">
        <v>12578</v>
      </c>
      <c r="D184" s="78">
        <f t="shared" si="67"/>
        <v>0</v>
      </c>
      <c r="E184" s="17">
        <f t="shared" si="68"/>
        <v>0</v>
      </c>
      <c r="F184" s="3">
        <f t="shared" si="69"/>
        <v>0</v>
      </c>
      <c r="G184" s="19">
        <f t="shared" si="89"/>
        <v>0</v>
      </c>
      <c r="H184" s="23">
        <v>0</v>
      </c>
      <c r="I184" s="17">
        <f t="shared" si="84"/>
        <v>0</v>
      </c>
      <c r="J184" s="17">
        <f t="shared" si="84"/>
        <v>0</v>
      </c>
      <c r="K184" s="79">
        <f t="shared" si="85"/>
        <v>0</v>
      </c>
      <c r="L184" s="17">
        <f t="shared" si="70"/>
        <v>0</v>
      </c>
      <c r="M184" s="78">
        <f t="shared" si="71"/>
        <v>0</v>
      </c>
      <c r="N184" s="17">
        <f t="shared" si="75"/>
        <v>0</v>
      </c>
      <c r="O184" s="3">
        <f t="shared" si="72"/>
        <v>0</v>
      </c>
      <c r="P184" s="31">
        <v>0</v>
      </c>
      <c r="Q184" s="30">
        <f t="shared" si="90"/>
        <v>0</v>
      </c>
      <c r="R184" s="17">
        <f t="shared" si="73"/>
        <v>0</v>
      </c>
      <c r="S184" s="17">
        <f t="shared" si="76"/>
        <v>0</v>
      </c>
      <c r="T184" s="23">
        <v>0</v>
      </c>
      <c r="U184" s="17">
        <f t="shared" si="74"/>
        <v>0</v>
      </c>
      <c r="W184" s="17">
        <f t="shared" si="91"/>
        <v>0</v>
      </c>
      <c r="X184" s="17">
        <f t="shared" si="91"/>
        <v>0</v>
      </c>
      <c r="Y184" s="17">
        <f t="shared" si="91"/>
        <v>0</v>
      </c>
      <c r="Z184" s="17">
        <f t="shared" si="91"/>
        <v>0</v>
      </c>
      <c r="AA184" s="17">
        <f t="shared" si="91"/>
        <v>0</v>
      </c>
      <c r="AB184" s="17">
        <f t="shared" si="91"/>
        <v>0</v>
      </c>
      <c r="AC184" s="17">
        <f t="shared" si="91"/>
        <v>0</v>
      </c>
      <c r="AD184" s="17">
        <f t="shared" si="91"/>
        <v>0</v>
      </c>
      <c r="AE184" s="17">
        <f t="shared" si="91"/>
        <v>0</v>
      </c>
      <c r="AG184" s="17">
        <f t="shared" si="92"/>
        <v>0</v>
      </c>
      <c r="AH184" s="17">
        <f t="shared" si="92"/>
        <v>0</v>
      </c>
      <c r="AI184" s="17">
        <f t="shared" si="92"/>
        <v>0</v>
      </c>
      <c r="AJ184" s="17">
        <f t="shared" si="92"/>
        <v>0</v>
      </c>
      <c r="AK184" s="17">
        <f t="shared" si="92"/>
        <v>0</v>
      </c>
      <c r="AL184" s="17">
        <f t="shared" si="92"/>
        <v>0</v>
      </c>
      <c r="AN184" s="36">
        <f t="shared" si="88"/>
        <v>0</v>
      </c>
      <c r="AO184" s="33"/>
    </row>
    <row r="185" spans="1:41" ht="15">
      <c r="A185" s="24" t="s">
        <v>12579</v>
      </c>
      <c r="B185" s="15">
        <f t="shared" si="66"/>
        <v>0</v>
      </c>
      <c r="C185" s="22" t="s">
        <v>12580</v>
      </c>
      <c r="D185" s="78">
        <f t="shared" si="67"/>
        <v>0</v>
      </c>
      <c r="E185" s="17">
        <f t="shared" si="68"/>
        <v>0</v>
      </c>
      <c r="F185" s="3">
        <f t="shared" si="69"/>
        <v>0</v>
      </c>
      <c r="G185" s="19">
        <f t="shared" si="89"/>
        <v>0</v>
      </c>
      <c r="H185" s="23">
        <v>0</v>
      </c>
      <c r="I185" s="17">
        <f t="shared" si="84"/>
        <v>0</v>
      </c>
      <c r="J185" s="17">
        <f t="shared" si="84"/>
        <v>0</v>
      </c>
      <c r="K185" s="79">
        <f t="shared" si="85"/>
        <v>0</v>
      </c>
      <c r="L185" s="17">
        <f t="shared" si="70"/>
        <v>0</v>
      </c>
      <c r="M185" s="78">
        <f t="shared" si="71"/>
        <v>0</v>
      </c>
      <c r="N185" s="17">
        <f t="shared" si="75"/>
        <v>0</v>
      </c>
      <c r="O185" s="3">
        <f t="shared" si="72"/>
        <v>0</v>
      </c>
      <c r="P185" s="31">
        <v>0</v>
      </c>
      <c r="Q185" s="30">
        <f t="shared" si="90"/>
        <v>0</v>
      </c>
      <c r="R185" s="17">
        <f t="shared" si="73"/>
        <v>0</v>
      </c>
      <c r="S185" s="17">
        <f t="shared" si="76"/>
        <v>0</v>
      </c>
      <c r="T185" s="23">
        <v>0</v>
      </c>
      <c r="U185" s="17">
        <f t="shared" si="74"/>
        <v>0</v>
      </c>
      <c r="W185" s="17">
        <f t="shared" si="91"/>
        <v>0</v>
      </c>
      <c r="X185" s="17">
        <f t="shared" si="91"/>
        <v>0</v>
      </c>
      <c r="Y185" s="17">
        <f t="shared" si="91"/>
        <v>0</v>
      </c>
      <c r="Z185" s="17">
        <f t="shared" si="91"/>
        <v>0</v>
      </c>
      <c r="AA185" s="17">
        <f t="shared" si="91"/>
        <v>0</v>
      </c>
      <c r="AB185" s="17">
        <f t="shared" si="91"/>
        <v>0</v>
      </c>
      <c r="AC185" s="17">
        <f t="shared" si="91"/>
        <v>0</v>
      </c>
      <c r="AD185" s="17">
        <f t="shared" si="91"/>
        <v>0</v>
      </c>
      <c r="AE185" s="17">
        <f t="shared" si="91"/>
        <v>0</v>
      </c>
      <c r="AG185" s="17">
        <f t="shared" si="92"/>
        <v>0</v>
      </c>
      <c r="AH185" s="17">
        <f t="shared" si="92"/>
        <v>0</v>
      </c>
      <c r="AI185" s="17">
        <f t="shared" si="92"/>
        <v>0</v>
      </c>
      <c r="AJ185" s="17">
        <f t="shared" si="92"/>
        <v>0</v>
      </c>
      <c r="AK185" s="17">
        <f t="shared" si="92"/>
        <v>0</v>
      </c>
      <c r="AL185" s="17">
        <f t="shared" si="92"/>
        <v>0</v>
      </c>
      <c r="AN185" s="36">
        <f t="shared" si="88"/>
        <v>0</v>
      </c>
      <c r="AO185" s="33"/>
    </row>
    <row r="186" spans="1:41" ht="15">
      <c r="A186" s="24" t="s">
        <v>12581</v>
      </c>
      <c r="B186" s="15">
        <f t="shared" si="66"/>
        <v>0</v>
      </c>
      <c r="C186" s="22" t="s">
        <v>12582</v>
      </c>
      <c r="D186" s="78">
        <f t="shared" si="67"/>
        <v>0</v>
      </c>
      <c r="E186" s="17">
        <f t="shared" si="68"/>
        <v>0</v>
      </c>
      <c r="F186" s="3">
        <f t="shared" si="69"/>
        <v>0</v>
      </c>
      <c r="G186" s="19">
        <f t="shared" si="89"/>
        <v>0</v>
      </c>
      <c r="H186" s="23">
        <v>0</v>
      </c>
      <c r="I186" s="17">
        <f t="shared" si="84"/>
        <v>0</v>
      </c>
      <c r="J186" s="17">
        <f t="shared" si="84"/>
        <v>0</v>
      </c>
      <c r="K186" s="79">
        <f t="shared" si="85"/>
        <v>0</v>
      </c>
      <c r="L186" s="17">
        <f t="shared" si="70"/>
        <v>0</v>
      </c>
      <c r="M186" s="78">
        <f t="shared" si="71"/>
        <v>0</v>
      </c>
      <c r="N186" s="17">
        <f t="shared" si="75"/>
        <v>0</v>
      </c>
      <c r="O186" s="3">
        <f t="shared" si="72"/>
        <v>0</v>
      </c>
      <c r="P186" s="31">
        <v>0</v>
      </c>
      <c r="Q186" s="30">
        <f t="shared" si="90"/>
        <v>0</v>
      </c>
      <c r="R186" s="17">
        <f t="shared" si="73"/>
        <v>0</v>
      </c>
      <c r="S186" s="17">
        <f t="shared" si="76"/>
        <v>0</v>
      </c>
      <c r="T186" s="23">
        <v>0</v>
      </c>
      <c r="U186" s="17">
        <f t="shared" si="74"/>
        <v>0</v>
      </c>
      <c r="W186" s="17">
        <f t="shared" si="91"/>
        <v>0</v>
      </c>
      <c r="X186" s="17">
        <f t="shared" si="91"/>
        <v>0</v>
      </c>
      <c r="Y186" s="17">
        <f t="shared" si="91"/>
        <v>0</v>
      </c>
      <c r="Z186" s="17">
        <f t="shared" si="91"/>
        <v>0</v>
      </c>
      <c r="AA186" s="17">
        <f t="shared" si="91"/>
        <v>0</v>
      </c>
      <c r="AB186" s="17">
        <f t="shared" si="91"/>
        <v>0</v>
      </c>
      <c r="AC186" s="17">
        <f t="shared" si="91"/>
        <v>0</v>
      </c>
      <c r="AD186" s="17">
        <f t="shared" si="91"/>
        <v>0</v>
      </c>
      <c r="AE186" s="17">
        <f t="shared" si="91"/>
        <v>0</v>
      </c>
      <c r="AG186" s="17">
        <f t="shared" si="92"/>
        <v>0</v>
      </c>
      <c r="AH186" s="17">
        <f t="shared" si="92"/>
        <v>0</v>
      </c>
      <c r="AI186" s="17">
        <f t="shared" si="92"/>
        <v>0</v>
      </c>
      <c r="AJ186" s="17">
        <f t="shared" si="92"/>
        <v>0</v>
      </c>
      <c r="AK186" s="17">
        <f t="shared" si="92"/>
        <v>0</v>
      </c>
      <c r="AL186" s="17">
        <f t="shared" si="92"/>
        <v>0</v>
      </c>
      <c r="AN186" s="36">
        <f t="shared" si="88"/>
        <v>0</v>
      </c>
      <c r="AO186" s="5"/>
    </row>
    <row r="187" spans="1:41" ht="15">
      <c r="A187" s="24" t="s">
        <v>12583</v>
      </c>
      <c r="B187" s="15">
        <f t="shared" si="66"/>
        <v>0</v>
      </c>
      <c r="C187" s="22" t="s">
        <v>12584</v>
      </c>
      <c r="D187" s="78">
        <f t="shared" si="67"/>
        <v>0</v>
      </c>
      <c r="E187" s="17">
        <f t="shared" si="68"/>
        <v>0</v>
      </c>
      <c r="F187" s="3">
        <f t="shared" si="69"/>
        <v>0</v>
      </c>
      <c r="G187" s="19">
        <f t="shared" si="89"/>
        <v>0</v>
      </c>
      <c r="H187" s="23">
        <v>0</v>
      </c>
      <c r="I187" s="17">
        <f t="shared" si="84"/>
        <v>0</v>
      </c>
      <c r="J187" s="17">
        <f t="shared" si="84"/>
        <v>0</v>
      </c>
      <c r="K187" s="79">
        <f t="shared" si="85"/>
        <v>0</v>
      </c>
      <c r="L187" s="17">
        <f t="shared" si="70"/>
        <v>0</v>
      </c>
      <c r="M187" s="78">
        <f t="shared" si="71"/>
        <v>0</v>
      </c>
      <c r="N187" s="17">
        <f t="shared" si="75"/>
        <v>0</v>
      </c>
      <c r="O187" s="3">
        <f t="shared" si="72"/>
        <v>0</v>
      </c>
      <c r="P187" s="31">
        <v>0</v>
      </c>
      <c r="Q187" s="30">
        <f t="shared" si="90"/>
        <v>0</v>
      </c>
      <c r="R187" s="17">
        <f t="shared" si="73"/>
        <v>0</v>
      </c>
      <c r="S187" s="17">
        <f t="shared" si="76"/>
        <v>0</v>
      </c>
      <c r="T187" s="23">
        <v>0</v>
      </c>
      <c r="U187" s="17">
        <f t="shared" si="74"/>
        <v>0</v>
      </c>
      <c r="W187" s="17">
        <f t="shared" si="91"/>
        <v>0</v>
      </c>
      <c r="X187" s="17">
        <f t="shared" si="91"/>
        <v>0</v>
      </c>
      <c r="Y187" s="17">
        <f t="shared" si="91"/>
        <v>0</v>
      </c>
      <c r="Z187" s="17">
        <f t="shared" si="91"/>
        <v>0</v>
      </c>
      <c r="AA187" s="17">
        <f t="shared" si="91"/>
        <v>0</v>
      </c>
      <c r="AB187" s="17">
        <f t="shared" si="91"/>
        <v>0</v>
      </c>
      <c r="AC187" s="17">
        <f t="shared" si="91"/>
        <v>0</v>
      </c>
      <c r="AD187" s="17">
        <f t="shared" si="91"/>
        <v>0</v>
      </c>
      <c r="AE187" s="17">
        <f t="shared" si="91"/>
        <v>0</v>
      </c>
      <c r="AG187" s="17">
        <f t="shared" si="92"/>
        <v>0</v>
      </c>
      <c r="AH187" s="17">
        <f t="shared" si="92"/>
        <v>0</v>
      </c>
      <c r="AI187" s="17">
        <f t="shared" si="92"/>
        <v>0</v>
      </c>
      <c r="AJ187" s="17">
        <f t="shared" si="92"/>
        <v>0</v>
      </c>
      <c r="AK187" s="17">
        <f t="shared" si="92"/>
        <v>0</v>
      </c>
      <c r="AL187" s="17">
        <f t="shared" si="92"/>
        <v>0</v>
      </c>
      <c r="AN187" s="36">
        <f t="shared" si="88"/>
        <v>0</v>
      </c>
      <c r="AO187" s="5"/>
    </row>
    <row r="188" spans="1:41" ht="15">
      <c r="A188" s="24" t="s">
        <v>12585</v>
      </c>
      <c r="B188" s="15">
        <f t="shared" si="66"/>
        <v>0</v>
      </c>
      <c r="C188" s="22" t="s">
        <v>12586</v>
      </c>
      <c r="D188" s="78">
        <f t="shared" si="67"/>
        <v>0</v>
      </c>
      <c r="E188" s="17">
        <f t="shared" si="68"/>
        <v>0</v>
      </c>
      <c r="F188" s="3">
        <f t="shared" si="69"/>
        <v>0</v>
      </c>
      <c r="G188" s="19">
        <f t="shared" si="89"/>
        <v>0</v>
      </c>
      <c r="H188" s="23">
        <v>0</v>
      </c>
      <c r="I188" s="17">
        <f t="shared" ref="I188:J207" si="93">SUMPRODUCT(I$374:I$599*(LEFT($A$374:$A$599,LEN($A188))=$A188))</f>
        <v>0</v>
      </c>
      <c r="J188" s="17">
        <f t="shared" si="93"/>
        <v>0</v>
      </c>
      <c r="K188" s="79">
        <f t="shared" si="85"/>
        <v>0</v>
      </c>
      <c r="L188" s="17">
        <f t="shared" si="70"/>
        <v>0</v>
      </c>
      <c r="M188" s="78">
        <f t="shared" si="71"/>
        <v>0</v>
      </c>
      <c r="N188" s="17">
        <f t="shared" si="75"/>
        <v>0</v>
      </c>
      <c r="O188" s="3">
        <f t="shared" si="72"/>
        <v>0</v>
      </c>
      <c r="P188" s="31">
        <v>0</v>
      </c>
      <c r="Q188" s="30">
        <f t="shared" si="90"/>
        <v>0</v>
      </c>
      <c r="R188" s="17">
        <f t="shared" si="73"/>
        <v>0</v>
      </c>
      <c r="S188" s="17">
        <f t="shared" si="76"/>
        <v>0</v>
      </c>
      <c r="T188" s="23">
        <v>0</v>
      </c>
      <c r="U188" s="17">
        <f t="shared" si="74"/>
        <v>0</v>
      </c>
      <c r="W188" s="17">
        <f t="shared" ref="W188:AE197" si="94">SUMPRODUCT(W$374:W$599*(LEFT($A$374:$A$599,LEN($A188))=$A188))</f>
        <v>0</v>
      </c>
      <c r="X188" s="17">
        <f t="shared" si="94"/>
        <v>0</v>
      </c>
      <c r="Y188" s="17">
        <f t="shared" si="94"/>
        <v>0</v>
      </c>
      <c r="Z188" s="17">
        <f t="shared" si="94"/>
        <v>0</v>
      </c>
      <c r="AA188" s="17">
        <f t="shared" si="94"/>
        <v>0</v>
      </c>
      <c r="AB188" s="17">
        <f t="shared" si="94"/>
        <v>0</v>
      </c>
      <c r="AC188" s="17">
        <f t="shared" si="94"/>
        <v>0</v>
      </c>
      <c r="AD188" s="17">
        <f t="shared" si="94"/>
        <v>0</v>
      </c>
      <c r="AE188" s="17">
        <f t="shared" si="94"/>
        <v>0</v>
      </c>
      <c r="AG188" s="17">
        <f t="shared" ref="AG188:AL197" si="95">SUMPRODUCT(AG$374:AG$599*(LEFT($A$374:$A$599,LEN($A188))=$A188))</f>
        <v>0</v>
      </c>
      <c r="AH188" s="17">
        <f t="shared" si="95"/>
        <v>0</v>
      </c>
      <c r="AI188" s="17">
        <f t="shared" si="95"/>
        <v>0</v>
      </c>
      <c r="AJ188" s="17">
        <f t="shared" si="95"/>
        <v>0</v>
      </c>
      <c r="AK188" s="17">
        <f t="shared" si="95"/>
        <v>0</v>
      </c>
      <c r="AL188" s="17">
        <f t="shared" si="95"/>
        <v>0</v>
      </c>
      <c r="AN188" s="36">
        <f t="shared" si="88"/>
        <v>0</v>
      </c>
      <c r="AO188" s="33"/>
    </row>
    <row r="189" spans="1:41" ht="15">
      <c r="A189" s="24" t="s">
        <v>12587</v>
      </c>
      <c r="B189" s="15">
        <f t="shared" si="66"/>
        <v>0</v>
      </c>
      <c r="C189" s="22" t="s">
        <v>12588</v>
      </c>
      <c r="D189" s="78">
        <f t="shared" si="67"/>
        <v>0</v>
      </c>
      <c r="E189" s="17">
        <f t="shared" si="68"/>
        <v>0</v>
      </c>
      <c r="F189" s="3">
        <f t="shared" si="69"/>
        <v>0</v>
      </c>
      <c r="G189" s="19">
        <f t="shared" si="89"/>
        <v>0</v>
      </c>
      <c r="H189" s="20">
        <v>0</v>
      </c>
      <c r="I189" s="17">
        <f t="shared" si="93"/>
        <v>0</v>
      </c>
      <c r="J189" s="17">
        <f t="shared" si="93"/>
        <v>0</v>
      </c>
      <c r="K189" s="79">
        <f t="shared" si="85"/>
        <v>0</v>
      </c>
      <c r="L189" s="17">
        <f t="shared" si="70"/>
        <v>0</v>
      </c>
      <c r="M189" s="78">
        <f t="shared" si="71"/>
        <v>0</v>
      </c>
      <c r="N189" s="17">
        <f t="shared" si="75"/>
        <v>0</v>
      </c>
      <c r="O189" s="3">
        <f t="shared" si="72"/>
        <v>0</v>
      </c>
      <c r="P189" s="31">
        <v>0</v>
      </c>
      <c r="Q189" s="30">
        <f t="shared" si="90"/>
        <v>0</v>
      </c>
      <c r="R189" s="17">
        <f t="shared" si="73"/>
        <v>0</v>
      </c>
      <c r="S189" s="17">
        <f t="shared" si="76"/>
        <v>0</v>
      </c>
      <c r="T189" s="23">
        <v>0</v>
      </c>
      <c r="U189" s="17">
        <f t="shared" si="74"/>
        <v>0</v>
      </c>
      <c r="W189" s="17">
        <f t="shared" si="94"/>
        <v>0</v>
      </c>
      <c r="X189" s="17">
        <f t="shared" si="94"/>
        <v>0</v>
      </c>
      <c r="Y189" s="17">
        <f t="shared" si="94"/>
        <v>0</v>
      </c>
      <c r="Z189" s="17">
        <f t="shared" si="94"/>
        <v>0</v>
      </c>
      <c r="AA189" s="17">
        <f t="shared" si="94"/>
        <v>0</v>
      </c>
      <c r="AB189" s="17">
        <f t="shared" si="94"/>
        <v>0</v>
      </c>
      <c r="AC189" s="17">
        <f t="shared" si="94"/>
        <v>0</v>
      </c>
      <c r="AD189" s="17">
        <f t="shared" si="94"/>
        <v>0</v>
      </c>
      <c r="AE189" s="17">
        <f t="shared" si="94"/>
        <v>0</v>
      </c>
      <c r="AG189" s="17">
        <f t="shared" si="95"/>
        <v>0</v>
      </c>
      <c r="AH189" s="17">
        <f t="shared" si="95"/>
        <v>0</v>
      </c>
      <c r="AI189" s="17">
        <f t="shared" si="95"/>
        <v>0</v>
      </c>
      <c r="AJ189" s="17">
        <f t="shared" si="95"/>
        <v>0</v>
      </c>
      <c r="AK189" s="17">
        <f t="shared" si="95"/>
        <v>0</v>
      </c>
      <c r="AL189" s="17">
        <f t="shared" si="95"/>
        <v>0</v>
      </c>
      <c r="AN189" s="36">
        <f t="shared" si="88"/>
        <v>0</v>
      </c>
      <c r="AO189" s="33"/>
    </row>
    <row r="190" spans="1:41" ht="15">
      <c r="A190" s="24" t="s">
        <v>12589</v>
      </c>
      <c r="B190" s="15">
        <f t="shared" si="66"/>
        <v>0</v>
      </c>
      <c r="C190" s="22" t="s">
        <v>12590</v>
      </c>
      <c r="D190" s="78">
        <f t="shared" si="67"/>
        <v>0</v>
      </c>
      <c r="E190" s="17">
        <f t="shared" si="68"/>
        <v>0</v>
      </c>
      <c r="F190" s="3">
        <f t="shared" si="69"/>
        <v>0</v>
      </c>
      <c r="G190" s="19">
        <f t="shared" si="89"/>
        <v>0</v>
      </c>
      <c r="H190" s="23">
        <v>0</v>
      </c>
      <c r="I190" s="17">
        <f t="shared" si="93"/>
        <v>0</v>
      </c>
      <c r="J190" s="17">
        <f t="shared" si="93"/>
        <v>0</v>
      </c>
      <c r="K190" s="79">
        <f t="shared" si="85"/>
        <v>0</v>
      </c>
      <c r="L190" s="17">
        <f t="shared" si="70"/>
        <v>0</v>
      </c>
      <c r="M190" s="78">
        <f t="shared" si="71"/>
        <v>0</v>
      </c>
      <c r="N190" s="17">
        <f t="shared" si="75"/>
        <v>0</v>
      </c>
      <c r="O190" s="3">
        <f t="shared" si="72"/>
        <v>0</v>
      </c>
      <c r="P190" s="31">
        <v>0</v>
      </c>
      <c r="Q190" s="30">
        <f t="shared" si="90"/>
        <v>0</v>
      </c>
      <c r="R190" s="17">
        <f t="shared" si="73"/>
        <v>0</v>
      </c>
      <c r="S190" s="17">
        <f t="shared" si="76"/>
        <v>0</v>
      </c>
      <c r="T190" s="23">
        <v>0</v>
      </c>
      <c r="U190" s="17">
        <f t="shared" si="74"/>
        <v>0</v>
      </c>
      <c r="W190" s="17">
        <f t="shared" si="94"/>
        <v>0</v>
      </c>
      <c r="X190" s="17">
        <f t="shared" si="94"/>
        <v>0</v>
      </c>
      <c r="Y190" s="17">
        <f t="shared" si="94"/>
        <v>0</v>
      </c>
      <c r="Z190" s="17">
        <f t="shared" si="94"/>
        <v>0</v>
      </c>
      <c r="AA190" s="17">
        <f t="shared" si="94"/>
        <v>0</v>
      </c>
      <c r="AB190" s="17">
        <f t="shared" si="94"/>
        <v>0</v>
      </c>
      <c r="AC190" s="17">
        <f t="shared" si="94"/>
        <v>0</v>
      </c>
      <c r="AD190" s="17">
        <f t="shared" si="94"/>
        <v>0</v>
      </c>
      <c r="AE190" s="17">
        <f t="shared" si="94"/>
        <v>0</v>
      </c>
      <c r="AG190" s="17">
        <f t="shared" si="95"/>
        <v>0</v>
      </c>
      <c r="AH190" s="17">
        <f t="shared" si="95"/>
        <v>0</v>
      </c>
      <c r="AI190" s="17">
        <f t="shared" si="95"/>
        <v>0</v>
      </c>
      <c r="AJ190" s="17">
        <f t="shared" si="95"/>
        <v>0</v>
      </c>
      <c r="AK190" s="17">
        <f t="shared" si="95"/>
        <v>0</v>
      </c>
      <c r="AL190" s="17">
        <f t="shared" si="95"/>
        <v>0</v>
      </c>
      <c r="AN190" s="36">
        <f t="shared" si="88"/>
        <v>0</v>
      </c>
      <c r="AO190" s="5"/>
    </row>
    <row r="191" spans="1:41" ht="15">
      <c r="A191" s="24" t="s">
        <v>12591</v>
      </c>
      <c r="B191" s="15">
        <f t="shared" si="66"/>
        <v>0</v>
      </c>
      <c r="C191" s="22" t="s">
        <v>12592</v>
      </c>
      <c r="D191" s="78">
        <f t="shared" si="67"/>
        <v>0</v>
      </c>
      <c r="E191" s="17">
        <f t="shared" si="68"/>
        <v>0</v>
      </c>
      <c r="F191" s="3">
        <f t="shared" si="69"/>
        <v>0</v>
      </c>
      <c r="G191" s="19">
        <f t="shared" si="89"/>
        <v>0</v>
      </c>
      <c r="H191" s="23">
        <v>0</v>
      </c>
      <c r="I191" s="17">
        <f t="shared" si="93"/>
        <v>0</v>
      </c>
      <c r="J191" s="17">
        <f t="shared" si="93"/>
        <v>0</v>
      </c>
      <c r="K191" s="79">
        <f t="shared" si="85"/>
        <v>0</v>
      </c>
      <c r="L191" s="17">
        <f t="shared" si="70"/>
        <v>0</v>
      </c>
      <c r="M191" s="78">
        <f t="shared" si="71"/>
        <v>0</v>
      </c>
      <c r="N191" s="17">
        <f t="shared" si="75"/>
        <v>0</v>
      </c>
      <c r="O191" s="3">
        <f t="shared" si="72"/>
        <v>0</v>
      </c>
      <c r="P191" s="31">
        <v>0</v>
      </c>
      <c r="Q191" s="30">
        <f t="shared" si="90"/>
        <v>0</v>
      </c>
      <c r="R191" s="17">
        <f t="shared" si="73"/>
        <v>0</v>
      </c>
      <c r="S191" s="17">
        <f t="shared" si="76"/>
        <v>0</v>
      </c>
      <c r="T191" s="23">
        <v>0</v>
      </c>
      <c r="U191" s="17">
        <f t="shared" si="74"/>
        <v>0</v>
      </c>
      <c r="W191" s="17">
        <f t="shared" si="94"/>
        <v>0</v>
      </c>
      <c r="X191" s="17">
        <f t="shared" si="94"/>
        <v>0</v>
      </c>
      <c r="Y191" s="17">
        <f t="shared" si="94"/>
        <v>0</v>
      </c>
      <c r="Z191" s="17">
        <f t="shared" si="94"/>
        <v>0</v>
      </c>
      <c r="AA191" s="17">
        <f t="shared" si="94"/>
        <v>0</v>
      </c>
      <c r="AB191" s="17">
        <f t="shared" si="94"/>
        <v>0</v>
      </c>
      <c r="AC191" s="17">
        <f t="shared" si="94"/>
        <v>0</v>
      </c>
      <c r="AD191" s="17">
        <f t="shared" si="94"/>
        <v>0</v>
      </c>
      <c r="AE191" s="17">
        <f t="shared" si="94"/>
        <v>0</v>
      </c>
      <c r="AG191" s="17">
        <f t="shared" si="95"/>
        <v>0</v>
      </c>
      <c r="AH191" s="17">
        <f t="shared" si="95"/>
        <v>0</v>
      </c>
      <c r="AI191" s="17">
        <f t="shared" si="95"/>
        <v>0</v>
      </c>
      <c r="AJ191" s="17">
        <f t="shared" si="95"/>
        <v>0</v>
      </c>
      <c r="AK191" s="17">
        <f t="shared" si="95"/>
        <v>0</v>
      </c>
      <c r="AL191" s="17">
        <f t="shared" si="95"/>
        <v>0</v>
      </c>
      <c r="AN191" s="36">
        <f t="shared" si="88"/>
        <v>0</v>
      </c>
      <c r="AO191" s="5"/>
    </row>
    <row r="192" spans="1:41" ht="15">
      <c r="A192" s="24" t="s">
        <v>12593</v>
      </c>
      <c r="B192" s="15">
        <f t="shared" si="66"/>
        <v>0</v>
      </c>
      <c r="C192" s="22" t="s">
        <v>12594</v>
      </c>
      <c r="D192" s="78">
        <f t="shared" si="67"/>
        <v>0</v>
      </c>
      <c r="E192" s="17">
        <f t="shared" si="68"/>
        <v>0</v>
      </c>
      <c r="F192" s="3">
        <f t="shared" si="69"/>
        <v>0</v>
      </c>
      <c r="G192" s="19">
        <f t="shared" si="89"/>
        <v>0</v>
      </c>
      <c r="H192" s="23">
        <v>0</v>
      </c>
      <c r="I192" s="17">
        <f t="shared" si="93"/>
        <v>0</v>
      </c>
      <c r="J192" s="17">
        <f t="shared" si="93"/>
        <v>0</v>
      </c>
      <c r="K192" s="79">
        <f t="shared" si="85"/>
        <v>0</v>
      </c>
      <c r="L192" s="17">
        <f t="shared" si="70"/>
        <v>0</v>
      </c>
      <c r="M192" s="78">
        <f t="shared" si="71"/>
        <v>0</v>
      </c>
      <c r="N192" s="17">
        <f t="shared" si="75"/>
        <v>0</v>
      </c>
      <c r="O192" s="3">
        <f t="shared" si="72"/>
        <v>0</v>
      </c>
      <c r="P192" s="31">
        <v>0</v>
      </c>
      <c r="Q192" s="30">
        <f t="shared" si="90"/>
        <v>0</v>
      </c>
      <c r="R192" s="17">
        <f t="shared" si="73"/>
        <v>0</v>
      </c>
      <c r="S192" s="17">
        <f t="shared" si="76"/>
        <v>0</v>
      </c>
      <c r="T192" s="23">
        <v>0</v>
      </c>
      <c r="U192" s="17">
        <f t="shared" si="74"/>
        <v>0</v>
      </c>
      <c r="W192" s="17">
        <f t="shared" si="94"/>
        <v>0</v>
      </c>
      <c r="X192" s="17">
        <f t="shared" si="94"/>
        <v>0</v>
      </c>
      <c r="Y192" s="17">
        <f t="shared" si="94"/>
        <v>0</v>
      </c>
      <c r="Z192" s="17">
        <f t="shared" si="94"/>
        <v>0</v>
      </c>
      <c r="AA192" s="17">
        <f t="shared" si="94"/>
        <v>0</v>
      </c>
      <c r="AB192" s="17">
        <f t="shared" si="94"/>
        <v>0</v>
      </c>
      <c r="AC192" s="17">
        <f t="shared" si="94"/>
        <v>0</v>
      </c>
      <c r="AD192" s="17">
        <f t="shared" si="94"/>
        <v>0</v>
      </c>
      <c r="AE192" s="17">
        <f t="shared" si="94"/>
        <v>0</v>
      </c>
      <c r="AG192" s="17">
        <f t="shared" si="95"/>
        <v>0</v>
      </c>
      <c r="AH192" s="17">
        <f t="shared" si="95"/>
        <v>0</v>
      </c>
      <c r="AI192" s="17">
        <f t="shared" si="95"/>
        <v>0</v>
      </c>
      <c r="AJ192" s="17">
        <f t="shared" si="95"/>
        <v>0</v>
      </c>
      <c r="AK192" s="17">
        <f t="shared" si="95"/>
        <v>0</v>
      </c>
      <c r="AL192" s="17">
        <f t="shared" si="95"/>
        <v>0</v>
      </c>
      <c r="AN192" s="36">
        <f t="shared" si="88"/>
        <v>0</v>
      </c>
      <c r="AO192" s="33"/>
    </row>
    <row r="193" spans="1:41" ht="15">
      <c r="A193" s="24" t="s">
        <v>12595</v>
      </c>
      <c r="B193" s="15">
        <f t="shared" si="66"/>
        <v>0</v>
      </c>
      <c r="C193" s="22" t="s">
        <v>12596</v>
      </c>
      <c r="D193" s="78">
        <f t="shared" si="67"/>
        <v>0</v>
      </c>
      <c r="E193" s="17">
        <f t="shared" si="68"/>
        <v>0</v>
      </c>
      <c r="F193" s="3">
        <f t="shared" si="69"/>
        <v>0</v>
      </c>
      <c r="G193" s="19">
        <f t="shared" si="89"/>
        <v>0</v>
      </c>
      <c r="H193" s="23">
        <v>0</v>
      </c>
      <c r="I193" s="17">
        <f t="shared" si="93"/>
        <v>0</v>
      </c>
      <c r="J193" s="17">
        <f t="shared" si="93"/>
        <v>0</v>
      </c>
      <c r="K193" s="79">
        <f t="shared" si="85"/>
        <v>0</v>
      </c>
      <c r="L193" s="17">
        <f t="shared" si="70"/>
        <v>0</v>
      </c>
      <c r="M193" s="78">
        <f t="shared" si="71"/>
        <v>0</v>
      </c>
      <c r="N193" s="17">
        <f t="shared" si="75"/>
        <v>0</v>
      </c>
      <c r="O193" s="3">
        <f t="shared" si="72"/>
        <v>0</v>
      </c>
      <c r="P193" s="31">
        <v>0</v>
      </c>
      <c r="Q193" s="30">
        <f t="shared" si="90"/>
        <v>0</v>
      </c>
      <c r="R193" s="17">
        <f t="shared" si="73"/>
        <v>0</v>
      </c>
      <c r="S193" s="17">
        <f t="shared" si="76"/>
        <v>0</v>
      </c>
      <c r="T193" s="23">
        <v>0</v>
      </c>
      <c r="U193" s="17">
        <f t="shared" si="74"/>
        <v>0</v>
      </c>
      <c r="W193" s="17">
        <f t="shared" si="94"/>
        <v>0</v>
      </c>
      <c r="X193" s="17">
        <f t="shared" si="94"/>
        <v>0</v>
      </c>
      <c r="Y193" s="17">
        <f t="shared" si="94"/>
        <v>0</v>
      </c>
      <c r="Z193" s="17">
        <f t="shared" si="94"/>
        <v>0</v>
      </c>
      <c r="AA193" s="17">
        <f t="shared" si="94"/>
        <v>0</v>
      </c>
      <c r="AB193" s="17">
        <f t="shared" si="94"/>
        <v>0</v>
      </c>
      <c r="AC193" s="17">
        <f t="shared" si="94"/>
        <v>0</v>
      </c>
      <c r="AD193" s="17">
        <f t="shared" si="94"/>
        <v>0</v>
      </c>
      <c r="AE193" s="17">
        <f t="shared" si="94"/>
        <v>0</v>
      </c>
      <c r="AG193" s="17">
        <f t="shared" si="95"/>
        <v>0</v>
      </c>
      <c r="AH193" s="17">
        <f t="shared" si="95"/>
        <v>0</v>
      </c>
      <c r="AI193" s="17">
        <f t="shared" si="95"/>
        <v>0</v>
      </c>
      <c r="AJ193" s="17">
        <f t="shared" si="95"/>
        <v>0</v>
      </c>
      <c r="AK193" s="17">
        <f t="shared" si="95"/>
        <v>0</v>
      </c>
      <c r="AL193" s="17">
        <f t="shared" si="95"/>
        <v>0</v>
      </c>
      <c r="AN193" s="36">
        <f t="shared" si="88"/>
        <v>0</v>
      </c>
      <c r="AO193" s="33"/>
    </row>
    <row r="194" spans="1:41" ht="15">
      <c r="A194" s="24" t="s">
        <v>12597</v>
      </c>
      <c r="B194" s="15">
        <f t="shared" si="66"/>
        <v>0</v>
      </c>
      <c r="C194" s="22" t="s">
        <v>12598</v>
      </c>
      <c r="D194" s="78">
        <f t="shared" si="67"/>
        <v>0</v>
      </c>
      <c r="E194" s="17">
        <f t="shared" si="68"/>
        <v>0</v>
      </c>
      <c r="F194" s="3">
        <f t="shared" si="69"/>
        <v>0</v>
      </c>
      <c r="G194" s="19">
        <f t="shared" si="89"/>
        <v>0</v>
      </c>
      <c r="H194" s="23">
        <v>0</v>
      </c>
      <c r="I194" s="17">
        <f t="shared" si="93"/>
        <v>0</v>
      </c>
      <c r="J194" s="17">
        <f t="shared" si="93"/>
        <v>0</v>
      </c>
      <c r="K194" s="79">
        <f t="shared" si="85"/>
        <v>0</v>
      </c>
      <c r="L194" s="17">
        <f t="shared" si="70"/>
        <v>0</v>
      </c>
      <c r="M194" s="78">
        <f t="shared" si="71"/>
        <v>0</v>
      </c>
      <c r="N194" s="17">
        <f t="shared" si="75"/>
        <v>0</v>
      </c>
      <c r="O194" s="3">
        <f t="shared" si="72"/>
        <v>0</v>
      </c>
      <c r="P194" s="31">
        <v>0</v>
      </c>
      <c r="Q194" s="30">
        <f t="shared" si="90"/>
        <v>0</v>
      </c>
      <c r="R194" s="17">
        <f t="shared" si="73"/>
        <v>0</v>
      </c>
      <c r="S194" s="17">
        <f t="shared" si="76"/>
        <v>0</v>
      </c>
      <c r="T194" s="23">
        <v>0</v>
      </c>
      <c r="U194" s="17">
        <f t="shared" si="74"/>
        <v>0</v>
      </c>
      <c r="W194" s="17">
        <f t="shared" si="94"/>
        <v>0</v>
      </c>
      <c r="X194" s="17">
        <f t="shared" si="94"/>
        <v>0</v>
      </c>
      <c r="Y194" s="17">
        <f t="shared" si="94"/>
        <v>0</v>
      </c>
      <c r="Z194" s="17">
        <f t="shared" si="94"/>
        <v>0</v>
      </c>
      <c r="AA194" s="17">
        <f t="shared" si="94"/>
        <v>0</v>
      </c>
      <c r="AB194" s="17">
        <f t="shared" si="94"/>
        <v>0</v>
      </c>
      <c r="AC194" s="17">
        <f t="shared" si="94"/>
        <v>0</v>
      </c>
      <c r="AD194" s="17">
        <f t="shared" si="94"/>
        <v>0</v>
      </c>
      <c r="AE194" s="17">
        <f t="shared" si="94"/>
        <v>0</v>
      </c>
      <c r="AG194" s="17">
        <f t="shared" si="95"/>
        <v>0</v>
      </c>
      <c r="AH194" s="17">
        <f t="shared" si="95"/>
        <v>0</v>
      </c>
      <c r="AI194" s="17">
        <f t="shared" si="95"/>
        <v>0</v>
      </c>
      <c r="AJ194" s="17">
        <f t="shared" si="95"/>
        <v>0</v>
      </c>
      <c r="AK194" s="17">
        <f t="shared" si="95"/>
        <v>0</v>
      </c>
      <c r="AL194" s="17">
        <f t="shared" si="95"/>
        <v>0</v>
      </c>
      <c r="AN194" s="36">
        <f t="shared" si="88"/>
        <v>0</v>
      </c>
      <c r="AO194" s="5"/>
    </row>
    <row r="195" spans="1:41" ht="15">
      <c r="A195" s="24" t="s">
        <v>12599</v>
      </c>
      <c r="B195" s="15">
        <f t="shared" si="66"/>
        <v>0</v>
      </c>
      <c r="C195" s="22" t="s">
        <v>12600</v>
      </c>
      <c r="D195" s="78">
        <f t="shared" si="67"/>
        <v>0</v>
      </c>
      <c r="E195" s="17">
        <f t="shared" si="68"/>
        <v>0</v>
      </c>
      <c r="F195" s="3">
        <f t="shared" si="69"/>
        <v>0</v>
      </c>
      <c r="G195" s="19">
        <f t="shared" si="89"/>
        <v>0</v>
      </c>
      <c r="H195" s="23">
        <v>0</v>
      </c>
      <c r="I195" s="17">
        <f t="shared" si="93"/>
        <v>0</v>
      </c>
      <c r="J195" s="17">
        <f t="shared" si="93"/>
        <v>0</v>
      </c>
      <c r="K195" s="79">
        <f t="shared" si="85"/>
        <v>0</v>
      </c>
      <c r="L195" s="17">
        <f t="shared" si="70"/>
        <v>0</v>
      </c>
      <c r="M195" s="78">
        <f t="shared" si="71"/>
        <v>0</v>
      </c>
      <c r="N195" s="17">
        <f t="shared" si="75"/>
        <v>0</v>
      </c>
      <c r="O195" s="3">
        <f t="shared" si="72"/>
        <v>0</v>
      </c>
      <c r="P195" s="31">
        <v>0</v>
      </c>
      <c r="Q195" s="30">
        <f t="shared" si="90"/>
        <v>0</v>
      </c>
      <c r="R195" s="17">
        <f t="shared" si="73"/>
        <v>0</v>
      </c>
      <c r="S195" s="17">
        <f t="shared" si="76"/>
        <v>0</v>
      </c>
      <c r="T195" s="23">
        <v>0</v>
      </c>
      <c r="U195" s="17">
        <f t="shared" si="74"/>
        <v>0</v>
      </c>
      <c r="W195" s="17">
        <f t="shared" si="94"/>
        <v>0</v>
      </c>
      <c r="X195" s="17">
        <f t="shared" si="94"/>
        <v>0</v>
      </c>
      <c r="Y195" s="17">
        <f t="shared" si="94"/>
        <v>0</v>
      </c>
      <c r="Z195" s="17">
        <f t="shared" si="94"/>
        <v>0</v>
      </c>
      <c r="AA195" s="17">
        <f t="shared" si="94"/>
        <v>0</v>
      </c>
      <c r="AB195" s="17">
        <f t="shared" si="94"/>
        <v>0</v>
      </c>
      <c r="AC195" s="17">
        <f t="shared" si="94"/>
        <v>0</v>
      </c>
      <c r="AD195" s="17">
        <f t="shared" si="94"/>
        <v>0</v>
      </c>
      <c r="AE195" s="17">
        <f t="shared" si="94"/>
        <v>0</v>
      </c>
      <c r="AG195" s="17">
        <f t="shared" si="95"/>
        <v>0</v>
      </c>
      <c r="AH195" s="17">
        <f t="shared" si="95"/>
        <v>0</v>
      </c>
      <c r="AI195" s="17">
        <f t="shared" si="95"/>
        <v>0</v>
      </c>
      <c r="AJ195" s="17">
        <f t="shared" si="95"/>
        <v>0</v>
      </c>
      <c r="AK195" s="17">
        <f t="shared" si="95"/>
        <v>0</v>
      </c>
      <c r="AL195" s="17">
        <f t="shared" si="95"/>
        <v>0</v>
      </c>
      <c r="AN195" s="36">
        <f t="shared" si="88"/>
        <v>0</v>
      </c>
      <c r="AO195" s="5"/>
    </row>
    <row r="196" spans="1:41" ht="15">
      <c r="A196" s="24" t="s">
        <v>12601</v>
      </c>
      <c r="B196" s="15">
        <f t="shared" si="66"/>
        <v>0</v>
      </c>
      <c r="C196" s="22" t="s">
        <v>12602</v>
      </c>
      <c r="D196" s="78">
        <f t="shared" si="67"/>
        <v>0</v>
      </c>
      <c r="E196" s="17">
        <f t="shared" si="68"/>
        <v>0</v>
      </c>
      <c r="F196" s="3">
        <f t="shared" si="69"/>
        <v>0</v>
      </c>
      <c r="G196" s="19">
        <f t="shared" si="89"/>
        <v>0</v>
      </c>
      <c r="H196" s="23">
        <v>0</v>
      </c>
      <c r="I196" s="17">
        <f t="shared" si="93"/>
        <v>0</v>
      </c>
      <c r="J196" s="17">
        <f t="shared" si="93"/>
        <v>0</v>
      </c>
      <c r="K196" s="79">
        <f t="shared" si="85"/>
        <v>0</v>
      </c>
      <c r="L196" s="17">
        <f t="shared" si="70"/>
        <v>0</v>
      </c>
      <c r="M196" s="78">
        <f t="shared" si="71"/>
        <v>0</v>
      </c>
      <c r="N196" s="17">
        <f t="shared" si="75"/>
        <v>0</v>
      </c>
      <c r="O196" s="3">
        <f t="shared" si="72"/>
        <v>0</v>
      </c>
      <c r="P196" s="31">
        <v>0</v>
      </c>
      <c r="Q196" s="30">
        <f t="shared" si="90"/>
        <v>0</v>
      </c>
      <c r="R196" s="17">
        <f t="shared" si="73"/>
        <v>0</v>
      </c>
      <c r="S196" s="17">
        <f t="shared" si="76"/>
        <v>0</v>
      </c>
      <c r="T196" s="23">
        <v>0</v>
      </c>
      <c r="U196" s="17">
        <f t="shared" si="74"/>
        <v>0</v>
      </c>
      <c r="W196" s="17">
        <f t="shared" si="94"/>
        <v>0</v>
      </c>
      <c r="X196" s="17">
        <f t="shared" si="94"/>
        <v>0</v>
      </c>
      <c r="Y196" s="17">
        <f t="shared" si="94"/>
        <v>0</v>
      </c>
      <c r="Z196" s="17">
        <f t="shared" si="94"/>
        <v>0</v>
      </c>
      <c r="AA196" s="17">
        <f t="shared" si="94"/>
        <v>0</v>
      </c>
      <c r="AB196" s="17">
        <f t="shared" si="94"/>
        <v>0</v>
      </c>
      <c r="AC196" s="17">
        <f t="shared" si="94"/>
        <v>0</v>
      </c>
      <c r="AD196" s="17">
        <f t="shared" si="94"/>
        <v>0</v>
      </c>
      <c r="AE196" s="17">
        <f t="shared" si="94"/>
        <v>0</v>
      </c>
      <c r="AG196" s="17">
        <f t="shared" si="95"/>
        <v>0</v>
      </c>
      <c r="AH196" s="17">
        <f t="shared" si="95"/>
        <v>0</v>
      </c>
      <c r="AI196" s="17">
        <f t="shared" si="95"/>
        <v>0</v>
      </c>
      <c r="AJ196" s="17">
        <f t="shared" si="95"/>
        <v>0</v>
      </c>
      <c r="AK196" s="17">
        <f t="shared" si="95"/>
        <v>0</v>
      </c>
      <c r="AL196" s="17">
        <f t="shared" si="95"/>
        <v>0</v>
      </c>
      <c r="AN196" s="36">
        <f t="shared" si="88"/>
        <v>0</v>
      </c>
      <c r="AO196" s="33"/>
    </row>
    <row r="197" spans="1:41" ht="15">
      <c r="A197" s="24" t="s">
        <v>12603</v>
      </c>
      <c r="B197" s="15">
        <f t="shared" si="66"/>
        <v>0</v>
      </c>
      <c r="C197" s="22" t="s">
        <v>12604</v>
      </c>
      <c r="D197" s="78">
        <f t="shared" si="67"/>
        <v>0</v>
      </c>
      <c r="E197" s="17">
        <f t="shared" si="68"/>
        <v>0</v>
      </c>
      <c r="F197" s="3">
        <f t="shared" si="69"/>
        <v>0</v>
      </c>
      <c r="G197" s="19">
        <f t="shared" si="89"/>
        <v>0</v>
      </c>
      <c r="H197" s="23">
        <v>0</v>
      </c>
      <c r="I197" s="17">
        <f t="shared" si="93"/>
        <v>0</v>
      </c>
      <c r="J197" s="17">
        <f t="shared" si="93"/>
        <v>0</v>
      </c>
      <c r="K197" s="79">
        <f t="shared" si="85"/>
        <v>0</v>
      </c>
      <c r="L197" s="17">
        <f t="shared" si="70"/>
        <v>0</v>
      </c>
      <c r="M197" s="78">
        <f t="shared" si="71"/>
        <v>0</v>
      </c>
      <c r="N197" s="17">
        <f t="shared" si="75"/>
        <v>0</v>
      </c>
      <c r="O197" s="3">
        <f t="shared" si="72"/>
        <v>0</v>
      </c>
      <c r="P197" s="31">
        <v>0</v>
      </c>
      <c r="Q197" s="30">
        <f t="shared" si="90"/>
        <v>0</v>
      </c>
      <c r="R197" s="17">
        <f t="shared" si="73"/>
        <v>0</v>
      </c>
      <c r="S197" s="17">
        <f t="shared" si="76"/>
        <v>0</v>
      </c>
      <c r="T197" s="23">
        <v>0</v>
      </c>
      <c r="U197" s="17">
        <f t="shared" si="74"/>
        <v>0</v>
      </c>
      <c r="W197" s="17">
        <f t="shared" si="94"/>
        <v>0</v>
      </c>
      <c r="X197" s="17">
        <f t="shared" si="94"/>
        <v>0</v>
      </c>
      <c r="Y197" s="17">
        <f t="shared" si="94"/>
        <v>0</v>
      </c>
      <c r="Z197" s="17">
        <f t="shared" si="94"/>
        <v>0</v>
      </c>
      <c r="AA197" s="17">
        <f t="shared" si="94"/>
        <v>0</v>
      </c>
      <c r="AB197" s="17">
        <f t="shared" si="94"/>
        <v>0</v>
      </c>
      <c r="AC197" s="17">
        <f t="shared" si="94"/>
        <v>0</v>
      </c>
      <c r="AD197" s="17">
        <f t="shared" si="94"/>
        <v>0</v>
      </c>
      <c r="AE197" s="17">
        <f t="shared" si="94"/>
        <v>0</v>
      </c>
      <c r="AG197" s="17">
        <f t="shared" si="95"/>
        <v>0</v>
      </c>
      <c r="AH197" s="17">
        <f t="shared" si="95"/>
        <v>0</v>
      </c>
      <c r="AI197" s="17">
        <f t="shared" si="95"/>
        <v>0</v>
      </c>
      <c r="AJ197" s="17">
        <f t="shared" si="95"/>
        <v>0</v>
      </c>
      <c r="AK197" s="17">
        <f t="shared" si="95"/>
        <v>0</v>
      </c>
      <c r="AL197" s="17">
        <f t="shared" si="95"/>
        <v>0</v>
      </c>
      <c r="AN197" s="36">
        <f t="shared" si="88"/>
        <v>0</v>
      </c>
      <c r="AO197" s="33"/>
    </row>
    <row r="198" spans="1:41" ht="15">
      <c r="A198" s="24" t="s">
        <v>12605</v>
      </c>
      <c r="B198" s="15">
        <f t="shared" si="66"/>
        <v>0</v>
      </c>
      <c r="C198" s="22" t="s">
        <v>12606</v>
      </c>
      <c r="D198" s="78">
        <f t="shared" si="67"/>
        <v>0</v>
      </c>
      <c r="E198" s="17">
        <f t="shared" si="68"/>
        <v>0</v>
      </c>
      <c r="F198" s="3">
        <f t="shared" si="69"/>
        <v>0</v>
      </c>
      <c r="G198" s="19">
        <f t="shared" si="89"/>
        <v>0</v>
      </c>
      <c r="H198" s="23">
        <v>0</v>
      </c>
      <c r="I198" s="17">
        <f t="shared" si="93"/>
        <v>0</v>
      </c>
      <c r="J198" s="17">
        <f t="shared" si="93"/>
        <v>0</v>
      </c>
      <c r="K198" s="79">
        <f t="shared" si="85"/>
        <v>0</v>
      </c>
      <c r="L198" s="17">
        <f t="shared" si="70"/>
        <v>0</v>
      </c>
      <c r="M198" s="78">
        <f t="shared" si="71"/>
        <v>0</v>
      </c>
      <c r="N198" s="17">
        <f t="shared" si="75"/>
        <v>0</v>
      </c>
      <c r="O198" s="3">
        <f t="shared" si="72"/>
        <v>0</v>
      </c>
      <c r="P198" s="31">
        <v>0</v>
      </c>
      <c r="Q198" s="30">
        <f t="shared" si="90"/>
        <v>0</v>
      </c>
      <c r="R198" s="17">
        <f t="shared" si="73"/>
        <v>0</v>
      </c>
      <c r="S198" s="17">
        <f t="shared" si="76"/>
        <v>0</v>
      </c>
      <c r="T198" s="23">
        <v>0</v>
      </c>
      <c r="U198" s="17">
        <f t="shared" si="74"/>
        <v>0</v>
      </c>
      <c r="W198" s="17">
        <f t="shared" ref="W198:AE207" si="96">SUMPRODUCT(W$374:W$599*(LEFT($A$374:$A$599,LEN($A198))=$A198))</f>
        <v>0</v>
      </c>
      <c r="X198" s="17">
        <f t="shared" si="96"/>
        <v>0</v>
      </c>
      <c r="Y198" s="17">
        <f t="shared" si="96"/>
        <v>0</v>
      </c>
      <c r="Z198" s="17">
        <f t="shared" si="96"/>
        <v>0</v>
      </c>
      <c r="AA198" s="17">
        <f t="shared" si="96"/>
        <v>0</v>
      </c>
      <c r="AB198" s="17">
        <f t="shared" si="96"/>
        <v>0</v>
      </c>
      <c r="AC198" s="17">
        <f t="shared" si="96"/>
        <v>0</v>
      </c>
      <c r="AD198" s="17">
        <f t="shared" si="96"/>
        <v>0</v>
      </c>
      <c r="AE198" s="17">
        <f t="shared" si="96"/>
        <v>0</v>
      </c>
      <c r="AG198" s="17">
        <f t="shared" ref="AG198:AL207" si="97">SUMPRODUCT(AG$374:AG$599*(LEFT($A$374:$A$599,LEN($A198))=$A198))</f>
        <v>0</v>
      </c>
      <c r="AH198" s="17">
        <f t="shared" si="97"/>
        <v>0</v>
      </c>
      <c r="AI198" s="17">
        <f t="shared" si="97"/>
        <v>0</v>
      </c>
      <c r="AJ198" s="17">
        <f t="shared" si="97"/>
        <v>0</v>
      </c>
      <c r="AK198" s="17">
        <f t="shared" si="97"/>
        <v>0</v>
      </c>
      <c r="AL198" s="17">
        <f t="shared" si="97"/>
        <v>0</v>
      </c>
      <c r="AN198" s="36">
        <f t="shared" si="88"/>
        <v>0</v>
      </c>
      <c r="AO198" s="5"/>
    </row>
    <row r="199" spans="1:41" ht="15">
      <c r="A199" s="24" t="s">
        <v>12607</v>
      </c>
      <c r="B199" s="15">
        <f t="shared" si="66"/>
        <v>0</v>
      </c>
      <c r="C199" s="22" t="s">
        <v>12608</v>
      </c>
      <c r="D199" s="78">
        <f t="shared" si="67"/>
        <v>0</v>
      </c>
      <c r="E199" s="17">
        <f t="shared" si="68"/>
        <v>0</v>
      </c>
      <c r="F199" s="3">
        <f t="shared" si="69"/>
        <v>0</v>
      </c>
      <c r="G199" s="19">
        <f t="shared" si="89"/>
        <v>0</v>
      </c>
      <c r="H199" s="23">
        <v>0</v>
      </c>
      <c r="I199" s="17">
        <f t="shared" si="93"/>
        <v>0</v>
      </c>
      <c r="J199" s="17">
        <f t="shared" si="93"/>
        <v>0</v>
      </c>
      <c r="K199" s="79">
        <f t="shared" si="85"/>
        <v>0</v>
      </c>
      <c r="L199" s="17">
        <f t="shared" si="70"/>
        <v>0</v>
      </c>
      <c r="M199" s="78">
        <f t="shared" si="71"/>
        <v>0</v>
      </c>
      <c r="N199" s="17">
        <f t="shared" si="75"/>
        <v>0</v>
      </c>
      <c r="O199" s="3">
        <f t="shared" si="72"/>
        <v>0</v>
      </c>
      <c r="P199" s="31">
        <v>0</v>
      </c>
      <c r="Q199" s="30">
        <f t="shared" si="90"/>
        <v>0</v>
      </c>
      <c r="R199" s="17">
        <f t="shared" si="73"/>
        <v>0</v>
      </c>
      <c r="S199" s="17">
        <f t="shared" si="76"/>
        <v>0</v>
      </c>
      <c r="T199" s="23">
        <v>0</v>
      </c>
      <c r="U199" s="17">
        <f t="shared" si="74"/>
        <v>0</v>
      </c>
      <c r="W199" s="17">
        <f t="shared" si="96"/>
        <v>0</v>
      </c>
      <c r="X199" s="17">
        <f t="shared" si="96"/>
        <v>0</v>
      </c>
      <c r="Y199" s="17">
        <f t="shared" si="96"/>
        <v>0</v>
      </c>
      <c r="Z199" s="17">
        <f t="shared" si="96"/>
        <v>0</v>
      </c>
      <c r="AA199" s="17">
        <f t="shared" si="96"/>
        <v>0</v>
      </c>
      <c r="AB199" s="17">
        <f t="shared" si="96"/>
        <v>0</v>
      </c>
      <c r="AC199" s="17">
        <f t="shared" si="96"/>
        <v>0</v>
      </c>
      <c r="AD199" s="17">
        <f t="shared" si="96"/>
        <v>0</v>
      </c>
      <c r="AE199" s="17">
        <f t="shared" si="96"/>
        <v>0</v>
      </c>
      <c r="AG199" s="17">
        <f t="shared" si="97"/>
        <v>0</v>
      </c>
      <c r="AH199" s="17">
        <f t="shared" si="97"/>
        <v>0</v>
      </c>
      <c r="AI199" s="17">
        <f t="shared" si="97"/>
        <v>0</v>
      </c>
      <c r="AJ199" s="17">
        <f t="shared" si="97"/>
        <v>0</v>
      </c>
      <c r="AK199" s="17">
        <f t="shared" si="97"/>
        <v>0</v>
      </c>
      <c r="AL199" s="17">
        <f t="shared" si="97"/>
        <v>0</v>
      </c>
      <c r="AN199" s="36">
        <f t="shared" si="88"/>
        <v>0</v>
      </c>
      <c r="AO199" s="5"/>
    </row>
    <row r="200" spans="1:41" ht="15">
      <c r="A200" s="24" t="s">
        <v>12609</v>
      </c>
      <c r="B200" s="15">
        <f t="shared" ref="B200:B263" si="98">D200-M200</f>
        <v>0</v>
      </c>
      <c r="C200" s="22" t="s">
        <v>12610</v>
      </c>
      <c r="D200" s="78">
        <f t="shared" ref="D200:D263" si="99">SUM(E200:F200,L200)</f>
        <v>0</v>
      </c>
      <c r="E200" s="17">
        <f t="shared" ref="E200:E263" si="100">SUMPRODUCT(E$374:E$599*(LEFT($A$374:$A$599,LEN($A200))=$A200))</f>
        <v>0</v>
      </c>
      <c r="F200" s="3">
        <f t="shared" ref="F200:F263" si="101">SUM(G200,H200:K200)</f>
        <v>0</v>
      </c>
      <c r="G200" s="19">
        <f t="shared" si="89"/>
        <v>0</v>
      </c>
      <c r="H200" s="23">
        <v>0</v>
      </c>
      <c r="I200" s="17">
        <f t="shared" si="93"/>
        <v>0</v>
      </c>
      <c r="J200" s="17">
        <f t="shared" si="93"/>
        <v>0</v>
      </c>
      <c r="K200" s="79">
        <f t="shared" si="85"/>
        <v>0</v>
      </c>
      <c r="L200" s="17">
        <f t="shared" ref="L200:L263" si="102">SUMPRODUCT(L$374:L$599*(LEFT($A$374:$A$599,LEN($A200))=$A200))</f>
        <v>0</v>
      </c>
      <c r="M200" s="78">
        <f t="shared" ref="M200:M263" si="103">SUM(N200:O200,U200)</f>
        <v>0</v>
      </c>
      <c r="N200" s="17">
        <f t="shared" si="75"/>
        <v>0</v>
      </c>
      <c r="O200" s="3">
        <f t="shared" ref="O200:O263" si="104">SUM(P200:T200)</f>
        <v>0</v>
      </c>
      <c r="P200" s="31">
        <v>0</v>
      </c>
      <c r="Q200" s="30">
        <f t="shared" si="90"/>
        <v>0</v>
      </c>
      <c r="R200" s="17">
        <f t="shared" ref="R200:R263" si="105">SUMPRODUCT(R$374:R$599*(LEFT($A$374:$A$599,LEN($A200))=$A200))</f>
        <v>0</v>
      </c>
      <c r="S200" s="17">
        <f t="shared" si="76"/>
        <v>0</v>
      </c>
      <c r="T200" s="23">
        <v>0</v>
      </c>
      <c r="U200" s="17">
        <f t="shared" ref="U200:U263" si="106">SUMPRODUCT(U$374:U$599*(LEFT($A$374:$A$599,LEN($A200))=$A200))</f>
        <v>0</v>
      </c>
      <c r="W200" s="17">
        <f t="shared" si="96"/>
        <v>0</v>
      </c>
      <c r="X200" s="17">
        <f t="shared" si="96"/>
        <v>0</v>
      </c>
      <c r="Y200" s="17">
        <f t="shared" si="96"/>
        <v>0</v>
      </c>
      <c r="Z200" s="17">
        <f t="shared" si="96"/>
        <v>0</v>
      </c>
      <c r="AA200" s="17">
        <f t="shared" si="96"/>
        <v>0</v>
      </c>
      <c r="AB200" s="17">
        <f t="shared" si="96"/>
        <v>0</v>
      </c>
      <c r="AC200" s="17">
        <f t="shared" si="96"/>
        <v>0</v>
      </c>
      <c r="AD200" s="17">
        <f t="shared" si="96"/>
        <v>0</v>
      </c>
      <c r="AE200" s="17">
        <f t="shared" si="96"/>
        <v>0</v>
      </c>
      <c r="AG200" s="17">
        <f t="shared" si="97"/>
        <v>0</v>
      </c>
      <c r="AH200" s="17">
        <f t="shared" si="97"/>
        <v>0</v>
      </c>
      <c r="AI200" s="17">
        <f t="shared" si="97"/>
        <v>0</v>
      </c>
      <c r="AJ200" s="17">
        <f t="shared" si="97"/>
        <v>0</v>
      </c>
      <c r="AK200" s="17">
        <f t="shared" si="97"/>
        <v>0</v>
      </c>
      <c r="AL200" s="17">
        <f t="shared" si="97"/>
        <v>0</v>
      </c>
      <c r="AN200" s="36">
        <f t="shared" si="88"/>
        <v>0</v>
      </c>
      <c r="AO200" s="33"/>
    </row>
    <row r="201" spans="1:41" ht="15">
      <c r="A201" s="24" t="s">
        <v>12611</v>
      </c>
      <c r="B201" s="15">
        <f t="shared" si="98"/>
        <v>0</v>
      </c>
      <c r="C201" s="22" t="s">
        <v>12612</v>
      </c>
      <c r="D201" s="78">
        <f t="shared" si="99"/>
        <v>0</v>
      </c>
      <c r="E201" s="17">
        <f t="shared" si="100"/>
        <v>0</v>
      </c>
      <c r="F201" s="3">
        <f t="shared" si="101"/>
        <v>0</v>
      </c>
      <c r="G201" s="19">
        <f t="shared" si="89"/>
        <v>0</v>
      </c>
      <c r="H201" s="23">
        <v>0</v>
      </c>
      <c r="I201" s="17">
        <f t="shared" si="93"/>
        <v>0</v>
      </c>
      <c r="J201" s="17">
        <f t="shared" si="93"/>
        <v>0</v>
      </c>
      <c r="K201" s="79">
        <f t="shared" si="85"/>
        <v>0</v>
      </c>
      <c r="L201" s="17">
        <f t="shared" si="102"/>
        <v>0</v>
      </c>
      <c r="M201" s="78">
        <f t="shared" si="103"/>
        <v>0</v>
      </c>
      <c r="N201" s="17">
        <f t="shared" ref="N201:N264" si="107">SUMPRODUCT(N$374:N$599*(LEFT($A$374:$A$599,LEN($A201))=$A201))+MIN(SUMPRODUCT(S$374:S$599*(LEFT($A$374:$A$599,LEN($A201))=$A201))+AN201,0)</f>
        <v>0</v>
      </c>
      <c r="O201" s="3">
        <f t="shared" si="104"/>
        <v>0</v>
      </c>
      <c r="P201" s="31">
        <v>0</v>
      </c>
      <c r="Q201" s="30">
        <f t="shared" si="90"/>
        <v>0</v>
      </c>
      <c r="R201" s="17">
        <f t="shared" si="105"/>
        <v>0</v>
      </c>
      <c r="S201" s="17">
        <f t="shared" ref="S201:S264" si="108">MAX(SUMPRODUCT(S$374:S$599*(LEFT($A$374:$A$599,LEN($A201))=$A201))+AN201,0)</f>
        <v>0</v>
      </c>
      <c r="T201" s="23">
        <v>0</v>
      </c>
      <c r="U201" s="17">
        <f t="shared" si="106"/>
        <v>0</v>
      </c>
      <c r="W201" s="17">
        <f t="shared" si="96"/>
        <v>0</v>
      </c>
      <c r="X201" s="17">
        <f t="shared" si="96"/>
        <v>0</v>
      </c>
      <c r="Y201" s="17">
        <f t="shared" si="96"/>
        <v>0</v>
      </c>
      <c r="Z201" s="17">
        <f t="shared" si="96"/>
        <v>0</v>
      </c>
      <c r="AA201" s="17">
        <f t="shared" si="96"/>
        <v>0</v>
      </c>
      <c r="AB201" s="17">
        <f t="shared" si="96"/>
        <v>0</v>
      </c>
      <c r="AC201" s="17">
        <f t="shared" si="96"/>
        <v>0</v>
      </c>
      <c r="AD201" s="17">
        <f t="shared" si="96"/>
        <v>0</v>
      </c>
      <c r="AE201" s="17">
        <f t="shared" si="96"/>
        <v>0</v>
      </c>
      <c r="AG201" s="17">
        <f t="shared" si="97"/>
        <v>0</v>
      </c>
      <c r="AH201" s="17">
        <f t="shared" si="97"/>
        <v>0</v>
      </c>
      <c r="AI201" s="17">
        <f t="shared" si="97"/>
        <v>0</v>
      </c>
      <c r="AJ201" s="17">
        <f t="shared" si="97"/>
        <v>0</v>
      </c>
      <c r="AK201" s="17">
        <f t="shared" si="97"/>
        <v>0</v>
      </c>
      <c r="AL201" s="17">
        <f t="shared" si="97"/>
        <v>0</v>
      </c>
      <c r="AN201" s="36">
        <f t="shared" si="88"/>
        <v>0</v>
      </c>
      <c r="AO201" s="33"/>
    </row>
    <row r="202" spans="1:41" ht="15">
      <c r="A202" s="24" t="s">
        <v>12613</v>
      </c>
      <c r="B202" s="15">
        <f t="shared" si="98"/>
        <v>0</v>
      </c>
      <c r="C202" s="22" t="s">
        <v>12614</v>
      </c>
      <c r="D202" s="78">
        <f t="shared" si="99"/>
        <v>0</v>
      </c>
      <c r="E202" s="17">
        <f t="shared" si="100"/>
        <v>0</v>
      </c>
      <c r="F202" s="3">
        <f t="shared" si="101"/>
        <v>0</v>
      </c>
      <c r="G202" s="19">
        <f t="shared" si="89"/>
        <v>0</v>
      </c>
      <c r="H202" s="23">
        <v>0</v>
      </c>
      <c r="I202" s="17">
        <f t="shared" si="93"/>
        <v>0</v>
      </c>
      <c r="J202" s="17">
        <f t="shared" si="93"/>
        <v>0</v>
      </c>
      <c r="K202" s="79">
        <f t="shared" si="85"/>
        <v>0</v>
      </c>
      <c r="L202" s="17">
        <f t="shared" si="102"/>
        <v>0</v>
      </c>
      <c r="M202" s="78">
        <f t="shared" si="103"/>
        <v>0</v>
      </c>
      <c r="N202" s="17">
        <f t="shared" si="107"/>
        <v>0</v>
      </c>
      <c r="O202" s="3">
        <f t="shared" si="104"/>
        <v>0</v>
      </c>
      <c r="P202" s="31">
        <v>0</v>
      </c>
      <c r="Q202" s="30">
        <f t="shared" si="90"/>
        <v>0</v>
      </c>
      <c r="R202" s="17">
        <f t="shared" si="105"/>
        <v>0</v>
      </c>
      <c r="S202" s="17">
        <f t="shared" si="108"/>
        <v>0</v>
      </c>
      <c r="T202" s="23">
        <v>0</v>
      </c>
      <c r="U202" s="17">
        <f t="shared" si="106"/>
        <v>0</v>
      </c>
      <c r="W202" s="17">
        <f t="shared" si="96"/>
        <v>0</v>
      </c>
      <c r="X202" s="17">
        <f t="shared" si="96"/>
        <v>0</v>
      </c>
      <c r="Y202" s="17">
        <f t="shared" si="96"/>
        <v>0</v>
      </c>
      <c r="Z202" s="17">
        <f t="shared" si="96"/>
        <v>0</v>
      </c>
      <c r="AA202" s="17">
        <f t="shared" si="96"/>
        <v>0</v>
      </c>
      <c r="AB202" s="17">
        <f t="shared" si="96"/>
        <v>0</v>
      </c>
      <c r="AC202" s="17">
        <f t="shared" si="96"/>
        <v>0</v>
      </c>
      <c r="AD202" s="17">
        <f t="shared" si="96"/>
        <v>0</v>
      </c>
      <c r="AE202" s="17">
        <f t="shared" si="96"/>
        <v>0</v>
      </c>
      <c r="AG202" s="17">
        <f t="shared" si="97"/>
        <v>0</v>
      </c>
      <c r="AH202" s="17">
        <f t="shared" si="97"/>
        <v>0</v>
      </c>
      <c r="AI202" s="17">
        <f t="shared" si="97"/>
        <v>0</v>
      </c>
      <c r="AJ202" s="17">
        <f t="shared" si="97"/>
        <v>0</v>
      </c>
      <c r="AK202" s="17">
        <f t="shared" si="97"/>
        <v>0</v>
      </c>
      <c r="AL202" s="17">
        <f t="shared" si="97"/>
        <v>0</v>
      </c>
      <c r="AN202" s="36">
        <f t="shared" si="88"/>
        <v>0</v>
      </c>
      <c r="AO202" s="5"/>
    </row>
    <row r="203" spans="1:41" ht="15">
      <c r="A203" s="24" t="s">
        <v>12615</v>
      </c>
      <c r="B203" s="15">
        <f t="shared" si="98"/>
        <v>0</v>
      </c>
      <c r="C203" s="22" t="s">
        <v>12616</v>
      </c>
      <c r="D203" s="78">
        <f t="shared" si="99"/>
        <v>0</v>
      </c>
      <c r="E203" s="17">
        <f t="shared" si="100"/>
        <v>0</v>
      </c>
      <c r="F203" s="3">
        <f t="shared" si="101"/>
        <v>0</v>
      </c>
      <c r="G203" s="19">
        <f t="shared" si="89"/>
        <v>0</v>
      </c>
      <c r="H203" s="23">
        <v>0</v>
      </c>
      <c r="I203" s="17">
        <f t="shared" si="93"/>
        <v>0</v>
      </c>
      <c r="J203" s="17">
        <f t="shared" si="93"/>
        <v>0</v>
      </c>
      <c r="K203" s="79">
        <f t="shared" si="85"/>
        <v>0</v>
      </c>
      <c r="L203" s="17">
        <f t="shared" si="102"/>
        <v>0</v>
      </c>
      <c r="M203" s="78">
        <f t="shared" si="103"/>
        <v>0</v>
      </c>
      <c r="N203" s="17">
        <f t="shared" si="107"/>
        <v>0</v>
      </c>
      <c r="O203" s="3">
        <f t="shared" si="104"/>
        <v>0</v>
      </c>
      <c r="P203" s="31">
        <v>0</v>
      </c>
      <c r="Q203" s="30">
        <f t="shared" si="90"/>
        <v>0</v>
      </c>
      <c r="R203" s="17">
        <f t="shared" si="105"/>
        <v>0</v>
      </c>
      <c r="S203" s="17">
        <f t="shared" si="108"/>
        <v>0</v>
      </c>
      <c r="T203" s="23">
        <v>0</v>
      </c>
      <c r="U203" s="17">
        <f t="shared" si="106"/>
        <v>0</v>
      </c>
      <c r="W203" s="17">
        <f t="shared" si="96"/>
        <v>0</v>
      </c>
      <c r="X203" s="17">
        <f t="shared" si="96"/>
        <v>0</v>
      </c>
      <c r="Y203" s="17">
        <f t="shared" si="96"/>
        <v>0</v>
      </c>
      <c r="Z203" s="17">
        <f t="shared" si="96"/>
        <v>0</v>
      </c>
      <c r="AA203" s="17">
        <f t="shared" si="96"/>
        <v>0</v>
      </c>
      <c r="AB203" s="17">
        <f t="shared" si="96"/>
        <v>0</v>
      </c>
      <c r="AC203" s="17">
        <f t="shared" si="96"/>
        <v>0</v>
      </c>
      <c r="AD203" s="17">
        <f t="shared" si="96"/>
        <v>0</v>
      </c>
      <c r="AE203" s="17">
        <f t="shared" si="96"/>
        <v>0</v>
      </c>
      <c r="AG203" s="17">
        <f t="shared" si="97"/>
        <v>0</v>
      </c>
      <c r="AH203" s="17">
        <f t="shared" si="97"/>
        <v>0</v>
      </c>
      <c r="AI203" s="17">
        <f t="shared" si="97"/>
        <v>0</v>
      </c>
      <c r="AJ203" s="17">
        <f t="shared" si="97"/>
        <v>0</v>
      </c>
      <c r="AK203" s="17">
        <f t="shared" si="97"/>
        <v>0</v>
      </c>
      <c r="AL203" s="17">
        <f t="shared" si="97"/>
        <v>0</v>
      </c>
      <c r="AN203" s="36">
        <f t="shared" si="88"/>
        <v>0</v>
      </c>
      <c r="AO203" s="5"/>
    </row>
    <row r="204" spans="1:41" ht="15">
      <c r="A204" s="24" t="s">
        <v>12617</v>
      </c>
      <c r="B204" s="15">
        <f t="shared" si="98"/>
        <v>0</v>
      </c>
      <c r="C204" s="22" t="s">
        <v>12618</v>
      </c>
      <c r="D204" s="78">
        <f t="shared" si="99"/>
        <v>0</v>
      </c>
      <c r="E204" s="17">
        <f t="shared" si="100"/>
        <v>0</v>
      </c>
      <c r="F204" s="3">
        <f t="shared" si="101"/>
        <v>0</v>
      </c>
      <c r="G204" s="19">
        <f t="shared" si="89"/>
        <v>0</v>
      </c>
      <c r="H204" s="23">
        <v>0</v>
      </c>
      <c r="I204" s="17">
        <f t="shared" si="93"/>
        <v>0</v>
      </c>
      <c r="J204" s="17">
        <f t="shared" si="93"/>
        <v>0</v>
      </c>
      <c r="K204" s="79">
        <f t="shared" si="85"/>
        <v>0</v>
      </c>
      <c r="L204" s="17">
        <f t="shared" si="102"/>
        <v>0</v>
      </c>
      <c r="M204" s="78">
        <f t="shared" si="103"/>
        <v>0</v>
      </c>
      <c r="N204" s="17">
        <f t="shared" si="107"/>
        <v>0</v>
      </c>
      <c r="O204" s="3">
        <f t="shared" si="104"/>
        <v>0</v>
      </c>
      <c r="P204" s="31">
        <v>0</v>
      </c>
      <c r="Q204" s="30">
        <f t="shared" si="90"/>
        <v>0</v>
      </c>
      <c r="R204" s="17">
        <f t="shared" si="105"/>
        <v>0</v>
      </c>
      <c r="S204" s="17">
        <f t="shared" si="108"/>
        <v>0</v>
      </c>
      <c r="T204" s="23">
        <v>0</v>
      </c>
      <c r="U204" s="17">
        <f t="shared" si="106"/>
        <v>0</v>
      </c>
      <c r="W204" s="17">
        <f t="shared" si="96"/>
        <v>0</v>
      </c>
      <c r="X204" s="17">
        <f t="shared" si="96"/>
        <v>0</v>
      </c>
      <c r="Y204" s="17">
        <f t="shared" si="96"/>
        <v>0</v>
      </c>
      <c r="Z204" s="17">
        <f t="shared" si="96"/>
        <v>0</v>
      </c>
      <c r="AA204" s="17">
        <f t="shared" si="96"/>
        <v>0</v>
      </c>
      <c r="AB204" s="17">
        <f t="shared" si="96"/>
        <v>0</v>
      </c>
      <c r="AC204" s="17">
        <f t="shared" si="96"/>
        <v>0</v>
      </c>
      <c r="AD204" s="17">
        <f t="shared" si="96"/>
        <v>0</v>
      </c>
      <c r="AE204" s="17">
        <f t="shared" si="96"/>
        <v>0</v>
      </c>
      <c r="AG204" s="17">
        <f t="shared" si="97"/>
        <v>0</v>
      </c>
      <c r="AH204" s="17">
        <f t="shared" si="97"/>
        <v>0</v>
      </c>
      <c r="AI204" s="17">
        <f t="shared" si="97"/>
        <v>0</v>
      </c>
      <c r="AJ204" s="17">
        <f t="shared" si="97"/>
        <v>0</v>
      </c>
      <c r="AK204" s="17">
        <f t="shared" si="97"/>
        <v>0</v>
      </c>
      <c r="AL204" s="17">
        <f t="shared" si="97"/>
        <v>0</v>
      </c>
      <c r="AN204" s="36">
        <f t="shared" si="88"/>
        <v>0</v>
      </c>
      <c r="AO204" s="33"/>
    </row>
    <row r="205" spans="1:41" ht="15">
      <c r="A205" s="24" t="s">
        <v>12619</v>
      </c>
      <c r="B205" s="15">
        <f t="shared" si="98"/>
        <v>0</v>
      </c>
      <c r="C205" s="22" t="s">
        <v>12620</v>
      </c>
      <c r="D205" s="78">
        <f t="shared" si="99"/>
        <v>0</v>
      </c>
      <c r="E205" s="17">
        <f t="shared" si="100"/>
        <v>0</v>
      </c>
      <c r="F205" s="3">
        <f t="shared" si="101"/>
        <v>0</v>
      </c>
      <c r="G205" s="19">
        <f t="shared" si="89"/>
        <v>0</v>
      </c>
      <c r="H205" s="23">
        <v>0</v>
      </c>
      <c r="I205" s="17">
        <f t="shared" si="93"/>
        <v>0</v>
      </c>
      <c r="J205" s="17">
        <f t="shared" si="93"/>
        <v>0</v>
      </c>
      <c r="K205" s="79">
        <f t="shared" si="85"/>
        <v>0</v>
      </c>
      <c r="L205" s="17">
        <f t="shared" si="102"/>
        <v>0</v>
      </c>
      <c r="M205" s="78">
        <f t="shared" si="103"/>
        <v>0</v>
      </c>
      <c r="N205" s="17">
        <f t="shared" si="107"/>
        <v>0</v>
      </c>
      <c r="O205" s="3">
        <f t="shared" si="104"/>
        <v>0</v>
      </c>
      <c r="P205" s="31">
        <v>0</v>
      </c>
      <c r="Q205" s="30">
        <f t="shared" si="90"/>
        <v>0</v>
      </c>
      <c r="R205" s="17">
        <f t="shared" si="105"/>
        <v>0</v>
      </c>
      <c r="S205" s="17">
        <f t="shared" si="108"/>
        <v>0</v>
      </c>
      <c r="T205" s="23">
        <v>0</v>
      </c>
      <c r="U205" s="17">
        <f t="shared" si="106"/>
        <v>0</v>
      </c>
      <c r="W205" s="17">
        <f t="shared" si="96"/>
        <v>0</v>
      </c>
      <c r="X205" s="17">
        <f t="shared" si="96"/>
        <v>0</v>
      </c>
      <c r="Y205" s="17">
        <f t="shared" si="96"/>
        <v>0</v>
      </c>
      <c r="Z205" s="17">
        <f t="shared" si="96"/>
        <v>0</v>
      </c>
      <c r="AA205" s="17">
        <f t="shared" si="96"/>
        <v>0</v>
      </c>
      <c r="AB205" s="17">
        <f t="shared" si="96"/>
        <v>0</v>
      </c>
      <c r="AC205" s="17">
        <f t="shared" si="96"/>
        <v>0</v>
      </c>
      <c r="AD205" s="17">
        <f t="shared" si="96"/>
        <v>0</v>
      </c>
      <c r="AE205" s="17">
        <f t="shared" si="96"/>
        <v>0</v>
      </c>
      <c r="AG205" s="17">
        <f t="shared" si="97"/>
        <v>0</v>
      </c>
      <c r="AH205" s="17">
        <f t="shared" si="97"/>
        <v>0</v>
      </c>
      <c r="AI205" s="17">
        <f t="shared" si="97"/>
        <v>0</v>
      </c>
      <c r="AJ205" s="17">
        <f t="shared" si="97"/>
        <v>0</v>
      </c>
      <c r="AK205" s="17">
        <f t="shared" si="97"/>
        <v>0</v>
      </c>
      <c r="AL205" s="17">
        <f t="shared" si="97"/>
        <v>0</v>
      </c>
      <c r="AN205" s="36">
        <f t="shared" si="88"/>
        <v>0</v>
      </c>
      <c r="AO205" s="33"/>
    </row>
    <row r="206" spans="1:41" ht="15">
      <c r="A206" s="24" t="s">
        <v>12621</v>
      </c>
      <c r="B206" s="15">
        <f t="shared" si="98"/>
        <v>0</v>
      </c>
      <c r="C206" s="22" t="s">
        <v>12622</v>
      </c>
      <c r="D206" s="78">
        <f t="shared" si="99"/>
        <v>0</v>
      </c>
      <c r="E206" s="17">
        <f t="shared" si="100"/>
        <v>0</v>
      </c>
      <c r="F206" s="3">
        <f t="shared" si="101"/>
        <v>0</v>
      </c>
      <c r="G206" s="19">
        <f t="shared" si="89"/>
        <v>0</v>
      </c>
      <c r="H206" s="23">
        <v>0</v>
      </c>
      <c r="I206" s="17">
        <f t="shared" si="93"/>
        <v>0</v>
      </c>
      <c r="J206" s="17">
        <f t="shared" si="93"/>
        <v>0</v>
      </c>
      <c r="K206" s="79">
        <f t="shared" si="85"/>
        <v>0</v>
      </c>
      <c r="L206" s="17">
        <f t="shared" si="102"/>
        <v>0</v>
      </c>
      <c r="M206" s="78">
        <f t="shared" si="103"/>
        <v>0</v>
      </c>
      <c r="N206" s="17">
        <f t="shared" si="107"/>
        <v>0</v>
      </c>
      <c r="O206" s="3">
        <f t="shared" si="104"/>
        <v>0</v>
      </c>
      <c r="P206" s="31">
        <v>0</v>
      </c>
      <c r="Q206" s="30">
        <f t="shared" si="90"/>
        <v>0</v>
      </c>
      <c r="R206" s="17">
        <f t="shared" si="105"/>
        <v>0</v>
      </c>
      <c r="S206" s="17">
        <f t="shared" si="108"/>
        <v>0</v>
      </c>
      <c r="T206" s="23">
        <v>0</v>
      </c>
      <c r="U206" s="17">
        <f t="shared" si="106"/>
        <v>0</v>
      </c>
      <c r="W206" s="17">
        <f t="shared" si="96"/>
        <v>0</v>
      </c>
      <c r="X206" s="17">
        <f t="shared" si="96"/>
        <v>0</v>
      </c>
      <c r="Y206" s="17">
        <f t="shared" si="96"/>
        <v>0</v>
      </c>
      <c r="Z206" s="17">
        <f t="shared" si="96"/>
        <v>0</v>
      </c>
      <c r="AA206" s="17">
        <f t="shared" si="96"/>
        <v>0</v>
      </c>
      <c r="AB206" s="17">
        <f t="shared" si="96"/>
        <v>0</v>
      </c>
      <c r="AC206" s="17">
        <f t="shared" si="96"/>
        <v>0</v>
      </c>
      <c r="AD206" s="17">
        <f t="shared" si="96"/>
        <v>0</v>
      </c>
      <c r="AE206" s="17">
        <f t="shared" si="96"/>
        <v>0</v>
      </c>
      <c r="AG206" s="17">
        <f t="shared" si="97"/>
        <v>0</v>
      </c>
      <c r="AH206" s="17">
        <f t="shared" si="97"/>
        <v>0</v>
      </c>
      <c r="AI206" s="17">
        <f t="shared" si="97"/>
        <v>0</v>
      </c>
      <c r="AJ206" s="17">
        <f t="shared" si="97"/>
        <v>0</v>
      </c>
      <c r="AK206" s="17">
        <f t="shared" si="97"/>
        <v>0</v>
      </c>
      <c r="AL206" s="17">
        <f t="shared" si="97"/>
        <v>0</v>
      </c>
      <c r="AN206" s="36">
        <f t="shared" si="88"/>
        <v>0</v>
      </c>
      <c r="AO206" s="5"/>
    </row>
    <row r="207" spans="1:41" ht="15">
      <c r="A207" s="24" t="s">
        <v>12623</v>
      </c>
      <c r="B207" s="15">
        <f t="shared" si="98"/>
        <v>0</v>
      </c>
      <c r="C207" s="22" t="s">
        <v>12624</v>
      </c>
      <c r="D207" s="78">
        <f t="shared" si="99"/>
        <v>0</v>
      </c>
      <c r="E207" s="17">
        <f t="shared" si="100"/>
        <v>0</v>
      </c>
      <c r="F207" s="3">
        <f t="shared" si="101"/>
        <v>0</v>
      </c>
      <c r="G207" s="19">
        <f t="shared" si="89"/>
        <v>0</v>
      </c>
      <c r="H207" s="20">
        <v>0</v>
      </c>
      <c r="I207" s="17">
        <f t="shared" si="93"/>
        <v>0</v>
      </c>
      <c r="J207" s="17">
        <f t="shared" si="93"/>
        <v>0</v>
      </c>
      <c r="K207" s="79">
        <f t="shared" si="85"/>
        <v>0</v>
      </c>
      <c r="L207" s="17">
        <f t="shared" si="102"/>
        <v>0</v>
      </c>
      <c r="M207" s="78">
        <f t="shared" si="103"/>
        <v>0</v>
      </c>
      <c r="N207" s="17">
        <f t="shared" si="107"/>
        <v>0</v>
      </c>
      <c r="O207" s="3">
        <f t="shared" si="104"/>
        <v>0</v>
      </c>
      <c r="P207" s="31">
        <v>0</v>
      </c>
      <c r="Q207" s="30">
        <f t="shared" si="90"/>
        <v>0</v>
      </c>
      <c r="R207" s="17">
        <f t="shared" si="105"/>
        <v>0</v>
      </c>
      <c r="S207" s="17">
        <f t="shared" si="108"/>
        <v>0</v>
      </c>
      <c r="T207" s="23">
        <v>0</v>
      </c>
      <c r="U207" s="17">
        <f t="shared" si="106"/>
        <v>0</v>
      </c>
      <c r="W207" s="17">
        <f t="shared" si="96"/>
        <v>0</v>
      </c>
      <c r="X207" s="17">
        <f t="shared" si="96"/>
        <v>0</v>
      </c>
      <c r="Y207" s="17">
        <f t="shared" si="96"/>
        <v>0</v>
      </c>
      <c r="Z207" s="17">
        <f t="shared" si="96"/>
        <v>0</v>
      </c>
      <c r="AA207" s="17">
        <f t="shared" si="96"/>
        <v>0</v>
      </c>
      <c r="AB207" s="17">
        <f t="shared" si="96"/>
        <v>0</v>
      </c>
      <c r="AC207" s="17">
        <f t="shared" si="96"/>
        <v>0</v>
      </c>
      <c r="AD207" s="17">
        <f t="shared" si="96"/>
        <v>0</v>
      </c>
      <c r="AE207" s="17">
        <f t="shared" si="96"/>
        <v>0</v>
      </c>
      <c r="AG207" s="17">
        <f t="shared" si="97"/>
        <v>0</v>
      </c>
      <c r="AH207" s="17">
        <f t="shared" si="97"/>
        <v>0</v>
      </c>
      <c r="AI207" s="17">
        <f t="shared" si="97"/>
        <v>0</v>
      </c>
      <c r="AJ207" s="17">
        <f t="shared" si="97"/>
        <v>0</v>
      </c>
      <c r="AK207" s="17">
        <f t="shared" si="97"/>
        <v>0</v>
      </c>
      <c r="AL207" s="17">
        <f t="shared" si="97"/>
        <v>0</v>
      </c>
      <c r="AN207" s="36">
        <f t="shared" si="88"/>
        <v>0</v>
      </c>
      <c r="AO207" s="5"/>
    </row>
    <row r="208" spans="1:41" ht="15">
      <c r="A208" s="24" t="s">
        <v>12625</v>
      </c>
      <c r="B208" s="15">
        <f t="shared" si="98"/>
        <v>0</v>
      </c>
      <c r="C208" s="22" t="s">
        <v>12626</v>
      </c>
      <c r="D208" s="78">
        <f t="shared" si="99"/>
        <v>0</v>
      </c>
      <c r="E208" s="17">
        <f t="shared" si="100"/>
        <v>0</v>
      </c>
      <c r="F208" s="3">
        <f t="shared" si="101"/>
        <v>0</v>
      </c>
      <c r="G208" s="19">
        <f t="shared" si="89"/>
        <v>0</v>
      </c>
      <c r="H208" s="23">
        <v>0</v>
      </c>
      <c r="I208" s="17">
        <f t="shared" ref="I208:J227" si="109">SUMPRODUCT(I$374:I$599*(LEFT($A$374:$A$599,LEN($A208))=$A208))</f>
        <v>0</v>
      </c>
      <c r="J208" s="17">
        <f t="shared" si="109"/>
        <v>0</v>
      </c>
      <c r="K208" s="79">
        <f t="shared" si="85"/>
        <v>0</v>
      </c>
      <c r="L208" s="17">
        <f t="shared" si="102"/>
        <v>0</v>
      </c>
      <c r="M208" s="78">
        <f t="shared" si="103"/>
        <v>0</v>
      </c>
      <c r="N208" s="17">
        <f t="shared" si="107"/>
        <v>0</v>
      </c>
      <c r="O208" s="3">
        <f t="shared" si="104"/>
        <v>0</v>
      </c>
      <c r="P208" s="31">
        <v>0</v>
      </c>
      <c r="Q208" s="30">
        <f t="shared" si="90"/>
        <v>0</v>
      </c>
      <c r="R208" s="17">
        <f t="shared" si="105"/>
        <v>0</v>
      </c>
      <c r="S208" s="17">
        <f t="shared" si="108"/>
        <v>0</v>
      </c>
      <c r="T208" s="23">
        <v>0</v>
      </c>
      <c r="U208" s="17">
        <f t="shared" si="106"/>
        <v>0</v>
      </c>
      <c r="W208" s="17">
        <f t="shared" ref="W208:AE217" si="110">SUMPRODUCT(W$374:W$599*(LEFT($A$374:$A$599,LEN($A208))=$A208))</f>
        <v>0</v>
      </c>
      <c r="X208" s="17">
        <f t="shared" si="110"/>
        <v>0</v>
      </c>
      <c r="Y208" s="17">
        <f t="shared" si="110"/>
        <v>0</v>
      </c>
      <c r="Z208" s="17">
        <f t="shared" si="110"/>
        <v>0</v>
      </c>
      <c r="AA208" s="17">
        <f t="shared" si="110"/>
        <v>0</v>
      </c>
      <c r="AB208" s="17">
        <f t="shared" si="110"/>
        <v>0</v>
      </c>
      <c r="AC208" s="17">
        <f t="shared" si="110"/>
        <v>0</v>
      </c>
      <c r="AD208" s="17">
        <f t="shared" si="110"/>
        <v>0</v>
      </c>
      <c r="AE208" s="17">
        <f t="shared" si="110"/>
        <v>0</v>
      </c>
      <c r="AG208" s="17">
        <f t="shared" ref="AG208:AL217" si="111">SUMPRODUCT(AG$374:AG$599*(LEFT($A$374:$A$599,LEN($A208))=$A208))</f>
        <v>0</v>
      </c>
      <c r="AH208" s="17">
        <f t="shared" si="111"/>
        <v>0</v>
      </c>
      <c r="AI208" s="17">
        <f t="shared" si="111"/>
        <v>0</v>
      </c>
      <c r="AJ208" s="17">
        <f t="shared" si="111"/>
        <v>0</v>
      </c>
      <c r="AK208" s="17">
        <f t="shared" si="111"/>
        <v>0</v>
      </c>
      <c r="AL208" s="17">
        <f t="shared" si="111"/>
        <v>0</v>
      </c>
      <c r="AN208" s="36">
        <f t="shared" si="88"/>
        <v>0</v>
      </c>
      <c r="AO208" s="33"/>
    </row>
    <row r="209" spans="1:41" ht="15">
      <c r="A209" s="24" t="s">
        <v>12627</v>
      </c>
      <c r="B209" s="15">
        <f t="shared" si="98"/>
        <v>0</v>
      </c>
      <c r="C209" s="22" t="s">
        <v>12628</v>
      </c>
      <c r="D209" s="78">
        <f t="shared" si="99"/>
        <v>0</v>
      </c>
      <c r="E209" s="17">
        <f t="shared" si="100"/>
        <v>0</v>
      </c>
      <c r="F209" s="3">
        <f t="shared" si="101"/>
        <v>0</v>
      </c>
      <c r="G209" s="19">
        <f t="shared" si="89"/>
        <v>0</v>
      </c>
      <c r="H209" s="23">
        <v>0</v>
      </c>
      <c r="I209" s="17">
        <f t="shared" si="109"/>
        <v>0</v>
      </c>
      <c r="J209" s="17">
        <f t="shared" si="109"/>
        <v>0</v>
      </c>
      <c r="K209" s="79">
        <f t="shared" si="85"/>
        <v>0</v>
      </c>
      <c r="L209" s="17">
        <f t="shared" si="102"/>
        <v>0</v>
      </c>
      <c r="M209" s="78">
        <f t="shared" si="103"/>
        <v>0</v>
      </c>
      <c r="N209" s="17">
        <f t="shared" si="107"/>
        <v>0</v>
      </c>
      <c r="O209" s="3">
        <f t="shared" si="104"/>
        <v>0</v>
      </c>
      <c r="P209" s="31">
        <v>0</v>
      </c>
      <c r="Q209" s="30">
        <f t="shared" si="90"/>
        <v>0</v>
      </c>
      <c r="R209" s="17">
        <f t="shared" si="105"/>
        <v>0</v>
      </c>
      <c r="S209" s="17">
        <f t="shared" si="108"/>
        <v>0</v>
      </c>
      <c r="T209" s="23">
        <v>0</v>
      </c>
      <c r="U209" s="17">
        <f t="shared" si="106"/>
        <v>0</v>
      </c>
      <c r="W209" s="17">
        <f t="shared" si="110"/>
        <v>0</v>
      </c>
      <c r="X209" s="17">
        <f t="shared" si="110"/>
        <v>0</v>
      </c>
      <c r="Y209" s="17">
        <f t="shared" si="110"/>
        <v>0</v>
      </c>
      <c r="Z209" s="17">
        <f t="shared" si="110"/>
        <v>0</v>
      </c>
      <c r="AA209" s="17">
        <f t="shared" si="110"/>
        <v>0</v>
      </c>
      <c r="AB209" s="17">
        <f t="shared" si="110"/>
        <v>0</v>
      </c>
      <c r="AC209" s="17">
        <f t="shared" si="110"/>
        <v>0</v>
      </c>
      <c r="AD209" s="17">
        <f t="shared" si="110"/>
        <v>0</v>
      </c>
      <c r="AE209" s="17">
        <f t="shared" si="110"/>
        <v>0</v>
      </c>
      <c r="AG209" s="17">
        <f t="shared" si="111"/>
        <v>0</v>
      </c>
      <c r="AH209" s="17">
        <f t="shared" si="111"/>
        <v>0</v>
      </c>
      <c r="AI209" s="17">
        <f t="shared" si="111"/>
        <v>0</v>
      </c>
      <c r="AJ209" s="17">
        <f t="shared" si="111"/>
        <v>0</v>
      </c>
      <c r="AK209" s="17">
        <f t="shared" si="111"/>
        <v>0</v>
      </c>
      <c r="AL209" s="17">
        <f t="shared" si="111"/>
        <v>0</v>
      </c>
      <c r="AN209" s="36">
        <f t="shared" si="88"/>
        <v>0</v>
      </c>
      <c r="AO209" s="33"/>
    </row>
    <row r="210" spans="1:41" ht="15">
      <c r="A210" s="24" t="s">
        <v>12629</v>
      </c>
      <c r="B210" s="15">
        <f t="shared" si="98"/>
        <v>0</v>
      </c>
      <c r="C210" s="22" t="s">
        <v>12630</v>
      </c>
      <c r="D210" s="78">
        <f t="shared" si="99"/>
        <v>0</v>
      </c>
      <c r="E210" s="17">
        <f t="shared" si="100"/>
        <v>0</v>
      </c>
      <c r="F210" s="3">
        <f t="shared" si="101"/>
        <v>0</v>
      </c>
      <c r="G210" s="19">
        <f t="shared" si="89"/>
        <v>0</v>
      </c>
      <c r="H210" s="23">
        <v>0</v>
      </c>
      <c r="I210" s="17">
        <f t="shared" si="109"/>
        <v>0</v>
      </c>
      <c r="J210" s="17">
        <f t="shared" si="109"/>
        <v>0</v>
      </c>
      <c r="K210" s="79">
        <f t="shared" si="85"/>
        <v>0</v>
      </c>
      <c r="L210" s="17">
        <f t="shared" si="102"/>
        <v>0</v>
      </c>
      <c r="M210" s="78">
        <f t="shared" si="103"/>
        <v>0</v>
      </c>
      <c r="N210" s="17">
        <f t="shared" si="107"/>
        <v>0</v>
      </c>
      <c r="O210" s="3">
        <f t="shared" si="104"/>
        <v>0</v>
      </c>
      <c r="P210" s="31">
        <v>0</v>
      </c>
      <c r="Q210" s="30">
        <f t="shared" si="90"/>
        <v>0</v>
      </c>
      <c r="R210" s="17">
        <f t="shared" si="105"/>
        <v>0</v>
      </c>
      <c r="S210" s="17">
        <f t="shared" si="108"/>
        <v>0</v>
      </c>
      <c r="T210" s="23">
        <v>0</v>
      </c>
      <c r="U210" s="17">
        <f t="shared" si="106"/>
        <v>0</v>
      </c>
      <c r="W210" s="17">
        <f t="shared" si="110"/>
        <v>0</v>
      </c>
      <c r="X210" s="17">
        <f t="shared" si="110"/>
        <v>0</v>
      </c>
      <c r="Y210" s="17">
        <f t="shared" si="110"/>
        <v>0</v>
      </c>
      <c r="Z210" s="17">
        <f t="shared" si="110"/>
        <v>0</v>
      </c>
      <c r="AA210" s="17">
        <f t="shared" si="110"/>
        <v>0</v>
      </c>
      <c r="AB210" s="17">
        <f t="shared" si="110"/>
        <v>0</v>
      </c>
      <c r="AC210" s="17">
        <f t="shared" si="110"/>
        <v>0</v>
      </c>
      <c r="AD210" s="17">
        <f t="shared" si="110"/>
        <v>0</v>
      </c>
      <c r="AE210" s="17">
        <f t="shared" si="110"/>
        <v>0</v>
      </c>
      <c r="AG210" s="17">
        <f t="shared" si="111"/>
        <v>0</v>
      </c>
      <c r="AH210" s="17">
        <f t="shared" si="111"/>
        <v>0</v>
      </c>
      <c r="AI210" s="17">
        <f t="shared" si="111"/>
        <v>0</v>
      </c>
      <c r="AJ210" s="17">
        <f t="shared" si="111"/>
        <v>0</v>
      </c>
      <c r="AK210" s="17">
        <f t="shared" si="111"/>
        <v>0</v>
      </c>
      <c r="AL210" s="17">
        <f t="shared" si="111"/>
        <v>0</v>
      </c>
      <c r="AN210" s="36">
        <f t="shared" si="88"/>
        <v>0</v>
      </c>
      <c r="AO210" s="5"/>
    </row>
    <row r="211" spans="1:41" ht="15">
      <c r="A211" s="24" t="s">
        <v>12631</v>
      </c>
      <c r="B211" s="15">
        <f t="shared" si="98"/>
        <v>0</v>
      </c>
      <c r="C211" s="22" t="s">
        <v>12632</v>
      </c>
      <c r="D211" s="78">
        <f t="shared" si="99"/>
        <v>0</v>
      </c>
      <c r="E211" s="17">
        <f t="shared" si="100"/>
        <v>0</v>
      </c>
      <c r="F211" s="3">
        <f t="shared" si="101"/>
        <v>0</v>
      </c>
      <c r="G211" s="19">
        <f t="shared" si="89"/>
        <v>0</v>
      </c>
      <c r="H211" s="23">
        <v>0</v>
      </c>
      <c r="I211" s="17">
        <f t="shared" si="109"/>
        <v>0</v>
      </c>
      <c r="J211" s="17">
        <f t="shared" si="109"/>
        <v>0</v>
      </c>
      <c r="K211" s="79">
        <f t="shared" si="85"/>
        <v>0</v>
      </c>
      <c r="L211" s="17">
        <f t="shared" si="102"/>
        <v>0</v>
      </c>
      <c r="M211" s="78">
        <f t="shared" si="103"/>
        <v>0</v>
      </c>
      <c r="N211" s="17">
        <f t="shared" si="107"/>
        <v>0</v>
      </c>
      <c r="O211" s="3">
        <f t="shared" si="104"/>
        <v>0</v>
      </c>
      <c r="P211" s="31">
        <v>0</v>
      </c>
      <c r="Q211" s="30">
        <f t="shared" si="90"/>
        <v>0</v>
      </c>
      <c r="R211" s="17">
        <f t="shared" si="105"/>
        <v>0</v>
      </c>
      <c r="S211" s="17">
        <f t="shared" si="108"/>
        <v>0</v>
      </c>
      <c r="T211" s="23">
        <v>0</v>
      </c>
      <c r="U211" s="17">
        <f t="shared" si="106"/>
        <v>0</v>
      </c>
      <c r="W211" s="17">
        <f t="shared" si="110"/>
        <v>0</v>
      </c>
      <c r="X211" s="17">
        <f t="shared" si="110"/>
        <v>0</v>
      </c>
      <c r="Y211" s="17">
        <f t="shared" si="110"/>
        <v>0</v>
      </c>
      <c r="Z211" s="17">
        <f t="shared" si="110"/>
        <v>0</v>
      </c>
      <c r="AA211" s="17">
        <f t="shared" si="110"/>
        <v>0</v>
      </c>
      <c r="AB211" s="17">
        <f t="shared" si="110"/>
        <v>0</v>
      </c>
      <c r="AC211" s="17">
        <f t="shared" si="110"/>
        <v>0</v>
      </c>
      <c r="AD211" s="17">
        <f t="shared" si="110"/>
        <v>0</v>
      </c>
      <c r="AE211" s="17">
        <f t="shared" si="110"/>
        <v>0</v>
      </c>
      <c r="AG211" s="17">
        <f t="shared" si="111"/>
        <v>0</v>
      </c>
      <c r="AH211" s="17">
        <f t="shared" si="111"/>
        <v>0</v>
      </c>
      <c r="AI211" s="17">
        <f t="shared" si="111"/>
        <v>0</v>
      </c>
      <c r="AJ211" s="17">
        <f t="shared" si="111"/>
        <v>0</v>
      </c>
      <c r="AK211" s="17">
        <f t="shared" si="111"/>
        <v>0</v>
      </c>
      <c r="AL211" s="17">
        <f t="shared" si="111"/>
        <v>0</v>
      </c>
      <c r="AN211" s="36">
        <f t="shared" si="88"/>
        <v>0</v>
      </c>
      <c r="AO211" s="5"/>
    </row>
    <row r="212" spans="1:41" ht="15">
      <c r="A212" s="24" t="s">
        <v>12633</v>
      </c>
      <c r="B212" s="15">
        <f t="shared" si="98"/>
        <v>0</v>
      </c>
      <c r="C212" s="22" t="s">
        <v>12634</v>
      </c>
      <c r="D212" s="78">
        <f t="shared" si="99"/>
        <v>0</v>
      </c>
      <c r="E212" s="17">
        <f t="shared" si="100"/>
        <v>0</v>
      </c>
      <c r="F212" s="3">
        <f t="shared" si="101"/>
        <v>0</v>
      </c>
      <c r="G212" s="19">
        <f t="shared" si="89"/>
        <v>0</v>
      </c>
      <c r="H212" s="23">
        <v>0</v>
      </c>
      <c r="I212" s="17">
        <f t="shared" si="109"/>
        <v>0</v>
      </c>
      <c r="J212" s="17">
        <f t="shared" si="109"/>
        <v>0</v>
      </c>
      <c r="K212" s="79">
        <f t="shared" si="85"/>
        <v>0</v>
      </c>
      <c r="L212" s="17">
        <f t="shared" si="102"/>
        <v>0</v>
      </c>
      <c r="M212" s="78">
        <f t="shared" si="103"/>
        <v>0</v>
      </c>
      <c r="N212" s="17">
        <f t="shared" si="107"/>
        <v>0</v>
      </c>
      <c r="O212" s="3">
        <f t="shared" si="104"/>
        <v>0</v>
      </c>
      <c r="P212" s="31">
        <v>0</v>
      </c>
      <c r="Q212" s="30">
        <f t="shared" si="90"/>
        <v>0</v>
      </c>
      <c r="R212" s="17">
        <f t="shared" si="105"/>
        <v>0</v>
      </c>
      <c r="S212" s="17">
        <f t="shared" si="108"/>
        <v>0</v>
      </c>
      <c r="T212" s="23">
        <v>0</v>
      </c>
      <c r="U212" s="17">
        <f t="shared" si="106"/>
        <v>0</v>
      </c>
      <c r="W212" s="17">
        <f t="shared" si="110"/>
        <v>0</v>
      </c>
      <c r="X212" s="17">
        <f t="shared" si="110"/>
        <v>0</v>
      </c>
      <c r="Y212" s="17">
        <f t="shared" si="110"/>
        <v>0</v>
      </c>
      <c r="Z212" s="17">
        <f t="shared" si="110"/>
        <v>0</v>
      </c>
      <c r="AA212" s="17">
        <f t="shared" si="110"/>
        <v>0</v>
      </c>
      <c r="AB212" s="17">
        <f t="shared" si="110"/>
        <v>0</v>
      </c>
      <c r="AC212" s="17">
        <f t="shared" si="110"/>
        <v>0</v>
      </c>
      <c r="AD212" s="17">
        <f t="shared" si="110"/>
        <v>0</v>
      </c>
      <c r="AE212" s="17">
        <f t="shared" si="110"/>
        <v>0</v>
      </c>
      <c r="AG212" s="17">
        <f t="shared" si="111"/>
        <v>0</v>
      </c>
      <c r="AH212" s="17">
        <f t="shared" si="111"/>
        <v>0</v>
      </c>
      <c r="AI212" s="17">
        <f t="shared" si="111"/>
        <v>0</v>
      </c>
      <c r="AJ212" s="17">
        <f t="shared" si="111"/>
        <v>0</v>
      </c>
      <c r="AK212" s="17">
        <f t="shared" si="111"/>
        <v>0</v>
      </c>
      <c r="AL212" s="17">
        <f t="shared" si="111"/>
        <v>0</v>
      </c>
      <c r="AN212" s="36">
        <f t="shared" si="88"/>
        <v>0</v>
      </c>
      <c r="AO212" s="33"/>
    </row>
    <row r="213" spans="1:41" ht="15">
      <c r="A213" s="24" t="s">
        <v>12635</v>
      </c>
      <c r="B213" s="15">
        <f t="shared" si="98"/>
        <v>0</v>
      </c>
      <c r="C213" s="22" t="s">
        <v>12636</v>
      </c>
      <c r="D213" s="78">
        <f t="shared" si="99"/>
        <v>0</v>
      </c>
      <c r="E213" s="17">
        <f t="shared" si="100"/>
        <v>0</v>
      </c>
      <c r="F213" s="3">
        <f t="shared" si="101"/>
        <v>0</v>
      </c>
      <c r="G213" s="19">
        <f t="shared" si="89"/>
        <v>0</v>
      </c>
      <c r="H213" s="23">
        <v>0</v>
      </c>
      <c r="I213" s="17">
        <f t="shared" si="109"/>
        <v>0</v>
      </c>
      <c r="J213" s="17">
        <f t="shared" si="109"/>
        <v>0</v>
      </c>
      <c r="K213" s="79">
        <f t="shared" si="85"/>
        <v>0</v>
      </c>
      <c r="L213" s="17">
        <f t="shared" si="102"/>
        <v>0</v>
      </c>
      <c r="M213" s="78">
        <f t="shared" si="103"/>
        <v>0</v>
      </c>
      <c r="N213" s="17">
        <f t="shared" si="107"/>
        <v>0</v>
      </c>
      <c r="O213" s="3">
        <f t="shared" si="104"/>
        <v>0</v>
      </c>
      <c r="P213" s="31">
        <v>0</v>
      </c>
      <c r="Q213" s="30">
        <f t="shared" si="90"/>
        <v>0</v>
      </c>
      <c r="R213" s="17">
        <f t="shared" si="105"/>
        <v>0</v>
      </c>
      <c r="S213" s="17">
        <f t="shared" si="108"/>
        <v>0</v>
      </c>
      <c r="T213" s="23">
        <v>0</v>
      </c>
      <c r="U213" s="17">
        <f t="shared" si="106"/>
        <v>0</v>
      </c>
      <c r="W213" s="17">
        <f t="shared" si="110"/>
        <v>0</v>
      </c>
      <c r="X213" s="17">
        <f t="shared" si="110"/>
        <v>0</v>
      </c>
      <c r="Y213" s="17">
        <f t="shared" si="110"/>
        <v>0</v>
      </c>
      <c r="Z213" s="17">
        <f t="shared" si="110"/>
        <v>0</v>
      </c>
      <c r="AA213" s="17">
        <f t="shared" si="110"/>
        <v>0</v>
      </c>
      <c r="AB213" s="17">
        <f t="shared" si="110"/>
        <v>0</v>
      </c>
      <c r="AC213" s="17">
        <f t="shared" si="110"/>
        <v>0</v>
      </c>
      <c r="AD213" s="17">
        <f t="shared" si="110"/>
        <v>0</v>
      </c>
      <c r="AE213" s="17">
        <f t="shared" si="110"/>
        <v>0</v>
      </c>
      <c r="AG213" s="17">
        <f t="shared" si="111"/>
        <v>0</v>
      </c>
      <c r="AH213" s="17">
        <f t="shared" si="111"/>
        <v>0</v>
      </c>
      <c r="AI213" s="17">
        <f t="shared" si="111"/>
        <v>0</v>
      </c>
      <c r="AJ213" s="17">
        <f t="shared" si="111"/>
        <v>0</v>
      </c>
      <c r="AK213" s="17">
        <f t="shared" si="111"/>
        <v>0</v>
      </c>
      <c r="AL213" s="17">
        <f t="shared" si="111"/>
        <v>0</v>
      </c>
      <c r="AN213" s="36">
        <f t="shared" si="88"/>
        <v>0</v>
      </c>
      <c r="AO213" s="33"/>
    </row>
    <row r="214" spans="1:41" ht="15">
      <c r="A214" s="24" t="s">
        <v>12637</v>
      </c>
      <c r="B214" s="15">
        <f t="shared" si="98"/>
        <v>0</v>
      </c>
      <c r="C214" s="22" t="s">
        <v>12638</v>
      </c>
      <c r="D214" s="78">
        <f t="shared" si="99"/>
        <v>0</v>
      </c>
      <c r="E214" s="17">
        <f t="shared" si="100"/>
        <v>0</v>
      </c>
      <c r="F214" s="3">
        <f t="shared" si="101"/>
        <v>0</v>
      </c>
      <c r="G214" s="19">
        <f t="shared" si="89"/>
        <v>0</v>
      </c>
      <c r="H214" s="23">
        <v>0</v>
      </c>
      <c r="I214" s="17">
        <f t="shared" si="109"/>
        <v>0</v>
      </c>
      <c r="J214" s="17">
        <f t="shared" si="109"/>
        <v>0</v>
      </c>
      <c r="K214" s="79">
        <f t="shared" si="85"/>
        <v>0</v>
      </c>
      <c r="L214" s="17">
        <f t="shared" si="102"/>
        <v>0</v>
      </c>
      <c r="M214" s="78">
        <f t="shared" si="103"/>
        <v>0</v>
      </c>
      <c r="N214" s="17">
        <f t="shared" si="107"/>
        <v>0</v>
      </c>
      <c r="O214" s="3">
        <f t="shared" si="104"/>
        <v>0</v>
      </c>
      <c r="P214" s="31">
        <v>0</v>
      </c>
      <c r="Q214" s="30">
        <f t="shared" si="90"/>
        <v>0</v>
      </c>
      <c r="R214" s="17">
        <f t="shared" si="105"/>
        <v>0</v>
      </c>
      <c r="S214" s="17">
        <f t="shared" si="108"/>
        <v>0</v>
      </c>
      <c r="T214" s="23">
        <v>0</v>
      </c>
      <c r="U214" s="17">
        <f t="shared" si="106"/>
        <v>0</v>
      </c>
      <c r="W214" s="17">
        <f t="shared" si="110"/>
        <v>0</v>
      </c>
      <c r="X214" s="17">
        <f t="shared" si="110"/>
        <v>0</v>
      </c>
      <c r="Y214" s="17">
        <f t="shared" si="110"/>
        <v>0</v>
      </c>
      <c r="Z214" s="17">
        <f t="shared" si="110"/>
        <v>0</v>
      </c>
      <c r="AA214" s="17">
        <f t="shared" si="110"/>
        <v>0</v>
      </c>
      <c r="AB214" s="17">
        <f t="shared" si="110"/>
        <v>0</v>
      </c>
      <c r="AC214" s="17">
        <f t="shared" si="110"/>
        <v>0</v>
      </c>
      <c r="AD214" s="17">
        <f t="shared" si="110"/>
        <v>0</v>
      </c>
      <c r="AE214" s="17">
        <f t="shared" si="110"/>
        <v>0</v>
      </c>
      <c r="AG214" s="17">
        <f t="shared" si="111"/>
        <v>0</v>
      </c>
      <c r="AH214" s="17">
        <f t="shared" si="111"/>
        <v>0</v>
      </c>
      <c r="AI214" s="17">
        <f t="shared" si="111"/>
        <v>0</v>
      </c>
      <c r="AJ214" s="17">
        <f t="shared" si="111"/>
        <v>0</v>
      </c>
      <c r="AK214" s="17">
        <f t="shared" si="111"/>
        <v>0</v>
      </c>
      <c r="AL214" s="17">
        <f t="shared" si="111"/>
        <v>0</v>
      </c>
      <c r="AN214" s="36">
        <f t="shared" si="88"/>
        <v>0</v>
      </c>
      <c r="AO214" s="5"/>
    </row>
    <row r="215" spans="1:41" ht="15">
      <c r="A215" s="24" t="s">
        <v>12639</v>
      </c>
      <c r="B215" s="15">
        <f t="shared" si="98"/>
        <v>0</v>
      </c>
      <c r="C215" s="22" t="s">
        <v>12640</v>
      </c>
      <c r="D215" s="78">
        <f t="shared" si="99"/>
        <v>0</v>
      </c>
      <c r="E215" s="17">
        <f t="shared" si="100"/>
        <v>0</v>
      </c>
      <c r="F215" s="3">
        <f t="shared" si="101"/>
        <v>0</v>
      </c>
      <c r="G215" s="19">
        <f t="shared" si="89"/>
        <v>0</v>
      </c>
      <c r="H215" s="23">
        <v>0</v>
      </c>
      <c r="I215" s="17">
        <f t="shared" si="109"/>
        <v>0</v>
      </c>
      <c r="J215" s="17">
        <f t="shared" si="109"/>
        <v>0</v>
      </c>
      <c r="K215" s="79">
        <f t="shared" si="85"/>
        <v>0</v>
      </c>
      <c r="L215" s="17">
        <f t="shared" si="102"/>
        <v>0</v>
      </c>
      <c r="M215" s="78">
        <f t="shared" si="103"/>
        <v>0</v>
      </c>
      <c r="N215" s="17">
        <f t="shared" si="107"/>
        <v>0</v>
      </c>
      <c r="O215" s="3">
        <f t="shared" si="104"/>
        <v>0</v>
      </c>
      <c r="P215" s="31">
        <v>0</v>
      </c>
      <c r="Q215" s="30">
        <f t="shared" si="90"/>
        <v>0</v>
      </c>
      <c r="R215" s="17">
        <f t="shared" si="105"/>
        <v>0</v>
      </c>
      <c r="S215" s="17">
        <f t="shared" si="108"/>
        <v>0</v>
      </c>
      <c r="T215" s="23">
        <v>0</v>
      </c>
      <c r="U215" s="17">
        <f t="shared" si="106"/>
        <v>0</v>
      </c>
      <c r="W215" s="17">
        <f t="shared" si="110"/>
        <v>0</v>
      </c>
      <c r="X215" s="17">
        <f t="shared" si="110"/>
        <v>0</v>
      </c>
      <c r="Y215" s="17">
        <f t="shared" si="110"/>
        <v>0</v>
      </c>
      <c r="Z215" s="17">
        <f t="shared" si="110"/>
        <v>0</v>
      </c>
      <c r="AA215" s="17">
        <f t="shared" si="110"/>
        <v>0</v>
      </c>
      <c r="AB215" s="17">
        <f t="shared" si="110"/>
        <v>0</v>
      </c>
      <c r="AC215" s="17">
        <f t="shared" si="110"/>
        <v>0</v>
      </c>
      <c r="AD215" s="17">
        <f t="shared" si="110"/>
        <v>0</v>
      </c>
      <c r="AE215" s="17">
        <f t="shared" si="110"/>
        <v>0</v>
      </c>
      <c r="AG215" s="17">
        <f t="shared" si="111"/>
        <v>0</v>
      </c>
      <c r="AH215" s="17">
        <f t="shared" si="111"/>
        <v>0</v>
      </c>
      <c r="AI215" s="17">
        <f t="shared" si="111"/>
        <v>0</v>
      </c>
      <c r="AJ215" s="17">
        <f t="shared" si="111"/>
        <v>0</v>
      </c>
      <c r="AK215" s="17">
        <f t="shared" si="111"/>
        <v>0</v>
      </c>
      <c r="AL215" s="17">
        <f t="shared" si="111"/>
        <v>0</v>
      </c>
      <c r="AN215" s="36">
        <f t="shared" si="88"/>
        <v>0</v>
      </c>
      <c r="AO215" s="5"/>
    </row>
    <row r="216" spans="1:41" ht="15">
      <c r="A216" s="24" t="s">
        <v>12641</v>
      </c>
      <c r="B216" s="15">
        <f t="shared" si="98"/>
        <v>0</v>
      </c>
      <c r="C216" s="22" t="s">
        <v>12642</v>
      </c>
      <c r="D216" s="78">
        <f t="shared" si="99"/>
        <v>0</v>
      </c>
      <c r="E216" s="17">
        <f t="shared" si="100"/>
        <v>0</v>
      </c>
      <c r="F216" s="3">
        <f t="shared" si="101"/>
        <v>0</v>
      </c>
      <c r="G216" s="19">
        <f t="shared" si="89"/>
        <v>0</v>
      </c>
      <c r="H216" s="23">
        <v>0</v>
      </c>
      <c r="I216" s="17">
        <f t="shared" si="109"/>
        <v>0</v>
      </c>
      <c r="J216" s="17">
        <f t="shared" si="109"/>
        <v>0</v>
      </c>
      <c r="K216" s="79">
        <f t="shared" si="85"/>
        <v>0</v>
      </c>
      <c r="L216" s="17">
        <f t="shared" si="102"/>
        <v>0</v>
      </c>
      <c r="M216" s="78">
        <f t="shared" si="103"/>
        <v>0</v>
      </c>
      <c r="N216" s="17">
        <f t="shared" si="107"/>
        <v>0</v>
      </c>
      <c r="O216" s="3">
        <f t="shared" si="104"/>
        <v>0</v>
      </c>
      <c r="P216" s="31">
        <v>0</v>
      </c>
      <c r="Q216" s="30">
        <f t="shared" si="90"/>
        <v>0</v>
      </c>
      <c r="R216" s="17">
        <f t="shared" si="105"/>
        <v>0</v>
      </c>
      <c r="S216" s="17">
        <f t="shared" si="108"/>
        <v>0</v>
      </c>
      <c r="T216" s="23">
        <v>0</v>
      </c>
      <c r="U216" s="17">
        <f t="shared" si="106"/>
        <v>0</v>
      </c>
      <c r="W216" s="17">
        <f t="shared" si="110"/>
        <v>0</v>
      </c>
      <c r="X216" s="17">
        <f t="shared" si="110"/>
        <v>0</v>
      </c>
      <c r="Y216" s="17">
        <f t="shared" si="110"/>
        <v>0</v>
      </c>
      <c r="Z216" s="17">
        <f t="shared" si="110"/>
        <v>0</v>
      </c>
      <c r="AA216" s="17">
        <f t="shared" si="110"/>
        <v>0</v>
      </c>
      <c r="AB216" s="17">
        <f t="shared" si="110"/>
        <v>0</v>
      </c>
      <c r="AC216" s="17">
        <f t="shared" si="110"/>
        <v>0</v>
      </c>
      <c r="AD216" s="17">
        <f t="shared" si="110"/>
        <v>0</v>
      </c>
      <c r="AE216" s="17">
        <f t="shared" si="110"/>
        <v>0</v>
      </c>
      <c r="AG216" s="17">
        <f t="shared" si="111"/>
        <v>0</v>
      </c>
      <c r="AH216" s="17">
        <f t="shared" si="111"/>
        <v>0</v>
      </c>
      <c r="AI216" s="17">
        <f t="shared" si="111"/>
        <v>0</v>
      </c>
      <c r="AJ216" s="17">
        <f t="shared" si="111"/>
        <v>0</v>
      </c>
      <c r="AK216" s="17">
        <f t="shared" si="111"/>
        <v>0</v>
      </c>
      <c r="AL216" s="17">
        <f t="shared" si="111"/>
        <v>0</v>
      </c>
      <c r="AN216" s="36">
        <f t="shared" si="88"/>
        <v>0</v>
      </c>
      <c r="AO216" s="33"/>
    </row>
    <row r="217" spans="1:41" ht="15">
      <c r="A217" s="24" t="s">
        <v>12643</v>
      </c>
      <c r="B217" s="15">
        <f t="shared" si="98"/>
        <v>0</v>
      </c>
      <c r="C217" s="22" t="s">
        <v>12644</v>
      </c>
      <c r="D217" s="78">
        <f t="shared" si="99"/>
        <v>0</v>
      </c>
      <c r="E217" s="17">
        <f t="shared" si="100"/>
        <v>0</v>
      </c>
      <c r="F217" s="3">
        <f t="shared" si="101"/>
        <v>0</v>
      </c>
      <c r="G217" s="19">
        <f t="shared" si="89"/>
        <v>0</v>
      </c>
      <c r="H217" s="23">
        <v>0</v>
      </c>
      <c r="I217" s="17">
        <f t="shared" si="109"/>
        <v>0</v>
      </c>
      <c r="J217" s="17">
        <f t="shared" si="109"/>
        <v>0</v>
      </c>
      <c r="K217" s="79">
        <f t="shared" si="85"/>
        <v>0</v>
      </c>
      <c r="L217" s="17">
        <f t="shared" si="102"/>
        <v>0</v>
      </c>
      <c r="M217" s="78">
        <f t="shared" si="103"/>
        <v>0</v>
      </c>
      <c r="N217" s="17">
        <f t="shared" si="107"/>
        <v>0</v>
      </c>
      <c r="O217" s="3">
        <f t="shared" si="104"/>
        <v>0</v>
      </c>
      <c r="P217" s="31">
        <v>0</v>
      </c>
      <c r="Q217" s="30">
        <f t="shared" si="90"/>
        <v>0</v>
      </c>
      <c r="R217" s="17">
        <f t="shared" si="105"/>
        <v>0</v>
      </c>
      <c r="S217" s="17">
        <f t="shared" si="108"/>
        <v>0</v>
      </c>
      <c r="T217" s="23">
        <v>0</v>
      </c>
      <c r="U217" s="17">
        <f t="shared" si="106"/>
        <v>0</v>
      </c>
      <c r="W217" s="17">
        <f t="shared" si="110"/>
        <v>0</v>
      </c>
      <c r="X217" s="17">
        <f t="shared" si="110"/>
        <v>0</v>
      </c>
      <c r="Y217" s="17">
        <f t="shared" si="110"/>
        <v>0</v>
      </c>
      <c r="Z217" s="17">
        <f t="shared" si="110"/>
        <v>0</v>
      </c>
      <c r="AA217" s="17">
        <f t="shared" si="110"/>
        <v>0</v>
      </c>
      <c r="AB217" s="17">
        <f t="shared" si="110"/>
        <v>0</v>
      </c>
      <c r="AC217" s="17">
        <f t="shared" si="110"/>
        <v>0</v>
      </c>
      <c r="AD217" s="17">
        <f t="shared" si="110"/>
        <v>0</v>
      </c>
      <c r="AE217" s="17">
        <f t="shared" si="110"/>
        <v>0</v>
      </c>
      <c r="AG217" s="17">
        <f t="shared" si="111"/>
        <v>0</v>
      </c>
      <c r="AH217" s="17">
        <f t="shared" si="111"/>
        <v>0</v>
      </c>
      <c r="AI217" s="17">
        <f t="shared" si="111"/>
        <v>0</v>
      </c>
      <c r="AJ217" s="17">
        <f t="shared" si="111"/>
        <v>0</v>
      </c>
      <c r="AK217" s="17">
        <f t="shared" si="111"/>
        <v>0</v>
      </c>
      <c r="AL217" s="17">
        <f t="shared" si="111"/>
        <v>0</v>
      </c>
      <c r="AN217" s="36">
        <f t="shared" si="88"/>
        <v>0</v>
      </c>
      <c r="AO217" s="33"/>
    </row>
    <row r="218" spans="1:41" ht="15">
      <c r="A218" s="24" t="s">
        <v>12645</v>
      </c>
      <c r="B218" s="15">
        <f t="shared" si="98"/>
        <v>0</v>
      </c>
      <c r="C218" s="22" t="s">
        <v>12646</v>
      </c>
      <c r="D218" s="78">
        <f t="shared" si="99"/>
        <v>0</v>
      </c>
      <c r="E218" s="17">
        <f t="shared" si="100"/>
        <v>0</v>
      </c>
      <c r="F218" s="3">
        <f t="shared" si="101"/>
        <v>0</v>
      </c>
      <c r="G218" s="19">
        <f t="shared" si="89"/>
        <v>0</v>
      </c>
      <c r="H218" s="23">
        <v>0</v>
      </c>
      <c r="I218" s="17">
        <f t="shared" si="109"/>
        <v>0</v>
      </c>
      <c r="J218" s="17">
        <f t="shared" si="109"/>
        <v>0</v>
      </c>
      <c r="K218" s="79">
        <f t="shared" si="85"/>
        <v>0</v>
      </c>
      <c r="L218" s="17">
        <f t="shared" si="102"/>
        <v>0</v>
      </c>
      <c r="M218" s="78">
        <f t="shared" si="103"/>
        <v>0</v>
      </c>
      <c r="N218" s="17">
        <f t="shared" si="107"/>
        <v>0</v>
      </c>
      <c r="O218" s="3">
        <f t="shared" si="104"/>
        <v>0</v>
      </c>
      <c r="P218" s="31">
        <v>0</v>
      </c>
      <c r="Q218" s="30">
        <f t="shared" si="90"/>
        <v>0</v>
      </c>
      <c r="R218" s="17">
        <f t="shared" si="105"/>
        <v>0</v>
      </c>
      <c r="S218" s="17">
        <f t="shared" si="108"/>
        <v>0</v>
      </c>
      <c r="T218" s="23">
        <v>0</v>
      </c>
      <c r="U218" s="17">
        <f t="shared" si="106"/>
        <v>0</v>
      </c>
      <c r="W218" s="17">
        <f t="shared" ref="W218:AE227" si="112">SUMPRODUCT(W$374:W$599*(LEFT($A$374:$A$599,LEN($A218))=$A218))</f>
        <v>0</v>
      </c>
      <c r="X218" s="17">
        <f t="shared" si="112"/>
        <v>0</v>
      </c>
      <c r="Y218" s="17">
        <f t="shared" si="112"/>
        <v>0</v>
      </c>
      <c r="Z218" s="17">
        <f t="shared" si="112"/>
        <v>0</v>
      </c>
      <c r="AA218" s="17">
        <f t="shared" si="112"/>
        <v>0</v>
      </c>
      <c r="AB218" s="17">
        <f t="shared" si="112"/>
        <v>0</v>
      </c>
      <c r="AC218" s="17">
        <f t="shared" si="112"/>
        <v>0</v>
      </c>
      <c r="AD218" s="17">
        <f t="shared" si="112"/>
        <v>0</v>
      </c>
      <c r="AE218" s="17">
        <f t="shared" si="112"/>
        <v>0</v>
      </c>
      <c r="AG218" s="17">
        <f t="shared" ref="AG218:AL227" si="113">SUMPRODUCT(AG$374:AG$599*(LEFT($A$374:$A$599,LEN($A218))=$A218))</f>
        <v>0</v>
      </c>
      <c r="AH218" s="17">
        <f t="shared" si="113"/>
        <v>0</v>
      </c>
      <c r="AI218" s="17">
        <f t="shared" si="113"/>
        <v>0</v>
      </c>
      <c r="AJ218" s="17">
        <f t="shared" si="113"/>
        <v>0</v>
      </c>
      <c r="AK218" s="17">
        <f t="shared" si="113"/>
        <v>0</v>
      </c>
      <c r="AL218" s="17">
        <f t="shared" si="113"/>
        <v>0</v>
      </c>
      <c r="AN218" s="36">
        <f t="shared" si="88"/>
        <v>0</v>
      </c>
      <c r="AO218" s="5"/>
    </row>
    <row r="219" spans="1:41" ht="15">
      <c r="A219" s="24" t="s">
        <v>12647</v>
      </c>
      <c r="B219" s="15">
        <f t="shared" si="98"/>
        <v>0</v>
      </c>
      <c r="C219" s="22" t="s">
        <v>12648</v>
      </c>
      <c r="D219" s="78">
        <f t="shared" si="99"/>
        <v>0</v>
      </c>
      <c r="E219" s="17">
        <f t="shared" si="100"/>
        <v>0</v>
      </c>
      <c r="F219" s="3">
        <f t="shared" si="101"/>
        <v>0</v>
      </c>
      <c r="G219" s="19">
        <f t="shared" si="89"/>
        <v>0</v>
      </c>
      <c r="H219" s="20">
        <v>0</v>
      </c>
      <c r="I219" s="17">
        <f t="shared" si="109"/>
        <v>0</v>
      </c>
      <c r="J219" s="17">
        <f t="shared" si="109"/>
        <v>0</v>
      </c>
      <c r="K219" s="79">
        <f t="shared" si="85"/>
        <v>0</v>
      </c>
      <c r="L219" s="17">
        <f t="shared" si="102"/>
        <v>0</v>
      </c>
      <c r="M219" s="78">
        <f t="shared" si="103"/>
        <v>0</v>
      </c>
      <c r="N219" s="17">
        <f t="shared" si="107"/>
        <v>0</v>
      </c>
      <c r="O219" s="3">
        <f t="shared" si="104"/>
        <v>0</v>
      </c>
      <c r="P219" s="31">
        <v>0</v>
      </c>
      <c r="Q219" s="30">
        <f t="shared" si="90"/>
        <v>0</v>
      </c>
      <c r="R219" s="17">
        <f t="shared" si="105"/>
        <v>0</v>
      </c>
      <c r="S219" s="17">
        <f t="shared" si="108"/>
        <v>0</v>
      </c>
      <c r="T219" s="23">
        <v>0</v>
      </c>
      <c r="U219" s="17">
        <f t="shared" si="106"/>
        <v>0</v>
      </c>
      <c r="W219" s="17">
        <f t="shared" si="112"/>
        <v>0</v>
      </c>
      <c r="X219" s="17">
        <f t="shared" si="112"/>
        <v>0</v>
      </c>
      <c r="Y219" s="17">
        <f t="shared" si="112"/>
        <v>0</v>
      </c>
      <c r="Z219" s="17">
        <f t="shared" si="112"/>
        <v>0</v>
      </c>
      <c r="AA219" s="17">
        <f t="shared" si="112"/>
        <v>0</v>
      </c>
      <c r="AB219" s="17">
        <f t="shared" si="112"/>
        <v>0</v>
      </c>
      <c r="AC219" s="17">
        <f t="shared" si="112"/>
        <v>0</v>
      </c>
      <c r="AD219" s="17">
        <f t="shared" si="112"/>
        <v>0</v>
      </c>
      <c r="AE219" s="17">
        <f t="shared" si="112"/>
        <v>0</v>
      </c>
      <c r="AG219" s="17">
        <f t="shared" si="113"/>
        <v>0</v>
      </c>
      <c r="AH219" s="17">
        <f t="shared" si="113"/>
        <v>0</v>
      </c>
      <c r="AI219" s="17">
        <f t="shared" si="113"/>
        <v>0</v>
      </c>
      <c r="AJ219" s="17">
        <f t="shared" si="113"/>
        <v>0</v>
      </c>
      <c r="AK219" s="17">
        <f t="shared" si="113"/>
        <v>0</v>
      </c>
      <c r="AL219" s="17">
        <f t="shared" si="113"/>
        <v>0</v>
      </c>
      <c r="AN219" s="36">
        <f t="shared" si="88"/>
        <v>0</v>
      </c>
      <c r="AO219" s="5"/>
    </row>
    <row r="220" spans="1:41" ht="15">
      <c r="A220" s="24" t="s">
        <v>12649</v>
      </c>
      <c r="B220" s="15">
        <f t="shared" si="98"/>
        <v>0</v>
      </c>
      <c r="C220" s="22" t="s">
        <v>12650</v>
      </c>
      <c r="D220" s="78">
        <f t="shared" si="99"/>
        <v>0</v>
      </c>
      <c r="E220" s="17">
        <f t="shared" si="100"/>
        <v>0</v>
      </c>
      <c r="F220" s="3">
        <f t="shared" si="101"/>
        <v>0</v>
      </c>
      <c r="G220" s="19">
        <f t="shared" si="89"/>
        <v>0</v>
      </c>
      <c r="H220" s="23">
        <v>0</v>
      </c>
      <c r="I220" s="17">
        <f t="shared" si="109"/>
        <v>0</v>
      </c>
      <c r="J220" s="17">
        <f t="shared" si="109"/>
        <v>0</v>
      </c>
      <c r="K220" s="79">
        <f t="shared" si="85"/>
        <v>0</v>
      </c>
      <c r="L220" s="17">
        <f t="shared" si="102"/>
        <v>0</v>
      </c>
      <c r="M220" s="78">
        <f t="shared" si="103"/>
        <v>0</v>
      </c>
      <c r="N220" s="17">
        <f t="shared" si="107"/>
        <v>0</v>
      </c>
      <c r="O220" s="3">
        <f t="shared" si="104"/>
        <v>0</v>
      </c>
      <c r="P220" s="31">
        <v>0</v>
      </c>
      <c r="Q220" s="30">
        <f t="shared" si="90"/>
        <v>0</v>
      </c>
      <c r="R220" s="17">
        <f t="shared" si="105"/>
        <v>0</v>
      </c>
      <c r="S220" s="17">
        <f t="shared" si="108"/>
        <v>0</v>
      </c>
      <c r="T220" s="23">
        <v>0</v>
      </c>
      <c r="U220" s="17">
        <f t="shared" si="106"/>
        <v>0</v>
      </c>
      <c r="W220" s="17">
        <f t="shared" si="112"/>
        <v>0</v>
      </c>
      <c r="X220" s="17">
        <f t="shared" si="112"/>
        <v>0</v>
      </c>
      <c r="Y220" s="17">
        <f t="shared" si="112"/>
        <v>0</v>
      </c>
      <c r="Z220" s="17">
        <f t="shared" si="112"/>
        <v>0</v>
      </c>
      <c r="AA220" s="17">
        <f t="shared" si="112"/>
        <v>0</v>
      </c>
      <c r="AB220" s="17">
        <f t="shared" si="112"/>
        <v>0</v>
      </c>
      <c r="AC220" s="17">
        <f t="shared" si="112"/>
        <v>0</v>
      </c>
      <c r="AD220" s="17">
        <f t="shared" si="112"/>
        <v>0</v>
      </c>
      <c r="AE220" s="17">
        <f t="shared" si="112"/>
        <v>0</v>
      </c>
      <c r="AG220" s="17">
        <f t="shared" si="113"/>
        <v>0</v>
      </c>
      <c r="AH220" s="17">
        <f t="shared" si="113"/>
        <v>0</v>
      </c>
      <c r="AI220" s="17">
        <f t="shared" si="113"/>
        <v>0</v>
      </c>
      <c r="AJ220" s="17">
        <f t="shared" si="113"/>
        <v>0</v>
      </c>
      <c r="AK220" s="17">
        <f t="shared" si="113"/>
        <v>0</v>
      </c>
      <c r="AL220" s="17">
        <f t="shared" si="113"/>
        <v>0</v>
      </c>
      <c r="AN220" s="36">
        <f t="shared" si="88"/>
        <v>0</v>
      </c>
      <c r="AO220" s="33"/>
    </row>
    <row r="221" spans="1:41" ht="15">
      <c r="A221" s="24" t="s">
        <v>12651</v>
      </c>
      <c r="B221" s="15">
        <f t="shared" si="98"/>
        <v>0</v>
      </c>
      <c r="C221" s="22" t="s">
        <v>12652</v>
      </c>
      <c r="D221" s="78">
        <f t="shared" si="99"/>
        <v>0</v>
      </c>
      <c r="E221" s="17">
        <f t="shared" si="100"/>
        <v>0</v>
      </c>
      <c r="F221" s="3">
        <f t="shared" si="101"/>
        <v>0</v>
      </c>
      <c r="G221" s="19">
        <f t="shared" si="89"/>
        <v>0</v>
      </c>
      <c r="H221" s="23">
        <v>0</v>
      </c>
      <c r="I221" s="17">
        <f t="shared" si="109"/>
        <v>0</v>
      </c>
      <c r="J221" s="17">
        <f t="shared" si="109"/>
        <v>0</v>
      </c>
      <c r="K221" s="79">
        <f t="shared" si="85"/>
        <v>0</v>
      </c>
      <c r="L221" s="17">
        <f t="shared" si="102"/>
        <v>0</v>
      </c>
      <c r="M221" s="78">
        <f t="shared" si="103"/>
        <v>0</v>
      </c>
      <c r="N221" s="17">
        <f t="shared" si="107"/>
        <v>0</v>
      </c>
      <c r="O221" s="3">
        <f t="shared" si="104"/>
        <v>0</v>
      </c>
      <c r="P221" s="31">
        <v>0</v>
      </c>
      <c r="Q221" s="30">
        <f t="shared" si="90"/>
        <v>0</v>
      </c>
      <c r="R221" s="17">
        <f t="shared" si="105"/>
        <v>0</v>
      </c>
      <c r="S221" s="17">
        <f t="shared" si="108"/>
        <v>0</v>
      </c>
      <c r="T221" s="23">
        <v>0</v>
      </c>
      <c r="U221" s="17">
        <f t="shared" si="106"/>
        <v>0</v>
      </c>
      <c r="W221" s="17">
        <f t="shared" si="112"/>
        <v>0</v>
      </c>
      <c r="X221" s="17">
        <f t="shared" si="112"/>
        <v>0</v>
      </c>
      <c r="Y221" s="17">
        <f t="shared" si="112"/>
        <v>0</v>
      </c>
      <c r="Z221" s="17">
        <f t="shared" si="112"/>
        <v>0</v>
      </c>
      <c r="AA221" s="17">
        <f t="shared" si="112"/>
        <v>0</v>
      </c>
      <c r="AB221" s="17">
        <f t="shared" si="112"/>
        <v>0</v>
      </c>
      <c r="AC221" s="17">
        <f t="shared" si="112"/>
        <v>0</v>
      </c>
      <c r="AD221" s="17">
        <f t="shared" si="112"/>
        <v>0</v>
      </c>
      <c r="AE221" s="17">
        <f t="shared" si="112"/>
        <v>0</v>
      </c>
      <c r="AG221" s="17">
        <f t="shared" si="113"/>
        <v>0</v>
      </c>
      <c r="AH221" s="17">
        <f t="shared" si="113"/>
        <v>0</v>
      </c>
      <c r="AI221" s="17">
        <f t="shared" si="113"/>
        <v>0</v>
      </c>
      <c r="AJ221" s="17">
        <f t="shared" si="113"/>
        <v>0</v>
      </c>
      <c r="AK221" s="17">
        <f t="shared" si="113"/>
        <v>0</v>
      </c>
      <c r="AL221" s="17">
        <f t="shared" si="113"/>
        <v>0</v>
      </c>
      <c r="AN221" s="36">
        <f t="shared" si="88"/>
        <v>0</v>
      </c>
      <c r="AO221" s="33"/>
    </row>
    <row r="222" spans="1:41" ht="15">
      <c r="A222" s="24" t="s">
        <v>12653</v>
      </c>
      <c r="B222" s="15">
        <f t="shared" si="98"/>
        <v>0</v>
      </c>
      <c r="C222" s="22" t="s">
        <v>12654</v>
      </c>
      <c r="D222" s="78">
        <f t="shared" si="99"/>
        <v>0</v>
      </c>
      <c r="E222" s="17">
        <f t="shared" si="100"/>
        <v>0</v>
      </c>
      <c r="F222" s="3">
        <f t="shared" si="101"/>
        <v>0</v>
      </c>
      <c r="G222" s="19">
        <f t="shared" si="89"/>
        <v>0</v>
      </c>
      <c r="H222" s="23">
        <v>0</v>
      </c>
      <c r="I222" s="17">
        <f t="shared" si="109"/>
        <v>0</v>
      </c>
      <c r="J222" s="17">
        <f t="shared" si="109"/>
        <v>0</v>
      </c>
      <c r="K222" s="79">
        <f t="shared" si="85"/>
        <v>0</v>
      </c>
      <c r="L222" s="17">
        <f t="shared" si="102"/>
        <v>0</v>
      </c>
      <c r="M222" s="78">
        <f t="shared" si="103"/>
        <v>0</v>
      </c>
      <c r="N222" s="17">
        <f t="shared" si="107"/>
        <v>0</v>
      </c>
      <c r="O222" s="3">
        <f t="shared" si="104"/>
        <v>0</v>
      </c>
      <c r="P222" s="31">
        <v>0</v>
      </c>
      <c r="Q222" s="30">
        <f t="shared" si="90"/>
        <v>0</v>
      </c>
      <c r="R222" s="17">
        <f t="shared" si="105"/>
        <v>0</v>
      </c>
      <c r="S222" s="17">
        <f t="shared" si="108"/>
        <v>0</v>
      </c>
      <c r="T222" s="23">
        <v>0</v>
      </c>
      <c r="U222" s="17">
        <f t="shared" si="106"/>
        <v>0</v>
      </c>
      <c r="W222" s="17">
        <f t="shared" si="112"/>
        <v>0</v>
      </c>
      <c r="X222" s="17">
        <f t="shared" si="112"/>
        <v>0</v>
      </c>
      <c r="Y222" s="17">
        <f t="shared" si="112"/>
        <v>0</v>
      </c>
      <c r="Z222" s="17">
        <f t="shared" si="112"/>
        <v>0</v>
      </c>
      <c r="AA222" s="17">
        <f t="shared" si="112"/>
        <v>0</v>
      </c>
      <c r="AB222" s="17">
        <f t="shared" si="112"/>
        <v>0</v>
      </c>
      <c r="AC222" s="17">
        <f t="shared" si="112"/>
        <v>0</v>
      </c>
      <c r="AD222" s="17">
        <f t="shared" si="112"/>
        <v>0</v>
      </c>
      <c r="AE222" s="17">
        <f t="shared" si="112"/>
        <v>0</v>
      </c>
      <c r="AG222" s="17">
        <f t="shared" si="113"/>
        <v>0</v>
      </c>
      <c r="AH222" s="17">
        <f t="shared" si="113"/>
        <v>0</v>
      </c>
      <c r="AI222" s="17">
        <f t="shared" si="113"/>
        <v>0</v>
      </c>
      <c r="AJ222" s="17">
        <f t="shared" si="113"/>
        <v>0</v>
      </c>
      <c r="AK222" s="17">
        <f t="shared" si="113"/>
        <v>0</v>
      </c>
      <c r="AL222" s="17">
        <f t="shared" si="113"/>
        <v>0</v>
      </c>
      <c r="AN222" s="36">
        <f t="shared" si="88"/>
        <v>0</v>
      </c>
      <c r="AO222" s="5"/>
    </row>
    <row r="223" spans="1:41" ht="15">
      <c r="A223" s="24" t="s">
        <v>12655</v>
      </c>
      <c r="B223" s="15">
        <f t="shared" si="98"/>
        <v>0</v>
      </c>
      <c r="C223" s="22" t="s">
        <v>12656</v>
      </c>
      <c r="D223" s="78">
        <f t="shared" si="99"/>
        <v>0</v>
      </c>
      <c r="E223" s="17">
        <f t="shared" si="100"/>
        <v>0</v>
      </c>
      <c r="F223" s="3">
        <f t="shared" si="101"/>
        <v>0</v>
      </c>
      <c r="G223" s="19">
        <f t="shared" si="89"/>
        <v>0</v>
      </c>
      <c r="H223" s="23">
        <v>0</v>
      </c>
      <c r="I223" s="17">
        <f t="shared" si="109"/>
        <v>0</v>
      </c>
      <c r="J223" s="17">
        <f t="shared" si="109"/>
        <v>0</v>
      </c>
      <c r="K223" s="79">
        <f t="shared" si="85"/>
        <v>0</v>
      </c>
      <c r="L223" s="17">
        <f t="shared" si="102"/>
        <v>0</v>
      </c>
      <c r="M223" s="78">
        <f t="shared" si="103"/>
        <v>0</v>
      </c>
      <c r="N223" s="17">
        <f t="shared" si="107"/>
        <v>0</v>
      </c>
      <c r="O223" s="3">
        <f t="shared" si="104"/>
        <v>0</v>
      </c>
      <c r="P223" s="31">
        <v>0</v>
      </c>
      <c r="Q223" s="30">
        <f t="shared" si="90"/>
        <v>0</v>
      </c>
      <c r="R223" s="17">
        <f t="shared" si="105"/>
        <v>0</v>
      </c>
      <c r="S223" s="17">
        <f t="shared" si="108"/>
        <v>0</v>
      </c>
      <c r="T223" s="23">
        <v>0</v>
      </c>
      <c r="U223" s="17">
        <f t="shared" si="106"/>
        <v>0</v>
      </c>
      <c r="W223" s="17">
        <f t="shared" si="112"/>
        <v>0</v>
      </c>
      <c r="X223" s="17">
        <f t="shared" si="112"/>
        <v>0</v>
      </c>
      <c r="Y223" s="17">
        <f t="shared" si="112"/>
        <v>0</v>
      </c>
      <c r="Z223" s="17">
        <f t="shared" si="112"/>
        <v>0</v>
      </c>
      <c r="AA223" s="17">
        <f t="shared" si="112"/>
        <v>0</v>
      </c>
      <c r="AB223" s="17">
        <f t="shared" si="112"/>
        <v>0</v>
      </c>
      <c r="AC223" s="17">
        <f t="shared" si="112"/>
        <v>0</v>
      </c>
      <c r="AD223" s="17">
        <f t="shared" si="112"/>
        <v>0</v>
      </c>
      <c r="AE223" s="17">
        <f t="shared" si="112"/>
        <v>0</v>
      </c>
      <c r="AG223" s="17">
        <f t="shared" si="113"/>
        <v>0</v>
      </c>
      <c r="AH223" s="17">
        <f t="shared" si="113"/>
        <v>0</v>
      </c>
      <c r="AI223" s="17">
        <f t="shared" si="113"/>
        <v>0</v>
      </c>
      <c r="AJ223" s="17">
        <f t="shared" si="113"/>
        <v>0</v>
      </c>
      <c r="AK223" s="17">
        <f t="shared" si="113"/>
        <v>0</v>
      </c>
      <c r="AL223" s="17">
        <f t="shared" si="113"/>
        <v>0</v>
      </c>
      <c r="AN223" s="36">
        <f t="shared" si="88"/>
        <v>0</v>
      </c>
      <c r="AO223" s="5"/>
    </row>
    <row r="224" spans="1:41" ht="15">
      <c r="A224" s="24" t="s">
        <v>12657</v>
      </c>
      <c r="B224" s="15">
        <f t="shared" si="98"/>
        <v>0</v>
      </c>
      <c r="C224" s="22" t="s">
        <v>12658</v>
      </c>
      <c r="D224" s="78">
        <f t="shared" si="99"/>
        <v>0</v>
      </c>
      <c r="E224" s="17">
        <f t="shared" si="100"/>
        <v>0</v>
      </c>
      <c r="F224" s="3">
        <f t="shared" si="101"/>
        <v>0</v>
      </c>
      <c r="G224" s="19">
        <f t="shared" si="89"/>
        <v>0</v>
      </c>
      <c r="H224" s="23">
        <v>0</v>
      </c>
      <c r="I224" s="17">
        <f t="shared" si="109"/>
        <v>0</v>
      </c>
      <c r="J224" s="17">
        <f t="shared" si="109"/>
        <v>0</v>
      </c>
      <c r="K224" s="79">
        <f t="shared" si="85"/>
        <v>0</v>
      </c>
      <c r="L224" s="17">
        <f t="shared" si="102"/>
        <v>0</v>
      </c>
      <c r="M224" s="78">
        <f t="shared" si="103"/>
        <v>0</v>
      </c>
      <c r="N224" s="17">
        <f t="shared" si="107"/>
        <v>0</v>
      </c>
      <c r="O224" s="3">
        <f t="shared" si="104"/>
        <v>0</v>
      </c>
      <c r="P224" s="31">
        <v>0</v>
      </c>
      <c r="Q224" s="30">
        <f t="shared" si="90"/>
        <v>0</v>
      </c>
      <c r="R224" s="17">
        <f t="shared" si="105"/>
        <v>0</v>
      </c>
      <c r="S224" s="17">
        <f t="shared" si="108"/>
        <v>0</v>
      </c>
      <c r="T224" s="23">
        <v>0</v>
      </c>
      <c r="U224" s="17">
        <f t="shared" si="106"/>
        <v>0</v>
      </c>
      <c r="W224" s="17">
        <f t="shared" si="112"/>
        <v>0</v>
      </c>
      <c r="X224" s="17">
        <f t="shared" si="112"/>
        <v>0</v>
      </c>
      <c r="Y224" s="17">
        <f t="shared" si="112"/>
        <v>0</v>
      </c>
      <c r="Z224" s="17">
        <f t="shared" si="112"/>
        <v>0</v>
      </c>
      <c r="AA224" s="17">
        <f t="shared" si="112"/>
        <v>0</v>
      </c>
      <c r="AB224" s="17">
        <f t="shared" si="112"/>
        <v>0</v>
      </c>
      <c r="AC224" s="17">
        <f t="shared" si="112"/>
        <v>0</v>
      </c>
      <c r="AD224" s="17">
        <f t="shared" si="112"/>
        <v>0</v>
      </c>
      <c r="AE224" s="17">
        <f t="shared" si="112"/>
        <v>0</v>
      </c>
      <c r="AG224" s="17">
        <f t="shared" si="113"/>
        <v>0</v>
      </c>
      <c r="AH224" s="17">
        <f t="shared" si="113"/>
        <v>0</v>
      </c>
      <c r="AI224" s="17">
        <f t="shared" si="113"/>
        <v>0</v>
      </c>
      <c r="AJ224" s="17">
        <f t="shared" si="113"/>
        <v>0</v>
      </c>
      <c r="AK224" s="17">
        <f t="shared" si="113"/>
        <v>0</v>
      </c>
      <c r="AL224" s="17">
        <f t="shared" si="113"/>
        <v>0</v>
      </c>
      <c r="AN224" s="36">
        <f t="shared" si="88"/>
        <v>0</v>
      </c>
      <c r="AO224" s="33"/>
    </row>
    <row r="225" spans="1:41" ht="15">
      <c r="A225" s="24" t="s">
        <v>12659</v>
      </c>
      <c r="B225" s="15">
        <f t="shared" si="98"/>
        <v>0</v>
      </c>
      <c r="C225" s="22" t="s">
        <v>12660</v>
      </c>
      <c r="D225" s="78">
        <f t="shared" si="99"/>
        <v>0</v>
      </c>
      <c r="E225" s="17">
        <f t="shared" si="100"/>
        <v>0</v>
      </c>
      <c r="F225" s="3">
        <f t="shared" si="101"/>
        <v>0</v>
      </c>
      <c r="G225" s="19">
        <f t="shared" si="89"/>
        <v>0</v>
      </c>
      <c r="H225" s="23">
        <v>0</v>
      </c>
      <c r="I225" s="17">
        <f t="shared" si="109"/>
        <v>0</v>
      </c>
      <c r="J225" s="17">
        <f t="shared" si="109"/>
        <v>0</v>
      </c>
      <c r="K225" s="79">
        <f t="shared" si="85"/>
        <v>0</v>
      </c>
      <c r="L225" s="17">
        <f t="shared" si="102"/>
        <v>0</v>
      </c>
      <c r="M225" s="78">
        <f t="shared" si="103"/>
        <v>0</v>
      </c>
      <c r="N225" s="17">
        <f t="shared" si="107"/>
        <v>0</v>
      </c>
      <c r="O225" s="3">
        <f t="shared" si="104"/>
        <v>0</v>
      </c>
      <c r="P225" s="31">
        <v>0</v>
      </c>
      <c r="Q225" s="30">
        <f t="shared" si="90"/>
        <v>0</v>
      </c>
      <c r="R225" s="17">
        <f t="shared" si="105"/>
        <v>0</v>
      </c>
      <c r="S225" s="17">
        <f t="shared" si="108"/>
        <v>0</v>
      </c>
      <c r="T225" s="23">
        <v>0</v>
      </c>
      <c r="U225" s="17">
        <f t="shared" si="106"/>
        <v>0</v>
      </c>
      <c r="W225" s="17">
        <f t="shared" si="112"/>
        <v>0</v>
      </c>
      <c r="X225" s="17">
        <f t="shared" si="112"/>
        <v>0</v>
      </c>
      <c r="Y225" s="17">
        <f t="shared" si="112"/>
        <v>0</v>
      </c>
      <c r="Z225" s="17">
        <f t="shared" si="112"/>
        <v>0</v>
      </c>
      <c r="AA225" s="17">
        <f t="shared" si="112"/>
        <v>0</v>
      </c>
      <c r="AB225" s="17">
        <f t="shared" si="112"/>
        <v>0</v>
      </c>
      <c r="AC225" s="17">
        <f t="shared" si="112"/>
        <v>0</v>
      </c>
      <c r="AD225" s="17">
        <f t="shared" si="112"/>
        <v>0</v>
      </c>
      <c r="AE225" s="17">
        <f t="shared" si="112"/>
        <v>0</v>
      </c>
      <c r="AG225" s="17">
        <f t="shared" si="113"/>
        <v>0</v>
      </c>
      <c r="AH225" s="17">
        <f t="shared" si="113"/>
        <v>0</v>
      </c>
      <c r="AI225" s="17">
        <f t="shared" si="113"/>
        <v>0</v>
      </c>
      <c r="AJ225" s="17">
        <f t="shared" si="113"/>
        <v>0</v>
      </c>
      <c r="AK225" s="17">
        <f t="shared" si="113"/>
        <v>0</v>
      </c>
      <c r="AL225" s="17">
        <f t="shared" si="113"/>
        <v>0</v>
      </c>
      <c r="AN225" s="36">
        <f t="shared" si="88"/>
        <v>0</v>
      </c>
      <c r="AO225" s="33"/>
    </row>
    <row r="226" spans="1:41" ht="15">
      <c r="A226" s="24" t="s">
        <v>12661</v>
      </c>
      <c r="B226" s="15">
        <f t="shared" si="98"/>
        <v>0</v>
      </c>
      <c r="C226" s="22" t="s">
        <v>12662</v>
      </c>
      <c r="D226" s="78">
        <f t="shared" si="99"/>
        <v>0</v>
      </c>
      <c r="E226" s="17">
        <f t="shared" si="100"/>
        <v>0</v>
      </c>
      <c r="F226" s="3">
        <f t="shared" si="101"/>
        <v>0</v>
      </c>
      <c r="G226" s="19">
        <f t="shared" si="89"/>
        <v>0</v>
      </c>
      <c r="H226" s="23">
        <v>0</v>
      </c>
      <c r="I226" s="17">
        <f t="shared" si="109"/>
        <v>0</v>
      </c>
      <c r="J226" s="17">
        <f t="shared" si="109"/>
        <v>0</v>
      </c>
      <c r="K226" s="79">
        <f t="shared" si="85"/>
        <v>0</v>
      </c>
      <c r="L226" s="17">
        <f t="shared" si="102"/>
        <v>0</v>
      </c>
      <c r="M226" s="78">
        <f t="shared" si="103"/>
        <v>0</v>
      </c>
      <c r="N226" s="17">
        <f t="shared" si="107"/>
        <v>0</v>
      </c>
      <c r="O226" s="3">
        <f t="shared" si="104"/>
        <v>0</v>
      </c>
      <c r="P226" s="31">
        <v>0</v>
      </c>
      <c r="Q226" s="30">
        <f t="shared" si="90"/>
        <v>0</v>
      </c>
      <c r="R226" s="17">
        <f t="shared" si="105"/>
        <v>0</v>
      </c>
      <c r="S226" s="17">
        <f t="shared" si="108"/>
        <v>0</v>
      </c>
      <c r="T226" s="23">
        <v>0</v>
      </c>
      <c r="U226" s="17">
        <f t="shared" si="106"/>
        <v>0</v>
      </c>
      <c r="W226" s="17">
        <f t="shared" si="112"/>
        <v>0</v>
      </c>
      <c r="X226" s="17">
        <f t="shared" si="112"/>
        <v>0</v>
      </c>
      <c r="Y226" s="17">
        <f t="shared" si="112"/>
        <v>0</v>
      </c>
      <c r="Z226" s="17">
        <f t="shared" si="112"/>
        <v>0</v>
      </c>
      <c r="AA226" s="17">
        <f t="shared" si="112"/>
        <v>0</v>
      </c>
      <c r="AB226" s="17">
        <f t="shared" si="112"/>
        <v>0</v>
      </c>
      <c r="AC226" s="17">
        <f t="shared" si="112"/>
        <v>0</v>
      </c>
      <c r="AD226" s="17">
        <f t="shared" si="112"/>
        <v>0</v>
      </c>
      <c r="AE226" s="17">
        <f t="shared" si="112"/>
        <v>0</v>
      </c>
      <c r="AG226" s="17">
        <f t="shared" si="113"/>
        <v>0</v>
      </c>
      <c r="AH226" s="17">
        <f t="shared" si="113"/>
        <v>0</v>
      </c>
      <c r="AI226" s="17">
        <f t="shared" si="113"/>
        <v>0</v>
      </c>
      <c r="AJ226" s="17">
        <f t="shared" si="113"/>
        <v>0</v>
      </c>
      <c r="AK226" s="17">
        <f t="shared" si="113"/>
        <v>0</v>
      </c>
      <c r="AL226" s="17">
        <f t="shared" si="113"/>
        <v>0</v>
      </c>
      <c r="AN226" s="36">
        <f t="shared" si="88"/>
        <v>0</v>
      </c>
      <c r="AO226" s="5"/>
    </row>
    <row r="227" spans="1:41" ht="15">
      <c r="A227" s="24" t="s">
        <v>12663</v>
      </c>
      <c r="B227" s="15">
        <f t="shared" si="98"/>
        <v>0</v>
      </c>
      <c r="C227" s="22" t="s">
        <v>12664</v>
      </c>
      <c r="D227" s="78">
        <f t="shared" si="99"/>
        <v>0</v>
      </c>
      <c r="E227" s="17">
        <f t="shared" si="100"/>
        <v>0</v>
      </c>
      <c r="F227" s="3">
        <f t="shared" si="101"/>
        <v>0</v>
      </c>
      <c r="G227" s="19">
        <f t="shared" si="89"/>
        <v>0</v>
      </c>
      <c r="H227" s="23">
        <v>0</v>
      </c>
      <c r="I227" s="17">
        <f t="shared" si="109"/>
        <v>0</v>
      </c>
      <c r="J227" s="17">
        <f t="shared" si="109"/>
        <v>0</v>
      </c>
      <c r="K227" s="79">
        <f t="shared" si="85"/>
        <v>0</v>
      </c>
      <c r="L227" s="17">
        <f t="shared" si="102"/>
        <v>0</v>
      </c>
      <c r="M227" s="78">
        <f t="shared" si="103"/>
        <v>0</v>
      </c>
      <c r="N227" s="17">
        <f t="shared" si="107"/>
        <v>0</v>
      </c>
      <c r="O227" s="3">
        <f t="shared" si="104"/>
        <v>0</v>
      </c>
      <c r="P227" s="31">
        <v>0</v>
      </c>
      <c r="Q227" s="30">
        <f t="shared" si="90"/>
        <v>0</v>
      </c>
      <c r="R227" s="17">
        <f t="shared" si="105"/>
        <v>0</v>
      </c>
      <c r="S227" s="17">
        <f t="shared" si="108"/>
        <v>0</v>
      </c>
      <c r="T227" s="23">
        <v>0</v>
      </c>
      <c r="U227" s="17">
        <f t="shared" si="106"/>
        <v>0</v>
      </c>
      <c r="W227" s="17">
        <f t="shared" si="112"/>
        <v>0</v>
      </c>
      <c r="X227" s="17">
        <f t="shared" si="112"/>
        <v>0</v>
      </c>
      <c r="Y227" s="17">
        <f t="shared" si="112"/>
        <v>0</v>
      </c>
      <c r="Z227" s="17">
        <f t="shared" si="112"/>
        <v>0</v>
      </c>
      <c r="AA227" s="17">
        <f t="shared" si="112"/>
        <v>0</v>
      </c>
      <c r="AB227" s="17">
        <f t="shared" si="112"/>
        <v>0</v>
      </c>
      <c r="AC227" s="17">
        <f t="shared" si="112"/>
        <v>0</v>
      </c>
      <c r="AD227" s="17">
        <f t="shared" si="112"/>
        <v>0</v>
      </c>
      <c r="AE227" s="17">
        <f t="shared" si="112"/>
        <v>0</v>
      </c>
      <c r="AG227" s="17">
        <f t="shared" si="113"/>
        <v>0</v>
      </c>
      <c r="AH227" s="17">
        <f t="shared" si="113"/>
        <v>0</v>
      </c>
      <c r="AI227" s="17">
        <f t="shared" si="113"/>
        <v>0</v>
      </c>
      <c r="AJ227" s="17">
        <f t="shared" si="113"/>
        <v>0</v>
      </c>
      <c r="AK227" s="17">
        <f t="shared" si="113"/>
        <v>0</v>
      </c>
      <c r="AL227" s="17">
        <f t="shared" si="113"/>
        <v>0</v>
      </c>
      <c r="AN227" s="36">
        <f t="shared" si="88"/>
        <v>0</v>
      </c>
      <c r="AO227" s="5"/>
    </row>
    <row r="228" spans="1:41" ht="15">
      <c r="A228" s="24" t="s">
        <v>12665</v>
      </c>
      <c r="B228" s="15">
        <f t="shared" si="98"/>
        <v>0</v>
      </c>
      <c r="C228" s="22" t="s">
        <v>12666</v>
      </c>
      <c r="D228" s="78">
        <f t="shared" si="99"/>
        <v>0</v>
      </c>
      <c r="E228" s="17">
        <f t="shared" si="100"/>
        <v>0</v>
      </c>
      <c r="F228" s="3">
        <f t="shared" si="101"/>
        <v>0</v>
      </c>
      <c r="G228" s="19">
        <f t="shared" si="89"/>
        <v>0</v>
      </c>
      <c r="H228" s="23">
        <v>0</v>
      </c>
      <c r="I228" s="17">
        <f t="shared" ref="I228:J247" si="114">SUMPRODUCT(I$374:I$599*(LEFT($A$374:$A$599,LEN($A228))=$A228))</f>
        <v>0</v>
      </c>
      <c r="J228" s="17">
        <f t="shared" si="114"/>
        <v>0</v>
      </c>
      <c r="K228" s="79">
        <f t="shared" si="85"/>
        <v>0</v>
      </c>
      <c r="L228" s="17">
        <f t="shared" si="102"/>
        <v>0</v>
      </c>
      <c r="M228" s="78">
        <f t="shared" si="103"/>
        <v>0</v>
      </c>
      <c r="N228" s="17">
        <f t="shared" si="107"/>
        <v>0</v>
      </c>
      <c r="O228" s="3">
        <f t="shared" si="104"/>
        <v>0</v>
      </c>
      <c r="P228" s="31">
        <v>0</v>
      </c>
      <c r="Q228" s="30">
        <f t="shared" si="90"/>
        <v>0</v>
      </c>
      <c r="R228" s="17">
        <f t="shared" si="105"/>
        <v>0</v>
      </c>
      <c r="S228" s="17">
        <f t="shared" si="108"/>
        <v>0</v>
      </c>
      <c r="T228" s="23">
        <v>0</v>
      </c>
      <c r="U228" s="17">
        <f t="shared" si="106"/>
        <v>0</v>
      </c>
      <c r="W228" s="17">
        <f t="shared" ref="W228:AE237" si="115">SUMPRODUCT(W$374:W$599*(LEFT($A$374:$A$599,LEN($A228))=$A228))</f>
        <v>0</v>
      </c>
      <c r="X228" s="17">
        <f t="shared" si="115"/>
        <v>0</v>
      </c>
      <c r="Y228" s="17">
        <f t="shared" si="115"/>
        <v>0</v>
      </c>
      <c r="Z228" s="17">
        <f t="shared" si="115"/>
        <v>0</v>
      </c>
      <c r="AA228" s="17">
        <f t="shared" si="115"/>
        <v>0</v>
      </c>
      <c r="AB228" s="17">
        <f t="shared" si="115"/>
        <v>0</v>
      </c>
      <c r="AC228" s="17">
        <f t="shared" si="115"/>
        <v>0</v>
      </c>
      <c r="AD228" s="17">
        <f t="shared" si="115"/>
        <v>0</v>
      </c>
      <c r="AE228" s="17">
        <f t="shared" si="115"/>
        <v>0</v>
      </c>
      <c r="AG228" s="17">
        <f t="shared" ref="AG228:AL237" si="116">SUMPRODUCT(AG$374:AG$599*(LEFT($A$374:$A$599,LEN($A228))=$A228))</f>
        <v>0</v>
      </c>
      <c r="AH228" s="17">
        <f t="shared" si="116"/>
        <v>0</v>
      </c>
      <c r="AI228" s="17">
        <f t="shared" si="116"/>
        <v>0</v>
      </c>
      <c r="AJ228" s="17">
        <f t="shared" si="116"/>
        <v>0</v>
      </c>
      <c r="AK228" s="17">
        <f t="shared" si="116"/>
        <v>0</v>
      </c>
      <c r="AL228" s="17">
        <f t="shared" si="116"/>
        <v>0</v>
      </c>
      <c r="AN228" s="36">
        <f t="shared" si="88"/>
        <v>0</v>
      </c>
      <c r="AO228" s="33"/>
    </row>
    <row r="229" spans="1:41" ht="15">
      <c r="A229" s="24" t="s">
        <v>12667</v>
      </c>
      <c r="B229" s="15">
        <f t="shared" si="98"/>
        <v>0</v>
      </c>
      <c r="C229" s="22" t="s">
        <v>12668</v>
      </c>
      <c r="D229" s="78">
        <f t="shared" si="99"/>
        <v>0</v>
      </c>
      <c r="E229" s="17">
        <f t="shared" si="100"/>
        <v>0</v>
      </c>
      <c r="F229" s="3">
        <f t="shared" si="101"/>
        <v>0</v>
      </c>
      <c r="G229" s="19">
        <f t="shared" si="89"/>
        <v>0</v>
      </c>
      <c r="H229" s="23">
        <v>0</v>
      </c>
      <c r="I229" s="17">
        <f t="shared" si="114"/>
        <v>0</v>
      </c>
      <c r="J229" s="17">
        <f t="shared" si="114"/>
        <v>0</v>
      </c>
      <c r="K229" s="79">
        <f t="shared" si="85"/>
        <v>0</v>
      </c>
      <c r="L229" s="17">
        <f t="shared" si="102"/>
        <v>0</v>
      </c>
      <c r="M229" s="78">
        <f t="shared" si="103"/>
        <v>0</v>
      </c>
      <c r="N229" s="17">
        <f t="shared" si="107"/>
        <v>0</v>
      </c>
      <c r="O229" s="3">
        <f t="shared" si="104"/>
        <v>0</v>
      </c>
      <c r="P229" s="31">
        <v>0</v>
      </c>
      <c r="Q229" s="30">
        <f t="shared" si="90"/>
        <v>0</v>
      </c>
      <c r="R229" s="17">
        <f t="shared" si="105"/>
        <v>0</v>
      </c>
      <c r="S229" s="17">
        <f t="shared" si="108"/>
        <v>0</v>
      </c>
      <c r="T229" s="23">
        <v>0</v>
      </c>
      <c r="U229" s="17">
        <f t="shared" si="106"/>
        <v>0</v>
      </c>
      <c r="W229" s="17">
        <f t="shared" si="115"/>
        <v>0</v>
      </c>
      <c r="X229" s="17">
        <f t="shared" si="115"/>
        <v>0</v>
      </c>
      <c r="Y229" s="17">
        <f t="shared" si="115"/>
        <v>0</v>
      </c>
      <c r="Z229" s="17">
        <f t="shared" si="115"/>
        <v>0</v>
      </c>
      <c r="AA229" s="17">
        <f t="shared" si="115"/>
        <v>0</v>
      </c>
      <c r="AB229" s="17">
        <f t="shared" si="115"/>
        <v>0</v>
      </c>
      <c r="AC229" s="17">
        <f t="shared" si="115"/>
        <v>0</v>
      </c>
      <c r="AD229" s="17">
        <f t="shared" si="115"/>
        <v>0</v>
      </c>
      <c r="AE229" s="17">
        <f t="shared" si="115"/>
        <v>0</v>
      </c>
      <c r="AG229" s="17">
        <f t="shared" si="116"/>
        <v>0</v>
      </c>
      <c r="AH229" s="17">
        <f t="shared" si="116"/>
        <v>0</v>
      </c>
      <c r="AI229" s="17">
        <f t="shared" si="116"/>
        <v>0</v>
      </c>
      <c r="AJ229" s="17">
        <f t="shared" si="116"/>
        <v>0</v>
      </c>
      <c r="AK229" s="17">
        <f t="shared" si="116"/>
        <v>0</v>
      </c>
      <c r="AL229" s="17">
        <f t="shared" si="116"/>
        <v>0</v>
      </c>
      <c r="AN229" s="36">
        <f t="shared" si="88"/>
        <v>0</v>
      </c>
      <c r="AO229" s="33"/>
    </row>
    <row r="230" spans="1:41" ht="15">
      <c r="A230" s="24" t="s">
        <v>12669</v>
      </c>
      <c r="B230" s="15">
        <f t="shared" si="98"/>
        <v>0</v>
      </c>
      <c r="C230" s="22" t="s">
        <v>12670</v>
      </c>
      <c r="D230" s="78">
        <f t="shared" si="99"/>
        <v>0</v>
      </c>
      <c r="E230" s="17">
        <f t="shared" si="100"/>
        <v>0</v>
      </c>
      <c r="F230" s="3">
        <f t="shared" si="101"/>
        <v>0</v>
      </c>
      <c r="G230" s="19">
        <f t="shared" si="89"/>
        <v>0</v>
      </c>
      <c r="H230" s="23">
        <v>0</v>
      </c>
      <c r="I230" s="17">
        <f t="shared" si="114"/>
        <v>0</v>
      </c>
      <c r="J230" s="17">
        <f t="shared" si="114"/>
        <v>0</v>
      </c>
      <c r="K230" s="79">
        <f t="shared" si="85"/>
        <v>0</v>
      </c>
      <c r="L230" s="17">
        <f t="shared" si="102"/>
        <v>0</v>
      </c>
      <c r="M230" s="78">
        <f t="shared" si="103"/>
        <v>0</v>
      </c>
      <c r="N230" s="17">
        <f t="shared" si="107"/>
        <v>0</v>
      </c>
      <c r="O230" s="3">
        <f t="shared" si="104"/>
        <v>0</v>
      </c>
      <c r="P230" s="31">
        <v>0</v>
      </c>
      <c r="Q230" s="30">
        <f t="shared" si="90"/>
        <v>0</v>
      </c>
      <c r="R230" s="17">
        <f t="shared" si="105"/>
        <v>0</v>
      </c>
      <c r="S230" s="17">
        <f t="shared" si="108"/>
        <v>0</v>
      </c>
      <c r="T230" s="23">
        <v>0</v>
      </c>
      <c r="U230" s="17">
        <f t="shared" si="106"/>
        <v>0</v>
      </c>
      <c r="W230" s="17">
        <f t="shared" si="115"/>
        <v>0</v>
      </c>
      <c r="X230" s="17">
        <f t="shared" si="115"/>
        <v>0</v>
      </c>
      <c r="Y230" s="17">
        <f t="shared" si="115"/>
        <v>0</v>
      </c>
      <c r="Z230" s="17">
        <f t="shared" si="115"/>
        <v>0</v>
      </c>
      <c r="AA230" s="17">
        <f t="shared" si="115"/>
        <v>0</v>
      </c>
      <c r="AB230" s="17">
        <f t="shared" si="115"/>
        <v>0</v>
      </c>
      <c r="AC230" s="17">
        <f t="shared" si="115"/>
        <v>0</v>
      </c>
      <c r="AD230" s="17">
        <f t="shared" si="115"/>
        <v>0</v>
      </c>
      <c r="AE230" s="17">
        <f t="shared" si="115"/>
        <v>0</v>
      </c>
      <c r="AG230" s="17">
        <f t="shared" si="116"/>
        <v>0</v>
      </c>
      <c r="AH230" s="17">
        <f t="shared" si="116"/>
        <v>0</v>
      </c>
      <c r="AI230" s="17">
        <f t="shared" si="116"/>
        <v>0</v>
      </c>
      <c r="AJ230" s="17">
        <f t="shared" si="116"/>
        <v>0</v>
      </c>
      <c r="AK230" s="17">
        <f t="shared" si="116"/>
        <v>0</v>
      </c>
      <c r="AL230" s="17">
        <f t="shared" si="116"/>
        <v>0</v>
      </c>
      <c r="AN230" s="36">
        <f t="shared" si="88"/>
        <v>0</v>
      </c>
      <c r="AO230" s="5"/>
    </row>
    <row r="231" spans="1:41" ht="15">
      <c r="A231" s="24" t="s">
        <v>12671</v>
      </c>
      <c r="B231" s="15">
        <f t="shared" si="98"/>
        <v>0</v>
      </c>
      <c r="C231" s="22" t="s">
        <v>12672</v>
      </c>
      <c r="D231" s="78">
        <f t="shared" si="99"/>
        <v>0</v>
      </c>
      <c r="E231" s="17">
        <f t="shared" si="100"/>
        <v>0</v>
      </c>
      <c r="F231" s="3">
        <f t="shared" si="101"/>
        <v>0</v>
      </c>
      <c r="G231" s="19">
        <f t="shared" si="89"/>
        <v>0</v>
      </c>
      <c r="H231" s="23">
        <v>0</v>
      </c>
      <c r="I231" s="17">
        <f t="shared" si="114"/>
        <v>0</v>
      </c>
      <c r="J231" s="17">
        <f t="shared" si="114"/>
        <v>0</v>
      </c>
      <c r="K231" s="79">
        <f t="shared" si="85"/>
        <v>0</v>
      </c>
      <c r="L231" s="17">
        <f t="shared" si="102"/>
        <v>0</v>
      </c>
      <c r="M231" s="78">
        <f t="shared" si="103"/>
        <v>0</v>
      </c>
      <c r="N231" s="17">
        <f t="shared" si="107"/>
        <v>0</v>
      </c>
      <c r="O231" s="3">
        <f t="shared" si="104"/>
        <v>0</v>
      </c>
      <c r="P231" s="31">
        <v>0</v>
      </c>
      <c r="Q231" s="30">
        <f t="shared" si="90"/>
        <v>0</v>
      </c>
      <c r="R231" s="17">
        <f t="shared" si="105"/>
        <v>0</v>
      </c>
      <c r="S231" s="17">
        <f t="shared" si="108"/>
        <v>0</v>
      </c>
      <c r="T231" s="23">
        <v>0</v>
      </c>
      <c r="U231" s="17">
        <f t="shared" si="106"/>
        <v>0</v>
      </c>
      <c r="W231" s="17">
        <f t="shared" si="115"/>
        <v>0</v>
      </c>
      <c r="X231" s="17">
        <f t="shared" si="115"/>
        <v>0</v>
      </c>
      <c r="Y231" s="17">
        <f t="shared" si="115"/>
        <v>0</v>
      </c>
      <c r="Z231" s="17">
        <f t="shared" si="115"/>
        <v>0</v>
      </c>
      <c r="AA231" s="17">
        <f t="shared" si="115"/>
        <v>0</v>
      </c>
      <c r="AB231" s="17">
        <f t="shared" si="115"/>
        <v>0</v>
      </c>
      <c r="AC231" s="17">
        <f t="shared" si="115"/>
        <v>0</v>
      </c>
      <c r="AD231" s="17">
        <f t="shared" si="115"/>
        <v>0</v>
      </c>
      <c r="AE231" s="17">
        <f t="shared" si="115"/>
        <v>0</v>
      </c>
      <c r="AG231" s="17">
        <f t="shared" si="116"/>
        <v>0</v>
      </c>
      <c r="AH231" s="17">
        <f t="shared" si="116"/>
        <v>0</v>
      </c>
      <c r="AI231" s="17">
        <f t="shared" si="116"/>
        <v>0</v>
      </c>
      <c r="AJ231" s="17">
        <f t="shared" si="116"/>
        <v>0</v>
      </c>
      <c r="AK231" s="17">
        <f t="shared" si="116"/>
        <v>0</v>
      </c>
      <c r="AL231" s="17">
        <f t="shared" si="116"/>
        <v>0</v>
      </c>
      <c r="AN231" s="36">
        <f t="shared" si="88"/>
        <v>0</v>
      </c>
      <c r="AO231" s="5"/>
    </row>
    <row r="232" spans="1:41" ht="15">
      <c r="A232" s="24" t="s">
        <v>12673</v>
      </c>
      <c r="B232" s="15">
        <f t="shared" si="98"/>
        <v>0</v>
      </c>
      <c r="C232" s="22" t="s">
        <v>12674</v>
      </c>
      <c r="D232" s="78">
        <f t="shared" si="99"/>
        <v>0</v>
      </c>
      <c r="E232" s="17">
        <f t="shared" si="100"/>
        <v>0</v>
      </c>
      <c r="F232" s="3">
        <f t="shared" si="101"/>
        <v>0</v>
      </c>
      <c r="G232" s="19">
        <f t="shared" si="89"/>
        <v>0</v>
      </c>
      <c r="H232" s="20">
        <v>0</v>
      </c>
      <c r="I232" s="17">
        <f t="shared" si="114"/>
        <v>0</v>
      </c>
      <c r="J232" s="17">
        <f t="shared" si="114"/>
        <v>0</v>
      </c>
      <c r="K232" s="79">
        <f t="shared" ref="K232:K295" si="117">AA232</f>
        <v>0</v>
      </c>
      <c r="L232" s="17">
        <f t="shared" si="102"/>
        <v>0</v>
      </c>
      <c r="M232" s="78">
        <f t="shared" si="103"/>
        <v>0</v>
      </c>
      <c r="N232" s="17">
        <f t="shared" si="107"/>
        <v>0</v>
      </c>
      <c r="O232" s="3">
        <f t="shared" si="104"/>
        <v>0</v>
      </c>
      <c r="P232" s="31">
        <v>0</v>
      </c>
      <c r="Q232" s="30">
        <f t="shared" si="90"/>
        <v>0</v>
      </c>
      <c r="R232" s="17">
        <f t="shared" si="105"/>
        <v>0</v>
      </c>
      <c r="S232" s="17">
        <f t="shared" si="108"/>
        <v>0</v>
      </c>
      <c r="T232" s="23">
        <v>0</v>
      </c>
      <c r="U232" s="17">
        <f t="shared" si="106"/>
        <v>0</v>
      </c>
      <c r="W232" s="17">
        <f t="shared" si="115"/>
        <v>0</v>
      </c>
      <c r="X232" s="17">
        <f t="shared" si="115"/>
        <v>0</v>
      </c>
      <c r="Y232" s="17">
        <f t="shared" si="115"/>
        <v>0</v>
      </c>
      <c r="Z232" s="17">
        <f t="shared" si="115"/>
        <v>0</v>
      </c>
      <c r="AA232" s="17">
        <f t="shared" si="115"/>
        <v>0</v>
      </c>
      <c r="AB232" s="17">
        <f t="shared" si="115"/>
        <v>0</v>
      </c>
      <c r="AC232" s="17">
        <f t="shared" si="115"/>
        <v>0</v>
      </c>
      <c r="AD232" s="17">
        <f t="shared" si="115"/>
        <v>0</v>
      </c>
      <c r="AE232" s="17">
        <f t="shared" si="115"/>
        <v>0</v>
      </c>
      <c r="AG232" s="17">
        <f t="shared" si="116"/>
        <v>0</v>
      </c>
      <c r="AH232" s="17">
        <f t="shared" si="116"/>
        <v>0</v>
      </c>
      <c r="AI232" s="17">
        <f t="shared" si="116"/>
        <v>0</v>
      </c>
      <c r="AJ232" s="17">
        <f t="shared" si="116"/>
        <v>0</v>
      </c>
      <c r="AK232" s="17">
        <f t="shared" si="116"/>
        <v>0</v>
      </c>
      <c r="AL232" s="17">
        <f t="shared" si="116"/>
        <v>0</v>
      </c>
      <c r="AN232" s="36">
        <f t="shared" ref="AN232:AN295" si="118">+(AJ232-Y232)+(AL232-AB232)+(AD232-AH232)</f>
        <v>0</v>
      </c>
      <c r="AO232" s="33"/>
    </row>
    <row r="233" spans="1:41" ht="15">
      <c r="A233" s="24" t="s">
        <v>12675</v>
      </c>
      <c r="B233" s="15">
        <f t="shared" si="98"/>
        <v>0</v>
      </c>
      <c r="C233" s="22" t="s">
        <v>12676</v>
      </c>
      <c r="D233" s="78">
        <f t="shared" si="99"/>
        <v>0</v>
      </c>
      <c r="E233" s="17">
        <f t="shared" si="100"/>
        <v>0</v>
      </c>
      <c r="F233" s="3">
        <f t="shared" si="101"/>
        <v>0</v>
      </c>
      <c r="G233" s="19">
        <f t="shared" ref="G233:G296" si="119">Z233+X233</f>
        <v>0</v>
      </c>
      <c r="H233" s="23">
        <v>0</v>
      </c>
      <c r="I233" s="17">
        <f t="shared" si="114"/>
        <v>0</v>
      </c>
      <c r="J233" s="17">
        <f t="shared" si="114"/>
        <v>0</v>
      </c>
      <c r="K233" s="79">
        <f t="shared" si="117"/>
        <v>0</v>
      </c>
      <c r="L233" s="17">
        <f t="shared" si="102"/>
        <v>0</v>
      </c>
      <c r="M233" s="78">
        <f t="shared" si="103"/>
        <v>0</v>
      </c>
      <c r="N233" s="17">
        <f t="shared" si="107"/>
        <v>0</v>
      </c>
      <c r="O233" s="3">
        <f t="shared" si="104"/>
        <v>0</v>
      </c>
      <c r="P233" s="31">
        <v>0</v>
      </c>
      <c r="Q233" s="30">
        <f t="shared" ref="Q233:Q296" si="120">AC233+AE233</f>
        <v>0</v>
      </c>
      <c r="R233" s="17">
        <f t="shared" si="105"/>
        <v>0</v>
      </c>
      <c r="S233" s="17">
        <f t="shared" si="108"/>
        <v>0</v>
      </c>
      <c r="T233" s="23">
        <v>0</v>
      </c>
      <c r="U233" s="17">
        <f t="shared" si="106"/>
        <v>0</v>
      </c>
      <c r="W233" s="17">
        <f t="shared" si="115"/>
        <v>0</v>
      </c>
      <c r="X233" s="17">
        <f t="shared" si="115"/>
        <v>0</v>
      </c>
      <c r="Y233" s="17">
        <f t="shared" si="115"/>
        <v>0</v>
      </c>
      <c r="Z233" s="17">
        <f t="shared" si="115"/>
        <v>0</v>
      </c>
      <c r="AA233" s="17">
        <f t="shared" si="115"/>
        <v>0</v>
      </c>
      <c r="AB233" s="17">
        <f t="shared" si="115"/>
        <v>0</v>
      </c>
      <c r="AC233" s="17">
        <f t="shared" si="115"/>
        <v>0</v>
      </c>
      <c r="AD233" s="17">
        <f t="shared" si="115"/>
        <v>0</v>
      </c>
      <c r="AE233" s="17">
        <f t="shared" si="115"/>
        <v>0</v>
      </c>
      <c r="AG233" s="17">
        <f t="shared" si="116"/>
        <v>0</v>
      </c>
      <c r="AH233" s="17">
        <f t="shared" si="116"/>
        <v>0</v>
      </c>
      <c r="AI233" s="17">
        <f t="shared" si="116"/>
        <v>0</v>
      </c>
      <c r="AJ233" s="17">
        <f t="shared" si="116"/>
        <v>0</v>
      </c>
      <c r="AK233" s="17">
        <f t="shared" si="116"/>
        <v>0</v>
      </c>
      <c r="AL233" s="17">
        <f t="shared" si="116"/>
        <v>0</v>
      </c>
      <c r="AN233" s="36">
        <f t="shared" si="118"/>
        <v>0</v>
      </c>
      <c r="AO233" s="33"/>
    </row>
    <row r="234" spans="1:41" ht="15">
      <c r="A234" s="24" t="s">
        <v>12677</v>
      </c>
      <c r="B234" s="15">
        <f t="shared" si="98"/>
        <v>0</v>
      </c>
      <c r="C234" s="22" t="s">
        <v>12678</v>
      </c>
      <c r="D234" s="78">
        <f t="shared" si="99"/>
        <v>0</v>
      </c>
      <c r="E234" s="17">
        <f t="shared" si="100"/>
        <v>0</v>
      </c>
      <c r="F234" s="3">
        <f t="shared" si="101"/>
        <v>0</v>
      </c>
      <c r="G234" s="19">
        <f t="shared" si="119"/>
        <v>0</v>
      </c>
      <c r="H234" s="23">
        <v>0</v>
      </c>
      <c r="I234" s="17">
        <f t="shared" si="114"/>
        <v>0</v>
      </c>
      <c r="J234" s="17">
        <f t="shared" si="114"/>
        <v>0</v>
      </c>
      <c r="K234" s="79">
        <f t="shared" si="117"/>
        <v>0</v>
      </c>
      <c r="L234" s="17">
        <f t="shared" si="102"/>
        <v>0</v>
      </c>
      <c r="M234" s="78">
        <f t="shared" si="103"/>
        <v>0</v>
      </c>
      <c r="N234" s="17">
        <f t="shared" si="107"/>
        <v>0</v>
      </c>
      <c r="O234" s="3">
        <f t="shared" si="104"/>
        <v>0</v>
      </c>
      <c r="P234" s="31">
        <v>0</v>
      </c>
      <c r="Q234" s="30">
        <f t="shared" si="120"/>
        <v>0</v>
      </c>
      <c r="R234" s="17">
        <f t="shared" si="105"/>
        <v>0</v>
      </c>
      <c r="S234" s="17">
        <f t="shared" si="108"/>
        <v>0</v>
      </c>
      <c r="T234" s="23">
        <v>0</v>
      </c>
      <c r="U234" s="17">
        <f t="shared" si="106"/>
        <v>0</v>
      </c>
      <c r="W234" s="17">
        <f t="shared" si="115"/>
        <v>0</v>
      </c>
      <c r="X234" s="17">
        <f t="shared" si="115"/>
        <v>0</v>
      </c>
      <c r="Y234" s="17">
        <f t="shared" si="115"/>
        <v>0</v>
      </c>
      <c r="Z234" s="17">
        <f t="shared" si="115"/>
        <v>0</v>
      </c>
      <c r="AA234" s="17">
        <f t="shared" si="115"/>
        <v>0</v>
      </c>
      <c r="AB234" s="17">
        <f t="shared" si="115"/>
        <v>0</v>
      </c>
      <c r="AC234" s="17">
        <f t="shared" si="115"/>
        <v>0</v>
      </c>
      <c r="AD234" s="17">
        <f t="shared" si="115"/>
        <v>0</v>
      </c>
      <c r="AE234" s="17">
        <f t="shared" si="115"/>
        <v>0</v>
      </c>
      <c r="AG234" s="17">
        <f t="shared" si="116"/>
        <v>0</v>
      </c>
      <c r="AH234" s="17">
        <f t="shared" si="116"/>
        <v>0</v>
      </c>
      <c r="AI234" s="17">
        <f t="shared" si="116"/>
        <v>0</v>
      </c>
      <c r="AJ234" s="17">
        <f t="shared" si="116"/>
        <v>0</v>
      </c>
      <c r="AK234" s="17">
        <f t="shared" si="116"/>
        <v>0</v>
      </c>
      <c r="AL234" s="17">
        <f t="shared" si="116"/>
        <v>0</v>
      </c>
      <c r="AN234" s="36">
        <f t="shared" si="118"/>
        <v>0</v>
      </c>
      <c r="AO234" s="5"/>
    </row>
    <row r="235" spans="1:41" ht="15">
      <c r="A235" s="24" t="s">
        <v>12679</v>
      </c>
      <c r="B235" s="15">
        <f t="shared" si="98"/>
        <v>0</v>
      </c>
      <c r="C235" s="22" t="s">
        <v>12680</v>
      </c>
      <c r="D235" s="78">
        <f t="shared" si="99"/>
        <v>0</v>
      </c>
      <c r="E235" s="17">
        <f t="shared" si="100"/>
        <v>0</v>
      </c>
      <c r="F235" s="3">
        <f t="shared" si="101"/>
        <v>0</v>
      </c>
      <c r="G235" s="19">
        <f t="shared" si="119"/>
        <v>0</v>
      </c>
      <c r="H235" s="23">
        <v>0</v>
      </c>
      <c r="I235" s="17">
        <f t="shared" si="114"/>
        <v>0</v>
      </c>
      <c r="J235" s="17">
        <f t="shared" si="114"/>
        <v>0</v>
      </c>
      <c r="K235" s="79">
        <f t="shared" si="117"/>
        <v>0</v>
      </c>
      <c r="L235" s="17">
        <f t="shared" si="102"/>
        <v>0</v>
      </c>
      <c r="M235" s="78">
        <f t="shared" si="103"/>
        <v>0</v>
      </c>
      <c r="N235" s="17">
        <f t="shared" si="107"/>
        <v>0</v>
      </c>
      <c r="O235" s="3">
        <f t="shared" si="104"/>
        <v>0</v>
      </c>
      <c r="P235" s="31">
        <v>0</v>
      </c>
      <c r="Q235" s="30">
        <f t="shared" si="120"/>
        <v>0</v>
      </c>
      <c r="R235" s="17">
        <f t="shared" si="105"/>
        <v>0</v>
      </c>
      <c r="S235" s="17">
        <f t="shared" si="108"/>
        <v>0</v>
      </c>
      <c r="T235" s="23">
        <v>0</v>
      </c>
      <c r="U235" s="17">
        <f t="shared" si="106"/>
        <v>0</v>
      </c>
      <c r="W235" s="17">
        <f t="shared" si="115"/>
        <v>0</v>
      </c>
      <c r="X235" s="17">
        <f t="shared" si="115"/>
        <v>0</v>
      </c>
      <c r="Y235" s="17">
        <f t="shared" si="115"/>
        <v>0</v>
      </c>
      <c r="Z235" s="17">
        <f t="shared" si="115"/>
        <v>0</v>
      </c>
      <c r="AA235" s="17">
        <f t="shared" si="115"/>
        <v>0</v>
      </c>
      <c r="AB235" s="17">
        <f t="shared" si="115"/>
        <v>0</v>
      </c>
      <c r="AC235" s="17">
        <f t="shared" si="115"/>
        <v>0</v>
      </c>
      <c r="AD235" s="17">
        <f t="shared" si="115"/>
        <v>0</v>
      </c>
      <c r="AE235" s="17">
        <f t="shared" si="115"/>
        <v>0</v>
      </c>
      <c r="AG235" s="17">
        <f t="shared" si="116"/>
        <v>0</v>
      </c>
      <c r="AH235" s="17">
        <f t="shared" si="116"/>
        <v>0</v>
      </c>
      <c r="AI235" s="17">
        <f t="shared" si="116"/>
        <v>0</v>
      </c>
      <c r="AJ235" s="17">
        <f t="shared" si="116"/>
        <v>0</v>
      </c>
      <c r="AK235" s="17">
        <f t="shared" si="116"/>
        <v>0</v>
      </c>
      <c r="AL235" s="17">
        <f t="shared" si="116"/>
        <v>0</v>
      </c>
      <c r="AN235" s="36">
        <f t="shared" si="118"/>
        <v>0</v>
      </c>
      <c r="AO235" s="5"/>
    </row>
    <row r="236" spans="1:41" ht="15">
      <c r="A236" s="24" t="s">
        <v>12681</v>
      </c>
      <c r="B236" s="15">
        <f t="shared" si="98"/>
        <v>0</v>
      </c>
      <c r="C236" s="22" t="s">
        <v>12682</v>
      </c>
      <c r="D236" s="78">
        <f t="shared" si="99"/>
        <v>0</v>
      </c>
      <c r="E236" s="17">
        <f t="shared" si="100"/>
        <v>0</v>
      </c>
      <c r="F236" s="3">
        <f t="shared" si="101"/>
        <v>0</v>
      </c>
      <c r="G236" s="19">
        <f t="shared" si="119"/>
        <v>0</v>
      </c>
      <c r="H236" s="23">
        <v>0</v>
      </c>
      <c r="I236" s="17">
        <f t="shared" si="114"/>
        <v>0</v>
      </c>
      <c r="J236" s="17">
        <f t="shared" si="114"/>
        <v>0</v>
      </c>
      <c r="K236" s="79">
        <f t="shared" si="117"/>
        <v>0</v>
      </c>
      <c r="L236" s="17">
        <f t="shared" si="102"/>
        <v>0</v>
      </c>
      <c r="M236" s="78">
        <f t="shared" si="103"/>
        <v>0</v>
      </c>
      <c r="N236" s="17">
        <f t="shared" si="107"/>
        <v>0</v>
      </c>
      <c r="O236" s="3">
        <f t="shared" si="104"/>
        <v>0</v>
      </c>
      <c r="P236" s="31">
        <v>0</v>
      </c>
      <c r="Q236" s="30">
        <f t="shared" si="120"/>
        <v>0</v>
      </c>
      <c r="R236" s="17">
        <f t="shared" si="105"/>
        <v>0</v>
      </c>
      <c r="S236" s="17">
        <f t="shared" si="108"/>
        <v>0</v>
      </c>
      <c r="T236" s="23">
        <v>0</v>
      </c>
      <c r="U236" s="17">
        <f t="shared" si="106"/>
        <v>0</v>
      </c>
      <c r="W236" s="17">
        <f t="shared" si="115"/>
        <v>0</v>
      </c>
      <c r="X236" s="17">
        <f t="shared" si="115"/>
        <v>0</v>
      </c>
      <c r="Y236" s="17">
        <f t="shared" si="115"/>
        <v>0</v>
      </c>
      <c r="Z236" s="17">
        <f t="shared" si="115"/>
        <v>0</v>
      </c>
      <c r="AA236" s="17">
        <f t="shared" si="115"/>
        <v>0</v>
      </c>
      <c r="AB236" s="17">
        <f t="shared" si="115"/>
        <v>0</v>
      </c>
      <c r="AC236" s="17">
        <f t="shared" si="115"/>
        <v>0</v>
      </c>
      <c r="AD236" s="17">
        <f t="shared" si="115"/>
        <v>0</v>
      </c>
      <c r="AE236" s="17">
        <f t="shared" si="115"/>
        <v>0</v>
      </c>
      <c r="AG236" s="17">
        <f t="shared" si="116"/>
        <v>0</v>
      </c>
      <c r="AH236" s="17">
        <f t="shared" si="116"/>
        <v>0</v>
      </c>
      <c r="AI236" s="17">
        <f t="shared" si="116"/>
        <v>0</v>
      </c>
      <c r="AJ236" s="17">
        <f t="shared" si="116"/>
        <v>0</v>
      </c>
      <c r="AK236" s="17">
        <f t="shared" si="116"/>
        <v>0</v>
      </c>
      <c r="AL236" s="17">
        <f t="shared" si="116"/>
        <v>0</v>
      </c>
      <c r="AN236" s="36">
        <f t="shared" si="118"/>
        <v>0</v>
      </c>
      <c r="AO236" s="33"/>
    </row>
    <row r="237" spans="1:41" ht="15">
      <c r="A237" s="24" t="s">
        <v>12683</v>
      </c>
      <c r="B237" s="15">
        <f t="shared" si="98"/>
        <v>0</v>
      </c>
      <c r="C237" s="22" t="s">
        <v>12684</v>
      </c>
      <c r="D237" s="78">
        <f t="shared" si="99"/>
        <v>0</v>
      </c>
      <c r="E237" s="17">
        <f t="shared" si="100"/>
        <v>0</v>
      </c>
      <c r="F237" s="3">
        <f t="shared" si="101"/>
        <v>0</v>
      </c>
      <c r="G237" s="19">
        <f t="shared" si="119"/>
        <v>0</v>
      </c>
      <c r="H237" s="20">
        <v>0</v>
      </c>
      <c r="I237" s="17">
        <f t="shared" si="114"/>
        <v>0</v>
      </c>
      <c r="J237" s="17">
        <f t="shared" si="114"/>
        <v>0</v>
      </c>
      <c r="K237" s="81">
        <f t="shared" si="117"/>
        <v>0</v>
      </c>
      <c r="L237" s="17">
        <f t="shared" si="102"/>
        <v>0</v>
      </c>
      <c r="M237" s="78">
        <f t="shared" si="103"/>
        <v>0</v>
      </c>
      <c r="N237" s="17">
        <f t="shared" si="107"/>
        <v>0</v>
      </c>
      <c r="O237" s="3">
        <f t="shared" si="104"/>
        <v>0</v>
      </c>
      <c r="P237" s="37">
        <v>0</v>
      </c>
      <c r="Q237" s="30">
        <f t="shared" si="120"/>
        <v>0</v>
      </c>
      <c r="R237" s="17">
        <f t="shared" si="105"/>
        <v>0</v>
      </c>
      <c r="S237" s="17">
        <f t="shared" si="108"/>
        <v>0</v>
      </c>
      <c r="T237" s="20">
        <v>0</v>
      </c>
      <c r="U237" s="17">
        <f t="shared" si="106"/>
        <v>0</v>
      </c>
      <c r="W237" s="17">
        <f t="shared" si="115"/>
        <v>0</v>
      </c>
      <c r="X237" s="17">
        <f t="shared" si="115"/>
        <v>0</v>
      </c>
      <c r="Y237" s="17">
        <f t="shared" si="115"/>
        <v>0</v>
      </c>
      <c r="Z237" s="17">
        <f t="shared" si="115"/>
        <v>0</v>
      </c>
      <c r="AA237" s="17">
        <f t="shared" si="115"/>
        <v>0</v>
      </c>
      <c r="AB237" s="17">
        <f t="shared" si="115"/>
        <v>0</v>
      </c>
      <c r="AC237" s="17">
        <f t="shared" si="115"/>
        <v>0</v>
      </c>
      <c r="AD237" s="17">
        <f t="shared" si="115"/>
        <v>0</v>
      </c>
      <c r="AE237" s="17">
        <f t="shared" si="115"/>
        <v>0</v>
      </c>
      <c r="AG237" s="17">
        <f t="shared" si="116"/>
        <v>0</v>
      </c>
      <c r="AH237" s="17">
        <f t="shared" si="116"/>
        <v>0</v>
      </c>
      <c r="AI237" s="17">
        <f t="shared" si="116"/>
        <v>0</v>
      </c>
      <c r="AJ237" s="17">
        <f t="shared" si="116"/>
        <v>0</v>
      </c>
      <c r="AK237" s="17">
        <f t="shared" si="116"/>
        <v>0</v>
      </c>
      <c r="AL237" s="17">
        <f t="shared" si="116"/>
        <v>0</v>
      </c>
      <c r="AN237" s="36">
        <f t="shared" si="118"/>
        <v>0</v>
      </c>
      <c r="AO237" s="33"/>
    </row>
    <row r="238" spans="1:41" ht="15">
      <c r="A238" s="24" t="s">
        <v>12685</v>
      </c>
      <c r="B238" s="15">
        <f t="shared" si="98"/>
        <v>0</v>
      </c>
      <c r="C238" s="22" t="s">
        <v>12686</v>
      </c>
      <c r="D238" s="78">
        <f t="shared" si="99"/>
        <v>0</v>
      </c>
      <c r="E238" s="17">
        <f t="shared" si="100"/>
        <v>0</v>
      </c>
      <c r="F238" s="3">
        <f t="shared" si="101"/>
        <v>0</v>
      </c>
      <c r="G238" s="19">
        <f t="shared" si="119"/>
        <v>0</v>
      </c>
      <c r="H238" s="23">
        <v>0</v>
      </c>
      <c r="I238" s="17">
        <f t="shared" si="114"/>
        <v>0</v>
      </c>
      <c r="J238" s="17">
        <f t="shared" si="114"/>
        <v>0</v>
      </c>
      <c r="K238" s="79">
        <f t="shared" si="117"/>
        <v>0</v>
      </c>
      <c r="L238" s="17">
        <f t="shared" si="102"/>
        <v>0</v>
      </c>
      <c r="M238" s="78">
        <f t="shared" si="103"/>
        <v>0</v>
      </c>
      <c r="N238" s="17">
        <f t="shared" si="107"/>
        <v>0</v>
      </c>
      <c r="O238" s="3">
        <f t="shared" si="104"/>
        <v>0</v>
      </c>
      <c r="P238" s="31">
        <v>0</v>
      </c>
      <c r="Q238" s="30">
        <f t="shared" si="120"/>
        <v>0</v>
      </c>
      <c r="R238" s="17">
        <f t="shared" si="105"/>
        <v>0</v>
      </c>
      <c r="S238" s="17">
        <f t="shared" si="108"/>
        <v>0</v>
      </c>
      <c r="T238" s="23">
        <v>0</v>
      </c>
      <c r="U238" s="17">
        <f t="shared" si="106"/>
        <v>0</v>
      </c>
      <c r="W238" s="17">
        <f t="shared" ref="W238:AE247" si="121">SUMPRODUCT(W$374:W$599*(LEFT($A$374:$A$599,LEN($A238))=$A238))</f>
        <v>0</v>
      </c>
      <c r="X238" s="17">
        <f t="shared" si="121"/>
        <v>0</v>
      </c>
      <c r="Y238" s="17">
        <f t="shared" si="121"/>
        <v>0</v>
      </c>
      <c r="Z238" s="17">
        <f t="shared" si="121"/>
        <v>0</v>
      </c>
      <c r="AA238" s="17">
        <f t="shared" si="121"/>
        <v>0</v>
      </c>
      <c r="AB238" s="17">
        <f t="shared" si="121"/>
        <v>0</v>
      </c>
      <c r="AC238" s="17">
        <f t="shared" si="121"/>
        <v>0</v>
      </c>
      <c r="AD238" s="17">
        <f t="shared" si="121"/>
        <v>0</v>
      </c>
      <c r="AE238" s="17">
        <f t="shared" si="121"/>
        <v>0</v>
      </c>
      <c r="AG238" s="17">
        <f t="shared" ref="AG238:AL247" si="122">SUMPRODUCT(AG$374:AG$599*(LEFT($A$374:$A$599,LEN($A238))=$A238))</f>
        <v>0</v>
      </c>
      <c r="AH238" s="17">
        <f t="shared" si="122"/>
        <v>0</v>
      </c>
      <c r="AI238" s="17">
        <f t="shared" si="122"/>
        <v>0</v>
      </c>
      <c r="AJ238" s="17">
        <f t="shared" si="122"/>
        <v>0</v>
      </c>
      <c r="AK238" s="17">
        <f t="shared" si="122"/>
        <v>0</v>
      </c>
      <c r="AL238" s="17">
        <f t="shared" si="122"/>
        <v>0</v>
      </c>
      <c r="AN238" s="36">
        <f t="shared" si="118"/>
        <v>0</v>
      </c>
      <c r="AO238" s="5"/>
    </row>
    <row r="239" spans="1:41" ht="15">
      <c r="A239" s="24" t="s">
        <v>12687</v>
      </c>
      <c r="B239" s="15">
        <f t="shared" si="98"/>
        <v>0</v>
      </c>
      <c r="C239" s="22" t="s">
        <v>12688</v>
      </c>
      <c r="D239" s="78">
        <f t="shared" si="99"/>
        <v>0</v>
      </c>
      <c r="E239" s="17">
        <f t="shared" si="100"/>
        <v>0</v>
      </c>
      <c r="F239" s="3">
        <f t="shared" si="101"/>
        <v>0</v>
      </c>
      <c r="G239" s="19">
        <f t="shared" si="119"/>
        <v>0</v>
      </c>
      <c r="H239" s="20">
        <v>0</v>
      </c>
      <c r="I239" s="17">
        <f t="shared" si="114"/>
        <v>0</v>
      </c>
      <c r="J239" s="17">
        <f t="shared" si="114"/>
        <v>0</v>
      </c>
      <c r="K239" s="79">
        <f t="shared" si="117"/>
        <v>0</v>
      </c>
      <c r="L239" s="17">
        <f t="shared" si="102"/>
        <v>0</v>
      </c>
      <c r="M239" s="78">
        <f t="shared" si="103"/>
        <v>0</v>
      </c>
      <c r="N239" s="17">
        <f t="shared" si="107"/>
        <v>0</v>
      </c>
      <c r="O239" s="3">
        <f t="shared" si="104"/>
        <v>0</v>
      </c>
      <c r="P239" s="31">
        <v>0</v>
      </c>
      <c r="Q239" s="30">
        <f t="shared" si="120"/>
        <v>0</v>
      </c>
      <c r="R239" s="17">
        <f t="shared" si="105"/>
        <v>0</v>
      </c>
      <c r="S239" s="17">
        <f t="shared" si="108"/>
        <v>0</v>
      </c>
      <c r="T239" s="23">
        <v>0</v>
      </c>
      <c r="U239" s="17">
        <f t="shared" si="106"/>
        <v>0</v>
      </c>
      <c r="W239" s="17">
        <f t="shared" si="121"/>
        <v>0</v>
      </c>
      <c r="X239" s="17">
        <f t="shared" si="121"/>
        <v>0</v>
      </c>
      <c r="Y239" s="17">
        <f t="shared" si="121"/>
        <v>0</v>
      </c>
      <c r="Z239" s="17">
        <f t="shared" si="121"/>
        <v>0</v>
      </c>
      <c r="AA239" s="17">
        <f t="shared" si="121"/>
        <v>0</v>
      </c>
      <c r="AB239" s="17">
        <f t="shared" si="121"/>
        <v>0</v>
      </c>
      <c r="AC239" s="17">
        <f t="shared" si="121"/>
        <v>0</v>
      </c>
      <c r="AD239" s="17">
        <f t="shared" si="121"/>
        <v>0</v>
      </c>
      <c r="AE239" s="17">
        <f t="shared" si="121"/>
        <v>0</v>
      </c>
      <c r="AG239" s="17">
        <f t="shared" si="122"/>
        <v>0</v>
      </c>
      <c r="AH239" s="17">
        <f t="shared" si="122"/>
        <v>0</v>
      </c>
      <c r="AI239" s="17">
        <f t="shared" si="122"/>
        <v>0</v>
      </c>
      <c r="AJ239" s="17">
        <f t="shared" si="122"/>
        <v>0</v>
      </c>
      <c r="AK239" s="17">
        <f t="shared" si="122"/>
        <v>0</v>
      </c>
      <c r="AL239" s="17">
        <f t="shared" si="122"/>
        <v>0</v>
      </c>
      <c r="AN239" s="36">
        <f t="shared" si="118"/>
        <v>0</v>
      </c>
      <c r="AO239" s="5"/>
    </row>
    <row r="240" spans="1:41" ht="15">
      <c r="A240" s="24" t="s">
        <v>12689</v>
      </c>
      <c r="B240" s="15">
        <f t="shared" si="98"/>
        <v>0</v>
      </c>
      <c r="C240" s="22" t="s">
        <v>12690</v>
      </c>
      <c r="D240" s="78">
        <f t="shared" si="99"/>
        <v>0</v>
      </c>
      <c r="E240" s="17">
        <f t="shared" si="100"/>
        <v>0</v>
      </c>
      <c r="F240" s="3">
        <f t="shared" si="101"/>
        <v>0</v>
      </c>
      <c r="G240" s="19">
        <f t="shared" si="119"/>
        <v>0</v>
      </c>
      <c r="H240" s="23">
        <v>0</v>
      </c>
      <c r="I240" s="17">
        <f t="shared" si="114"/>
        <v>0</v>
      </c>
      <c r="J240" s="17">
        <f t="shared" si="114"/>
        <v>0</v>
      </c>
      <c r="K240" s="79">
        <f t="shared" si="117"/>
        <v>0</v>
      </c>
      <c r="L240" s="17">
        <f t="shared" si="102"/>
        <v>0</v>
      </c>
      <c r="M240" s="78">
        <f t="shared" si="103"/>
        <v>0</v>
      </c>
      <c r="N240" s="17">
        <f t="shared" si="107"/>
        <v>0</v>
      </c>
      <c r="O240" s="3">
        <f t="shared" si="104"/>
        <v>0</v>
      </c>
      <c r="P240" s="31">
        <v>0</v>
      </c>
      <c r="Q240" s="30">
        <f t="shared" si="120"/>
        <v>0</v>
      </c>
      <c r="R240" s="17">
        <f t="shared" si="105"/>
        <v>0</v>
      </c>
      <c r="S240" s="17">
        <f t="shared" si="108"/>
        <v>0</v>
      </c>
      <c r="T240" s="23">
        <v>0</v>
      </c>
      <c r="U240" s="17">
        <f t="shared" si="106"/>
        <v>0</v>
      </c>
      <c r="W240" s="17">
        <f t="shared" si="121"/>
        <v>0</v>
      </c>
      <c r="X240" s="17">
        <f t="shared" si="121"/>
        <v>0</v>
      </c>
      <c r="Y240" s="17">
        <f t="shared" si="121"/>
        <v>0</v>
      </c>
      <c r="Z240" s="17">
        <f t="shared" si="121"/>
        <v>0</v>
      </c>
      <c r="AA240" s="17">
        <f t="shared" si="121"/>
        <v>0</v>
      </c>
      <c r="AB240" s="17">
        <f t="shared" si="121"/>
        <v>0</v>
      </c>
      <c r="AC240" s="17">
        <f t="shared" si="121"/>
        <v>0</v>
      </c>
      <c r="AD240" s="17">
        <f t="shared" si="121"/>
        <v>0</v>
      </c>
      <c r="AE240" s="17">
        <f t="shared" si="121"/>
        <v>0</v>
      </c>
      <c r="AG240" s="17">
        <f t="shared" si="122"/>
        <v>0</v>
      </c>
      <c r="AH240" s="17">
        <f t="shared" si="122"/>
        <v>0</v>
      </c>
      <c r="AI240" s="17">
        <f t="shared" si="122"/>
        <v>0</v>
      </c>
      <c r="AJ240" s="17">
        <f t="shared" si="122"/>
        <v>0</v>
      </c>
      <c r="AK240" s="17">
        <f t="shared" si="122"/>
        <v>0</v>
      </c>
      <c r="AL240" s="17">
        <f t="shared" si="122"/>
        <v>0</v>
      </c>
      <c r="AN240" s="36">
        <f t="shared" si="118"/>
        <v>0</v>
      </c>
      <c r="AO240" s="33"/>
    </row>
    <row r="241" spans="1:41" ht="15">
      <c r="A241" s="24" t="s">
        <v>12691</v>
      </c>
      <c r="B241" s="15">
        <f t="shared" si="98"/>
        <v>0</v>
      </c>
      <c r="C241" s="22" t="s">
        <v>12692</v>
      </c>
      <c r="D241" s="78">
        <f t="shared" si="99"/>
        <v>0</v>
      </c>
      <c r="E241" s="17">
        <f t="shared" si="100"/>
        <v>0</v>
      </c>
      <c r="F241" s="3">
        <f t="shared" si="101"/>
        <v>0</v>
      </c>
      <c r="G241" s="19">
        <f t="shared" si="119"/>
        <v>0</v>
      </c>
      <c r="H241" s="23">
        <v>0</v>
      </c>
      <c r="I241" s="17">
        <f t="shared" si="114"/>
        <v>0</v>
      </c>
      <c r="J241" s="17">
        <f t="shared" si="114"/>
        <v>0</v>
      </c>
      <c r="K241" s="79">
        <f t="shared" si="117"/>
        <v>0</v>
      </c>
      <c r="L241" s="17">
        <f t="shared" si="102"/>
        <v>0</v>
      </c>
      <c r="M241" s="78">
        <f t="shared" si="103"/>
        <v>0</v>
      </c>
      <c r="N241" s="17">
        <f t="shared" si="107"/>
        <v>0</v>
      </c>
      <c r="O241" s="3">
        <f t="shared" si="104"/>
        <v>0</v>
      </c>
      <c r="P241" s="31">
        <v>0</v>
      </c>
      <c r="Q241" s="30">
        <f t="shared" si="120"/>
        <v>0</v>
      </c>
      <c r="R241" s="17">
        <f t="shared" si="105"/>
        <v>0</v>
      </c>
      <c r="S241" s="17">
        <f t="shared" si="108"/>
        <v>0</v>
      </c>
      <c r="T241" s="23">
        <v>0</v>
      </c>
      <c r="U241" s="17">
        <f t="shared" si="106"/>
        <v>0</v>
      </c>
      <c r="W241" s="17">
        <f t="shared" si="121"/>
        <v>0</v>
      </c>
      <c r="X241" s="17">
        <f t="shared" si="121"/>
        <v>0</v>
      </c>
      <c r="Y241" s="17">
        <f t="shared" si="121"/>
        <v>0</v>
      </c>
      <c r="Z241" s="17">
        <f t="shared" si="121"/>
        <v>0</v>
      </c>
      <c r="AA241" s="17">
        <f t="shared" si="121"/>
        <v>0</v>
      </c>
      <c r="AB241" s="17">
        <f t="shared" si="121"/>
        <v>0</v>
      </c>
      <c r="AC241" s="17">
        <f t="shared" si="121"/>
        <v>0</v>
      </c>
      <c r="AD241" s="17">
        <f t="shared" si="121"/>
        <v>0</v>
      </c>
      <c r="AE241" s="17">
        <f t="shared" si="121"/>
        <v>0</v>
      </c>
      <c r="AG241" s="17">
        <f t="shared" si="122"/>
        <v>0</v>
      </c>
      <c r="AH241" s="17">
        <f t="shared" si="122"/>
        <v>0</v>
      </c>
      <c r="AI241" s="17">
        <f t="shared" si="122"/>
        <v>0</v>
      </c>
      <c r="AJ241" s="17">
        <f t="shared" si="122"/>
        <v>0</v>
      </c>
      <c r="AK241" s="17">
        <f t="shared" si="122"/>
        <v>0</v>
      </c>
      <c r="AL241" s="17">
        <f t="shared" si="122"/>
        <v>0</v>
      </c>
      <c r="AN241" s="36">
        <f t="shared" si="118"/>
        <v>0</v>
      </c>
      <c r="AO241" s="33"/>
    </row>
    <row r="242" spans="1:41" ht="15">
      <c r="A242" s="24" t="s">
        <v>12693</v>
      </c>
      <c r="B242" s="15">
        <f t="shared" si="98"/>
        <v>0</v>
      </c>
      <c r="C242" s="22" t="s">
        <v>12694</v>
      </c>
      <c r="D242" s="78">
        <f t="shared" si="99"/>
        <v>0</v>
      </c>
      <c r="E242" s="17">
        <f t="shared" si="100"/>
        <v>0</v>
      </c>
      <c r="F242" s="3">
        <f t="shared" si="101"/>
        <v>0</v>
      </c>
      <c r="G242" s="19">
        <f t="shared" si="119"/>
        <v>0</v>
      </c>
      <c r="H242" s="23">
        <v>0</v>
      </c>
      <c r="I242" s="17">
        <f t="shared" si="114"/>
        <v>0</v>
      </c>
      <c r="J242" s="17">
        <f t="shared" si="114"/>
        <v>0</v>
      </c>
      <c r="K242" s="79">
        <f t="shared" si="117"/>
        <v>0</v>
      </c>
      <c r="L242" s="17">
        <f t="shared" si="102"/>
        <v>0</v>
      </c>
      <c r="M242" s="78">
        <f t="shared" si="103"/>
        <v>0</v>
      </c>
      <c r="N242" s="17">
        <f t="shared" si="107"/>
        <v>0</v>
      </c>
      <c r="O242" s="3">
        <f t="shared" si="104"/>
        <v>0</v>
      </c>
      <c r="P242" s="31">
        <v>0</v>
      </c>
      <c r="Q242" s="30">
        <f t="shared" si="120"/>
        <v>0</v>
      </c>
      <c r="R242" s="17">
        <f t="shared" si="105"/>
        <v>0</v>
      </c>
      <c r="S242" s="17">
        <f t="shared" si="108"/>
        <v>0</v>
      </c>
      <c r="T242" s="23">
        <v>0</v>
      </c>
      <c r="U242" s="17">
        <f t="shared" si="106"/>
        <v>0</v>
      </c>
      <c r="W242" s="17">
        <f t="shared" si="121"/>
        <v>0</v>
      </c>
      <c r="X242" s="17">
        <f t="shared" si="121"/>
        <v>0</v>
      </c>
      <c r="Y242" s="17">
        <f t="shared" si="121"/>
        <v>0</v>
      </c>
      <c r="Z242" s="17">
        <f t="shared" si="121"/>
        <v>0</v>
      </c>
      <c r="AA242" s="17">
        <f t="shared" si="121"/>
        <v>0</v>
      </c>
      <c r="AB242" s="17">
        <f t="shared" si="121"/>
        <v>0</v>
      </c>
      <c r="AC242" s="17">
        <f t="shared" si="121"/>
        <v>0</v>
      </c>
      <c r="AD242" s="17">
        <f t="shared" si="121"/>
        <v>0</v>
      </c>
      <c r="AE242" s="17">
        <f t="shared" si="121"/>
        <v>0</v>
      </c>
      <c r="AG242" s="17">
        <f t="shared" si="122"/>
        <v>0</v>
      </c>
      <c r="AH242" s="17">
        <f t="shared" si="122"/>
        <v>0</v>
      </c>
      <c r="AI242" s="17">
        <f t="shared" si="122"/>
        <v>0</v>
      </c>
      <c r="AJ242" s="17">
        <f t="shared" si="122"/>
        <v>0</v>
      </c>
      <c r="AK242" s="17">
        <f t="shared" si="122"/>
        <v>0</v>
      </c>
      <c r="AL242" s="17">
        <f t="shared" si="122"/>
        <v>0</v>
      </c>
      <c r="AN242" s="36">
        <f t="shared" si="118"/>
        <v>0</v>
      </c>
      <c r="AO242" s="5"/>
    </row>
    <row r="243" spans="1:41" ht="15">
      <c r="A243" s="24" t="s">
        <v>12695</v>
      </c>
      <c r="B243" s="15">
        <f t="shared" si="98"/>
        <v>0</v>
      </c>
      <c r="C243" s="22" t="s">
        <v>12696</v>
      </c>
      <c r="D243" s="78">
        <f t="shared" si="99"/>
        <v>0</v>
      </c>
      <c r="E243" s="17">
        <f t="shared" si="100"/>
        <v>0</v>
      </c>
      <c r="F243" s="3">
        <f t="shared" si="101"/>
        <v>0</v>
      </c>
      <c r="G243" s="19">
        <f t="shared" si="119"/>
        <v>0</v>
      </c>
      <c r="H243" s="23">
        <v>0</v>
      </c>
      <c r="I243" s="17">
        <f t="shared" si="114"/>
        <v>0</v>
      </c>
      <c r="J243" s="17">
        <f t="shared" si="114"/>
        <v>0</v>
      </c>
      <c r="K243" s="79">
        <f t="shared" si="117"/>
        <v>0</v>
      </c>
      <c r="L243" s="17">
        <f t="shared" si="102"/>
        <v>0</v>
      </c>
      <c r="M243" s="78">
        <f t="shared" si="103"/>
        <v>0</v>
      </c>
      <c r="N243" s="17">
        <f t="shared" si="107"/>
        <v>0</v>
      </c>
      <c r="O243" s="3">
        <f t="shared" si="104"/>
        <v>0</v>
      </c>
      <c r="P243" s="31">
        <v>0</v>
      </c>
      <c r="Q243" s="30">
        <f t="shared" si="120"/>
        <v>0</v>
      </c>
      <c r="R243" s="17">
        <f t="shared" si="105"/>
        <v>0</v>
      </c>
      <c r="S243" s="17">
        <f t="shared" si="108"/>
        <v>0</v>
      </c>
      <c r="T243" s="23">
        <v>0</v>
      </c>
      <c r="U243" s="17">
        <f t="shared" si="106"/>
        <v>0</v>
      </c>
      <c r="W243" s="17">
        <f t="shared" si="121"/>
        <v>0</v>
      </c>
      <c r="X243" s="17">
        <f t="shared" si="121"/>
        <v>0</v>
      </c>
      <c r="Y243" s="17">
        <f t="shared" si="121"/>
        <v>0</v>
      </c>
      <c r="Z243" s="17">
        <f t="shared" si="121"/>
        <v>0</v>
      </c>
      <c r="AA243" s="17">
        <f t="shared" si="121"/>
        <v>0</v>
      </c>
      <c r="AB243" s="17">
        <f t="shared" si="121"/>
        <v>0</v>
      </c>
      <c r="AC243" s="17">
        <f t="shared" si="121"/>
        <v>0</v>
      </c>
      <c r="AD243" s="17">
        <f t="shared" si="121"/>
        <v>0</v>
      </c>
      <c r="AE243" s="17">
        <f t="shared" si="121"/>
        <v>0</v>
      </c>
      <c r="AG243" s="17">
        <f t="shared" si="122"/>
        <v>0</v>
      </c>
      <c r="AH243" s="17">
        <f t="shared" si="122"/>
        <v>0</v>
      </c>
      <c r="AI243" s="17">
        <f t="shared" si="122"/>
        <v>0</v>
      </c>
      <c r="AJ243" s="17">
        <f t="shared" si="122"/>
        <v>0</v>
      </c>
      <c r="AK243" s="17">
        <f t="shared" si="122"/>
        <v>0</v>
      </c>
      <c r="AL243" s="17">
        <f t="shared" si="122"/>
        <v>0</v>
      </c>
      <c r="AN243" s="36">
        <f t="shared" si="118"/>
        <v>0</v>
      </c>
      <c r="AO243" s="5"/>
    </row>
    <row r="244" spans="1:41" ht="15">
      <c r="A244" s="24" t="s">
        <v>12697</v>
      </c>
      <c r="B244" s="15">
        <f t="shared" si="98"/>
        <v>0</v>
      </c>
      <c r="C244" s="22" t="s">
        <v>12698</v>
      </c>
      <c r="D244" s="78">
        <f t="shared" si="99"/>
        <v>0</v>
      </c>
      <c r="E244" s="17">
        <f t="shared" si="100"/>
        <v>0</v>
      </c>
      <c r="F244" s="3">
        <f t="shared" si="101"/>
        <v>0</v>
      </c>
      <c r="G244" s="19">
        <f t="shared" si="119"/>
        <v>0</v>
      </c>
      <c r="H244" s="23">
        <v>0</v>
      </c>
      <c r="I244" s="17">
        <f t="shared" si="114"/>
        <v>0</v>
      </c>
      <c r="J244" s="17">
        <f t="shared" si="114"/>
        <v>0</v>
      </c>
      <c r="K244" s="79">
        <f t="shared" si="117"/>
        <v>0</v>
      </c>
      <c r="L244" s="17">
        <f t="shared" si="102"/>
        <v>0</v>
      </c>
      <c r="M244" s="78">
        <f t="shared" si="103"/>
        <v>0</v>
      </c>
      <c r="N244" s="17">
        <f t="shared" si="107"/>
        <v>0</v>
      </c>
      <c r="O244" s="3">
        <f t="shared" si="104"/>
        <v>0</v>
      </c>
      <c r="P244" s="31">
        <v>0</v>
      </c>
      <c r="Q244" s="30">
        <f t="shared" si="120"/>
        <v>0</v>
      </c>
      <c r="R244" s="17">
        <f t="shared" si="105"/>
        <v>0</v>
      </c>
      <c r="S244" s="17">
        <f t="shared" si="108"/>
        <v>0</v>
      </c>
      <c r="T244" s="23">
        <v>0</v>
      </c>
      <c r="U244" s="17">
        <f t="shared" si="106"/>
        <v>0</v>
      </c>
      <c r="W244" s="17">
        <f t="shared" si="121"/>
        <v>0</v>
      </c>
      <c r="X244" s="17">
        <f t="shared" si="121"/>
        <v>0</v>
      </c>
      <c r="Y244" s="17">
        <f t="shared" si="121"/>
        <v>0</v>
      </c>
      <c r="Z244" s="17">
        <f t="shared" si="121"/>
        <v>0</v>
      </c>
      <c r="AA244" s="17">
        <f t="shared" si="121"/>
        <v>0</v>
      </c>
      <c r="AB244" s="17">
        <f t="shared" si="121"/>
        <v>0</v>
      </c>
      <c r="AC244" s="17">
        <f t="shared" si="121"/>
        <v>0</v>
      </c>
      <c r="AD244" s="17">
        <f t="shared" si="121"/>
        <v>0</v>
      </c>
      <c r="AE244" s="17">
        <f t="shared" si="121"/>
        <v>0</v>
      </c>
      <c r="AG244" s="17">
        <f t="shared" si="122"/>
        <v>0</v>
      </c>
      <c r="AH244" s="17">
        <f t="shared" si="122"/>
        <v>0</v>
      </c>
      <c r="AI244" s="17">
        <f t="shared" si="122"/>
        <v>0</v>
      </c>
      <c r="AJ244" s="17">
        <f t="shared" si="122"/>
        <v>0</v>
      </c>
      <c r="AK244" s="17">
        <f t="shared" si="122"/>
        <v>0</v>
      </c>
      <c r="AL244" s="17">
        <f t="shared" si="122"/>
        <v>0</v>
      </c>
      <c r="AN244" s="36">
        <f t="shared" si="118"/>
        <v>0</v>
      </c>
      <c r="AO244" s="33"/>
    </row>
    <row r="245" spans="1:41" ht="15">
      <c r="A245" s="24" t="s">
        <v>12699</v>
      </c>
      <c r="B245" s="15">
        <f t="shared" si="98"/>
        <v>0</v>
      </c>
      <c r="C245" s="22" t="s">
        <v>12700</v>
      </c>
      <c r="D245" s="78">
        <f t="shared" si="99"/>
        <v>0</v>
      </c>
      <c r="E245" s="17">
        <f t="shared" si="100"/>
        <v>0</v>
      </c>
      <c r="F245" s="3">
        <f t="shared" si="101"/>
        <v>0</v>
      </c>
      <c r="G245" s="19">
        <f t="shared" si="119"/>
        <v>0</v>
      </c>
      <c r="H245" s="23">
        <v>0</v>
      </c>
      <c r="I245" s="17">
        <f t="shared" si="114"/>
        <v>0</v>
      </c>
      <c r="J245" s="17">
        <f t="shared" si="114"/>
        <v>0</v>
      </c>
      <c r="K245" s="79">
        <f t="shared" si="117"/>
        <v>0</v>
      </c>
      <c r="L245" s="17">
        <f t="shared" si="102"/>
        <v>0</v>
      </c>
      <c r="M245" s="78">
        <f t="shared" si="103"/>
        <v>0</v>
      </c>
      <c r="N245" s="17">
        <f t="shared" si="107"/>
        <v>0</v>
      </c>
      <c r="O245" s="3">
        <f t="shared" si="104"/>
        <v>0</v>
      </c>
      <c r="P245" s="31">
        <v>0</v>
      </c>
      <c r="Q245" s="30">
        <f t="shared" si="120"/>
        <v>0</v>
      </c>
      <c r="R245" s="17">
        <f t="shared" si="105"/>
        <v>0</v>
      </c>
      <c r="S245" s="17">
        <f t="shared" si="108"/>
        <v>0</v>
      </c>
      <c r="T245" s="23">
        <v>0</v>
      </c>
      <c r="U245" s="17">
        <f t="shared" si="106"/>
        <v>0</v>
      </c>
      <c r="W245" s="17">
        <f t="shared" si="121"/>
        <v>0</v>
      </c>
      <c r="X245" s="17">
        <f t="shared" si="121"/>
        <v>0</v>
      </c>
      <c r="Y245" s="17">
        <f t="shared" si="121"/>
        <v>0</v>
      </c>
      <c r="Z245" s="17">
        <f t="shared" si="121"/>
        <v>0</v>
      </c>
      <c r="AA245" s="17">
        <f t="shared" si="121"/>
        <v>0</v>
      </c>
      <c r="AB245" s="17">
        <f t="shared" si="121"/>
        <v>0</v>
      </c>
      <c r="AC245" s="17">
        <f t="shared" si="121"/>
        <v>0</v>
      </c>
      <c r="AD245" s="17">
        <f t="shared" si="121"/>
        <v>0</v>
      </c>
      <c r="AE245" s="17">
        <f t="shared" si="121"/>
        <v>0</v>
      </c>
      <c r="AG245" s="17">
        <f t="shared" si="122"/>
        <v>0</v>
      </c>
      <c r="AH245" s="17">
        <f t="shared" si="122"/>
        <v>0</v>
      </c>
      <c r="AI245" s="17">
        <f t="shared" si="122"/>
        <v>0</v>
      </c>
      <c r="AJ245" s="17">
        <f t="shared" si="122"/>
        <v>0</v>
      </c>
      <c r="AK245" s="17">
        <f t="shared" si="122"/>
        <v>0</v>
      </c>
      <c r="AL245" s="17">
        <f t="shared" si="122"/>
        <v>0</v>
      </c>
      <c r="AN245" s="36">
        <f t="shared" si="118"/>
        <v>0</v>
      </c>
      <c r="AO245" s="33"/>
    </row>
    <row r="246" spans="1:41" ht="15">
      <c r="A246" s="24" t="s">
        <v>12701</v>
      </c>
      <c r="B246" s="15">
        <f t="shared" si="98"/>
        <v>0</v>
      </c>
      <c r="C246" s="22" t="s">
        <v>12702</v>
      </c>
      <c r="D246" s="78">
        <f t="shared" si="99"/>
        <v>0</v>
      </c>
      <c r="E246" s="17">
        <f t="shared" si="100"/>
        <v>0</v>
      </c>
      <c r="F246" s="3">
        <f t="shared" si="101"/>
        <v>0</v>
      </c>
      <c r="G246" s="19">
        <f t="shared" si="119"/>
        <v>0</v>
      </c>
      <c r="H246" s="23">
        <v>0</v>
      </c>
      <c r="I246" s="17">
        <f t="shared" si="114"/>
        <v>0</v>
      </c>
      <c r="J246" s="17">
        <f t="shared" si="114"/>
        <v>0</v>
      </c>
      <c r="K246" s="79">
        <f t="shared" si="117"/>
        <v>0</v>
      </c>
      <c r="L246" s="17">
        <f t="shared" si="102"/>
        <v>0</v>
      </c>
      <c r="M246" s="78">
        <f t="shared" si="103"/>
        <v>0</v>
      </c>
      <c r="N246" s="17">
        <f t="shared" si="107"/>
        <v>0</v>
      </c>
      <c r="O246" s="3">
        <f t="shared" si="104"/>
        <v>0</v>
      </c>
      <c r="P246" s="31">
        <v>0</v>
      </c>
      <c r="Q246" s="30">
        <f t="shared" si="120"/>
        <v>0</v>
      </c>
      <c r="R246" s="17">
        <f t="shared" si="105"/>
        <v>0</v>
      </c>
      <c r="S246" s="17">
        <f t="shared" si="108"/>
        <v>0</v>
      </c>
      <c r="T246" s="23">
        <v>0</v>
      </c>
      <c r="U246" s="17">
        <f t="shared" si="106"/>
        <v>0</v>
      </c>
      <c r="W246" s="17">
        <f t="shared" si="121"/>
        <v>0</v>
      </c>
      <c r="X246" s="17">
        <f t="shared" si="121"/>
        <v>0</v>
      </c>
      <c r="Y246" s="17">
        <f t="shared" si="121"/>
        <v>0</v>
      </c>
      <c r="Z246" s="17">
        <f t="shared" si="121"/>
        <v>0</v>
      </c>
      <c r="AA246" s="17">
        <f t="shared" si="121"/>
        <v>0</v>
      </c>
      <c r="AB246" s="17">
        <f t="shared" si="121"/>
        <v>0</v>
      </c>
      <c r="AC246" s="17">
        <f t="shared" si="121"/>
        <v>0</v>
      </c>
      <c r="AD246" s="17">
        <f t="shared" si="121"/>
        <v>0</v>
      </c>
      <c r="AE246" s="17">
        <f t="shared" si="121"/>
        <v>0</v>
      </c>
      <c r="AG246" s="17">
        <f t="shared" si="122"/>
        <v>0</v>
      </c>
      <c r="AH246" s="17">
        <f t="shared" si="122"/>
        <v>0</v>
      </c>
      <c r="AI246" s="17">
        <f t="shared" si="122"/>
        <v>0</v>
      </c>
      <c r="AJ246" s="17">
        <f t="shared" si="122"/>
        <v>0</v>
      </c>
      <c r="AK246" s="17">
        <f t="shared" si="122"/>
        <v>0</v>
      </c>
      <c r="AL246" s="17">
        <f t="shared" si="122"/>
        <v>0</v>
      </c>
      <c r="AN246" s="36">
        <f t="shared" si="118"/>
        <v>0</v>
      </c>
      <c r="AO246" s="5"/>
    </row>
    <row r="247" spans="1:41" ht="15">
      <c r="A247" s="24" t="s">
        <v>12703</v>
      </c>
      <c r="B247" s="15">
        <f t="shared" si="98"/>
        <v>0</v>
      </c>
      <c r="C247" s="22" t="s">
        <v>12704</v>
      </c>
      <c r="D247" s="78">
        <f t="shared" si="99"/>
        <v>0</v>
      </c>
      <c r="E247" s="17">
        <f t="shared" si="100"/>
        <v>0</v>
      </c>
      <c r="F247" s="3">
        <f t="shared" si="101"/>
        <v>0</v>
      </c>
      <c r="G247" s="19">
        <f t="shared" si="119"/>
        <v>0</v>
      </c>
      <c r="H247" s="23">
        <v>0</v>
      </c>
      <c r="I247" s="17">
        <f t="shared" si="114"/>
        <v>0</v>
      </c>
      <c r="J247" s="17">
        <f t="shared" si="114"/>
        <v>0</v>
      </c>
      <c r="K247" s="79">
        <f t="shared" si="117"/>
        <v>0</v>
      </c>
      <c r="L247" s="17">
        <f t="shared" si="102"/>
        <v>0</v>
      </c>
      <c r="M247" s="78">
        <f t="shared" si="103"/>
        <v>0</v>
      </c>
      <c r="N247" s="17">
        <f t="shared" si="107"/>
        <v>0</v>
      </c>
      <c r="O247" s="3">
        <f t="shared" si="104"/>
        <v>0</v>
      </c>
      <c r="P247" s="31">
        <v>0</v>
      </c>
      <c r="Q247" s="30">
        <f t="shared" si="120"/>
        <v>0</v>
      </c>
      <c r="R247" s="17">
        <f t="shared" si="105"/>
        <v>0</v>
      </c>
      <c r="S247" s="17">
        <f t="shared" si="108"/>
        <v>0</v>
      </c>
      <c r="T247" s="23">
        <v>0</v>
      </c>
      <c r="U247" s="17">
        <f t="shared" si="106"/>
        <v>0</v>
      </c>
      <c r="W247" s="17">
        <f t="shared" si="121"/>
        <v>0</v>
      </c>
      <c r="X247" s="17">
        <f t="shared" si="121"/>
        <v>0</v>
      </c>
      <c r="Y247" s="17">
        <f t="shared" si="121"/>
        <v>0</v>
      </c>
      <c r="Z247" s="17">
        <f t="shared" si="121"/>
        <v>0</v>
      </c>
      <c r="AA247" s="17">
        <f t="shared" si="121"/>
        <v>0</v>
      </c>
      <c r="AB247" s="17">
        <f t="shared" si="121"/>
        <v>0</v>
      </c>
      <c r="AC247" s="17">
        <f t="shared" si="121"/>
        <v>0</v>
      </c>
      <c r="AD247" s="17">
        <f t="shared" si="121"/>
        <v>0</v>
      </c>
      <c r="AE247" s="17">
        <f t="shared" si="121"/>
        <v>0</v>
      </c>
      <c r="AG247" s="17">
        <f t="shared" si="122"/>
        <v>0</v>
      </c>
      <c r="AH247" s="17">
        <f t="shared" si="122"/>
        <v>0</v>
      </c>
      <c r="AI247" s="17">
        <f t="shared" si="122"/>
        <v>0</v>
      </c>
      <c r="AJ247" s="17">
        <f t="shared" si="122"/>
        <v>0</v>
      </c>
      <c r="AK247" s="17">
        <f t="shared" si="122"/>
        <v>0</v>
      </c>
      <c r="AL247" s="17">
        <f t="shared" si="122"/>
        <v>0</v>
      </c>
      <c r="AN247" s="36">
        <f t="shared" si="118"/>
        <v>0</v>
      </c>
      <c r="AO247" s="5"/>
    </row>
    <row r="248" spans="1:41" ht="15">
      <c r="A248" s="24" t="s">
        <v>12705</v>
      </c>
      <c r="B248" s="15">
        <f t="shared" si="98"/>
        <v>0</v>
      </c>
      <c r="C248" s="22" t="s">
        <v>12706</v>
      </c>
      <c r="D248" s="78">
        <f t="shared" si="99"/>
        <v>0</v>
      </c>
      <c r="E248" s="17">
        <f t="shared" si="100"/>
        <v>0</v>
      </c>
      <c r="F248" s="3">
        <f t="shared" si="101"/>
        <v>0</v>
      </c>
      <c r="G248" s="19">
        <f t="shared" si="119"/>
        <v>0</v>
      </c>
      <c r="H248" s="23">
        <v>0</v>
      </c>
      <c r="I248" s="17">
        <f t="shared" ref="I248:J267" si="123">SUMPRODUCT(I$374:I$599*(LEFT($A$374:$A$599,LEN($A248))=$A248))</f>
        <v>0</v>
      </c>
      <c r="J248" s="17">
        <f t="shared" si="123"/>
        <v>0</v>
      </c>
      <c r="K248" s="79">
        <f t="shared" si="117"/>
        <v>0</v>
      </c>
      <c r="L248" s="17">
        <f t="shared" si="102"/>
        <v>0</v>
      </c>
      <c r="M248" s="78">
        <f t="shared" si="103"/>
        <v>0</v>
      </c>
      <c r="N248" s="17">
        <f t="shared" si="107"/>
        <v>0</v>
      </c>
      <c r="O248" s="3">
        <f t="shared" si="104"/>
        <v>0</v>
      </c>
      <c r="P248" s="31">
        <v>0</v>
      </c>
      <c r="Q248" s="30">
        <f t="shared" si="120"/>
        <v>0</v>
      </c>
      <c r="R248" s="17">
        <f t="shared" si="105"/>
        <v>0</v>
      </c>
      <c r="S248" s="17">
        <f t="shared" si="108"/>
        <v>0</v>
      </c>
      <c r="T248" s="23">
        <v>0</v>
      </c>
      <c r="U248" s="17">
        <f t="shared" si="106"/>
        <v>0</v>
      </c>
      <c r="W248" s="17">
        <f t="shared" ref="W248:AE257" si="124">SUMPRODUCT(W$374:W$599*(LEFT($A$374:$A$599,LEN($A248))=$A248))</f>
        <v>0</v>
      </c>
      <c r="X248" s="17">
        <f t="shared" si="124"/>
        <v>0</v>
      </c>
      <c r="Y248" s="17">
        <f t="shared" si="124"/>
        <v>0</v>
      </c>
      <c r="Z248" s="17">
        <f t="shared" si="124"/>
        <v>0</v>
      </c>
      <c r="AA248" s="17">
        <f t="shared" si="124"/>
        <v>0</v>
      </c>
      <c r="AB248" s="17">
        <f t="shared" si="124"/>
        <v>0</v>
      </c>
      <c r="AC248" s="17">
        <f t="shared" si="124"/>
        <v>0</v>
      </c>
      <c r="AD248" s="17">
        <f t="shared" si="124"/>
        <v>0</v>
      </c>
      <c r="AE248" s="17">
        <f t="shared" si="124"/>
        <v>0</v>
      </c>
      <c r="AG248" s="17">
        <f t="shared" ref="AG248:AL257" si="125">SUMPRODUCT(AG$374:AG$599*(LEFT($A$374:$A$599,LEN($A248))=$A248))</f>
        <v>0</v>
      </c>
      <c r="AH248" s="17">
        <f t="shared" si="125"/>
        <v>0</v>
      </c>
      <c r="AI248" s="17">
        <f t="shared" si="125"/>
        <v>0</v>
      </c>
      <c r="AJ248" s="17">
        <f t="shared" si="125"/>
        <v>0</v>
      </c>
      <c r="AK248" s="17">
        <f t="shared" si="125"/>
        <v>0</v>
      </c>
      <c r="AL248" s="17">
        <f t="shared" si="125"/>
        <v>0</v>
      </c>
      <c r="AN248" s="36">
        <f t="shared" si="118"/>
        <v>0</v>
      </c>
      <c r="AO248" s="33"/>
    </row>
    <row r="249" spans="1:41" ht="15">
      <c r="A249" s="24" t="s">
        <v>12707</v>
      </c>
      <c r="B249" s="15">
        <f t="shared" si="98"/>
        <v>0</v>
      </c>
      <c r="C249" s="22" t="s">
        <v>12708</v>
      </c>
      <c r="D249" s="78">
        <f t="shared" si="99"/>
        <v>0</v>
      </c>
      <c r="E249" s="17">
        <f t="shared" si="100"/>
        <v>0</v>
      </c>
      <c r="F249" s="3">
        <f t="shared" si="101"/>
        <v>0</v>
      </c>
      <c r="G249" s="19">
        <f t="shared" si="119"/>
        <v>0</v>
      </c>
      <c r="H249" s="23">
        <v>0</v>
      </c>
      <c r="I249" s="17">
        <f t="shared" si="123"/>
        <v>0</v>
      </c>
      <c r="J249" s="17">
        <f t="shared" si="123"/>
        <v>0</v>
      </c>
      <c r="K249" s="79">
        <f t="shared" si="117"/>
        <v>0</v>
      </c>
      <c r="L249" s="17">
        <f t="shared" si="102"/>
        <v>0</v>
      </c>
      <c r="M249" s="78">
        <f t="shared" si="103"/>
        <v>0</v>
      </c>
      <c r="N249" s="17">
        <f t="shared" si="107"/>
        <v>0</v>
      </c>
      <c r="O249" s="3">
        <f t="shared" si="104"/>
        <v>0</v>
      </c>
      <c r="P249" s="31">
        <v>0</v>
      </c>
      <c r="Q249" s="30">
        <f t="shared" si="120"/>
        <v>0</v>
      </c>
      <c r="R249" s="17">
        <f t="shared" si="105"/>
        <v>0</v>
      </c>
      <c r="S249" s="17">
        <f t="shared" si="108"/>
        <v>0</v>
      </c>
      <c r="T249" s="23">
        <v>0</v>
      </c>
      <c r="U249" s="17">
        <f t="shared" si="106"/>
        <v>0</v>
      </c>
      <c r="W249" s="17">
        <f t="shared" si="124"/>
        <v>0</v>
      </c>
      <c r="X249" s="17">
        <f t="shared" si="124"/>
        <v>0</v>
      </c>
      <c r="Y249" s="17">
        <f t="shared" si="124"/>
        <v>0</v>
      </c>
      <c r="Z249" s="17">
        <f t="shared" si="124"/>
        <v>0</v>
      </c>
      <c r="AA249" s="17">
        <f t="shared" si="124"/>
        <v>0</v>
      </c>
      <c r="AB249" s="17">
        <f t="shared" si="124"/>
        <v>0</v>
      </c>
      <c r="AC249" s="17">
        <f t="shared" si="124"/>
        <v>0</v>
      </c>
      <c r="AD249" s="17">
        <f t="shared" si="124"/>
        <v>0</v>
      </c>
      <c r="AE249" s="17">
        <f t="shared" si="124"/>
        <v>0</v>
      </c>
      <c r="AG249" s="17">
        <f t="shared" si="125"/>
        <v>0</v>
      </c>
      <c r="AH249" s="17">
        <f t="shared" si="125"/>
        <v>0</v>
      </c>
      <c r="AI249" s="17">
        <f t="shared" si="125"/>
        <v>0</v>
      </c>
      <c r="AJ249" s="17">
        <f t="shared" si="125"/>
        <v>0</v>
      </c>
      <c r="AK249" s="17">
        <f t="shared" si="125"/>
        <v>0</v>
      </c>
      <c r="AL249" s="17">
        <f t="shared" si="125"/>
        <v>0</v>
      </c>
      <c r="AN249" s="36">
        <f t="shared" si="118"/>
        <v>0</v>
      </c>
      <c r="AO249" s="33"/>
    </row>
    <row r="250" spans="1:41" ht="15">
      <c r="A250" s="24" t="s">
        <v>12709</v>
      </c>
      <c r="B250" s="15">
        <f t="shared" si="98"/>
        <v>0</v>
      </c>
      <c r="C250" s="22" t="s">
        <v>12710</v>
      </c>
      <c r="D250" s="78">
        <f t="shared" si="99"/>
        <v>0</v>
      </c>
      <c r="E250" s="17">
        <f t="shared" si="100"/>
        <v>0</v>
      </c>
      <c r="F250" s="3">
        <f t="shared" si="101"/>
        <v>0</v>
      </c>
      <c r="G250" s="19">
        <f t="shared" si="119"/>
        <v>0</v>
      </c>
      <c r="H250" s="23">
        <v>0</v>
      </c>
      <c r="I250" s="17">
        <f t="shared" si="123"/>
        <v>0</v>
      </c>
      <c r="J250" s="17">
        <f t="shared" si="123"/>
        <v>0</v>
      </c>
      <c r="K250" s="79">
        <f t="shared" si="117"/>
        <v>0</v>
      </c>
      <c r="L250" s="17">
        <f t="shared" si="102"/>
        <v>0</v>
      </c>
      <c r="M250" s="78">
        <f t="shared" si="103"/>
        <v>0</v>
      </c>
      <c r="N250" s="17">
        <f t="shared" si="107"/>
        <v>0</v>
      </c>
      <c r="O250" s="3">
        <f t="shared" si="104"/>
        <v>0</v>
      </c>
      <c r="P250" s="31">
        <v>0</v>
      </c>
      <c r="Q250" s="30">
        <f t="shared" si="120"/>
        <v>0</v>
      </c>
      <c r="R250" s="17">
        <f t="shared" si="105"/>
        <v>0</v>
      </c>
      <c r="S250" s="17">
        <f t="shared" si="108"/>
        <v>0</v>
      </c>
      <c r="T250" s="23">
        <v>0</v>
      </c>
      <c r="U250" s="17">
        <f t="shared" si="106"/>
        <v>0</v>
      </c>
      <c r="W250" s="17">
        <f t="shared" si="124"/>
        <v>0</v>
      </c>
      <c r="X250" s="17">
        <f t="shared" si="124"/>
        <v>0</v>
      </c>
      <c r="Y250" s="17">
        <f t="shared" si="124"/>
        <v>0</v>
      </c>
      <c r="Z250" s="17">
        <f t="shared" si="124"/>
        <v>0</v>
      </c>
      <c r="AA250" s="17">
        <f t="shared" si="124"/>
        <v>0</v>
      </c>
      <c r="AB250" s="17">
        <f t="shared" si="124"/>
        <v>0</v>
      </c>
      <c r="AC250" s="17">
        <f t="shared" si="124"/>
        <v>0</v>
      </c>
      <c r="AD250" s="17">
        <f t="shared" si="124"/>
        <v>0</v>
      </c>
      <c r="AE250" s="17">
        <f t="shared" si="124"/>
        <v>0</v>
      </c>
      <c r="AG250" s="17">
        <f t="shared" si="125"/>
        <v>0</v>
      </c>
      <c r="AH250" s="17">
        <f t="shared" si="125"/>
        <v>0</v>
      </c>
      <c r="AI250" s="17">
        <f t="shared" si="125"/>
        <v>0</v>
      </c>
      <c r="AJ250" s="17">
        <f t="shared" si="125"/>
        <v>0</v>
      </c>
      <c r="AK250" s="17">
        <f t="shared" si="125"/>
        <v>0</v>
      </c>
      <c r="AL250" s="17">
        <f t="shared" si="125"/>
        <v>0</v>
      </c>
      <c r="AN250" s="36">
        <f t="shared" si="118"/>
        <v>0</v>
      </c>
      <c r="AO250" s="5"/>
    </row>
    <row r="251" spans="1:41" ht="15">
      <c r="A251" s="24" t="s">
        <v>12711</v>
      </c>
      <c r="B251" s="15">
        <f t="shared" si="98"/>
        <v>0</v>
      </c>
      <c r="C251" s="22" t="s">
        <v>12712</v>
      </c>
      <c r="D251" s="78">
        <f t="shared" si="99"/>
        <v>0</v>
      </c>
      <c r="E251" s="17">
        <f t="shared" si="100"/>
        <v>0</v>
      </c>
      <c r="F251" s="3">
        <f t="shared" si="101"/>
        <v>0</v>
      </c>
      <c r="G251" s="19">
        <f t="shared" si="119"/>
        <v>0</v>
      </c>
      <c r="H251" s="20">
        <v>0</v>
      </c>
      <c r="I251" s="17">
        <f t="shared" si="123"/>
        <v>0</v>
      </c>
      <c r="J251" s="17">
        <f t="shared" si="123"/>
        <v>0</v>
      </c>
      <c r="K251" s="79">
        <f t="shared" si="117"/>
        <v>0</v>
      </c>
      <c r="L251" s="17">
        <f t="shared" si="102"/>
        <v>0</v>
      </c>
      <c r="M251" s="78">
        <f t="shared" si="103"/>
        <v>0</v>
      </c>
      <c r="N251" s="17">
        <f t="shared" si="107"/>
        <v>0</v>
      </c>
      <c r="O251" s="3">
        <f t="shared" si="104"/>
        <v>0</v>
      </c>
      <c r="P251" s="31">
        <v>0</v>
      </c>
      <c r="Q251" s="30">
        <f t="shared" si="120"/>
        <v>0</v>
      </c>
      <c r="R251" s="17">
        <f t="shared" si="105"/>
        <v>0</v>
      </c>
      <c r="S251" s="17">
        <f t="shared" si="108"/>
        <v>0</v>
      </c>
      <c r="T251" s="23">
        <v>0</v>
      </c>
      <c r="U251" s="17">
        <f t="shared" si="106"/>
        <v>0</v>
      </c>
      <c r="W251" s="17">
        <f t="shared" si="124"/>
        <v>0</v>
      </c>
      <c r="X251" s="17">
        <f t="shared" si="124"/>
        <v>0</v>
      </c>
      <c r="Y251" s="17">
        <f t="shared" si="124"/>
        <v>0</v>
      </c>
      <c r="Z251" s="17">
        <f t="shared" si="124"/>
        <v>0</v>
      </c>
      <c r="AA251" s="17">
        <f t="shared" si="124"/>
        <v>0</v>
      </c>
      <c r="AB251" s="17">
        <f t="shared" si="124"/>
        <v>0</v>
      </c>
      <c r="AC251" s="17">
        <f t="shared" si="124"/>
        <v>0</v>
      </c>
      <c r="AD251" s="17">
        <f t="shared" si="124"/>
        <v>0</v>
      </c>
      <c r="AE251" s="17">
        <f t="shared" si="124"/>
        <v>0</v>
      </c>
      <c r="AG251" s="17">
        <f t="shared" si="125"/>
        <v>0</v>
      </c>
      <c r="AH251" s="17">
        <f t="shared" si="125"/>
        <v>0</v>
      </c>
      <c r="AI251" s="17">
        <f t="shared" si="125"/>
        <v>0</v>
      </c>
      <c r="AJ251" s="17">
        <f t="shared" si="125"/>
        <v>0</v>
      </c>
      <c r="AK251" s="17">
        <f t="shared" si="125"/>
        <v>0</v>
      </c>
      <c r="AL251" s="17">
        <f t="shared" si="125"/>
        <v>0</v>
      </c>
      <c r="AN251" s="36">
        <f t="shared" si="118"/>
        <v>0</v>
      </c>
      <c r="AO251" s="5"/>
    </row>
    <row r="252" spans="1:41" ht="15">
      <c r="A252" s="24" t="s">
        <v>12713</v>
      </c>
      <c r="B252" s="15">
        <f t="shared" si="98"/>
        <v>0</v>
      </c>
      <c r="C252" s="22" t="s">
        <v>12714</v>
      </c>
      <c r="D252" s="78">
        <f t="shared" si="99"/>
        <v>0</v>
      </c>
      <c r="E252" s="17">
        <f t="shared" si="100"/>
        <v>0</v>
      </c>
      <c r="F252" s="3">
        <f t="shared" si="101"/>
        <v>0</v>
      </c>
      <c r="G252" s="19">
        <f t="shared" si="119"/>
        <v>0</v>
      </c>
      <c r="H252" s="23">
        <v>0</v>
      </c>
      <c r="I252" s="17">
        <f t="shared" si="123"/>
        <v>0</v>
      </c>
      <c r="J252" s="17">
        <f t="shared" si="123"/>
        <v>0</v>
      </c>
      <c r="K252" s="79">
        <f t="shared" si="117"/>
        <v>0</v>
      </c>
      <c r="L252" s="17">
        <f t="shared" si="102"/>
        <v>0</v>
      </c>
      <c r="M252" s="78">
        <f t="shared" si="103"/>
        <v>0</v>
      </c>
      <c r="N252" s="17">
        <f t="shared" si="107"/>
        <v>0</v>
      </c>
      <c r="O252" s="3">
        <f t="shared" si="104"/>
        <v>0</v>
      </c>
      <c r="P252" s="31">
        <v>0</v>
      </c>
      <c r="Q252" s="30">
        <f t="shared" si="120"/>
        <v>0</v>
      </c>
      <c r="R252" s="17">
        <f t="shared" si="105"/>
        <v>0</v>
      </c>
      <c r="S252" s="17">
        <f t="shared" si="108"/>
        <v>0</v>
      </c>
      <c r="T252" s="23">
        <v>0</v>
      </c>
      <c r="U252" s="17">
        <f t="shared" si="106"/>
        <v>0</v>
      </c>
      <c r="W252" s="17">
        <f t="shared" si="124"/>
        <v>0</v>
      </c>
      <c r="X252" s="17">
        <f t="shared" si="124"/>
        <v>0</v>
      </c>
      <c r="Y252" s="17">
        <f t="shared" si="124"/>
        <v>0</v>
      </c>
      <c r="Z252" s="17">
        <f t="shared" si="124"/>
        <v>0</v>
      </c>
      <c r="AA252" s="17">
        <f t="shared" si="124"/>
        <v>0</v>
      </c>
      <c r="AB252" s="17">
        <f t="shared" si="124"/>
        <v>0</v>
      </c>
      <c r="AC252" s="17">
        <f t="shared" si="124"/>
        <v>0</v>
      </c>
      <c r="AD252" s="17">
        <f t="shared" si="124"/>
        <v>0</v>
      </c>
      <c r="AE252" s="17">
        <f t="shared" si="124"/>
        <v>0</v>
      </c>
      <c r="AG252" s="17">
        <f t="shared" si="125"/>
        <v>0</v>
      </c>
      <c r="AH252" s="17">
        <f t="shared" si="125"/>
        <v>0</v>
      </c>
      <c r="AI252" s="17">
        <f t="shared" si="125"/>
        <v>0</v>
      </c>
      <c r="AJ252" s="17">
        <f t="shared" si="125"/>
        <v>0</v>
      </c>
      <c r="AK252" s="17">
        <f t="shared" si="125"/>
        <v>0</v>
      </c>
      <c r="AL252" s="17">
        <f t="shared" si="125"/>
        <v>0</v>
      </c>
      <c r="AN252" s="36">
        <f t="shared" si="118"/>
        <v>0</v>
      </c>
      <c r="AO252" s="33"/>
    </row>
    <row r="253" spans="1:41" ht="15">
      <c r="A253" s="24" t="s">
        <v>12715</v>
      </c>
      <c r="B253" s="15">
        <f t="shared" si="98"/>
        <v>0</v>
      </c>
      <c r="C253" s="22" t="s">
        <v>12716</v>
      </c>
      <c r="D253" s="78">
        <f t="shared" si="99"/>
        <v>0</v>
      </c>
      <c r="E253" s="17">
        <f t="shared" si="100"/>
        <v>0</v>
      </c>
      <c r="F253" s="3">
        <f t="shared" si="101"/>
        <v>0</v>
      </c>
      <c r="G253" s="19">
        <f t="shared" si="119"/>
        <v>0</v>
      </c>
      <c r="H253" s="23">
        <v>0</v>
      </c>
      <c r="I253" s="17">
        <f t="shared" si="123"/>
        <v>0</v>
      </c>
      <c r="J253" s="17">
        <f t="shared" si="123"/>
        <v>0</v>
      </c>
      <c r="K253" s="79">
        <f t="shared" si="117"/>
        <v>0</v>
      </c>
      <c r="L253" s="17">
        <f t="shared" si="102"/>
        <v>0</v>
      </c>
      <c r="M253" s="78">
        <f t="shared" si="103"/>
        <v>0</v>
      </c>
      <c r="N253" s="17">
        <f t="shared" si="107"/>
        <v>0</v>
      </c>
      <c r="O253" s="3">
        <f t="shared" si="104"/>
        <v>0</v>
      </c>
      <c r="P253" s="31">
        <v>0</v>
      </c>
      <c r="Q253" s="30">
        <f t="shared" si="120"/>
        <v>0</v>
      </c>
      <c r="R253" s="17">
        <f t="shared" si="105"/>
        <v>0</v>
      </c>
      <c r="S253" s="17">
        <f t="shared" si="108"/>
        <v>0</v>
      </c>
      <c r="T253" s="23">
        <v>0</v>
      </c>
      <c r="U253" s="17">
        <f t="shared" si="106"/>
        <v>0</v>
      </c>
      <c r="W253" s="17">
        <f t="shared" si="124"/>
        <v>0</v>
      </c>
      <c r="X253" s="17">
        <f t="shared" si="124"/>
        <v>0</v>
      </c>
      <c r="Y253" s="17">
        <f t="shared" si="124"/>
        <v>0</v>
      </c>
      <c r="Z253" s="17">
        <f t="shared" si="124"/>
        <v>0</v>
      </c>
      <c r="AA253" s="17">
        <f t="shared" si="124"/>
        <v>0</v>
      </c>
      <c r="AB253" s="17">
        <f t="shared" si="124"/>
        <v>0</v>
      </c>
      <c r="AC253" s="17">
        <f t="shared" si="124"/>
        <v>0</v>
      </c>
      <c r="AD253" s="17">
        <f t="shared" si="124"/>
        <v>0</v>
      </c>
      <c r="AE253" s="17">
        <f t="shared" si="124"/>
        <v>0</v>
      </c>
      <c r="AG253" s="17">
        <f t="shared" si="125"/>
        <v>0</v>
      </c>
      <c r="AH253" s="17">
        <f t="shared" si="125"/>
        <v>0</v>
      </c>
      <c r="AI253" s="17">
        <f t="shared" si="125"/>
        <v>0</v>
      </c>
      <c r="AJ253" s="17">
        <f t="shared" si="125"/>
        <v>0</v>
      </c>
      <c r="AK253" s="17">
        <f t="shared" si="125"/>
        <v>0</v>
      </c>
      <c r="AL253" s="17">
        <f t="shared" si="125"/>
        <v>0</v>
      </c>
      <c r="AN253" s="36">
        <f t="shared" si="118"/>
        <v>0</v>
      </c>
      <c r="AO253" s="33"/>
    </row>
    <row r="254" spans="1:41" ht="15">
      <c r="A254" s="24" t="s">
        <v>12717</v>
      </c>
      <c r="B254" s="15">
        <f t="shared" si="98"/>
        <v>0</v>
      </c>
      <c r="C254" s="22" t="s">
        <v>12718</v>
      </c>
      <c r="D254" s="78">
        <f t="shared" si="99"/>
        <v>0</v>
      </c>
      <c r="E254" s="17">
        <f t="shared" si="100"/>
        <v>0</v>
      </c>
      <c r="F254" s="3">
        <f t="shared" si="101"/>
        <v>0</v>
      </c>
      <c r="G254" s="19">
        <f t="shared" si="119"/>
        <v>0</v>
      </c>
      <c r="H254" s="23">
        <v>0</v>
      </c>
      <c r="I254" s="17">
        <f t="shared" si="123"/>
        <v>0</v>
      </c>
      <c r="J254" s="17">
        <f t="shared" si="123"/>
        <v>0</v>
      </c>
      <c r="K254" s="79">
        <f t="shared" si="117"/>
        <v>0</v>
      </c>
      <c r="L254" s="17">
        <f t="shared" si="102"/>
        <v>0</v>
      </c>
      <c r="M254" s="78">
        <f t="shared" si="103"/>
        <v>0</v>
      </c>
      <c r="N254" s="17">
        <f t="shared" si="107"/>
        <v>0</v>
      </c>
      <c r="O254" s="3">
        <f t="shared" si="104"/>
        <v>0</v>
      </c>
      <c r="P254" s="31">
        <v>0</v>
      </c>
      <c r="Q254" s="30">
        <f t="shared" si="120"/>
        <v>0</v>
      </c>
      <c r="R254" s="17">
        <f t="shared" si="105"/>
        <v>0</v>
      </c>
      <c r="S254" s="17">
        <f t="shared" si="108"/>
        <v>0</v>
      </c>
      <c r="T254" s="23">
        <v>0</v>
      </c>
      <c r="U254" s="17">
        <f t="shared" si="106"/>
        <v>0</v>
      </c>
      <c r="W254" s="17">
        <f t="shared" si="124"/>
        <v>0</v>
      </c>
      <c r="X254" s="17">
        <f t="shared" si="124"/>
        <v>0</v>
      </c>
      <c r="Y254" s="17">
        <f t="shared" si="124"/>
        <v>0</v>
      </c>
      <c r="Z254" s="17">
        <f t="shared" si="124"/>
        <v>0</v>
      </c>
      <c r="AA254" s="17">
        <f t="shared" si="124"/>
        <v>0</v>
      </c>
      <c r="AB254" s="17">
        <f t="shared" si="124"/>
        <v>0</v>
      </c>
      <c r="AC254" s="17">
        <f t="shared" si="124"/>
        <v>0</v>
      </c>
      <c r="AD254" s="17">
        <f t="shared" si="124"/>
        <v>0</v>
      </c>
      <c r="AE254" s="17">
        <f t="shared" si="124"/>
        <v>0</v>
      </c>
      <c r="AG254" s="17">
        <f t="shared" si="125"/>
        <v>0</v>
      </c>
      <c r="AH254" s="17">
        <f t="shared" si="125"/>
        <v>0</v>
      </c>
      <c r="AI254" s="17">
        <f t="shared" si="125"/>
        <v>0</v>
      </c>
      <c r="AJ254" s="17">
        <f t="shared" si="125"/>
        <v>0</v>
      </c>
      <c r="AK254" s="17">
        <f t="shared" si="125"/>
        <v>0</v>
      </c>
      <c r="AL254" s="17">
        <f t="shared" si="125"/>
        <v>0</v>
      </c>
      <c r="AN254" s="36">
        <f t="shared" si="118"/>
        <v>0</v>
      </c>
      <c r="AO254" s="5"/>
    </row>
    <row r="255" spans="1:41" ht="15">
      <c r="A255" s="24" t="s">
        <v>12719</v>
      </c>
      <c r="B255" s="15">
        <f t="shared" si="98"/>
        <v>0</v>
      </c>
      <c r="C255" s="22" t="s">
        <v>12720</v>
      </c>
      <c r="D255" s="78">
        <f t="shared" si="99"/>
        <v>0</v>
      </c>
      <c r="E255" s="17">
        <f t="shared" si="100"/>
        <v>0</v>
      </c>
      <c r="F255" s="3">
        <f t="shared" si="101"/>
        <v>0</v>
      </c>
      <c r="G255" s="19">
        <f t="shared" si="119"/>
        <v>0</v>
      </c>
      <c r="H255" s="23">
        <v>0</v>
      </c>
      <c r="I255" s="17">
        <f t="shared" si="123"/>
        <v>0</v>
      </c>
      <c r="J255" s="17">
        <f t="shared" si="123"/>
        <v>0</v>
      </c>
      <c r="K255" s="79">
        <f t="shared" si="117"/>
        <v>0</v>
      </c>
      <c r="L255" s="17">
        <f t="shared" si="102"/>
        <v>0</v>
      </c>
      <c r="M255" s="78">
        <f t="shared" si="103"/>
        <v>0</v>
      </c>
      <c r="N255" s="17">
        <f t="shared" si="107"/>
        <v>0</v>
      </c>
      <c r="O255" s="3">
        <f t="shared" si="104"/>
        <v>0</v>
      </c>
      <c r="P255" s="31">
        <v>0</v>
      </c>
      <c r="Q255" s="30">
        <f t="shared" si="120"/>
        <v>0</v>
      </c>
      <c r="R255" s="17">
        <f t="shared" si="105"/>
        <v>0</v>
      </c>
      <c r="S255" s="17">
        <f t="shared" si="108"/>
        <v>0</v>
      </c>
      <c r="T255" s="23">
        <v>0</v>
      </c>
      <c r="U255" s="17">
        <f t="shared" si="106"/>
        <v>0</v>
      </c>
      <c r="W255" s="17">
        <f t="shared" si="124"/>
        <v>0</v>
      </c>
      <c r="X255" s="17">
        <f t="shared" si="124"/>
        <v>0</v>
      </c>
      <c r="Y255" s="17">
        <f t="shared" si="124"/>
        <v>0</v>
      </c>
      <c r="Z255" s="17">
        <f t="shared" si="124"/>
        <v>0</v>
      </c>
      <c r="AA255" s="17">
        <f t="shared" si="124"/>
        <v>0</v>
      </c>
      <c r="AB255" s="17">
        <f t="shared" si="124"/>
        <v>0</v>
      </c>
      <c r="AC255" s="17">
        <f t="shared" si="124"/>
        <v>0</v>
      </c>
      <c r="AD255" s="17">
        <f t="shared" si="124"/>
        <v>0</v>
      </c>
      <c r="AE255" s="17">
        <f t="shared" si="124"/>
        <v>0</v>
      </c>
      <c r="AG255" s="17">
        <f t="shared" si="125"/>
        <v>0</v>
      </c>
      <c r="AH255" s="17">
        <f t="shared" si="125"/>
        <v>0</v>
      </c>
      <c r="AI255" s="17">
        <f t="shared" si="125"/>
        <v>0</v>
      </c>
      <c r="AJ255" s="17">
        <f t="shared" si="125"/>
        <v>0</v>
      </c>
      <c r="AK255" s="17">
        <f t="shared" si="125"/>
        <v>0</v>
      </c>
      <c r="AL255" s="17">
        <f t="shared" si="125"/>
        <v>0</v>
      </c>
      <c r="AN255" s="36">
        <f t="shared" si="118"/>
        <v>0</v>
      </c>
      <c r="AO255" s="5"/>
    </row>
    <row r="256" spans="1:41" ht="15">
      <c r="A256" s="24" t="s">
        <v>12721</v>
      </c>
      <c r="B256" s="15">
        <f t="shared" si="98"/>
        <v>0</v>
      </c>
      <c r="C256" s="22" t="s">
        <v>12722</v>
      </c>
      <c r="D256" s="78">
        <f t="shared" si="99"/>
        <v>0</v>
      </c>
      <c r="E256" s="17">
        <f t="shared" si="100"/>
        <v>0</v>
      </c>
      <c r="F256" s="3">
        <f t="shared" si="101"/>
        <v>0</v>
      </c>
      <c r="G256" s="19">
        <f t="shared" si="119"/>
        <v>0</v>
      </c>
      <c r="H256" s="23">
        <v>0</v>
      </c>
      <c r="I256" s="17">
        <f t="shared" si="123"/>
        <v>0</v>
      </c>
      <c r="J256" s="17">
        <f t="shared" si="123"/>
        <v>0</v>
      </c>
      <c r="K256" s="79">
        <f t="shared" si="117"/>
        <v>0</v>
      </c>
      <c r="L256" s="17">
        <f t="shared" si="102"/>
        <v>0</v>
      </c>
      <c r="M256" s="78">
        <f t="shared" si="103"/>
        <v>0</v>
      </c>
      <c r="N256" s="17">
        <f t="shared" si="107"/>
        <v>0</v>
      </c>
      <c r="O256" s="3">
        <f t="shared" si="104"/>
        <v>0</v>
      </c>
      <c r="P256" s="31">
        <v>0</v>
      </c>
      <c r="Q256" s="30">
        <f t="shared" si="120"/>
        <v>0</v>
      </c>
      <c r="R256" s="17">
        <f t="shared" si="105"/>
        <v>0</v>
      </c>
      <c r="S256" s="17">
        <f t="shared" si="108"/>
        <v>0</v>
      </c>
      <c r="T256" s="23">
        <v>0</v>
      </c>
      <c r="U256" s="17">
        <f t="shared" si="106"/>
        <v>0</v>
      </c>
      <c r="W256" s="17">
        <f t="shared" si="124"/>
        <v>0</v>
      </c>
      <c r="X256" s="17">
        <f t="shared" si="124"/>
        <v>0</v>
      </c>
      <c r="Y256" s="17">
        <f t="shared" si="124"/>
        <v>0</v>
      </c>
      <c r="Z256" s="17">
        <f t="shared" si="124"/>
        <v>0</v>
      </c>
      <c r="AA256" s="17">
        <f t="shared" si="124"/>
        <v>0</v>
      </c>
      <c r="AB256" s="17">
        <f t="shared" si="124"/>
        <v>0</v>
      </c>
      <c r="AC256" s="17">
        <f t="shared" si="124"/>
        <v>0</v>
      </c>
      <c r="AD256" s="17">
        <f t="shared" si="124"/>
        <v>0</v>
      </c>
      <c r="AE256" s="17">
        <f t="shared" si="124"/>
        <v>0</v>
      </c>
      <c r="AG256" s="17">
        <f t="shared" si="125"/>
        <v>0</v>
      </c>
      <c r="AH256" s="17">
        <f t="shared" si="125"/>
        <v>0</v>
      </c>
      <c r="AI256" s="17">
        <f t="shared" si="125"/>
        <v>0</v>
      </c>
      <c r="AJ256" s="17">
        <f t="shared" si="125"/>
        <v>0</v>
      </c>
      <c r="AK256" s="17">
        <f t="shared" si="125"/>
        <v>0</v>
      </c>
      <c r="AL256" s="17">
        <f t="shared" si="125"/>
        <v>0</v>
      </c>
      <c r="AN256" s="36">
        <f t="shared" si="118"/>
        <v>0</v>
      </c>
      <c r="AO256" s="33"/>
    </row>
    <row r="257" spans="1:41" ht="15">
      <c r="A257" s="24" t="s">
        <v>12723</v>
      </c>
      <c r="B257" s="15">
        <f t="shared" si="98"/>
        <v>0</v>
      </c>
      <c r="C257" s="22" t="s">
        <v>12724</v>
      </c>
      <c r="D257" s="78">
        <f t="shared" si="99"/>
        <v>0</v>
      </c>
      <c r="E257" s="17">
        <f t="shared" si="100"/>
        <v>0</v>
      </c>
      <c r="F257" s="3">
        <f t="shared" si="101"/>
        <v>0</v>
      </c>
      <c r="G257" s="19">
        <f t="shared" si="119"/>
        <v>0</v>
      </c>
      <c r="H257" s="23">
        <v>0</v>
      </c>
      <c r="I257" s="17">
        <f t="shared" si="123"/>
        <v>0</v>
      </c>
      <c r="J257" s="17">
        <f t="shared" si="123"/>
        <v>0</v>
      </c>
      <c r="K257" s="79">
        <f t="shared" si="117"/>
        <v>0</v>
      </c>
      <c r="L257" s="17">
        <f t="shared" si="102"/>
        <v>0</v>
      </c>
      <c r="M257" s="78">
        <f t="shared" si="103"/>
        <v>0</v>
      </c>
      <c r="N257" s="17">
        <f t="shared" si="107"/>
        <v>0</v>
      </c>
      <c r="O257" s="3">
        <f t="shared" si="104"/>
        <v>0</v>
      </c>
      <c r="P257" s="31">
        <v>0</v>
      </c>
      <c r="Q257" s="30">
        <f t="shared" si="120"/>
        <v>0</v>
      </c>
      <c r="R257" s="17">
        <f t="shared" si="105"/>
        <v>0</v>
      </c>
      <c r="S257" s="17">
        <f t="shared" si="108"/>
        <v>0</v>
      </c>
      <c r="T257" s="23">
        <v>0</v>
      </c>
      <c r="U257" s="17">
        <f t="shared" si="106"/>
        <v>0</v>
      </c>
      <c r="W257" s="17">
        <f t="shared" si="124"/>
        <v>0</v>
      </c>
      <c r="X257" s="17">
        <f t="shared" si="124"/>
        <v>0</v>
      </c>
      <c r="Y257" s="17">
        <f t="shared" si="124"/>
        <v>0</v>
      </c>
      <c r="Z257" s="17">
        <f t="shared" si="124"/>
        <v>0</v>
      </c>
      <c r="AA257" s="17">
        <f t="shared" si="124"/>
        <v>0</v>
      </c>
      <c r="AB257" s="17">
        <f t="shared" si="124"/>
        <v>0</v>
      </c>
      <c r="AC257" s="17">
        <f t="shared" si="124"/>
        <v>0</v>
      </c>
      <c r="AD257" s="17">
        <f t="shared" si="124"/>
        <v>0</v>
      </c>
      <c r="AE257" s="17">
        <f t="shared" si="124"/>
        <v>0</v>
      </c>
      <c r="AG257" s="17">
        <f t="shared" si="125"/>
        <v>0</v>
      </c>
      <c r="AH257" s="17">
        <f t="shared" si="125"/>
        <v>0</v>
      </c>
      <c r="AI257" s="17">
        <f t="shared" si="125"/>
        <v>0</v>
      </c>
      <c r="AJ257" s="17">
        <f t="shared" si="125"/>
        <v>0</v>
      </c>
      <c r="AK257" s="17">
        <f t="shared" si="125"/>
        <v>0</v>
      </c>
      <c r="AL257" s="17">
        <f t="shared" si="125"/>
        <v>0</v>
      </c>
      <c r="AN257" s="36">
        <f t="shared" si="118"/>
        <v>0</v>
      </c>
      <c r="AO257" s="33"/>
    </row>
    <row r="258" spans="1:41" ht="15">
      <c r="A258" s="24" t="s">
        <v>12725</v>
      </c>
      <c r="B258" s="15">
        <f t="shared" si="98"/>
        <v>0</v>
      </c>
      <c r="C258" s="22" t="s">
        <v>12726</v>
      </c>
      <c r="D258" s="78">
        <f t="shared" si="99"/>
        <v>0</v>
      </c>
      <c r="E258" s="17">
        <f t="shared" si="100"/>
        <v>0</v>
      </c>
      <c r="F258" s="3">
        <f t="shared" si="101"/>
        <v>0</v>
      </c>
      <c r="G258" s="19">
        <f t="shared" si="119"/>
        <v>0</v>
      </c>
      <c r="H258" s="23">
        <v>0</v>
      </c>
      <c r="I258" s="17">
        <f t="shared" si="123"/>
        <v>0</v>
      </c>
      <c r="J258" s="17">
        <f t="shared" si="123"/>
        <v>0</v>
      </c>
      <c r="K258" s="79">
        <f t="shared" si="117"/>
        <v>0</v>
      </c>
      <c r="L258" s="17">
        <f t="shared" si="102"/>
        <v>0</v>
      </c>
      <c r="M258" s="78">
        <f t="shared" si="103"/>
        <v>0</v>
      </c>
      <c r="N258" s="17">
        <f t="shared" si="107"/>
        <v>0</v>
      </c>
      <c r="O258" s="3">
        <f t="shared" si="104"/>
        <v>0</v>
      </c>
      <c r="P258" s="31">
        <v>0</v>
      </c>
      <c r="Q258" s="30">
        <f t="shared" si="120"/>
        <v>0</v>
      </c>
      <c r="R258" s="17">
        <f t="shared" si="105"/>
        <v>0</v>
      </c>
      <c r="S258" s="17">
        <f t="shared" si="108"/>
        <v>0</v>
      </c>
      <c r="T258" s="23">
        <v>0</v>
      </c>
      <c r="U258" s="17">
        <f t="shared" si="106"/>
        <v>0</v>
      </c>
      <c r="W258" s="17">
        <f t="shared" ref="W258:AE267" si="126">SUMPRODUCT(W$374:W$599*(LEFT($A$374:$A$599,LEN($A258))=$A258))</f>
        <v>0</v>
      </c>
      <c r="X258" s="17">
        <f t="shared" si="126"/>
        <v>0</v>
      </c>
      <c r="Y258" s="17">
        <f t="shared" si="126"/>
        <v>0</v>
      </c>
      <c r="Z258" s="17">
        <f t="shared" si="126"/>
        <v>0</v>
      </c>
      <c r="AA258" s="17">
        <f t="shared" si="126"/>
        <v>0</v>
      </c>
      <c r="AB258" s="17">
        <f t="shared" si="126"/>
        <v>0</v>
      </c>
      <c r="AC258" s="17">
        <f t="shared" si="126"/>
        <v>0</v>
      </c>
      <c r="AD258" s="17">
        <f t="shared" si="126"/>
        <v>0</v>
      </c>
      <c r="AE258" s="17">
        <f t="shared" si="126"/>
        <v>0</v>
      </c>
      <c r="AG258" s="17">
        <f t="shared" ref="AG258:AL267" si="127">SUMPRODUCT(AG$374:AG$599*(LEFT($A$374:$A$599,LEN($A258))=$A258))</f>
        <v>0</v>
      </c>
      <c r="AH258" s="17">
        <f t="shared" si="127"/>
        <v>0</v>
      </c>
      <c r="AI258" s="17">
        <f t="shared" si="127"/>
        <v>0</v>
      </c>
      <c r="AJ258" s="17">
        <f t="shared" si="127"/>
        <v>0</v>
      </c>
      <c r="AK258" s="17">
        <f t="shared" si="127"/>
        <v>0</v>
      </c>
      <c r="AL258" s="17">
        <f t="shared" si="127"/>
        <v>0</v>
      </c>
      <c r="AN258" s="36">
        <f t="shared" si="118"/>
        <v>0</v>
      </c>
      <c r="AO258" s="5"/>
    </row>
    <row r="259" spans="1:41" ht="15">
      <c r="A259" s="24" t="s">
        <v>12727</v>
      </c>
      <c r="B259" s="15">
        <f t="shared" si="98"/>
        <v>0</v>
      </c>
      <c r="C259" s="22" t="s">
        <v>12728</v>
      </c>
      <c r="D259" s="78">
        <f t="shared" si="99"/>
        <v>0</v>
      </c>
      <c r="E259" s="17">
        <f t="shared" si="100"/>
        <v>0</v>
      </c>
      <c r="F259" s="3">
        <f t="shared" si="101"/>
        <v>0</v>
      </c>
      <c r="G259" s="19">
        <f t="shared" si="119"/>
        <v>0</v>
      </c>
      <c r="H259" s="23">
        <v>0</v>
      </c>
      <c r="I259" s="17">
        <f t="shared" si="123"/>
        <v>0</v>
      </c>
      <c r="J259" s="17">
        <f t="shared" si="123"/>
        <v>0</v>
      </c>
      <c r="K259" s="79">
        <f t="shared" si="117"/>
        <v>0</v>
      </c>
      <c r="L259" s="17">
        <f t="shared" si="102"/>
        <v>0</v>
      </c>
      <c r="M259" s="78">
        <f t="shared" si="103"/>
        <v>0</v>
      </c>
      <c r="N259" s="17">
        <f t="shared" si="107"/>
        <v>0</v>
      </c>
      <c r="O259" s="3">
        <f t="shared" si="104"/>
        <v>0</v>
      </c>
      <c r="P259" s="31">
        <v>0</v>
      </c>
      <c r="Q259" s="30">
        <f t="shared" si="120"/>
        <v>0</v>
      </c>
      <c r="R259" s="17">
        <f t="shared" si="105"/>
        <v>0</v>
      </c>
      <c r="S259" s="17">
        <f t="shared" si="108"/>
        <v>0</v>
      </c>
      <c r="T259" s="23">
        <v>0</v>
      </c>
      <c r="U259" s="17">
        <f t="shared" si="106"/>
        <v>0</v>
      </c>
      <c r="W259" s="17">
        <f t="shared" si="126"/>
        <v>0</v>
      </c>
      <c r="X259" s="17">
        <f t="shared" si="126"/>
        <v>0</v>
      </c>
      <c r="Y259" s="17">
        <f t="shared" si="126"/>
        <v>0</v>
      </c>
      <c r="Z259" s="17">
        <f t="shared" si="126"/>
        <v>0</v>
      </c>
      <c r="AA259" s="17">
        <f t="shared" si="126"/>
        <v>0</v>
      </c>
      <c r="AB259" s="17">
        <f t="shared" si="126"/>
        <v>0</v>
      </c>
      <c r="AC259" s="17">
        <f t="shared" si="126"/>
        <v>0</v>
      </c>
      <c r="AD259" s="17">
        <f t="shared" si="126"/>
        <v>0</v>
      </c>
      <c r="AE259" s="17">
        <f t="shared" si="126"/>
        <v>0</v>
      </c>
      <c r="AG259" s="17">
        <f t="shared" si="127"/>
        <v>0</v>
      </c>
      <c r="AH259" s="17">
        <f t="shared" si="127"/>
        <v>0</v>
      </c>
      <c r="AI259" s="17">
        <f t="shared" si="127"/>
        <v>0</v>
      </c>
      <c r="AJ259" s="17">
        <f t="shared" si="127"/>
        <v>0</v>
      </c>
      <c r="AK259" s="17">
        <f t="shared" si="127"/>
        <v>0</v>
      </c>
      <c r="AL259" s="17">
        <f t="shared" si="127"/>
        <v>0</v>
      </c>
      <c r="AN259" s="36">
        <f t="shared" si="118"/>
        <v>0</v>
      </c>
      <c r="AO259" s="5"/>
    </row>
    <row r="260" spans="1:41" ht="15">
      <c r="A260" s="24" t="s">
        <v>12729</v>
      </c>
      <c r="B260" s="15">
        <f t="shared" si="98"/>
        <v>0</v>
      </c>
      <c r="C260" s="22" t="s">
        <v>12730</v>
      </c>
      <c r="D260" s="78">
        <f t="shared" si="99"/>
        <v>0</v>
      </c>
      <c r="E260" s="17">
        <f t="shared" si="100"/>
        <v>0</v>
      </c>
      <c r="F260" s="3">
        <f t="shared" si="101"/>
        <v>0</v>
      </c>
      <c r="G260" s="19">
        <f t="shared" si="119"/>
        <v>0</v>
      </c>
      <c r="H260" s="23">
        <v>0</v>
      </c>
      <c r="I260" s="17">
        <f t="shared" si="123"/>
        <v>0</v>
      </c>
      <c r="J260" s="17">
        <f t="shared" si="123"/>
        <v>0</v>
      </c>
      <c r="K260" s="79">
        <f t="shared" si="117"/>
        <v>0</v>
      </c>
      <c r="L260" s="17">
        <f t="shared" si="102"/>
        <v>0</v>
      </c>
      <c r="M260" s="78">
        <f t="shared" si="103"/>
        <v>0</v>
      </c>
      <c r="N260" s="17">
        <f t="shared" si="107"/>
        <v>0</v>
      </c>
      <c r="O260" s="3">
        <f t="shared" si="104"/>
        <v>0</v>
      </c>
      <c r="P260" s="31">
        <v>0</v>
      </c>
      <c r="Q260" s="30">
        <f t="shared" si="120"/>
        <v>0</v>
      </c>
      <c r="R260" s="17">
        <f t="shared" si="105"/>
        <v>0</v>
      </c>
      <c r="S260" s="17">
        <f t="shared" si="108"/>
        <v>0</v>
      </c>
      <c r="T260" s="23">
        <v>0</v>
      </c>
      <c r="U260" s="17">
        <f t="shared" si="106"/>
        <v>0</v>
      </c>
      <c r="W260" s="17">
        <f t="shared" si="126"/>
        <v>0</v>
      </c>
      <c r="X260" s="17">
        <f t="shared" si="126"/>
        <v>0</v>
      </c>
      <c r="Y260" s="17">
        <f t="shared" si="126"/>
        <v>0</v>
      </c>
      <c r="Z260" s="17">
        <f t="shared" si="126"/>
        <v>0</v>
      </c>
      <c r="AA260" s="17">
        <f t="shared" si="126"/>
        <v>0</v>
      </c>
      <c r="AB260" s="17">
        <f t="shared" si="126"/>
        <v>0</v>
      </c>
      <c r="AC260" s="17">
        <f t="shared" si="126"/>
        <v>0</v>
      </c>
      <c r="AD260" s="17">
        <f t="shared" si="126"/>
        <v>0</v>
      </c>
      <c r="AE260" s="17">
        <f t="shared" si="126"/>
        <v>0</v>
      </c>
      <c r="AG260" s="17">
        <f t="shared" si="127"/>
        <v>0</v>
      </c>
      <c r="AH260" s="17">
        <f t="shared" si="127"/>
        <v>0</v>
      </c>
      <c r="AI260" s="17">
        <f t="shared" si="127"/>
        <v>0</v>
      </c>
      <c r="AJ260" s="17">
        <f t="shared" si="127"/>
        <v>0</v>
      </c>
      <c r="AK260" s="17">
        <f t="shared" si="127"/>
        <v>0</v>
      </c>
      <c r="AL260" s="17">
        <f t="shared" si="127"/>
        <v>0</v>
      </c>
      <c r="AN260" s="36">
        <f t="shared" si="118"/>
        <v>0</v>
      </c>
      <c r="AO260" s="33"/>
    </row>
    <row r="261" spans="1:41" ht="15">
      <c r="A261" s="24" t="s">
        <v>12731</v>
      </c>
      <c r="B261" s="15">
        <f t="shared" si="98"/>
        <v>0</v>
      </c>
      <c r="C261" s="22" t="s">
        <v>12732</v>
      </c>
      <c r="D261" s="78">
        <f t="shared" si="99"/>
        <v>0</v>
      </c>
      <c r="E261" s="17">
        <f t="shared" si="100"/>
        <v>0</v>
      </c>
      <c r="F261" s="3">
        <f t="shared" si="101"/>
        <v>0</v>
      </c>
      <c r="G261" s="19">
        <f t="shared" si="119"/>
        <v>0</v>
      </c>
      <c r="H261" s="23">
        <v>0</v>
      </c>
      <c r="I261" s="17">
        <f t="shared" si="123"/>
        <v>0</v>
      </c>
      <c r="J261" s="17">
        <f t="shared" si="123"/>
        <v>0</v>
      </c>
      <c r="K261" s="79">
        <f t="shared" si="117"/>
        <v>0</v>
      </c>
      <c r="L261" s="17">
        <f t="shared" si="102"/>
        <v>0</v>
      </c>
      <c r="M261" s="78">
        <f t="shared" si="103"/>
        <v>0</v>
      </c>
      <c r="N261" s="17">
        <f t="shared" si="107"/>
        <v>0</v>
      </c>
      <c r="O261" s="3">
        <f t="shared" si="104"/>
        <v>0</v>
      </c>
      <c r="P261" s="31">
        <v>0</v>
      </c>
      <c r="Q261" s="30">
        <f t="shared" si="120"/>
        <v>0</v>
      </c>
      <c r="R261" s="17">
        <f t="shared" si="105"/>
        <v>0</v>
      </c>
      <c r="S261" s="17">
        <f t="shared" si="108"/>
        <v>0</v>
      </c>
      <c r="T261" s="23">
        <v>0</v>
      </c>
      <c r="U261" s="17">
        <f t="shared" si="106"/>
        <v>0</v>
      </c>
      <c r="W261" s="17">
        <f t="shared" si="126"/>
        <v>0</v>
      </c>
      <c r="X261" s="17">
        <f t="shared" si="126"/>
        <v>0</v>
      </c>
      <c r="Y261" s="17">
        <f t="shared" si="126"/>
        <v>0</v>
      </c>
      <c r="Z261" s="17">
        <f t="shared" si="126"/>
        <v>0</v>
      </c>
      <c r="AA261" s="17">
        <f t="shared" si="126"/>
        <v>0</v>
      </c>
      <c r="AB261" s="17">
        <f t="shared" si="126"/>
        <v>0</v>
      </c>
      <c r="AC261" s="17">
        <f t="shared" si="126"/>
        <v>0</v>
      </c>
      <c r="AD261" s="17">
        <f t="shared" si="126"/>
        <v>0</v>
      </c>
      <c r="AE261" s="17">
        <f t="shared" si="126"/>
        <v>0</v>
      </c>
      <c r="AG261" s="17">
        <f t="shared" si="127"/>
        <v>0</v>
      </c>
      <c r="AH261" s="17">
        <f t="shared" si="127"/>
        <v>0</v>
      </c>
      <c r="AI261" s="17">
        <f t="shared" si="127"/>
        <v>0</v>
      </c>
      <c r="AJ261" s="17">
        <f t="shared" si="127"/>
        <v>0</v>
      </c>
      <c r="AK261" s="17">
        <f t="shared" si="127"/>
        <v>0</v>
      </c>
      <c r="AL261" s="17">
        <f t="shared" si="127"/>
        <v>0</v>
      </c>
      <c r="AN261" s="36">
        <f t="shared" si="118"/>
        <v>0</v>
      </c>
      <c r="AO261" s="33"/>
    </row>
    <row r="262" spans="1:41" ht="15">
      <c r="A262" s="24" t="s">
        <v>12733</v>
      </c>
      <c r="B262" s="15">
        <f t="shared" si="98"/>
        <v>0</v>
      </c>
      <c r="C262" s="22" t="s">
        <v>12734</v>
      </c>
      <c r="D262" s="78">
        <f t="shared" si="99"/>
        <v>0</v>
      </c>
      <c r="E262" s="17">
        <f t="shared" si="100"/>
        <v>0</v>
      </c>
      <c r="F262" s="3">
        <f t="shared" si="101"/>
        <v>0</v>
      </c>
      <c r="G262" s="19">
        <f t="shared" si="119"/>
        <v>0</v>
      </c>
      <c r="H262" s="23">
        <v>0</v>
      </c>
      <c r="I262" s="17">
        <f t="shared" si="123"/>
        <v>0</v>
      </c>
      <c r="J262" s="17">
        <f t="shared" si="123"/>
        <v>0</v>
      </c>
      <c r="K262" s="79">
        <f t="shared" si="117"/>
        <v>0</v>
      </c>
      <c r="L262" s="17">
        <f t="shared" si="102"/>
        <v>0</v>
      </c>
      <c r="M262" s="78">
        <f t="shared" si="103"/>
        <v>0</v>
      </c>
      <c r="N262" s="17">
        <f t="shared" si="107"/>
        <v>0</v>
      </c>
      <c r="O262" s="3">
        <f t="shared" si="104"/>
        <v>0</v>
      </c>
      <c r="P262" s="31">
        <v>0</v>
      </c>
      <c r="Q262" s="30">
        <f t="shared" si="120"/>
        <v>0</v>
      </c>
      <c r="R262" s="17">
        <f t="shared" si="105"/>
        <v>0</v>
      </c>
      <c r="S262" s="17">
        <f t="shared" si="108"/>
        <v>0</v>
      </c>
      <c r="T262" s="23">
        <v>0</v>
      </c>
      <c r="U262" s="17">
        <f t="shared" si="106"/>
        <v>0</v>
      </c>
      <c r="W262" s="17">
        <f t="shared" si="126"/>
        <v>0</v>
      </c>
      <c r="X262" s="17">
        <f t="shared" si="126"/>
        <v>0</v>
      </c>
      <c r="Y262" s="17">
        <f t="shared" si="126"/>
        <v>0</v>
      </c>
      <c r="Z262" s="17">
        <f t="shared" si="126"/>
        <v>0</v>
      </c>
      <c r="AA262" s="17">
        <f t="shared" si="126"/>
        <v>0</v>
      </c>
      <c r="AB262" s="17">
        <f t="shared" si="126"/>
        <v>0</v>
      </c>
      <c r="AC262" s="17">
        <f t="shared" si="126"/>
        <v>0</v>
      </c>
      <c r="AD262" s="17">
        <f t="shared" si="126"/>
        <v>0</v>
      </c>
      <c r="AE262" s="17">
        <f t="shared" si="126"/>
        <v>0</v>
      </c>
      <c r="AG262" s="17">
        <f t="shared" si="127"/>
        <v>0</v>
      </c>
      <c r="AH262" s="17">
        <f t="shared" si="127"/>
        <v>0</v>
      </c>
      <c r="AI262" s="17">
        <f t="shared" si="127"/>
        <v>0</v>
      </c>
      <c r="AJ262" s="17">
        <f t="shared" si="127"/>
        <v>0</v>
      </c>
      <c r="AK262" s="17">
        <f t="shared" si="127"/>
        <v>0</v>
      </c>
      <c r="AL262" s="17">
        <f t="shared" si="127"/>
        <v>0</v>
      </c>
      <c r="AN262" s="36">
        <f t="shared" si="118"/>
        <v>0</v>
      </c>
      <c r="AO262" s="5"/>
    </row>
    <row r="263" spans="1:41" ht="15">
      <c r="A263" s="24" t="s">
        <v>12735</v>
      </c>
      <c r="B263" s="15">
        <f t="shared" si="98"/>
        <v>0</v>
      </c>
      <c r="C263" s="22" t="s">
        <v>12736</v>
      </c>
      <c r="D263" s="78">
        <f t="shared" si="99"/>
        <v>0</v>
      </c>
      <c r="E263" s="17">
        <f t="shared" si="100"/>
        <v>0</v>
      </c>
      <c r="F263" s="3">
        <f t="shared" si="101"/>
        <v>0</v>
      </c>
      <c r="G263" s="19">
        <f t="shared" si="119"/>
        <v>0</v>
      </c>
      <c r="H263" s="20">
        <v>0</v>
      </c>
      <c r="I263" s="17">
        <f t="shared" si="123"/>
        <v>0</v>
      </c>
      <c r="J263" s="17">
        <f t="shared" si="123"/>
        <v>0</v>
      </c>
      <c r="K263" s="79">
        <f t="shared" si="117"/>
        <v>0</v>
      </c>
      <c r="L263" s="17">
        <f t="shared" si="102"/>
        <v>0</v>
      </c>
      <c r="M263" s="78">
        <f t="shared" si="103"/>
        <v>0</v>
      </c>
      <c r="N263" s="17">
        <f t="shared" si="107"/>
        <v>0</v>
      </c>
      <c r="O263" s="3">
        <f t="shared" si="104"/>
        <v>0</v>
      </c>
      <c r="P263" s="31">
        <v>0</v>
      </c>
      <c r="Q263" s="30">
        <f t="shared" si="120"/>
        <v>0</v>
      </c>
      <c r="R263" s="17">
        <f t="shared" si="105"/>
        <v>0</v>
      </c>
      <c r="S263" s="17">
        <f t="shared" si="108"/>
        <v>0</v>
      </c>
      <c r="T263" s="23">
        <v>0</v>
      </c>
      <c r="U263" s="17">
        <f t="shared" si="106"/>
        <v>0</v>
      </c>
      <c r="W263" s="17">
        <f t="shared" si="126"/>
        <v>0</v>
      </c>
      <c r="X263" s="17">
        <f t="shared" si="126"/>
        <v>0</v>
      </c>
      <c r="Y263" s="17">
        <f t="shared" si="126"/>
        <v>0</v>
      </c>
      <c r="Z263" s="17">
        <f t="shared" si="126"/>
        <v>0</v>
      </c>
      <c r="AA263" s="17">
        <f t="shared" si="126"/>
        <v>0</v>
      </c>
      <c r="AB263" s="17">
        <f t="shared" si="126"/>
        <v>0</v>
      </c>
      <c r="AC263" s="17">
        <f t="shared" si="126"/>
        <v>0</v>
      </c>
      <c r="AD263" s="17">
        <f t="shared" si="126"/>
        <v>0</v>
      </c>
      <c r="AE263" s="17">
        <f t="shared" si="126"/>
        <v>0</v>
      </c>
      <c r="AG263" s="17">
        <f t="shared" si="127"/>
        <v>0</v>
      </c>
      <c r="AH263" s="17">
        <f t="shared" si="127"/>
        <v>0</v>
      </c>
      <c r="AI263" s="17">
        <f t="shared" si="127"/>
        <v>0</v>
      </c>
      <c r="AJ263" s="17">
        <f t="shared" si="127"/>
        <v>0</v>
      </c>
      <c r="AK263" s="17">
        <f t="shared" si="127"/>
        <v>0</v>
      </c>
      <c r="AL263" s="17">
        <f t="shared" si="127"/>
        <v>0</v>
      </c>
      <c r="AN263" s="36">
        <f t="shared" si="118"/>
        <v>0</v>
      </c>
      <c r="AO263" s="5"/>
    </row>
    <row r="264" spans="1:41" ht="15">
      <c r="A264" s="24" t="s">
        <v>12737</v>
      </c>
      <c r="B264" s="15">
        <f t="shared" ref="B264:B327" si="128">D264-M264</f>
        <v>0</v>
      </c>
      <c r="C264" s="22" t="s">
        <v>12738</v>
      </c>
      <c r="D264" s="78">
        <f t="shared" ref="D264:D327" si="129">SUM(E264:F264,L264)</f>
        <v>0</v>
      </c>
      <c r="E264" s="17">
        <f t="shared" ref="E264:E327" si="130">SUMPRODUCT(E$374:E$599*(LEFT($A$374:$A$599,LEN($A264))=$A264))</f>
        <v>0</v>
      </c>
      <c r="F264" s="3">
        <f t="shared" ref="F264:F327" si="131">SUM(G264,H264:K264)</f>
        <v>0</v>
      </c>
      <c r="G264" s="19">
        <f t="shared" si="119"/>
        <v>0</v>
      </c>
      <c r="H264" s="23">
        <v>0</v>
      </c>
      <c r="I264" s="17">
        <f t="shared" si="123"/>
        <v>0</v>
      </c>
      <c r="J264" s="17">
        <f t="shared" si="123"/>
        <v>0</v>
      </c>
      <c r="K264" s="79">
        <f t="shared" si="117"/>
        <v>0</v>
      </c>
      <c r="L264" s="17">
        <f t="shared" ref="L264:L327" si="132">SUMPRODUCT(L$374:L$599*(LEFT($A$374:$A$599,LEN($A264))=$A264))</f>
        <v>0</v>
      </c>
      <c r="M264" s="78">
        <f t="shared" ref="M264:M327" si="133">SUM(N264:O264,U264)</f>
        <v>0</v>
      </c>
      <c r="N264" s="17">
        <f t="shared" si="107"/>
        <v>0</v>
      </c>
      <c r="O264" s="3">
        <f t="shared" ref="O264:O327" si="134">SUM(P264:T264)</f>
        <v>0</v>
      </c>
      <c r="P264" s="31">
        <v>0</v>
      </c>
      <c r="Q264" s="30">
        <f t="shared" si="120"/>
        <v>0</v>
      </c>
      <c r="R264" s="17">
        <f t="shared" ref="R264:R327" si="135">SUMPRODUCT(R$374:R$599*(LEFT($A$374:$A$599,LEN($A264))=$A264))</f>
        <v>0</v>
      </c>
      <c r="S264" s="17">
        <f t="shared" si="108"/>
        <v>0</v>
      </c>
      <c r="T264" s="23">
        <v>0</v>
      </c>
      <c r="U264" s="17">
        <f t="shared" ref="U264:U327" si="136">SUMPRODUCT(U$374:U$599*(LEFT($A$374:$A$599,LEN($A264))=$A264))</f>
        <v>0</v>
      </c>
      <c r="W264" s="17">
        <f t="shared" si="126"/>
        <v>0</v>
      </c>
      <c r="X264" s="17">
        <f t="shared" si="126"/>
        <v>0</v>
      </c>
      <c r="Y264" s="17">
        <f t="shared" si="126"/>
        <v>0</v>
      </c>
      <c r="Z264" s="17">
        <f t="shared" si="126"/>
        <v>0</v>
      </c>
      <c r="AA264" s="17">
        <f t="shared" si="126"/>
        <v>0</v>
      </c>
      <c r="AB264" s="17">
        <f t="shared" si="126"/>
        <v>0</v>
      </c>
      <c r="AC264" s="17">
        <f t="shared" si="126"/>
        <v>0</v>
      </c>
      <c r="AD264" s="17">
        <f t="shared" si="126"/>
        <v>0</v>
      </c>
      <c r="AE264" s="17">
        <f t="shared" si="126"/>
        <v>0</v>
      </c>
      <c r="AG264" s="17">
        <f t="shared" si="127"/>
        <v>0</v>
      </c>
      <c r="AH264" s="17">
        <f t="shared" si="127"/>
        <v>0</v>
      </c>
      <c r="AI264" s="17">
        <f t="shared" si="127"/>
        <v>0</v>
      </c>
      <c r="AJ264" s="17">
        <f t="shared" si="127"/>
        <v>0</v>
      </c>
      <c r="AK264" s="17">
        <f t="shared" si="127"/>
        <v>0</v>
      </c>
      <c r="AL264" s="17">
        <f t="shared" si="127"/>
        <v>0</v>
      </c>
      <c r="AN264" s="36">
        <f t="shared" si="118"/>
        <v>0</v>
      </c>
      <c r="AO264" s="33"/>
    </row>
    <row r="265" spans="1:41" ht="15">
      <c r="A265" s="24" t="s">
        <v>12739</v>
      </c>
      <c r="B265" s="15">
        <f t="shared" si="128"/>
        <v>0</v>
      </c>
      <c r="C265" s="22" t="s">
        <v>12740</v>
      </c>
      <c r="D265" s="78">
        <f t="shared" si="129"/>
        <v>0</v>
      </c>
      <c r="E265" s="17">
        <f t="shared" si="130"/>
        <v>0</v>
      </c>
      <c r="F265" s="3">
        <f t="shared" si="131"/>
        <v>0</v>
      </c>
      <c r="G265" s="19">
        <f t="shared" si="119"/>
        <v>0</v>
      </c>
      <c r="H265" s="23">
        <v>0</v>
      </c>
      <c r="I265" s="17">
        <f t="shared" si="123"/>
        <v>0</v>
      </c>
      <c r="J265" s="17">
        <f t="shared" si="123"/>
        <v>0</v>
      </c>
      <c r="K265" s="79">
        <f t="shared" si="117"/>
        <v>0</v>
      </c>
      <c r="L265" s="17">
        <f t="shared" si="132"/>
        <v>0</v>
      </c>
      <c r="M265" s="78">
        <f t="shared" si="133"/>
        <v>0</v>
      </c>
      <c r="N265" s="17">
        <f t="shared" ref="N265:N328" si="137">SUMPRODUCT(N$374:N$599*(LEFT($A$374:$A$599,LEN($A265))=$A265))+MIN(SUMPRODUCT(S$374:S$599*(LEFT($A$374:$A$599,LEN($A265))=$A265))+AN265,0)</f>
        <v>0</v>
      </c>
      <c r="O265" s="3">
        <f t="shared" si="134"/>
        <v>0</v>
      </c>
      <c r="P265" s="31">
        <v>0</v>
      </c>
      <c r="Q265" s="30">
        <f t="shared" si="120"/>
        <v>0</v>
      </c>
      <c r="R265" s="17">
        <f t="shared" si="135"/>
        <v>0</v>
      </c>
      <c r="S265" s="17">
        <f t="shared" ref="S265:S328" si="138">MAX(SUMPRODUCT(S$374:S$599*(LEFT($A$374:$A$599,LEN($A265))=$A265))+AN265,0)</f>
        <v>0</v>
      </c>
      <c r="T265" s="23">
        <v>0</v>
      </c>
      <c r="U265" s="17">
        <f t="shared" si="136"/>
        <v>0</v>
      </c>
      <c r="W265" s="17">
        <f t="shared" si="126"/>
        <v>0</v>
      </c>
      <c r="X265" s="17">
        <f t="shared" si="126"/>
        <v>0</v>
      </c>
      <c r="Y265" s="17">
        <f t="shared" si="126"/>
        <v>0</v>
      </c>
      <c r="Z265" s="17">
        <f t="shared" si="126"/>
        <v>0</v>
      </c>
      <c r="AA265" s="17">
        <f t="shared" si="126"/>
        <v>0</v>
      </c>
      <c r="AB265" s="17">
        <f t="shared" si="126"/>
        <v>0</v>
      </c>
      <c r="AC265" s="17">
        <f t="shared" si="126"/>
        <v>0</v>
      </c>
      <c r="AD265" s="17">
        <f t="shared" si="126"/>
        <v>0</v>
      </c>
      <c r="AE265" s="17">
        <f t="shared" si="126"/>
        <v>0</v>
      </c>
      <c r="AG265" s="17">
        <f t="shared" si="127"/>
        <v>0</v>
      </c>
      <c r="AH265" s="17">
        <f t="shared" si="127"/>
        <v>0</v>
      </c>
      <c r="AI265" s="17">
        <f t="shared" si="127"/>
        <v>0</v>
      </c>
      <c r="AJ265" s="17">
        <f t="shared" si="127"/>
        <v>0</v>
      </c>
      <c r="AK265" s="17">
        <f t="shared" si="127"/>
        <v>0</v>
      </c>
      <c r="AL265" s="17">
        <f t="shared" si="127"/>
        <v>0</v>
      </c>
      <c r="AN265" s="36">
        <f t="shared" si="118"/>
        <v>0</v>
      </c>
      <c r="AO265" s="33"/>
    </row>
    <row r="266" spans="1:41" ht="15">
      <c r="A266" s="24" t="s">
        <v>12741</v>
      </c>
      <c r="B266" s="15">
        <f t="shared" si="128"/>
        <v>0</v>
      </c>
      <c r="C266" s="22" t="s">
        <v>12742</v>
      </c>
      <c r="D266" s="78">
        <f t="shared" si="129"/>
        <v>0</v>
      </c>
      <c r="E266" s="17">
        <f t="shared" si="130"/>
        <v>0</v>
      </c>
      <c r="F266" s="3">
        <f t="shared" si="131"/>
        <v>0</v>
      </c>
      <c r="G266" s="19">
        <f t="shared" si="119"/>
        <v>0</v>
      </c>
      <c r="H266" s="23">
        <v>0</v>
      </c>
      <c r="I266" s="17">
        <f t="shared" si="123"/>
        <v>0</v>
      </c>
      <c r="J266" s="17">
        <f t="shared" si="123"/>
        <v>0</v>
      </c>
      <c r="K266" s="79">
        <f t="shared" si="117"/>
        <v>0</v>
      </c>
      <c r="L266" s="17">
        <f t="shared" si="132"/>
        <v>0</v>
      </c>
      <c r="M266" s="78">
        <f t="shared" si="133"/>
        <v>0</v>
      </c>
      <c r="N266" s="17">
        <f t="shared" si="137"/>
        <v>0</v>
      </c>
      <c r="O266" s="3">
        <f t="shared" si="134"/>
        <v>0</v>
      </c>
      <c r="P266" s="31">
        <v>0</v>
      </c>
      <c r="Q266" s="30">
        <f t="shared" si="120"/>
        <v>0</v>
      </c>
      <c r="R266" s="17">
        <f t="shared" si="135"/>
        <v>0</v>
      </c>
      <c r="S266" s="17">
        <f t="shared" si="138"/>
        <v>0</v>
      </c>
      <c r="T266" s="23">
        <v>0</v>
      </c>
      <c r="U266" s="17">
        <f t="shared" si="136"/>
        <v>0</v>
      </c>
      <c r="W266" s="17">
        <f t="shared" si="126"/>
        <v>0</v>
      </c>
      <c r="X266" s="17">
        <f t="shared" si="126"/>
        <v>0</v>
      </c>
      <c r="Y266" s="17">
        <f t="shared" si="126"/>
        <v>0</v>
      </c>
      <c r="Z266" s="17">
        <f t="shared" si="126"/>
        <v>0</v>
      </c>
      <c r="AA266" s="17">
        <f t="shared" si="126"/>
        <v>0</v>
      </c>
      <c r="AB266" s="17">
        <f t="shared" si="126"/>
        <v>0</v>
      </c>
      <c r="AC266" s="17">
        <f t="shared" si="126"/>
        <v>0</v>
      </c>
      <c r="AD266" s="17">
        <f t="shared" si="126"/>
        <v>0</v>
      </c>
      <c r="AE266" s="17">
        <f t="shared" si="126"/>
        <v>0</v>
      </c>
      <c r="AG266" s="17">
        <f t="shared" si="127"/>
        <v>0</v>
      </c>
      <c r="AH266" s="17">
        <f t="shared" si="127"/>
        <v>0</v>
      </c>
      <c r="AI266" s="17">
        <f t="shared" si="127"/>
        <v>0</v>
      </c>
      <c r="AJ266" s="17">
        <f t="shared" si="127"/>
        <v>0</v>
      </c>
      <c r="AK266" s="17">
        <f t="shared" si="127"/>
        <v>0</v>
      </c>
      <c r="AL266" s="17">
        <f t="shared" si="127"/>
        <v>0</v>
      </c>
      <c r="AN266" s="36">
        <f t="shared" si="118"/>
        <v>0</v>
      </c>
      <c r="AO266" s="5"/>
    </row>
    <row r="267" spans="1:41" ht="15">
      <c r="A267" s="24" t="s">
        <v>12743</v>
      </c>
      <c r="B267" s="15">
        <f t="shared" si="128"/>
        <v>0</v>
      </c>
      <c r="C267" s="22" t="s">
        <v>12744</v>
      </c>
      <c r="D267" s="78">
        <f t="shared" si="129"/>
        <v>0</v>
      </c>
      <c r="E267" s="17">
        <f t="shared" si="130"/>
        <v>0</v>
      </c>
      <c r="F267" s="3">
        <f t="shared" si="131"/>
        <v>0</v>
      </c>
      <c r="G267" s="19">
        <f t="shared" si="119"/>
        <v>0</v>
      </c>
      <c r="H267" s="23">
        <v>0</v>
      </c>
      <c r="I267" s="17">
        <f t="shared" si="123"/>
        <v>0</v>
      </c>
      <c r="J267" s="17">
        <f t="shared" si="123"/>
        <v>0</v>
      </c>
      <c r="K267" s="79">
        <f t="shared" si="117"/>
        <v>0</v>
      </c>
      <c r="L267" s="17">
        <f t="shared" si="132"/>
        <v>0</v>
      </c>
      <c r="M267" s="78">
        <f t="shared" si="133"/>
        <v>0</v>
      </c>
      <c r="N267" s="17">
        <f t="shared" si="137"/>
        <v>0</v>
      </c>
      <c r="O267" s="3">
        <f t="shared" si="134"/>
        <v>0</v>
      </c>
      <c r="P267" s="31">
        <v>0</v>
      </c>
      <c r="Q267" s="30">
        <f t="shared" si="120"/>
        <v>0</v>
      </c>
      <c r="R267" s="17">
        <f t="shared" si="135"/>
        <v>0</v>
      </c>
      <c r="S267" s="17">
        <f t="shared" si="138"/>
        <v>0</v>
      </c>
      <c r="T267" s="23">
        <v>0</v>
      </c>
      <c r="U267" s="17">
        <f t="shared" si="136"/>
        <v>0</v>
      </c>
      <c r="W267" s="17">
        <f t="shared" si="126"/>
        <v>0</v>
      </c>
      <c r="X267" s="17">
        <f t="shared" si="126"/>
        <v>0</v>
      </c>
      <c r="Y267" s="17">
        <f t="shared" si="126"/>
        <v>0</v>
      </c>
      <c r="Z267" s="17">
        <f t="shared" si="126"/>
        <v>0</v>
      </c>
      <c r="AA267" s="17">
        <f t="shared" si="126"/>
        <v>0</v>
      </c>
      <c r="AB267" s="17">
        <f t="shared" si="126"/>
        <v>0</v>
      </c>
      <c r="AC267" s="17">
        <f t="shared" si="126"/>
        <v>0</v>
      </c>
      <c r="AD267" s="17">
        <f t="shared" si="126"/>
        <v>0</v>
      </c>
      <c r="AE267" s="17">
        <f t="shared" si="126"/>
        <v>0</v>
      </c>
      <c r="AG267" s="17">
        <f t="shared" si="127"/>
        <v>0</v>
      </c>
      <c r="AH267" s="17">
        <f t="shared" si="127"/>
        <v>0</v>
      </c>
      <c r="AI267" s="17">
        <f t="shared" si="127"/>
        <v>0</v>
      </c>
      <c r="AJ267" s="17">
        <f t="shared" si="127"/>
        <v>0</v>
      </c>
      <c r="AK267" s="17">
        <f t="shared" si="127"/>
        <v>0</v>
      </c>
      <c r="AL267" s="17">
        <f t="shared" si="127"/>
        <v>0</v>
      </c>
      <c r="AN267" s="36">
        <f t="shared" si="118"/>
        <v>0</v>
      </c>
      <c r="AO267" s="5"/>
    </row>
    <row r="268" spans="1:41" ht="15">
      <c r="A268" s="24" t="s">
        <v>12745</v>
      </c>
      <c r="B268" s="15">
        <f t="shared" si="128"/>
        <v>0</v>
      </c>
      <c r="C268" s="22" t="s">
        <v>12746</v>
      </c>
      <c r="D268" s="78">
        <f t="shared" si="129"/>
        <v>0</v>
      </c>
      <c r="E268" s="17">
        <f t="shared" si="130"/>
        <v>0</v>
      </c>
      <c r="F268" s="3">
        <f t="shared" si="131"/>
        <v>0</v>
      </c>
      <c r="G268" s="19">
        <f t="shared" si="119"/>
        <v>0</v>
      </c>
      <c r="H268" s="23">
        <v>0</v>
      </c>
      <c r="I268" s="17">
        <f t="shared" ref="I268:J287" si="139">SUMPRODUCT(I$374:I$599*(LEFT($A$374:$A$599,LEN($A268))=$A268))</f>
        <v>0</v>
      </c>
      <c r="J268" s="17">
        <f t="shared" si="139"/>
        <v>0</v>
      </c>
      <c r="K268" s="79">
        <f t="shared" si="117"/>
        <v>0</v>
      </c>
      <c r="L268" s="17">
        <f t="shared" si="132"/>
        <v>0</v>
      </c>
      <c r="M268" s="78">
        <f t="shared" si="133"/>
        <v>0</v>
      </c>
      <c r="N268" s="17">
        <f t="shared" si="137"/>
        <v>0</v>
      </c>
      <c r="O268" s="3">
        <f t="shared" si="134"/>
        <v>0</v>
      </c>
      <c r="P268" s="31">
        <v>0</v>
      </c>
      <c r="Q268" s="30">
        <f t="shared" si="120"/>
        <v>0</v>
      </c>
      <c r="R268" s="17">
        <f t="shared" si="135"/>
        <v>0</v>
      </c>
      <c r="S268" s="17">
        <f t="shared" si="138"/>
        <v>0</v>
      </c>
      <c r="T268" s="23">
        <v>0</v>
      </c>
      <c r="U268" s="17">
        <f t="shared" si="136"/>
        <v>0</v>
      </c>
      <c r="W268" s="17">
        <f t="shared" ref="W268:AE277" si="140">SUMPRODUCT(W$374:W$599*(LEFT($A$374:$A$599,LEN($A268))=$A268))</f>
        <v>0</v>
      </c>
      <c r="X268" s="17">
        <f t="shared" si="140"/>
        <v>0</v>
      </c>
      <c r="Y268" s="17">
        <f t="shared" si="140"/>
        <v>0</v>
      </c>
      <c r="Z268" s="17">
        <f t="shared" si="140"/>
        <v>0</v>
      </c>
      <c r="AA268" s="17">
        <f t="shared" si="140"/>
        <v>0</v>
      </c>
      <c r="AB268" s="17">
        <f t="shared" si="140"/>
        <v>0</v>
      </c>
      <c r="AC268" s="17">
        <f t="shared" si="140"/>
        <v>0</v>
      </c>
      <c r="AD268" s="17">
        <f t="shared" si="140"/>
        <v>0</v>
      </c>
      <c r="AE268" s="17">
        <f t="shared" si="140"/>
        <v>0</v>
      </c>
      <c r="AG268" s="17">
        <f t="shared" ref="AG268:AL277" si="141">SUMPRODUCT(AG$374:AG$599*(LEFT($A$374:$A$599,LEN($A268))=$A268))</f>
        <v>0</v>
      </c>
      <c r="AH268" s="17">
        <f t="shared" si="141"/>
        <v>0</v>
      </c>
      <c r="AI268" s="17">
        <f t="shared" si="141"/>
        <v>0</v>
      </c>
      <c r="AJ268" s="17">
        <f t="shared" si="141"/>
        <v>0</v>
      </c>
      <c r="AK268" s="17">
        <f t="shared" si="141"/>
        <v>0</v>
      </c>
      <c r="AL268" s="17">
        <f t="shared" si="141"/>
        <v>0</v>
      </c>
      <c r="AN268" s="36">
        <f t="shared" si="118"/>
        <v>0</v>
      </c>
      <c r="AO268" s="33"/>
    </row>
    <row r="269" spans="1:41" ht="15">
      <c r="A269" s="24" t="s">
        <v>12747</v>
      </c>
      <c r="B269" s="15">
        <f t="shared" si="128"/>
        <v>0</v>
      </c>
      <c r="C269" s="22" t="s">
        <v>12748</v>
      </c>
      <c r="D269" s="78">
        <f t="shared" si="129"/>
        <v>0</v>
      </c>
      <c r="E269" s="17">
        <f t="shared" si="130"/>
        <v>0</v>
      </c>
      <c r="F269" s="3">
        <f t="shared" si="131"/>
        <v>0</v>
      </c>
      <c r="G269" s="19">
        <f t="shared" si="119"/>
        <v>0</v>
      </c>
      <c r="H269" s="23">
        <v>0</v>
      </c>
      <c r="I269" s="17">
        <f t="shared" si="139"/>
        <v>0</v>
      </c>
      <c r="J269" s="17">
        <f t="shared" si="139"/>
        <v>0</v>
      </c>
      <c r="K269" s="79">
        <f t="shared" si="117"/>
        <v>0</v>
      </c>
      <c r="L269" s="17">
        <f t="shared" si="132"/>
        <v>0</v>
      </c>
      <c r="M269" s="78">
        <f t="shared" si="133"/>
        <v>0</v>
      </c>
      <c r="N269" s="17">
        <f t="shared" si="137"/>
        <v>0</v>
      </c>
      <c r="O269" s="3">
        <f t="shared" si="134"/>
        <v>0</v>
      </c>
      <c r="P269" s="31">
        <v>0</v>
      </c>
      <c r="Q269" s="30">
        <f t="shared" si="120"/>
        <v>0</v>
      </c>
      <c r="R269" s="17">
        <f t="shared" si="135"/>
        <v>0</v>
      </c>
      <c r="S269" s="17">
        <f t="shared" si="138"/>
        <v>0</v>
      </c>
      <c r="T269" s="23">
        <v>0</v>
      </c>
      <c r="U269" s="17">
        <f t="shared" si="136"/>
        <v>0</v>
      </c>
      <c r="W269" s="17">
        <f t="shared" si="140"/>
        <v>0</v>
      </c>
      <c r="X269" s="17">
        <f t="shared" si="140"/>
        <v>0</v>
      </c>
      <c r="Y269" s="17">
        <f t="shared" si="140"/>
        <v>0</v>
      </c>
      <c r="Z269" s="17">
        <f t="shared" si="140"/>
        <v>0</v>
      </c>
      <c r="AA269" s="17">
        <f t="shared" si="140"/>
        <v>0</v>
      </c>
      <c r="AB269" s="17">
        <f t="shared" si="140"/>
        <v>0</v>
      </c>
      <c r="AC269" s="17">
        <f t="shared" si="140"/>
        <v>0</v>
      </c>
      <c r="AD269" s="17">
        <f t="shared" si="140"/>
        <v>0</v>
      </c>
      <c r="AE269" s="17">
        <f t="shared" si="140"/>
        <v>0</v>
      </c>
      <c r="AG269" s="17">
        <f t="shared" si="141"/>
        <v>0</v>
      </c>
      <c r="AH269" s="17">
        <f t="shared" si="141"/>
        <v>0</v>
      </c>
      <c r="AI269" s="17">
        <f t="shared" si="141"/>
        <v>0</v>
      </c>
      <c r="AJ269" s="17">
        <f t="shared" si="141"/>
        <v>0</v>
      </c>
      <c r="AK269" s="17">
        <f t="shared" si="141"/>
        <v>0</v>
      </c>
      <c r="AL269" s="17">
        <f t="shared" si="141"/>
        <v>0</v>
      </c>
      <c r="AN269" s="36">
        <f t="shared" si="118"/>
        <v>0</v>
      </c>
      <c r="AO269" s="33"/>
    </row>
    <row r="270" spans="1:41" ht="15">
      <c r="A270" s="24" t="s">
        <v>12749</v>
      </c>
      <c r="B270" s="15">
        <f t="shared" si="128"/>
        <v>0</v>
      </c>
      <c r="C270" s="22" t="s">
        <v>12750</v>
      </c>
      <c r="D270" s="78">
        <f t="shared" si="129"/>
        <v>0</v>
      </c>
      <c r="E270" s="17">
        <f t="shared" si="130"/>
        <v>0</v>
      </c>
      <c r="F270" s="3">
        <f t="shared" si="131"/>
        <v>0</v>
      </c>
      <c r="G270" s="19">
        <f t="shared" si="119"/>
        <v>0</v>
      </c>
      <c r="H270" s="20">
        <v>0</v>
      </c>
      <c r="I270" s="17">
        <f t="shared" si="139"/>
        <v>0</v>
      </c>
      <c r="J270" s="17">
        <f t="shared" si="139"/>
        <v>0</v>
      </c>
      <c r="K270" s="79">
        <f t="shared" si="117"/>
        <v>0</v>
      </c>
      <c r="L270" s="17">
        <f t="shared" si="132"/>
        <v>0</v>
      </c>
      <c r="M270" s="78">
        <f t="shared" si="133"/>
        <v>0</v>
      </c>
      <c r="N270" s="17">
        <f t="shared" si="137"/>
        <v>0</v>
      </c>
      <c r="O270" s="3">
        <f t="shared" si="134"/>
        <v>0</v>
      </c>
      <c r="P270" s="31">
        <v>0</v>
      </c>
      <c r="Q270" s="30">
        <f t="shared" si="120"/>
        <v>0</v>
      </c>
      <c r="R270" s="17">
        <f t="shared" si="135"/>
        <v>0</v>
      </c>
      <c r="S270" s="17">
        <f t="shared" si="138"/>
        <v>0</v>
      </c>
      <c r="T270" s="23">
        <v>0</v>
      </c>
      <c r="U270" s="17">
        <f t="shared" si="136"/>
        <v>0</v>
      </c>
      <c r="W270" s="17">
        <f t="shared" si="140"/>
        <v>0</v>
      </c>
      <c r="X270" s="17">
        <f t="shared" si="140"/>
        <v>0</v>
      </c>
      <c r="Y270" s="17">
        <f t="shared" si="140"/>
        <v>0</v>
      </c>
      <c r="Z270" s="17">
        <f t="shared" si="140"/>
        <v>0</v>
      </c>
      <c r="AA270" s="17">
        <f t="shared" si="140"/>
        <v>0</v>
      </c>
      <c r="AB270" s="17">
        <f t="shared" si="140"/>
        <v>0</v>
      </c>
      <c r="AC270" s="17">
        <f t="shared" si="140"/>
        <v>0</v>
      </c>
      <c r="AD270" s="17">
        <f t="shared" si="140"/>
        <v>0</v>
      </c>
      <c r="AE270" s="17">
        <f t="shared" si="140"/>
        <v>0</v>
      </c>
      <c r="AG270" s="17">
        <f t="shared" si="141"/>
        <v>0</v>
      </c>
      <c r="AH270" s="17">
        <f t="shared" si="141"/>
        <v>0</v>
      </c>
      <c r="AI270" s="17">
        <f t="shared" si="141"/>
        <v>0</v>
      </c>
      <c r="AJ270" s="17">
        <f t="shared" si="141"/>
        <v>0</v>
      </c>
      <c r="AK270" s="17">
        <f t="shared" si="141"/>
        <v>0</v>
      </c>
      <c r="AL270" s="17">
        <f t="shared" si="141"/>
        <v>0</v>
      </c>
      <c r="AN270" s="36">
        <f t="shared" si="118"/>
        <v>0</v>
      </c>
      <c r="AO270" s="5"/>
    </row>
    <row r="271" spans="1:41" ht="15">
      <c r="A271" s="24" t="s">
        <v>12751</v>
      </c>
      <c r="B271" s="15">
        <f t="shared" si="128"/>
        <v>0</v>
      </c>
      <c r="C271" s="22" t="s">
        <v>12752</v>
      </c>
      <c r="D271" s="78">
        <f t="shared" si="129"/>
        <v>0</v>
      </c>
      <c r="E271" s="17">
        <f t="shared" si="130"/>
        <v>0</v>
      </c>
      <c r="F271" s="3">
        <f t="shared" si="131"/>
        <v>0</v>
      </c>
      <c r="G271" s="19">
        <f t="shared" si="119"/>
        <v>0</v>
      </c>
      <c r="H271" s="23">
        <v>0</v>
      </c>
      <c r="I271" s="17">
        <f t="shared" si="139"/>
        <v>0</v>
      </c>
      <c r="J271" s="17">
        <f t="shared" si="139"/>
        <v>0</v>
      </c>
      <c r="K271" s="79">
        <f t="shared" si="117"/>
        <v>0</v>
      </c>
      <c r="L271" s="17">
        <f t="shared" si="132"/>
        <v>0</v>
      </c>
      <c r="M271" s="78">
        <f t="shared" si="133"/>
        <v>0</v>
      </c>
      <c r="N271" s="17">
        <f t="shared" si="137"/>
        <v>0</v>
      </c>
      <c r="O271" s="3">
        <f t="shared" si="134"/>
        <v>0</v>
      </c>
      <c r="P271" s="31">
        <v>0</v>
      </c>
      <c r="Q271" s="30">
        <f t="shared" si="120"/>
        <v>0</v>
      </c>
      <c r="R271" s="17">
        <f t="shared" si="135"/>
        <v>0</v>
      </c>
      <c r="S271" s="17">
        <f t="shared" si="138"/>
        <v>0</v>
      </c>
      <c r="T271" s="23">
        <v>0</v>
      </c>
      <c r="U271" s="17">
        <f t="shared" si="136"/>
        <v>0</v>
      </c>
      <c r="W271" s="17">
        <f t="shared" si="140"/>
        <v>0</v>
      </c>
      <c r="X271" s="17">
        <f t="shared" si="140"/>
        <v>0</v>
      </c>
      <c r="Y271" s="17">
        <f t="shared" si="140"/>
        <v>0</v>
      </c>
      <c r="Z271" s="17">
        <f t="shared" si="140"/>
        <v>0</v>
      </c>
      <c r="AA271" s="17">
        <f t="shared" si="140"/>
        <v>0</v>
      </c>
      <c r="AB271" s="17">
        <f t="shared" si="140"/>
        <v>0</v>
      </c>
      <c r="AC271" s="17">
        <f t="shared" si="140"/>
        <v>0</v>
      </c>
      <c r="AD271" s="17">
        <f t="shared" si="140"/>
        <v>0</v>
      </c>
      <c r="AE271" s="17">
        <f t="shared" si="140"/>
        <v>0</v>
      </c>
      <c r="AG271" s="17">
        <f t="shared" si="141"/>
        <v>0</v>
      </c>
      <c r="AH271" s="17">
        <f t="shared" si="141"/>
        <v>0</v>
      </c>
      <c r="AI271" s="17">
        <f t="shared" si="141"/>
        <v>0</v>
      </c>
      <c r="AJ271" s="17">
        <f t="shared" si="141"/>
        <v>0</v>
      </c>
      <c r="AK271" s="17">
        <f t="shared" si="141"/>
        <v>0</v>
      </c>
      <c r="AL271" s="17">
        <f t="shared" si="141"/>
        <v>0</v>
      </c>
      <c r="AN271" s="36">
        <f t="shared" si="118"/>
        <v>0</v>
      </c>
      <c r="AO271" s="5"/>
    </row>
    <row r="272" spans="1:41" ht="15">
      <c r="A272" s="24" t="s">
        <v>12753</v>
      </c>
      <c r="B272" s="15">
        <f t="shared" si="128"/>
        <v>0</v>
      </c>
      <c r="C272" s="22" t="s">
        <v>12754</v>
      </c>
      <c r="D272" s="78">
        <f t="shared" si="129"/>
        <v>0</v>
      </c>
      <c r="E272" s="17">
        <f t="shared" si="130"/>
        <v>0</v>
      </c>
      <c r="F272" s="3">
        <f t="shared" si="131"/>
        <v>0</v>
      </c>
      <c r="G272" s="19">
        <f t="shared" si="119"/>
        <v>0</v>
      </c>
      <c r="H272" s="23">
        <v>0</v>
      </c>
      <c r="I272" s="17">
        <f t="shared" si="139"/>
        <v>0</v>
      </c>
      <c r="J272" s="17">
        <f t="shared" si="139"/>
        <v>0</v>
      </c>
      <c r="K272" s="79">
        <f t="shared" si="117"/>
        <v>0</v>
      </c>
      <c r="L272" s="17">
        <f t="shared" si="132"/>
        <v>0</v>
      </c>
      <c r="M272" s="78">
        <f t="shared" si="133"/>
        <v>0</v>
      </c>
      <c r="N272" s="17">
        <f t="shared" si="137"/>
        <v>0</v>
      </c>
      <c r="O272" s="3">
        <f t="shared" si="134"/>
        <v>0</v>
      </c>
      <c r="P272" s="31">
        <v>0</v>
      </c>
      <c r="Q272" s="30">
        <f t="shared" si="120"/>
        <v>0</v>
      </c>
      <c r="R272" s="17">
        <f t="shared" si="135"/>
        <v>0</v>
      </c>
      <c r="S272" s="17">
        <f t="shared" si="138"/>
        <v>0</v>
      </c>
      <c r="T272" s="23">
        <v>0</v>
      </c>
      <c r="U272" s="17">
        <f t="shared" si="136"/>
        <v>0</v>
      </c>
      <c r="W272" s="17">
        <f t="shared" si="140"/>
        <v>0</v>
      </c>
      <c r="X272" s="17">
        <f t="shared" si="140"/>
        <v>0</v>
      </c>
      <c r="Y272" s="17">
        <f t="shared" si="140"/>
        <v>0</v>
      </c>
      <c r="Z272" s="17">
        <f t="shared" si="140"/>
        <v>0</v>
      </c>
      <c r="AA272" s="17">
        <f t="shared" si="140"/>
        <v>0</v>
      </c>
      <c r="AB272" s="17">
        <f t="shared" si="140"/>
        <v>0</v>
      </c>
      <c r="AC272" s="17">
        <f t="shared" si="140"/>
        <v>0</v>
      </c>
      <c r="AD272" s="17">
        <f t="shared" si="140"/>
        <v>0</v>
      </c>
      <c r="AE272" s="17">
        <f t="shared" si="140"/>
        <v>0</v>
      </c>
      <c r="AG272" s="17">
        <f t="shared" si="141"/>
        <v>0</v>
      </c>
      <c r="AH272" s="17">
        <f t="shared" si="141"/>
        <v>0</v>
      </c>
      <c r="AI272" s="17">
        <f t="shared" si="141"/>
        <v>0</v>
      </c>
      <c r="AJ272" s="17">
        <f t="shared" si="141"/>
        <v>0</v>
      </c>
      <c r="AK272" s="17">
        <f t="shared" si="141"/>
        <v>0</v>
      </c>
      <c r="AL272" s="17">
        <f t="shared" si="141"/>
        <v>0</v>
      </c>
      <c r="AN272" s="36">
        <f t="shared" si="118"/>
        <v>0</v>
      </c>
      <c r="AO272" s="33"/>
    </row>
    <row r="273" spans="1:41" ht="15">
      <c r="A273" s="24" t="s">
        <v>12755</v>
      </c>
      <c r="B273" s="15">
        <f t="shared" si="128"/>
        <v>0</v>
      </c>
      <c r="C273" s="22" t="s">
        <v>12756</v>
      </c>
      <c r="D273" s="78">
        <f t="shared" si="129"/>
        <v>0</v>
      </c>
      <c r="E273" s="17">
        <f t="shared" si="130"/>
        <v>0</v>
      </c>
      <c r="F273" s="3">
        <f t="shared" si="131"/>
        <v>0</v>
      </c>
      <c r="G273" s="19">
        <f t="shared" si="119"/>
        <v>0</v>
      </c>
      <c r="H273" s="23">
        <v>0</v>
      </c>
      <c r="I273" s="17">
        <f t="shared" si="139"/>
        <v>0</v>
      </c>
      <c r="J273" s="17">
        <f t="shared" si="139"/>
        <v>0</v>
      </c>
      <c r="K273" s="79">
        <f t="shared" si="117"/>
        <v>0</v>
      </c>
      <c r="L273" s="17">
        <f t="shared" si="132"/>
        <v>0</v>
      </c>
      <c r="M273" s="78">
        <f t="shared" si="133"/>
        <v>0</v>
      </c>
      <c r="N273" s="17">
        <f t="shared" si="137"/>
        <v>0</v>
      </c>
      <c r="O273" s="3">
        <f t="shared" si="134"/>
        <v>0</v>
      </c>
      <c r="P273" s="31">
        <v>0</v>
      </c>
      <c r="Q273" s="30">
        <f t="shared" si="120"/>
        <v>0</v>
      </c>
      <c r="R273" s="17">
        <f t="shared" si="135"/>
        <v>0</v>
      </c>
      <c r="S273" s="17">
        <f t="shared" si="138"/>
        <v>0</v>
      </c>
      <c r="T273" s="23">
        <v>0</v>
      </c>
      <c r="U273" s="17">
        <f t="shared" si="136"/>
        <v>0</v>
      </c>
      <c r="W273" s="17">
        <f t="shared" si="140"/>
        <v>0</v>
      </c>
      <c r="X273" s="17">
        <f t="shared" si="140"/>
        <v>0</v>
      </c>
      <c r="Y273" s="17">
        <f t="shared" si="140"/>
        <v>0</v>
      </c>
      <c r="Z273" s="17">
        <f t="shared" si="140"/>
        <v>0</v>
      </c>
      <c r="AA273" s="17">
        <f t="shared" si="140"/>
        <v>0</v>
      </c>
      <c r="AB273" s="17">
        <f t="shared" si="140"/>
        <v>0</v>
      </c>
      <c r="AC273" s="17">
        <f t="shared" si="140"/>
        <v>0</v>
      </c>
      <c r="AD273" s="17">
        <f t="shared" si="140"/>
        <v>0</v>
      </c>
      <c r="AE273" s="17">
        <f t="shared" si="140"/>
        <v>0</v>
      </c>
      <c r="AG273" s="17">
        <f t="shared" si="141"/>
        <v>0</v>
      </c>
      <c r="AH273" s="17">
        <f t="shared" si="141"/>
        <v>0</v>
      </c>
      <c r="AI273" s="17">
        <f t="shared" si="141"/>
        <v>0</v>
      </c>
      <c r="AJ273" s="17">
        <f t="shared" si="141"/>
        <v>0</v>
      </c>
      <c r="AK273" s="17">
        <f t="shared" si="141"/>
        <v>0</v>
      </c>
      <c r="AL273" s="17">
        <f t="shared" si="141"/>
        <v>0</v>
      </c>
      <c r="AN273" s="36">
        <f t="shared" si="118"/>
        <v>0</v>
      </c>
      <c r="AO273" s="33"/>
    </row>
    <row r="274" spans="1:41" ht="15">
      <c r="A274" s="24" t="s">
        <v>12757</v>
      </c>
      <c r="B274" s="15">
        <f t="shared" si="128"/>
        <v>0</v>
      </c>
      <c r="C274" s="22" t="s">
        <v>12758</v>
      </c>
      <c r="D274" s="78">
        <f t="shared" si="129"/>
        <v>0</v>
      </c>
      <c r="E274" s="17">
        <f t="shared" si="130"/>
        <v>0</v>
      </c>
      <c r="F274" s="3">
        <f t="shared" si="131"/>
        <v>0</v>
      </c>
      <c r="G274" s="19">
        <f t="shared" si="119"/>
        <v>0</v>
      </c>
      <c r="H274" s="23">
        <v>0</v>
      </c>
      <c r="I274" s="17">
        <f t="shared" si="139"/>
        <v>0</v>
      </c>
      <c r="J274" s="17">
        <f t="shared" si="139"/>
        <v>0</v>
      </c>
      <c r="K274" s="79">
        <f t="shared" si="117"/>
        <v>0</v>
      </c>
      <c r="L274" s="17">
        <f t="shared" si="132"/>
        <v>0</v>
      </c>
      <c r="M274" s="78">
        <f t="shared" si="133"/>
        <v>0</v>
      </c>
      <c r="N274" s="17">
        <f t="shared" si="137"/>
        <v>0</v>
      </c>
      <c r="O274" s="3">
        <f t="shared" si="134"/>
        <v>0</v>
      </c>
      <c r="P274" s="31">
        <v>0</v>
      </c>
      <c r="Q274" s="30">
        <f t="shared" si="120"/>
        <v>0</v>
      </c>
      <c r="R274" s="17">
        <f t="shared" si="135"/>
        <v>0</v>
      </c>
      <c r="S274" s="17">
        <f t="shared" si="138"/>
        <v>0</v>
      </c>
      <c r="T274" s="23">
        <v>0</v>
      </c>
      <c r="U274" s="17">
        <f t="shared" si="136"/>
        <v>0</v>
      </c>
      <c r="W274" s="17">
        <f t="shared" si="140"/>
        <v>0</v>
      </c>
      <c r="X274" s="17">
        <f t="shared" si="140"/>
        <v>0</v>
      </c>
      <c r="Y274" s="17">
        <f t="shared" si="140"/>
        <v>0</v>
      </c>
      <c r="Z274" s="17">
        <f t="shared" si="140"/>
        <v>0</v>
      </c>
      <c r="AA274" s="17">
        <f t="shared" si="140"/>
        <v>0</v>
      </c>
      <c r="AB274" s="17">
        <f t="shared" si="140"/>
        <v>0</v>
      </c>
      <c r="AC274" s="17">
        <f t="shared" si="140"/>
        <v>0</v>
      </c>
      <c r="AD274" s="17">
        <f t="shared" si="140"/>
        <v>0</v>
      </c>
      <c r="AE274" s="17">
        <f t="shared" si="140"/>
        <v>0</v>
      </c>
      <c r="AG274" s="17">
        <f t="shared" si="141"/>
        <v>0</v>
      </c>
      <c r="AH274" s="17">
        <f t="shared" si="141"/>
        <v>0</v>
      </c>
      <c r="AI274" s="17">
        <f t="shared" si="141"/>
        <v>0</v>
      </c>
      <c r="AJ274" s="17">
        <f t="shared" si="141"/>
        <v>0</v>
      </c>
      <c r="AK274" s="17">
        <f t="shared" si="141"/>
        <v>0</v>
      </c>
      <c r="AL274" s="17">
        <f t="shared" si="141"/>
        <v>0</v>
      </c>
      <c r="AN274" s="36">
        <f t="shared" si="118"/>
        <v>0</v>
      </c>
      <c r="AO274" s="5"/>
    </row>
    <row r="275" spans="1:41" ht="15">
      <c r="A275" s="24" t="s">
        <v>12759</v>
      </c>
      <c r="B275" s="15">
        <f t="shared" si="128"/>
        <v>0</v>
      </c>
      <c r="C275" s="22" t="s">
        <v>12760</v>
      </c>
      <c r="D275" s="78">
        <f t="shared" si="129"/>
        <v>0</v>
      </c>
      <c r="E275" s="17">
        <f t="shared" si="130"/>
        <v>0</v>
      </c>
      <c r="F275" s="3">
        <f t="shared" si="131"/>
        <v>0</v>
      </c>
      <c r="G275" s="19">
        <f t="shared" si="119"/>
        <v>0</v>
      </c>
      <c r="H275" s="23">
        <v>0</v>
      </c>
      <c r="I275" s="17">
        <f t="shared" si="139"/>
        <v>0</v>
      </c>
      <c r="J275" s="17">
        <f t="shared" si="139"/>
        <v>0</v>
      </c>
      <c r="K275" s="79">
        <f t="shared" si="117"/>
        <v>0</v>
      </c>
      <c r="L275" s="17">
        <f t="shared" si="132"/>
        <v>0</v>
      </c>
      <c r="M275" s="78">
        <f t="shared" si="133"/>
        <v>0</v>
      </c>
      <c r="N275" s="17">
        <f t="shared" si="137"/>
        <v>0</v>
      </c>
      <c r="O275" s="3">
        <f t="shared" si="134"/>
        <v>0</v>
      </c>
      <c r="P275" s="31">
        <v>0</v>
      </c>
      <c r="Q275" s="30">
        <f t="shared" si="120"/>
        <v>0</v>
      </c>
      <c r="R275" s="17">
        <f t="shared" si="135"/>
        <v>0</v>
      </c>
      <c r="S275" s="17">
        <f t="shared" si="138"/>
        <v>0</v>
      </c>
      <c r="T275" s="23">
        <v>0</v>
      </c>
      <c r="U275" s="17">
        <f t="shared" si="136"/>
        <v>0</v>
      </c>
      <c r="W275" s="17">
        <f t="shared" si="140"/>
        <v>0</v>
      </c>
      <c r="X275" s="17">
        <f t="shared" si="140"/>
        <v>0</v>
      </c>
      <c r="Y275" s="17">
        <f t="shared" si="140"/>
        <v>0</v>
      </c>
      <c r="Z275" s="17">
        <f t="shared" si="140"/>
        <v>0</v>
      </c>
      <c r="AA275" s="17">
        <f t="shared" si="140"/>
        <v>0</v>
      </c>
      <c r="AB275" s="17">
        <f t="shared" si="140"/>
        <v>0</v>
      </c>
      <c r="AC275" s="17">
        <f t="shared" si="140"/>
        <v>0</v>
      </c>
      <c r="AD275" s="17">
        <f t="shared" si="140"/>
        <v>0</v>
      </c>
      <c r="AE275" s="17">
        <f t="shared" si="140"/>
        <v>0</v>
      </c>
      <c r="AG275" s="17">
        <f t="shared" si="141"/>
        <v>0</v>
      </c>
      <c r="AH275" s="17">
        <f t="shared" si="141"/>
        <v>0</v>
      </c>
      <c r="AI275" s="17">
        <f t="shared" si="141"/>
        <v>0</v>
      </c>
      <c r="AJ275" s="17">
        <f t="shared" si="141"/>
        <v>0</v>
      </c>
      <c r="AK275" s="17">
        <f t="shared" si="141"/>
        <v>0</v>
      </c>
      <c r="AL275" s="17">
        <f t="shared" si="141"/>
        <v>0</v>
      </c>
      <c r="AN275" s="36">
        <f t="shared" si="118"/>
        <v>0</v>
      </c>
      <c r="AO275" s="5"/>
    </row>
    <row r="276" spans="1:41" ht="15">
      <c r="A276" s="24" t="s">
        <v>12761</v>
      </c>
      <c r="B276" s="15">
        <f t="shared" si="128"/>
        <v>0</v>
      </c>
      <c r="C276" s="22" t="s">
        <v>12762</v>
      </c>
      <c r="D276" s="78">
        <f t="shared" si="129"/>
        <v>0</v>
      </c>
      <c r="E276" s="17">
        <f t="shared" si="130"/>
        <v>0</v>
      </c>
      <c r="F276" s="3">
        <f t="shared" si="131"/>
        <v>0</v>
      </c>
      <c r="G276" s="19">
        <f t="shared" si="119"/>
        <v>0</v>
      </c>
      <c r="H276" s="23">
        <v>0</v>
      </c>
      <c r="I276" s="17">
        <f t="shared" si="139"/>
        <v>0</v>
      </c>
      <c r="J276" s="17">
        <f t="shared" si="139"/>
        <v>0</v>
      </c>
      <c r="K276" s="79">
        <f t="shared" si="117"/>
        <v>0</v>
      </c>
      <c r="L276" s="17">
        <f t="shared" si="132"/>
        <v>0</v>
      </c>
      <c r="M276" s="78">
        <f t="shared" si="133"/>
        <v>0</v>
      </c>
      <c r="N276" s="17">
        <f t="shared" si="137"/>
        <v>0</v>
      </c>
      <c r="O276" s="3">
        <f t="shared" si="134"/>
        <v>0</v>
      </c>
      <c r="P276" s="31">
        <v>0</v>
      </c>
      <c r="Q276" s="30">
        <f t="shared" si="120"/>
        <v>0</v>
      </c>
      <c r="R276" s="17">
        <f t="shared" si="135"/>
        <v>0</v>
      </c>
      <c r="S276" s="17">
        <f t="shared" si="138"/>
        <v>0</v>
      </c>
      <c r="T276" s="23">
        <v>0</v>
      </c>
      <c r="U276" s="17">
        <f t="shared" si="136"/>
        <v>0</v>
      </c>
      <c r="W276" s="17">
        <f t="shared" si="140"/>
        <v>0</v>
      </c>
      <c r="X276" s="17">
        <f t="shared" si="140"/>
        <v>0</v>
      </c>
      <c r="Y276" s="17">
        <f t="shared" si="140"/>
        <v>0</v>
      </c>
      <c r="Z276" s="17">
        <f t="shared" si="140"/>
        <v>0</v>
      </c>
      <c r="AA276" s="17">
        <f t="shared" si="140"/>
        <v>0</v>
      </c>
      <c r="AB276" s="17">
        <f t="shared" si="140"/>
        <v>0</v>
      </c>
      <c r="AC276" s="17">
        <f t="shared" si="140"/>
        <v>0</v>
      </c>
      <c r="AD276" s="17">
        <f t="shared" si="140"/>
        <v>0</v>
      </c>
      <c r="AE276" s="17">
        <f t="shared" si="140"/>
        <v>0</v>
      </c>
      <c r="AG276" s="17">
        <f t="shared" si="141"/>
        <v>0</v>
      </c>
      <c r="AH276" s="17">
        <f t="shared" si="141"/>
        <v>0</v>
      </c>
      <c r="AI276" s="17">
        <f t="shared" si="141"/>
        <v>0</v>
      </c>
      <c r="AJ276" s="17">
        <f t="shared" si="141"/>
        <v>0</v>
      </c>
      <c r="AK276" s="17">
        <f t="shared" si="141"/>
        <v>0</v>
      </c>
      <c r="AL276" s="17">
        <f t="shared" si="141"/>
        <v>0</v>
      </c>
      <c r="AN276" s="36">
        <f t="shared" si="118"/>
        <v>0</v>
      </c>
      <c r="AO276" s="33"/>
    </row>
    <row r="277" spans="1:41" ht="15">
      <c r="A277" s="24" t="s">
        <v>12763</v>
      </c>
      <c r="B277" s="15">
        <f t="shared" si="128"/>
        <v>0</v>
      </c>
      <c r="C277" s="22" t="s">
        <v>12764</v>
      </c>
      <c r="D277" s="78">
        <f t="shared" si="129"/>
        <v>0</v>
      </c>
      <c r="E277" s="17">
        <f t="shared" si="130"/>
        <v>0</v>
      </c>
      <c r="F277" s="3">
        <f t="shared" si="131"/>
        <v>0</v>
      </c>
      <c r="G277" s="19">
        <f t="shared" si="119"/>
        <v>0</v>
      </c>
      <c r="H277" s="23">
        <v>0</v>
      </c>
      <c r="I277" s="17">
        <f t="shared" si="139"/>
        <v>0</v>
      </c>
      <c r="J277" s="17">
        <f t="shared" si="139"/>
        <v>0</v>
      </c>
      <c r="K277" s="79">
        <f t="shared" si="117"/>
        <v>0</v>
      </c>
      <c r="L277" s="17">
        <f t="shared" si="132"/>
        <v>0</v>
      </c>
      <c r="M277" s="78">
        <f t="shared" si="133"/>
        <v>0</v>
      </c>
      <c r="N277" s="17">
        <f t="shared" si="137"/>
        <v>0</v>
      </c>
      <c r="O277" s="3">
        <f t="shared" si="134"/>
        <v>0</v>
      </c>
      <c r="P277" s="31">
        <v>0</v>
      </c>
      <c r="Q277" s="30">
        <f t="shared" si="120"/>
        <v>0</v>
      </c>
      <c r="R277" s="17">
        <f t="shared" si="135"/>
        <v>0</v>
      </c>
      <c r="S277" s="17">
        <f t="shared" si="138"/>
        <v>0</v>
      </c>
      <c r="T277" s="23">
        <v>0</v>
      </c>
      <c r="U277" s="17">
        <f t="shared" si="136"/>
        <v>0</v>
      </c>
      <c r="W277" s="17">
        <f t="shared" si="140"/>
        <v>0</v>
      </c>
      <c r="X277" s="17">
        <f t="shared" si="140"/>
        <v>0</v>
      </c>
      <c r="Y277" s="17">
        <f t="shared" si="140"/>
        <v>0</v>
      </c>
      <c r="Z277" s="17">
        <f t="shared" si="140"/>
        <v>0</v>
      </c>
      <c r="AA277" s="17">
        <f t="shared" si="140"/>
        <v>0</v>
      </c>
      <c r="AB277" s="17">
        <f t="shared" si="140"/>
        <v>0</v>
      </c>
      <c r="AC277" s="17">
        <f t="shared" si="140"/>
        <v>0</v>
      </c>
      <c r="AD277" s="17">
        <f t="shared" si="140"/>
        <v>0</v>
      </c>
      <c r="AE277" s="17">
        <f t="shared" si="140"/>
        <v>0</v>
      </c>
      <c r="AG277" s="17">
        <f t="shared" si="141"/>
        <v>0</v>
      </c>
      <c r="AH277" s="17">
        <f t="shared" si="141"/>
        <v>0</v>
      </c>
      <c r="AI277" s="17">
        <f t="shared" si="141"/>
        <v>0</v>
      </c>
      <c r="AJ277" s="17">
        <f t="shared" si="141"/>
        <v>0</v>
      </c>
      <c r="AK277" s="17">
        <f t="shared" si="141"/>
        <v>0</v>
      </c>
      <c r="AL277" s="17">
        <f t="shared" si="141"/>
        <v>0</v>
      </c>
      <c r="AN277" s="36">
        <f t="shared" si="118"/>
        <v>0</v>
      </c>
      <c r="AO277" s="33"/>
    </row>
    <row r="278" spans="1:41" ht="15">
      <c r="A278" s="24" t="s">
        <v>12765</v>
      </c>
      <c r="B278" s="15">
        <f t="shared" si="128"/>
        <v>0</v>
      </c>
      <c r="C278" s="22" t="s">
        <v>12766</v>
      </c>
      <c r="D278" s="78">
        <f t="shared" si="129"/>
        <v>0</v>
      </c>
      <c r="E278" s="17">
        <f t="shared" si="130"/>
        <v>0</v>
      </c>
      <c r="F278" s="3">
        <f t="shared" si="131"/>
        <v>0</v>
      </c>
      <c r="G278" s="19">
        <f t="shared" si="119"/>
        <v>0</v>
      </c>
      <c r="H278" s="23">
        <v>0</v>
      </c>
      <c r="I278" s="17">
        <f t="shared" si="139"/>
        <v>0</v>
      </c>
      <c r="J278" s="17">
        <f t="shared" si="139"/>
        <v>0</v>
      </c>
      <c r="K278" s="79">
        <f t="shared" si="117"/>
        <v>0</v>
      </c>
      <c r="L278" s="17">
        <f t="shared" si="132"/>
        <v>0</v>
      </c>
      <c r="M278" s="78">
        <f t="shared" si="133"/>
        <v>0</v>
      </c>
      <c r="N278" s="17">
        <f t="shared" si="137"/>
        <v>0</v>
      </c>
      <c r="O278" s="3">
        <f t="shared" si="134"/>
        <v>0</v>
      </c>
      <c r="P278" s="31">
        <v>0</v>
      </c>
      <c r="Q278" s="30">
        <f t="shared" si="120"/>
        <v>0</v>
      </c>
      <c r="R278" s="17">
        <f t="shared" si="135"/>
        <v>0</v>
      </c>
      <c r="S278" s="17">
        <f t="shared" si="138"/>
        <v>0</v>
      </c>
      <c r="T278" s="23">
        <v>0</v>
      </c>
      <c r="U278" s="17">
        <f t="shared" si="136"/>
        <v>0</v>
      </c>
      <c r="W278" s="17">
        <f t="shared" ref="W278:AE287" si="142">SUMPRODUCT(W$374:W$599*(LEFT($A$374:$A$599,LEN($A278))=$A278))</f>
        <v>0</v>
      </c>
      <c r="X278" s="17">
        <f t="shared" si="142"/>
        <v>0</v>
      </c>
      <c r="Y278" s="17">
        <f t="shared" si="142"/>
        <v>0</v>
      </c>
      <c r="Z278" s="17">
        <f t="shared" si="142"/>
        <v>0</v>
      </c>
      <c r="AA278" s="17">
        <f t="shared" si="142"/>
        <v>0</v>
      </c>
      <c r="AB278" s="17">
        <f t="shared" si="142"/>
        <v>0</v>
      </c>
      <c r="AC278" s="17">
        <f t="shared" si="142"/>
        <v>0</v>
      </c>
      <c r="AD278" s="17">
        <f t="shared" si="142"/>
        <v>0</v>
      </c>
      <c r="AE278" s="17">
        <f t="shared" si="142"/>
        <v>0</v>
      </c>
      <c r="AG278" s="17">
        <f t="shared" ref="AG278:AL287" si="143">SUMPRODUCT(AG$374:AG$599*(LEFT($A$374:$A$599,LEN($A278))=$A278))</f>
        <v>0</v>
      </c>
      <c r="AH278" s="17">
        <f t="shared" si="143"/>
        <v>0</v>
      </c>
      <c r="AI278" s="17">
        <f t="shared" si="143"/>
        <v>0</v>
      </c>
      <c r="AJ278" s="17">
        <f t="shared" si="143"/>
        <v>0</v>
      </c>
      <c r="AK278" s="17">
        <f t="shared" si="143"/>
        <v>0</v>
      </c>
      <c r="AL278" s="17">
        <f t="shared" si="143"/>
        <v>0</v>
      </c>
      <c r="AN278" s="36">
        <f t="shared" si="118"/>
        <v>0</v>
      </c>
      <c r="AO278" s="5"/>
    </row>
    <row r="279" spans="1:41" ht="15">
      <c r="A279" s="24" t="s">
        <v>12767</v>
      </c>
      <c r="B279" s="15">
        <f t="shared" si="128"/>
        <v>0</v>
      </c>
      <c r="C279" s="22" t="s">
        <v>12768</v>
      </c>
      <c r="D279" s="78">
        <f t="shared" si="129"/>
        <v>0</v>
      </c>
      <c r="E279" s="17">
        <f t="shared" si="130"/>
        <v>0</v>
      </c>
      <c r="F279" s="3">
        <f t="shared" si="131"/>
        <v>0</v>
      </c>
      <c r="G279" s="19">
        <f t="shared" si="119"/>
        <v>0</v>
      </c>
      <c r="H279" s="23">
        <v>0</v>
      </c>
      <c r="I279" s="17">
        <f t="shared" si="139"/>
        <v>0</v>
      </c>
      <c r="J279" s="17">
        <f t="shared" si="139"/>
        <v>0</v>
      </c>
      <c r="K279" s="79">
        <f t="shared" si="117"/>
        <v>0</v>
      </c>
      <c r="L279" s="17">
        <f t="shared" si="132"/>
        <v>0</v>
      </c>
      <c r="M279" s="78">
        <f t="shared" si="133"/>
        <v>0</v>
      </c>
      <c r="N279" s="17">
        <f t="shared" si="137"/>
        <v>0</v>
      </c>
      <c r="O279" s="3">
        <f t="shared" si="134"/>
        <v>0</v>
      </c>
      <c r="P279" s="31">
        <v>0</v>
      </c>
      <c r="Q279" s="30">
        <f t="shared" si="120"/>
        <v>0</v>
      </c>
      <c r="R279" s="17">
        <f t="shared" si="135"/>
        <v>0</v>
      </c>
      <c r="S279" s="17">
        <f t="shared" si="138"/>
        <v>0</v>
      </c>
      <c r="T279" s="23">
        <v>0</v>
      </c>
      <c r="U279" s="17">
        <f t="shared" si="136"/>
        <v>0</v>
      </c>
      <c r="W279" s="17">
        <f t="shared" si="142"/>
        <v>0</v>
      </c>
      <c r="X279" s="17">
        <f t="shared" si="142"/>
        <v>0</v>
      </c>
      <c r="Y279" s="17">
        <f t="shared" si="142"/>
        <v>0</v>
      </c>
      <c r="Z279" s="17">
        <f t="shared" si="142"/>
        <v>0</v>
      </c>
      <c r="AA279" s="17">
        <f t="shared" si="142"/>
        <v>0</v>
      </c>
      <c r="AB279" s="17">
        <f t="shared" si="142"/>
        <v>0</v>
      </c>
      <c r="AC279" s="17">
        <f t="shared" si="142"/>
        <v>0</v>
      </c>
      <c r="AD279" s="17">
        <f t="shared" si="142"/>
        <v>0</v>
      </c>
      <c r="AE279" s="17">
        <f t="shared" si="142"/>
        <v>0</v>
      </c>
      <c r="AG279" s="17">
        <f t="shared" si="143"/>
        <v>0</v>
      </c>
      <c r="AH279" s="17">
        <f t="shared" si="143"/>
        <v>0</v>
      </c>
      <c r="AI279" s="17">
        <f t="shared" si="143"/>
        <v>0</v>
      </c>
      <c r="AJ279" s="17">
        <f t="shared" si="143"/>
        <v>0</v>
      </c>
      <c r="AK279" s="17">
        <f t="shared" si="143"/>
        <v>0</v>
      </c>
      <c r="AL279" s="17">
        <f t="shared" si="143"/>
        <v>0</v>
      </c>
      <c r="AN279" s="36">
        <f t="shared" si="118"/>
        <v>0</v>
      </c>
      <c r="AO279" s="5"/>
    </row>
    <row r="280" spans="1:41" ht="15">
      <c r="A280" s="24" t="s">
        <v>12769</v>
      </c>
      <c r="B280" s="15">
        <f t="shared" si="128"/>
        <v>0</v>
      </c>
      <c r="C280" s="22" t="s">
        <v>12770</v>
      </c>
      <c r="D280" s="78">
        <f t="shared" si="129"/>
        <v>0</v>
      </c>
      <c r="E280" s="17">
        <f t="shared" si="130"/>
        <v>0</v>
      </c>
      <c r="F280" s="3">
        <f t="shared" si="131"/>
        <v>0</v>
      </c>
      <c r="G280" s="19">
        <f t="shared" si="119"/>
        <v>0</v>
      </c>
      <c r="H280" s="23">
        <v>0</v>
      </c>
      <c r="I280" s="17">
        <f t="shared" si="139"/>
        <v>0</v>
      </c>
      <c r="J280" s="17">
        <f t="shared" si="139"/>
        <v>0</v>
      </c>
      <c r="K280" s="79">
        <f t="shared" si="117"/>
        <v>0</v>
      </c>
      <c r="L280" s="17">
        <f t="shared" si="132"/>
        <v>0</v>
      </c>
      <c r="M280" s="78">
        <f t="shared" si="133"/>
        <v>0</v>
      </c>
      <c r="N280" s="17">
        <f t="shared" si="137"/>
        <v>0</v>
      </c>
      <c r="O280" s="3">
        <f t="shared" si="134"/>
        <v>0</v>
      </c>
      <c r="P280" s="31">
        <v>0</v>
      </c>
      <c r="Q280" s="30">
        <f t="shared" si="120"/>
        <v>0</v>
      </c>
      <c r="R280" s="17">
        <f t="shared" si="135"/>
        <v>0</v>
      </c>
      <c r="S280" s="17">
        <f t="shared" si="138"/>
        <v>0</v>
      </c>
      <c r="T280" s="23">
        <v>0</v>
      </c>
      <c r="U280" s="17">
        <f t="shared" si="136"/>
        <v>0</v>
      </c>
      <c r="W280" s="17">
        <f t="shared" si="142"/>
        <v>0</v>
      </c>
      <c r="X280" s="17">
        <f t="shared" si="142"/>
        <v>0</v>
      </c>
      <c r="Y280" s="17">
        <f t="shared" si="142"/>
        <v>0</v>
      </c>
      <c r="Z280" s="17">
        <f t="shared" si="142"/>
        <v>0</v>
      </c>
      <c r="AA280" s="17">
        <f t="shared" si="142"/>
        <v>0</v>
      </c>
      <c r="AB280" s="17">
        <f t="shared" si="142"/>
        <v>0</v>
      </c>
      <c r="AC280" s="17">
        <f t="shared" si="142"/>
        <v>0</v>
      </c>
      <c r="AD280" s="17">
        <f t="shared" si="142"/>
        <v>0</v>
      </c>
      <c r="AE280" s="17">
        <f t="shared" si="142"/>
        <v>0</v>
      </c>
      <c r="AG280" s="17">
        <f t="shared" si="143"/>
        <v>0</v>
      </c>
      <c r="AH280" s="17">
        <f t="shared" si="143"/>
        <v>0</v>
      </c>
      <c r="AI280" s="17">
        <f t="shared" si="143"/>
        <v>0</v>
      </c>
      <c r="AJ280" s="17">
        <f t="shared" si="143"/>
        <v>0</v>
      </c>
      <c r="AK280" s="17">
        <f t="shared" si="143"/>
        <v>0</v>
      </c>
      <c r="AL280" s="17">
        <f t="shared" si="143"/>
        <v>0</v>
      </c>
      <c r="AN280" s="36">
        <f t="shared" si="118"/>
        <v>0</v>
      </c>
      <c r="AO280" s="33"/>
    </row>
    <row r="281" spans="1:41" ht="15">
      <c r="A281" s="24" t="s">
        <v>12771</v>
      </c>
      <c r="B281" s="15">
        <f t="shared" si="128"/>
        <v>0</v>
      </c>
      <c r="C281" s="22" t="s">
        <v>12772</v>
      </c>
      <c r="D281" s="78">
        <f t="shared" si="129"/>
        <v>0</v>
      </c>
      <c r="E281" s="17">
        <f t="shared" si="130"/>
        <v>0</v>
      </c>
      <c r="F281" s="3">
        <f t="shared" si="131"/>
        <v>0</v>
      </c>
      <c r="G281" s="19">
        <f t="shared" si="119"/>
        <v>0</v>
      </c>
      <c r="H281" s="23">
        <v>0</v>
      </c>
      <c r="I281" s="17">
        <f t="shared" si="139"/>
        <v>0</v>
      </c>
      <c r="J281" s="17">
        <f t="shared" si="139"/>
        <v>0</v>
      </c>
      <c r="K281" s="79">
        <f t="shared" si="117"/>
        <v>0</v>
      </c>
      <c r="L281" s="17">
        <f t="shared" si="132"/>
        <v>0</v>
      </c>
      <c r="M281" s="78">
        <f t="shared" si="133"/>
        <v>0</v>
      </c>
      <c r="N281" s="17">
        <f t="shared" si="137"/>
        <v>0</v>
      </c>
      <c r="O281" s="3">
        <f t="shared" si="134"/>
        <v>0</v>
      </c>
      <c r="P281" s="31">
        <v>0</v>
      </c>
      <c r="Q281" s="30">
        <f t="shared" si="120"/>
        <v>0</v>
      </c>
      <c r="R281" s="17">
        <f t="shared" si="135"/>
        <v>0</v>
      </c>
      <c r="S281" s="17">
        <f t="shared" si="138"/>
        <v>0</v>
      </c>
      <c r="T281" s="23">
        <v>0</v>
      </c>
      <c r="U281" s="17">
        <f t="shared" si="136"/>
        <v>0</v>
      </c>
      <c r="W281" s="17">
        <f t="shared" si="142"/>
        <v>0</v>
      </c>
      <c r="X281" s="17">
        <f t="shared" si="142"/>
        <v>0</v>
      </c>
      <c r="Y281" s="17">
        <f t="shared" si="142"/>
        <v>0</v>
      </c>
      <c r="Z281" s="17">
        <f t="shared" si="142"/>
        <v>0</v>
      </c>
      <c r="AA281" s="17">
        <f t="shared" si="142"/>
        <v>0</v>
      </c>
      <c r="AB281" s="17">
        <f t="shared" si="142"/>
        <v>0</v>
      </c>
      <c r="AC281" s="17">
        <f t="shared" si="142"/>
        <v>0</v>
      </c>
      <c r="AD281" s="17">
        <f t="shared" si="142"/>
        <v>0</v>
      </c>
      <c r="AE281" s="17">
        <f t="shared" si="142"/>
        <v>0</v>
      </c>
      <c r="AG281" s="17">
        <f t="shared" si="143"/>
        <v>0</v>
      </c>
      <c r="AH281" s="17">
        <f t="shared" si="143"/>
        <v>0</v>
      </c>
      <c r="AI281" s="17">
        <f t="shared" si="143"/>
        <v>0</v>
      </c>
      <c r="AJ281" s="17">
        <f t="shared" si="143"/>
        <v>0</v>
      </c>
      <c r="AK281" s="17">
        <f t="shared" si="143"/>
        <v>0</v>
      </c>
      <c r="AL281" s="17">
        <f t="shared" si="143"/>
        <v>0</v>
      </c>
      <c r="AN281" s="36">
        <f t="shared" si="118"/>
        <v>0</v>
      </c>
      <c r="AO281" s="33"/>
    </row>
    <row r="282" spans="1:41" ht="15">
      <c r="A282" s="24" t="s">
        <v>12773</v>
      </c>
      <c r="B282" s="15">
        <f t="shared" si="128"/>
        <v>0</v>
      </c>
      <c r="C282" s="22" t="s">
        <v>12774</v>
      </c>
      <c r="D282" s="78">
        <f t="shared" si="129"/>
        <v>0</v>
      </c>
      <c r="E282" s="17">
        <f t="shared" si="130"/>
        <v>0</v>
      </c>
      <c r="F282" s="3">
        <f t="shared" si="131"/>
        <v>0</v>
      </c>
      <c r="G282" s="19">
        <f t="shared" si="119"/>
        <v>0</v>
      </c>
      <c r="H282" s="23">
        <v>0</v>
      </c>
      <c r="I282" s="17">
        <f t="shared" si="139"/>
        <v>0</v>
      </c>
      <c r="J282" s="17">
        <f t="shared" si="139"/>
        <v>0</v>
      </c>
      <c r="K282" s="79">
        <f t="shared" si="117"/>
        <v>0</v>
      </c>
      <c r="L282" s="17">
        <f t="shared" si="132"/>
        <v>0</v>
      </c>
      <c r="M282" s="78">
        <f t="shared" si="133"/>
        <v>0</v>
      </c>
      <c r="N282" s="17">
        <f t="shared" si="137"/>
        <v>0</v>
      </c>
      <c r="O282" s="3">
        <f t="shared" si="134"/>
        <v>0</v>
      </c>
      <c r="P282" s="31">
        <v>0</v>
      </c>
      <c r="Q282" s="30">
        <f t="shared" si="120"/>
        <v>0</v>
      </c>
      <c r="R282" s="17">
        <f t="shared" si="135"/>
        <v>0</v>
      </c>
      <c r="S282" s="17">
        <f t="shared" si="138"/>
        <v>0</v>
      </c>
      <c r="T282" s="23">
        <v>0</v>
      </c>
      <c r="U282" s="17">
        <f t="shared" si="136"/>
        <v>0</v>
      </c>
      <c r="W282" s="17">
        <f t="shared" si="142"/>
        <v>0</v>
      </c>
      <c r="X282" s="17">
        <f t="shared" si="142"/>
        <v>0</v>
      </c>
      <c r="Y282" s="17">
        <f t="shared" si="142"/>
        <v>0</v>
      </c>
      <c r="Z282" s="17">
        <f t="shared" si="142"/>
        <v>0</v>
      </c>
      <c r="AA282" s="17">
        <f t="shared" si="142"/>
        <v>0</v>
      </c>
      <c r="AB282" s="17">
        <f t="shared" si="142"/>
        <v>0</v>
      </c>
      <c r="AC282" s="17">
        <f t="shared" si="142"/>
        <v>0</v>
      </c>
      <c r="AD282" s="17">
        <f t="shared" si="142"/>
        <v>0</v>
      </c>
      <c r="AE282" s="17">
        <f t="shared" si="142"/>
        <v>0</v>
      </c>
      <c r="AG282" s="17">
        <f t="shared" si="143"/>
        <v>0</v>
      </c>
      <c r="AH282" s="17">
        <f t="shared" si="143"/>
        <v>0</v>
      </c>
      <c r="AI282" s="17">
        <f t="shared" si="143"/>
        <v>0</v>
      </c>
      <c r="AJ282" s="17">
        <f t="shared" si="143"/>
        <v>0</v>
      </c>
      <c r="AK282" s="17">
        <f t="shared" si="143"/>
        <v>0</v>
      </c>
      <c r="AL282" s="17">
        <f t="shared" si="143"/>
        <v>0</v>
      </c>
      <c r="AN282" s="36">
        <f t="shared" si="118"/>
        <v>0</v>
      </c>
      <c r="AO282" s="5"/>
    </row>
    <row r="283" spans="1:41" ht="15">
      <c r="A283" s="24" t="s">
        <v>12775</v>
      </c>
      <c r="B283" s="15">
        <f t="shared" si="128"/>
        <v>0</v>
      </c>
      <c r="C283" s="22" t="s">
        <v>12776</v>
      </c>
      <c r="D283" s="78">
        <f t="shared" si="129"/>
        <v>0</v>
      </c>
      <c r="E283" s="17">
        <f t="shared" si="130"/>
        <v>0</v>
      </c>
      <c r="F283" s="3">
        <f t="shared" si="131"/>
        <v>0</v>
      </c>
      <c r="G283" s="19">
        <f t="shared" si="119"/>
        <v>0</v>
      </c>
      <c r="H283" s="23">
        <v>0</v>
      </c>
      <c r="I283" s="17">
        <f t="shared" si="139"/>
        <v>0</v>
      </c>
      <c r="J283" s="17">
        <f t="shared" si="139"/>
        <v>0</v>
      </c>
      <c r="K283" s="79">
        <f t="shared" si="117"/>
        <v>0</v>
      </c>
      <c r="L283" s="17">
        <f t="shared" si="132"/>
        <v>0</v>
      </c>
      <c r="M283" s="78">
        <f t="shared" si="133"/>
        <v>0</v>
      </c>
      <c r="N283" s="17">
        <f t="shared" si="137"/>
        <v>0</v>
      </c>
      <c r="O283" s="3">
        <f t="shared" si="134"/>
        <v>0</v>
      </c>
      <c r="P283" s="31">
        <v>0</v>
      </c>
      <c r="Q283" s="30">
        <f t="shared" si="120"/>
        <v>0</v>
      </c>
      <c r="R283" s="17">
        <f t="shared" si="135"/>
        <v>0</v>
      </c>
      <c r="S283" s="17">
        <f t="shared" si="138"/>
        <v>0</v>
      </c>
      <c r="T283" s="23">
        <v>0</v>
      </c>
      <c r="U283" s="17">
        <f t="shared" si="136"/>
        <v>0</v>
      </c>
      <c r="W283" s="17">
        <f t="shared" si="142"/>
        <v>0</v>
      </c>
      <c r="X283" s="17">
        <f t="shared" si="142"/>
        <v>0</v>
      </c>
      <c r="Y283" s="17">
        <f t="shared" si="142"/>
        <v>0</v>
      </c>
      <c r="Z283" s="17">
        <f t="shared" si="142"/>
        <v>0</v>
      </c>
      <c r="AA283" s="17">
        <f t="shared" si="142"/>
        <v>0</v>
      </c>
      <c r="AB283" s="17">
        <f t="shared" si="142"/>
        <v>0</v>
      </c>
      <c r="AC283" s="17">
        <f t="shared" si="142"/>
        <v>0</v>
      </c>
      <c r="AD283" s="17">
        <f t="shared" si="142"/>
        <v>0</v>
      </c>
      <c r="AE283" s="17">
        <f t="shared" si="142"/>
        <v>0</v>
      </c>
      <c r="AG283" s="17">
        <f t="shared" si="143"/>
        <v>0</v>
      </c>
      <c r="AH283" s="17">
        <f t="shared" si="143"/>
        <v>0</v>
      </c>
      <c r="AI283" s="17">
        <f t="shared" si="143"/>
        <v>0</v>
      </c>
      <c r="AJ283" s="17">
        <f t="shared" si="143"/>
        <v>0</v>
      </c>
      <c r="AK283" s="17">
        <f t="shared" si="143"/>
        <v>0</v>
      </c>
      <c r="AL283" s="17">
        <f t="shared" si="143"/>
        <v>0</v>
      </c>
      <c r="AN283" s="36">
        <f t="shared" si="118"/>
        <v>0</v>
      </c>
      <c r="AO283" s="5"/>
    </row>
    <row r="284" spans="1:41" ht="15">
      <c r="A284" s="24" t="s">
        <v>12777</v>
      </c>
      <c r="B284" s="15">
        <f t="shared" si="128"/>
        <v>0</v>
      </c>
      <c r="C284" s="22" t="s">
        <v>12778</v>
      </c>
      <c r="D284" s="78">
        <f t="shared" si="129"/>
        <v>0</v>
      </c>
      <c r="E284" s="17">
        <f t="shared" si="130"/>
        <v>0</v>
      </c>
      <c r="F284" s="3">
        <f t="shared" si="131"/>
        <v>0</v>
      </c>
      <c r="G284" s="19">
        <f t="shared" si="119"/>
        <v>0</v>
      </c>
      <c r="H284" s="20">
        <v>0</v>
      </c>
      <c r="I284" s="17">
        <f t="shared" si="139"/>
        <v>0</v>
      </c>
      <c r="J284" s="17">
        <f t="shared" si="139"/>
        <v>0</v>
      </c>
      <c r="K284" s="79">
        <f t="shared" si="117"/>
        <v>0</v>
      </c>
      <c r="L284" s="17">
        <f t="shared" si="132"/>
        <v>0</v>
      </c>
      <c r="M284" s="78">
        <f t="shared" si="133"/>
        <v>0</v>
      </c>
      <c r="N284" s="17">
        <f t="shared" si="137"/>
        <v>0</v>
      </c>
      <c r="O284" s="3">
        <f t="shared" si="134"/>
        <v>0</v>
      </c>
      <c r="P284" s="31">
        <v>0</v>
      </c>
      <c r="Q284" s="30">
        <f t="shared" si="120"/>
        <v>0</v>
      </c>
      <c r="R284" s="17">
        <f t="shared" si="135"/>
        <v>0</v>
      </c>
      <c r="S284" s="17">
        <f t="shared" si="138"/>
        <v>0</v>
      </c>
      <c r="T284" s="23">
        <v>0</v>
      </c>
      <c r="U284" s="17">
        <f t="shared" si="136"/>
        <v>0</v>
      </c>
      <c r="W284" s="17">
        <f t="shared" si="142"/>
        <v>0</v>
      </c>
      <c r="X284" s="17">
        <f t="shared" si="142"/>
        <v>0</v>
      </c>
      <c r="Y284" s="17">
        <f t="shared" si="142"/>
        <v>0</v>
      </c>
      <c r="Z284" s="17">
        <f t="shared" si="142"/>
        <v>0</v>
      </c>
      <c r="AA284" s="17">
        <f t="shared" si="142"/>
        <v>0</v>
      </c>
      <c r="AB284" s="17">
        <f t="shared" si="142"/>
        <v>0</v>
      </c>
      <c r="AC284" s="17">
        <f t="shared" si="142"/>
        <v>0</v>
      </c>
      <c r="AD284" s="17">
        <f t="shared" si="142"/>
        <v>0</v>
      </c>
      <c r="AE284" s="17">
        <f t="shared" si="142"/>
        <v>0</v>
      </c>
      <c r="AG284" s="17">
        <f t="shared" si="143"/>
        <v>0</v>
      </c>
      <c r="AH284" s="17">
        <f t="shared" si="143"/>
        <v>0</v>
      </c>
      <c r="AI284" s="17">
        <f t="shared" si="143"/>
        <v>0</v>
      </c>
      <c r="AJ284" s="17">
        <f t="shared" si="143"/>
        <v>0</v>
      </c>
      <c r="AK284" s="17">
        <f t="shared" si="143"/>
        <v>0</v>
      </c>
      <c r="AL284" s="17">
        <f t="shared" si="143"/>
        <v>0</v>
      </c>
      <c r="AN284" s="36">
        <f t="shared" si="118"/>
        <v>0</v>
      </c>
      <c r="AO284" s="33"/>
    </row>
    <row r="285" spans="1:41" ht="15">
      <c r="A285" s="24" t="s">
        <v>12779</v>
      </c>
      <c r="B285" s="15">
        <f t="shared" si="128"/>
        <v>0</v>
      </c>
      <c r="C285" s="22" t="s">
        <v>12780</v>
      </c>
      <c r="D285" s="78">
        <f t="shared" si="129"/>
        <v>0</v>
      </c>
      <c r="E285" s="17">
        <f t="shared" si="130"/>
        <v>0</v>
      </c>
      <c r="F285" s="3">
        <f t="shared" si="131"/>
        <v>0</v>
      </c>
      <c r="G285" s="19">
        <f t="shared" si="119"/>
        <v>0</v>
      </c>
      <c r="H285" s="23">
        <v>0</v>
      </c>
      <c r="I285" s="17">
        <f t="shared" si="139"/>
        <v>0</v>
      </c>
      <c r="J285" s="17">
        <f t="shared" si="139"/>
        <v>0</v>
      </c>
      <c r="K285" s="79">
        <f t="shared" si="117"/>
        <v>0</v>
      </c>
      <c r="L285" s="17">
        <f t="shared" si="132"/>
        <v>0</v>
      </c>
      <c r="M285" s="78">
        <f t="shared" si="133"/>
        <v>0</v>
      </c>
      <c r="N285" s="17">
        <f t="shared" si="137"/>
        <v>0</v>
      </c>
      <c r="O285" s="3">
        <f t="shared" si="134"/>
        <v>0</v>
      </c>
      <c r="P285" s="31">
        <v>0</v>
      </c>
      <c r="Q285" s="30">
        <f t="shared" si="120"/>
        <v>0</v>
      </c>
      <c r="R285" s="17">
        <f t="shared" si="135"/>
        <v>0</v>
      </c>
      <c r="S285" s="17">
        <f t="shared" si="138"/>
        <v>0</v>
      </c>
      <c r="T285" s="23">
        <v>0</v>
      </c>
      <c r="U285" s="17">
        <f t="shared" si="136"/>
        <v>0</v>
      </c>
      <c r="W285" s="17">
        <f t="shared" si="142"/>
        <v>0</v>
      </c>
      <c r="X285" s="17">
        <f t="shared" si="142"/>
        <v>0</v>
      </c>
      <c r="Y285" s="17">
        <f t="shared" si="142"/>
        <v>0</v>
      </c>
      <c r="Z285" s="17">
        <f t="shared" si="142"/>
        <v>0</v>
      </c>
      <c r="AA285" s="17">
        <f t="shared" si="142"/>
        <v>0</v>
      </c>
      <c r="AB285" s="17">
        <f t="shared" si="142"/>
        <v>0</v>
      </c>
      <c r="AC285" s="17">
        <f t="shared" si="142"/>
        <v>0</v>
      </c>
      <c r="AD285" s="17">
        <f t="shared" si="142"/>
        <v>0</v>
      </c>
      <c r="AE285" s="17">
        <f t="shared" si="142"/>
        <v>0</v>
      </c>
      <c r="AG285" s="17">
        <f t="shared" si="143"/>
        <v>0</v>
      </c>
      <c r="AH285" s="17">
        <f t="shared" si="143"/>
        <v>0</v>
      </c>
      <c r="AI285" s="17">
        <f t="shared" si="143"/>
        <v>0</v>
      </c>
      <c r="AJ285" s="17">
        <f t="shared" si="143"/>
        <v>0</v>
      </c>
      <c r="AK285" s="17">
        <f t="shared" si="143"/>
        <v>0</v>
      </c>
      <c r="AL285" s="17">
        <f t="shared" si="143"/>
        <v>0</v>
      </c>
      <c r="AN285" s="36">
        <f t="shared" si="118"/>
        <v>0</v>
      </c>
      <c r="AO285" s="33"/>
    </row>
    <row r="286" spans="1:41" ht="15">
      <c r="A286" s="24" t="s">
        <v>12781</v>
      </c>
      <c r="B286" s="15">
        <f t="shared" si="128"/>
        <v>0</v>
      </c>
      <c r="C286" s="22" t="s">
        <v>12782</v>
      </c>
      <c r="D286" s="78">
        <f t="shared" si="129"/>
        <v>0</v>
      </c>
      <c r="E286" s="17">
        <f t="shared" si="130"/>
        <v>0</v>
      </c>
      <c r="F286" s="3">
        <f t="shared" si="131"/>
        <v>0</v>
      </c>
      <c r="G286" s="19">
        <f t="shared" si="119"/>
        <v>0</v>
      </c>
      <c r="H286" s="23">
        <v>0</v>
      </c>
      <c r="I286" s="17">
        <f t="shared" si="139"/>
        <v>0</v>
      </c>
      <c r="J286" s="17">
        <f t="shared" si="139"/>
        <v>0</v>
      </c>
      <c r="K286" s="79">
        <f t="shared" si="117"/>
        <v>0</v>
      </c>
      <c r="L286" s="17">
        <f t="shared" si="132"/>
        <v>0</v>
      </c>
      <c r="M286" s="78">
        <f t="shared" si="133"/>
        <v>0</v>
      </c>
      <c r="N286" s="17">
        <f t="shared" si="137"/>
        <v>0</v>
      </c>
      <c r="O286" s="3">
        <f t="shared" si="134"/>
        <v>0</v>
      </c>
      <c r="P286" s="31">
        <v>0</v>
      </c>
      <c r="Q286" s="30">
        <f t="shared" si="120"/>
        <v>0</v>
      </c>
      <c r="R286" s="17">
        <f t="shared" si="135"/>
        <v>0</v>
      </c>
      <c r="S286" s="17">
        <f t="shared" si="138"/>
        <v>0</v>
      </c>
      <c r="T286" s="23">
        <v>0</v>
      </c>
      <c r="U286" s="17">
        <f t="shared" si="136"/>
        <v>0</v>
      </c>
      <c r="W286" s="17">
        <f t="shared" si="142"/>
        <v>0</v>
      </c>
      <c r="X286" s="17">
        <f t="shared" si="142"/>
        <v>0</v>
      </c>
      <c r="Y286" s="17">
        <f t="shared" si="142"/>
        <v>0</v>
      </c>
      <c r="Z286" s="17">
        <f t="shared" si="142"/>
        <v>0</v>
      </c>
      <c r="AA286" s="17">
        <f t="shared" si="142"/>
        <v>0</v>
      </c>
      <c r="AB286" s="17">
        <f t="shared" si="142"/>
        <v>0</v>
      </c>
      <c r="AC286" s="17">
        <f t="shared" si="142"/>
        <v>0</v>
      </c>
      <c r="AD286" s="17">
        <f t="shared" si="142"/>
        <v>0</v>
      </c>
      <c r="AE286" s="17">
        <f t="shared" si="142"/>
        <v>0</v>
      </c>
      <c r="AG286" s="17">
        <f t="shared" si="143"/>
        <v>0</v>
      </c>
      <c r="AH286" s="17">
        <f t="shared" si="143"/>
        <v>0</v>
      </c>
      <c r="AI286" s="17">
        <f t="shared" si="143"/>
        <v>0</v>
      </c>
      <c r="AJ286" s="17">
        <f t="shared" si="143"/>
        <v>0</v>
      </c>
      <c r="AK286" s="17">
        <f t="shared" si="143"/>
        <v>0</v>
      </c>
      <c r="AL286" s="17">
        <f t="shared" si="143"/>
        <v>0</v>
      </c>
      <c r="AN286" s="36">
        <f t="shared" si="118"/>
        <v>0</v>
      </c>
      <c r="AO286" s="5"/>
    </row>
    <row r="287" spans="1:41" ht="15">
      <c r="A287" s="24" t="s">
        <v>12783</v>
      </c>
      <c r="B287" s="15">
        <f t="shared" si="128"/>
        <v>0</v>
      </c>
      <c r="C287" s="22" t="s">
        <v>12784</v>
      </c>
      <c r="D287" s="78">
        <f t="shared" si="129"/>
        <v>0</v>
      </c>
      <c r="E287" s="17">
        <f t="shared" si="130"/>
        <v>0</v>
      </c>
      <c r="F287" s="3">
        <f t="shared" si="131"/>
        <v>0</v>
      </c>
      <c r="G287" s="19">
        <f t="shared" si="119"/>
        <v>0</v>
      </c>
      <c r="H287" s="23">
        <v>0</v>
      </c>
      <c r="I287" s="17">
        <f t="shared" si="139"/>
        <v>0</v>
      </c>
      <c r="J287" s="17">
        <f t="shared" si="139"/>
        <v>0</v>
      </c>
      <c r="K287" s="79">
        <f t="shared" si="117"/>
        <v>0</v>
      </c>
      <c r="L287" s="17">
        <f t="shared" si="132"/>
        <v>0</v>
      </c>
      <c r="M287" s="78">
        <f t="shared" si="133"/>
        <v>0</v>
      </c>
      <c r="N287" s="17">
        <f t="shared" si="137"/>
        <v>0</v>
      </c>
      <c r="O287" s="3">
        <f t="shared" si="134"/>
        <v>0</v>
      </c>
      <c r="P287" s="31">
        <v>0</v>
      </c>
      <c r="Q287" s="30">
        <f t="shared" si="120"/>
        <v>0</v>
      </c>
      <c r="R287" s="17">
        <f t="shared" si="135"/>
        <v>0</v>
      </c>
      <c r="S287" s="17">
        <f t="shared" si="138"/>
        <v>0</v>
      </c>
      <c r="T287" s="23">
        <v>0</v>
      </c>
      <c r="U287" s="17">
        <f t="shared" si="136"/>
        <v>0</v>
      </c>
      <c r="W287" s="17">
        <f t="shared" si="142"/>
        <v>0</v>
      </c>
      <c r="X287" s="17">
        <f t="shared" si="142"/>
        <v>0</v>
      </c>
      <c r="Y287" s="17">
        <f t="shared" si="142"/>
        <v>0</v>
      </c>
      <c r="Z287" s="17">
        <f t="shared" si="142"/>
        <v>0</v>
      </c>
      <c r="AA287" s="17">
        <f t="shared" si="142"/>
        <v>0</v>
      </c>
      <c r="AB287" s="17">
        <f t="shared" si="142"/>
        <v>0</v>
      </c>
      <c r="AC287" s="17">
        <f t="shared" si="142"/>
        <v>0</v>
      </c>
      <c r="AD287" s="17">
        <f t="shared" si="142"/>
        <v>0</v>
      </c>
      <c r="AE287" s="17">
        <f t="shared" si="142"/>
        <v>0</v>
      </c>
      <c r="AG287" s="17">
        <f t="shared" si="143"/>
        <v>0</v>
      </c>
      <c r="AH287" s="17">
        <f t="shared" si="143"/>
        <v>0</v>
      </c>
      <c r="AI287" s="17">
        <f t="shared" si="143"/>
        <v>0</v>
      </c>
      <c r="AJ287" s="17">
        <f t="shared" si="143"/>
        <v>0</v>
      </c>
      <c r="AK287" s="17">
        <f t="shared" si="143"/>
        <v>0</v>
      </c>
      <c r="AL287" s="17">
        <f t="shared" si="143"/>
        <v>0</v>
      </c>
      <c r="AN287" s="36">
        <f t="shared" si="118"/>
        <v>0</v>
      </c>
      <c r="AO287" s="5"/>
    </row>
    <row r="288" spans="1:41" ht="15">
      <c r="A288" s="24" t="s">
        <v>12785</v>
      </c>
      <c r="B288" s="15">
        <f t="shared" si="128"/>
        <v>0</v>
      </c>
      <c r="C288" s="22" t="s">
        <v>12786</v>
      </c>
      <c r="D288" s="78">
        <f t="shared" si="129"/>
        <v>0</v>
      </c>
      <c r="E288" s="17">
        <f t="shared" si="130"/>
        <v>0</v>
      </c>
      <c r="F288" s="3">
        <f t="shared" si="131"/>
        <v>0</v>
      </c>
      <c r="G288" s="19">
        <f t="shared" si="119"/>
        <v>0</v>
      </c>
      <c r="H288" s="23">
        <v>0</v>
      </c>
      <c r="I288" s="17">
        <f t="shared" ref="I288:J307" si="144">SUMPRODUCT(I$374:I$599*(LEFT($A$374:$A$599,LEN($A288))=$A288))</f>
        <v>0</v>
      </c>
      <c r="J288" s="17">
        <f t="shared" si="144"/>
        <v>0</v>
      </c>
      <c r="K288" s="79">
        <f t="shared" si="117"/>
        <v>0</v>
      </c>
      <c r="L288" s="17">
        <f t="shared" si="132"/>
        <v>0</v>
      </c>
      <c r="M288" s="78">
        <f t="shared" si="133"/>
        <v>0</v>
      </c>
      <c r="N288" s="17">
        <f t="shared" si="137"/>
        <v>0</v>
      </c>
      <c r="O288" s="3">
        <f t="shared" si="134"/>
        <v>0</v>
      </c>
      <c r="P288" s="31">
        <v>0</v>
      </c>
      <c r="Q288" s="30">
        <f t="shared" si="120"/>
        <v>0</v>
      </c>
      <c r="R288" s="17">
        <f t="shared" si="135"/>
        <v>0</v>
      </c>
      <c r="S288" s="17">
        <f t="shared" si="138"/>
        <v>0</v>
      </c>
      <c r="T288" s="23">
        <v>0</v>
      </c>
      <c r="U288" s="17">
        <f t="shared" si="136"/>
        <v>0</v>
      </c>
      <c r="W288" s="17">
        <f t="shared" ref="W288:AE297" si="145">SUMPRODUCT(W$374:W$599*(LEFT($A$374:$A$599,LEN($A288))=$A288))</f>
        <v>0</v>
      </c>
      <c r="X288" s="17">
        <f t="shared" si="145"/>
        <v>0</v>
      </c>
      <c r="Y288" s="17">
        <f t="shared" si="145"/>
        <v>0</v>
      </c>
      <c r="Z288" s="17">
        <f t="shared" si="145"/>
        <v>0</v>
      </c>
      <c r="AA288" s="17">
        <f t="shared" si="145"/>
        <v>0</v>
      </c>
      <c r="AB288" s="17">
        <f t="shared" si="145"/>
        <v>0</v>
      </c>
      <c r="AC288" s="17">
        <f t="shared" si="145"/>
        <v>0</v>
      </c>
      <c r="AD288" s="17">
        <f t="shared" si="145"/>
        <v>0</v>
      </c>
      <c r="AE288" s="17">
        <f t="shared" si="145"/>
        <v>0</v>
      </c>
      <c r="AG288" s="17">
        <f t="shared" ref="AG288:AL297" si="146">SUMPRODUCT(AG$374:AG$599*(LEFT($A$374:$A$599,LEN($A288))=$A288))</f>
        <v>0</v>
      </c>
      <c r="AH288" s="17">
        <f t="shared" si="146"/>
        <v>0</v>
      </c>
      <c r="AI288" s="17">
        <f t="shared" si="146"/>
        <v>0</v>
      </c>
      <c r="AJ288" s="17">
        <f t="shared" si="146"/>
        <v>0</v>
      </c>
      <c r="AK288" s="17">
        <f t="shared" si="146"/>
        <v>0</v>
      </c>
      <c r="AL288" s="17">
        <f t="shared" si="146"/>
        <v>0</v>
      </c>
      <c r="AN288" s="36">
        <f t="shared" si="118"/>
        <v>0</v>
      </c>
      <c r="AO288" s="33"/>
    </row>
    <row r="289" spans="1:41" ht="15">
      <c r="A289" s="24" t="s">
        <v>12787</v>
      </c>
      <c r="B289" s="15">
        <f t="shared" si="128"/>
        <v>0</v>
      </c>
      <c r="C289" s="22" t="s">
        <v>12788</v>
      </c>
      <c r="D289" s="78">
        <f t="shared" si="129"/>
        <v>0</v>
      </c>
      <c r="E289" s="17">
        <f t="shared" si="130"/>
        <v>0</v>
      </c>
      <c r="F289" s="3">
        <f t="shared" si="131"/>
        <v>0</v>
      </c>
      <c r="G289" s="19">
        <f t="shared" si="119"/>
        <v>0</v>
      </c>
      <c r="H289" s="23">
        <v>0</v>
      </c>
      <c r="I289" s="17">
        <f t="shared" si="144"/>
        <v>0</v>
      </c>
      <c r="J289" s="17">
        <f t="shared" si="144"/>
        <v>0</v>
      </c>
      <c r="K289" s="79">
        <f t="shared" si="117"/>
        <v>0</v>
      </c>
      <c r="L289" s="17">
        <f t="shared" si="132"/>
        <v>0</v>
      </c>
      <c r="M289" s="78">
        <f t="shared" si="133"/>
        <v>0</v>
      </c>
      <c r="N289" s="17">
        <f t="shared" si="137"/>
        <v>0</v>
      </c>
      <c r="O289" s="3">
        <f t="shared" si="134"/>
        <v>0</v>
      </c>
      <c r="P289" s="31">
        <v>0</v>
      </c>
      <c r="Q289" s="30">
        <f t="shared" si="120"/>
        <v>0</v>
      </c>
      <c r="R289" s="17">
        <f t="shared" si="135"/>
        <v>0</v>
      </c>
      <c r="S289" s="17">
        <f t="shared" si="138"/>
        <v>0</v>
      </c>
      <c r="T289" s="23">
        <v>0</v>
      </c>
      <c r="U289" s="17">
        <f t="shared" si="136"/>
        <v>0</v>
      </c>
      <c r="W289" s="17">
        <f t="shared" si="145"/>
        <v>0</v>
      </c>
      <c r="X289" s="17">
        <f t="shared" si="145"/>
        <v>0</v>
      </c>
      <c r="Y289" s="17">
        <f t="shared" si="145"/>
        <v>0</v>
      </c>
      <c r="Z289" s="17">
        <f t="shared" si="145"/>
        <v>0</v>
      </c>
      <c r="AA289" s="17">
        <f t="shared" si="145"/>
        <v>0</v>
      </c>
      <c r="AB289" s="17">
        <f t="shared" si="145"/>
        <v>0</v>
      </c>
      <c r="AC289" s="17">
        <f t="shared" si="145"/>
        <v>0</v>
      </c>
      <c r="AD289" s="17">
        <f t="shared" si="145"/>
        <v>0</v>
      </c>
      <c r="AE289" s="17">
        <f t="shared" si="145"/>
        <v>0</v>
      </c>
      <c r="AG289" s="17">
        <f t="shared" si="146"/>
        <v>0</v>
      </c>
      <c r="AH289" s="17">
        <f t="shared" si="146"/>
        <v>0</v>
      </c>
      <c r="AI289" s="17">
        <f t="shared" si="146"/>
        <v>0</v>
      </c>
      <c r="AJ289" s="17">
        <f t="shared" si="146"/>
        <v>0</v>
      </c>
      <c r="AK289" s="17">
        <f t="shared" si="146"/>
        <v>0</v>
      </c>
      <c r="AL289" s="17">
        <f t="shared" si="146"/>
        <v>0</v>
      </c>
      <c r="AN289" s="36">
        <f t="shared" si="118"/>
        <v>0</v>
      </c>
      <c r="AO289" s="33"/>
    </row>
    <row r="290" spans="1:41" ht="15">
      <c r="A290" s="24" t="s">
        <v>12789</v>
      </c>
      <c r="B290" s="15">
        <f t="shared" si="128"/>
        <v>0</v>
      </c>
      <c r="C290" s="22" t="s">
        <v>12790</v>
      </c>
      <c r="D290" s="78">
        <f t="shared" si="129"/>
        <v>0</v>
      </c>
      <c r="E290" s="17">
        <f t="shared" si="130"/>
        <v>0</v>
      </c>
      <c r="F290" s="3">
        <f t="shared" si="131"/>
        <v>0</v>
      </c>
      <c r="G290" s="19">
        <f t="shared" si="119"/>
        <v>0</v>
      </c>
      <c r="H290" s="23">
        <v>0</v>
      </c>
      <c r="I290" s="17">
        <f t="shared" si="144"/>
        <v>0</v>
      </c>
      <c r="J290" s="17">
        <f t="shared" si="144"/>
        <v>0</v>
      </c>
      <c r="K290" s="79">
        <f t="shared" si="117"/>
        <v>0</v>
      </c>
      <c r="L290" s="17">
        <f t="shared" si="132"/>
        <v>0</v>
      </c>
      <c r="M290" s="78">
        <f t="shared" si="133"/>
        <v>0</v>
      </c>
      <c r="N290" s="17">
        <f t="shared" si="137"/>
        <v>0</v>
      </c>
      <c r="O290" s="3">
        <f t="shared" si="134"/>
        <v>0</v>
      </c>
      <c r="P290" s="31">
        <v>0</v>
      </c>
      <c r="Q290" s="30">
        <f t="shared" si="120"/>
        <v>0</v>
      </c>
      <c r="R290" s="17">
        <f t="shared" si="135"/>
        <v>0</v>
      </c>
      <c r="S290" s="17">
        <f t="shared" si="138"/>
        <v>0</v>
      </c>
      <c r="T290" s="23">
        <v>0</v>
      </c>
      <c r="U290" s="17">
        <f t="shared" si="136"/>
        <v>0</v>
      </c>
      <c r="W290" s="17">
        <f t="shared" si="145"/>
        <v>0</v>
      </c>
      <c r="X290" s="17">
        <f t="shared" si="145"/>
        <v>0</v>
      </c>
      <c r="Y290" s="17">
        <f t="shared" si="145"/>
        <v>0</v>
      </c>
      <c r="Z290" s="17">
        <f t="shared" si="145"/>
        <v>0</v>
      </c>
      <c r="AA290" s="17">
        <f t="shared" si="145"/>
        <v>0</v>
      </c>
      <c r="AB290" s="17">
        <f t="shared" si="145"/>
        <v>0</v>
      </c>
      <c r="AC290" s="17">
        <f t="shared" si="145"/>
        <v>0</v>
      </c>
      <c r="AD290" s="17">
        <f t="shared" si="145"/>
        <v>0</v>
      </c>
      <c r="AE290" s="17">
        <f t="shared" si="145"/>
        <v>0</v>
      </c>
      <c r="AG290" s="17">
        <f t="shared" si="146"/>
        <v>0</v>
      </c>
      <c r="AH290" s="17">
        <f t="shared" si="146"/>
        <v>0</v>
      </c>
      <c r="AI290" s="17">
        <f t="shared" si="146"/>
        <v>0</v>
      </c>
      <c r="AJ290" s="17">
        <f t="shared" si="146"/>
        <v>0</v>
      </c>
      <c r="AK290" s="17">
        <f t="shared" si="146"/>
        <v>0</v>
      </c>
      <c r="AL290" s="17">
        <f t="shared" si="146"/>
        <v>0</v>
      </c>
      <c r="AN290" s="36">
        <f t="shared" si="118"/>
        <v>0</v>
      </c>
      <c r="AO290" s="5"/>
    </row>
    <row r="291" spans="1:41" ht="15">
      <c r="A291" s="24" t="s">
        <v>12791</v>
      </c>
      <c r="B291" s="15">
        <f t="shared" si="128"/>
        <v>0</v>
      </c>
      <c r="C291" s="22" t="s">
        <v>12792</v>
      </c>
      <c r="D291" s="78">
        <f t="shared" si="129"/>
        <v>0</v>
      </c>
      <c r="E291" s="17">
        <f t="shared" si="130"/>
        <v>0</v>
      </c>
      <c r="F291" s="3">
        <f t="shared" si="131"/>
        <v>0</v>
      </c>
      <c r="G291" s="19">
        <f t="shared" si="119"/>
        <v>0</v>
      </c>
      <c r="H291" s="23">
        <v>0</v>
      </c>
      <c r="I291" s="17">
        <f t="shared" si="144"/>
        <v>0</v>
      </c>
      <c r="J291" s="17">
        <f t="shared" si="144"/>
        <v>0</v>
      </c>
      <c r="K291" s="79">
        <f t="shared" si="117"/>
        <v>0</v>
      </c>
      <c r="L291" s="17">
        <f t="shared" si="132"/>
        <v>0</v>
      </c>
      <c r="M291" s="78">
        <f t="shared" si="133"/>
        <v>0</v>
      </c>
      <c r="N291" s="17">
        <f t="shared" si="137"/>
        <v>0</v>
      </c>
      <c r="O291" s="3">
        <f t="shared" si="134"/>
        <v>0</v>
      </c>
      <c r="P291" s="31">
        <v>0</v>
      </c>
      <c r="Q291" s="30">
        <f t="shared" si="120"/>
        <v>0</v>
      </c>
      <c r="R291" s="17">
        <f t="shared" si="135"/>
        <v>0</v>
      </c>
      <c r="S291" s="17">
        <f t="shared" si="138"/>
        <v>0</v>
      </c>
      <c r="T291" s="23">
        <v>0</v>
      </c>
      <c r="U291" s="17">
        <f t="shared" si="136"/>
        <v>0</v>
      </c>
      <c r="W291" s="17">
        <f t="shared" si="145"/>
        <v>0</v>
      </c>
      <c r="X291" s="17">
        <f t="shared" si="145"/>
        <v>0</v>
      </c>
      <c r="Y291" s="17">
        <f t="shared" si="145"/>
        <v>0</v>
      </c>
      <c r="Z291" s="17">
        <f t="shared" si="145"/>
        <v>0</v>
      </c>
      <c r="AA291" s="17">
        <f t="shared" si="145"/>
        <v>0</v>
      </c>
      <c r="AB291" s="17">
        <f t="shared" si="145"/>
        <v>0</v>
      </c>
      <c r="AC291" s="17">
        <f t="shared" si="145"/>
        <v>0</v>
      </c>
      <c r="AD291" s="17">
        <f t="shared" si="145"/>
        <v>0</v>
      </c>
      <c r="AE291" s="17">
        <f t="shared" si="145"/>
        <v>0</v>
      </c>
      <c r="AG291" s="17">
        <f t="shared" si="146"/>
        <v>0</v>
      </c>
      <c r="AH291" s="17">
        <f t="shared" si="146"/>
        <v>0</v>
      </c>
      <c r="AI291" s="17">
        <f t="shared" si="146"/>
        <v>0</v>
      </c>
      <c r="AJ291" s="17">
        <f t="shared" si="146"/>
        <v>0</v>
      </c>
      <c r="AK291" s="17">
        <f t="shared" si="146"/>
        <v>0</v>
      </c>
      <c r="AL291" s="17">
        <f t="shared" si="146"/>
        <v>0</v>
      </c>
      <c r="AN291" s="36">
        <f t="shared" si="118"/>
        <v>0</v>
      </c>
      <c r="AO291" s="5"/>
    </row>
    <row r="292" spans="1:41" ht="15">
      <c r="A292" s="24" t="s">
        <v>12793</v>
      </c>
      <c r="B292" s="15">
        <f t="shared" si="128"/>
        <v>0</v>
      </c>
      <c r="C292" s="22" t="s">
        <v>12794</v>
      </c>
      <c r="D292" s="78">
        <f t="shared" si="129"/>
        <v>0</v>
      </c>
      <c r="E292" s="17">
        <f t="shared" si="130"/>
        <v>0</v>
      </c>
      <c r="F292" s="3">
        <f t="shared" si="131"/>
        <v>0</v>
      </c>
      <c r="G292" s="19">
        <f t="shared" si="119"/>
        <v>0</v>
      </c>
      <c r="H292" s="20">
        <v>0</v>
      </c>
      <c r="I292" s="17">
        <f t="shared" si="144"/>
        <v>0</v>
      </c>
      <c r="J292" s="17">
        <f t="shared" si="144"/>
        <v>0</v>
      </c>
      <c r="K292" s="79">
        <f t="shared" si="117"/>
        <v>0</v>
      </c>
      <c r="L292" s="17">
        <f t="shared" si="132"/>
        <v>0</v>
      </c>
      <c r="M292" s="78">
        <f t="shared" si="133"/>
        <v>0</v>
      </c>
      <c r="N292" s="17">
        <f t="shared" si="137"/>
        <v>0</v>
      </c>
      <c r="O292" s="3">
        <f t="shared" si="134"/>
        <v>0</v>
      </c>
      <c r="P292" s="31">
        <v>0</v>
      </c>
      <c r="Q292" s="30">
        <f t="shared" si="120"/>
        <v>0</v>
      </c>
      <c r="R292" s="17">
        <f t="shared" si="135"/>
        <v>0</v>
      </c>
      <c r="S292" s="17">
        <f t="shared" si="138"/>
        <v>0</v>
      </c>
      <c r="T292" s="23">
        <v>0</v>
      </c>
      <c r="U292" s="17">
        <f t="shared" si="136"/>
        <v>0</v>
      </c>
      <c r="W292" s="17">
        <f t="shared" si="145"/>
        <v>0</v>
      </c>
      <c r="X292" s="17">
        <f t="shared" si="145"/>
        <v>0</v>
      </c>
      <c r="Y292" s="17">
        <f t="shared" si="145"/>
        <v>0</v>
      </c>
      <c r="Z292" s="17">
        <f t="shared" si="145"/>
        <v>0</v>
      </c>
      <c r="AA292" s="17">
        <f t="shared" si="145"/>
        <v>0</v>
      </c>
      <c r="AB292" s="17">
        <f t="shared" si="145"/>
        <v>0</v>
      </c>
      <c r="AC292" s="17">
        <f t="shared" si="145"/>
        <v>0</v>
      </c>
      <c r="AD292" s="17">
        <f t="shared" si="145"/>
        <v>0</v>
      </c>
      <c r="AE292" s="17">
        <f t="shared" si="145"/>
        <v>0</v>
      </c>
      <c r="AG292" s="17">
        <f t="shared" si="146"/>
        <v>0</v>
      </c>
      <c r="AH292" s="17">
        <f t="shared" si="146"/>
        <v>0</v>
      </c>
      <c r="AI292" s="17">
        <f t="shared" si="146"/>
        <v>0</v>
      </c>
      <c r="AJ292" s="17">
        <f t="shared" si="146"/>
        <v>0</v>
      </c>
      <c r="AK292" s="17">
        <f t="shared" si="146"/>
        <v>0</v>
      </c>
      <c r="AL292" s="17">
        <f t="shared" si="146"/>
        <v>0</v>
      </c>
      <c r="AN292" s="36">
        <f t="shared" si="118"/>
        <v>0</v>
      </c>
      <c r="AO292" s="33"/>
    </row>
    <row r="293" spans="1:41" ht="15">
      <c r="A293" s="24" t="s">
        <v>12795</v>
      </c>
      <c r="B293" s="15">
        <f t="shared" si="128"/>
        <v>0</v>
      </c>
      <c r="C293" s="22" t="s">
        <v>12796</v>
      </c>
      <c r="D293" s="78">
        <f t="shared" si="129"/>
        <v>0</v>
      </c>
      <c r="E293" s="17">
        <f t="shared" si="130"/>
        <v>0</v>
      </c>
      <c r="F293" s="3">
        <f t="shared" si="131"/>
        <v>0</v>
      </c>
      <c r="G293" s="19">
        <f t="shared" si="119"/>
        <v>0</v>
      </c>
      <c r="H293" s="23">
        <v>0</v>
      </c>
      <c r="I293" s="17">
        <f t="shared" si="144"/>
        <v>0</v>
      </c>
      <c r="J293" s="17">
        <f t="shared" si="144"/>
        <v>0</v>
      </c>
      <c r="K293" s="79">
        <f t="shared" si="117"/>
        <v>0</v>
      </c>
      <c r="L293" s="17">
        <f t="shared" si="132"/>
        <v>0</v>
      </c>
      <c r="M293" s="78">
        <f t="shared" si="133"/>
        <v>0</v>
      </c>
      <c r="N293" s="17">
        <f t="shared" si="137"/>
        <v>0</v>
      </c>
      <c r="O293" s="3">
        <f t="shared" si="134"/>
        <v>0</v>
      </c>
      <c r="P293" s="31">
        <v>0</v>
      </c>
      <c r="Q293" s="30">
        <f t="shared" si="120"/>
        <v>0</v>
      </c>
      <c r="R293" s="17">
        <f t="shared" si="135"/>
        <v>0</v>
      </c>
      <c r="S293" s="17">
        <f t="shared" si="138"/>
        <v>0</v>
      </c>
      <c r="T293" s="23">
        <v>0</v>
      </c>
      <c r="U293" s="17">
        <f t="shared" si="136"/>
        <v>0</v>
      </c>
      <c r="W293" s="17">
        <f t="shared" si="145"/>
        <v>0</v>
      </c>
      <c r="X293" s="17">
        <f t="shared" si="145"/>
        <v>0</v>
      </c>
      <c r="Y293" s="17">
        <f t="shared" si="145"/>
        <v>0</v>
      </c>
      <c r="Z293" s="17">
        <f t="shared" si="145"/>
        <v>0</v>
      </c>
      <c r="AA293" s="17">
        <f t="shared" si="145"/>
        <v>0</v>
      </c>
      <c r="AB293" s="17">
        <f t="shared" si="145"/>
        <v>0</v>
      </c>
      <c r="AC293" s="17">
        <f t="shared" si="145"/>
        <v>0</v>
      </c>
      <c r="AD293" s="17">
        <f t="shared" si="145"/>
        <v>0</v>
      </c>
      <c r="AE293" s="17">
        <f t="shared" si="145"/>
        <v>0</v>
      </c>
      <c r="AG293" s="17">
        <f t="shared" si="146"/>
        <v>0</v>
      </c>
      <c r="AH293" s="17">
        <f t="shared" si="146"/>
        <v>0</v>
      </c>
      <c r="AI293" s="17">
        <f t="shared" si="146"/>
        <v>0</v>
      </c>
      <c r="AJ293" s="17">
        <f t="shared" si="146"/>
        <v>0</v>
      </c>
      <c r="AK293" s="17">
        <f t="shared" si="146"/>
        <v>0</v>
      </c>
      <c r="AL293" s="17">
        <f t="shared" si="146"/>
        <v>0</v>
      </c>
      <c r="AN293" s="36">
        <f t="shared" si="118"/>
        <v>0</v>
      </c>
      <c r="AO293" s="33"/>
    </row>
    <row r="294" spans="1:41" ht="15">
      <c r="A294" s="24" t="s">
        <v>12797</v>
      </c>
      <c r="B294" s="15">
        <f t="shared" si="128"/>
        <v>0</v>
      </c>
      <c r="C294" s="22" t="s">
        <v>12798</v>
      </c>
      <c r="D294" s="78">
        <f t="shared" si="129"/>
        <v>0</v>
      </c>
      <c r="E294" s="17">
        <f t="shared" si="130"/>
        <v>0</v>
      </c>
      <c r="F294" s="3">
        <f t="shared" si="131"/>
        <v>0</v>
      </c>
      <c r="G294" s="19">
        <f t="shared" si="119"/>
        <v>0</v>
      </c>
      <c r="H294" s="23">
        <v>0</v>
      </c>
      <c r="I294" s="17">
        <f t="shared" si="144"/>
        <v>0</v>
      </c>
      <c r="J294" s="17">
        <f t="shared" si="144"/>
        <v>0</v>
      </c>
      <c r="K294" s="79">
        <f t="shared" si="117"/>
        <v>0</v>
      </c>
      <c r="L294" s="17">
        <f t="shared" si="132"/>
        <v>0</v>
      </c>
      <c r="M294" s="78">
        <f t="shared" si="133"/>
        <v>0</v>
      </c>
      <c r="N294" s="17">
        <f t="shared" si="137"/>
        <v>0</v>
      </c>
      <c r="O294" s="3">
        <f t="shared" si="134"/>
        <v>0</v>
      </c>
      <c r="P294" s="31">
        <v>0</v>
      </c>
      <c r="Q294" s="30">
        <f t="shared" si="120"/>
        <v>0</v>
      </c>
      <c r="R294" s="17">
        <f t="shared" si="135"/>
        <v>0</v>
      </c>
      <c r="S294" s="17">
        <f t="shared" si="138"/>
        <v>0</v>
      </c>
      <c r="T294" s="23">
        <v>0</v>
      </c>
      <c r="U294" s="17">
        <f t="shared" si="136"/>
        <v>0</v>
      </c>
      <c r="W294" s="17">
        <f t="shared" si="145"/>
        <v>0</v>
      </c>
      <c r="X294" s="17">
        <f t="shared" si="145"/>
        <v>0</v>
      </c>
      <c r="Y294" s="17">
        <f t="shared" si="145"/>
        <v>0</v>
      </c>
      <c r="Z294" s="17">
        <f t="shared" si="145"/>
        <v>0</v>
      </c>
      <c r="AA294" s="17">
        <f t="shared" si="145"/>
        <v>0</v>
      </c>
      <c r="AB294" s="17">
        <f t="shared" si="145"/>
        <v>0</v>
      </c>
      <c r="AC294" s="17">
        <f t="shared" si="145"/>
        <v>0</v>
      </c>
      <c r="AD294" s="17">
        <f t="shared" si="145"/>
        <v>0</v>
      </c>
      <c r="AE294" s="17">
        <f t="shared" si="145"/>
        <v>0</v>
      </c>
      <c r="AG294" s="17">
        <f t="shared" si="146"/>
        <v>0</v>
      </c>
      <c r="AH294" s="17">
        <f t="shared" si="146"/>
        <v>0</v>
      </c>
      <c r="AI294" s="17">
        <f t="shared" si="146"/>
        <v>0</v>
      </c>
      <c r="AJ294" s="17">
        <f t="shared" si="146"/>
        <v>0</v>
      </c>
      <c r="AK294" s="17">
        <f t="shared" si="146"/>
        <v>0</v>
      </c>
      <c r="AL294" s="17">
        <f t="shared" si="146"/>
        <v>0</v>
      </c>
      <c r="AN294" s="36">
        <f t="shared" si="118"/>
        <v>0</v>
      </c>
      <c r="AO294" s="5"/>
    </row>
    <row r="295" spans="1:41" ht="15">
      <c r="A295" s="24" t="s">
        <v>12799</v>
      </c>
      <c r="B295" s="15">
        <f t="shared" si="128"/>
        <v>0</v>
      </c>
      <c r="C295" s="22" t="s">
        <v>12800</v>
      </c>
      <c r="D295" s="78">
        <f t="shared" si="129"/>
        <v>0</v>
      </c>
      <c r="E295" s="17">
        <f t="shared" si="130"/>
        <v>0</v>
      </c>
      <c r="F295" s="3">
        <f t="shared" si="131"/>
        <v>0</v>
      </c>
      <c r="G295" s="19">
        <f t="shared" si="119"/>
        <v>0</v>
      </c>
      <c r="H295" s="23">
        <v>0</v>
      </c>
      <c r="I295" s="17">
        <f t="shared" si="144"/>
        <v>0</v>
      </c>
      <c r="J295" s="17">
        <f t="shared" si="144"/>
        <v>0</v>
      </c>
      <c r="K295" s="79">
        <f t="shared" si="117"/>
        <v>0</v>
      </c>
      <c r="L295" s="17">
        <f t="shared" si="132"/>
        <v>0</v>
      </c>
      <c r="M295" s="78">
        <f t="shared" si="133"/>
        <v>0</v>
      </c>
      <c r="N295" s="17">
        <f t="shared" si="137"/>
        <v>0</v>
      </c>
      <c r="O295" s="3">
        <f t="shared" si="134"/>
        <v>0</v>
      </c>
      <c r="P295" s="31">
        <v>0</v>
      </c>
      <c r="Q295" s="30">
        <f t="shared" si="120"/>
        <v>0</v>
      </c>
      <c r="R295" s="17">
        <f t="shared" si="135"/>
        <v>0</v>
      </c>
      <c r="S295" s="17">
        <f t="shared" si="138"/>
        <v>0</v>
      </c>
      <c r="T295" s="23">
        <v>0</v>
      </c>
      <c r="U295" s="17">
        <f t="shared" si="136"/>
        <v>0</v>
      </c>
      <c r="W295" s="17">
        <f t="shared" si="145"/>
        <v>0</v>
      </c>
      <c r="X295" s="17">
        <f t="shared" si="145"/>
        <v>0</v>
      </c>
      <c r="Y295" s="17">
        <f t="shared" si="145"/>
        <v>0</v>
      </c>
      <c r="Z295" s="17">
        <f t="shared" si="145"/>
        <v>0</v>
      </c>
      <c r="AA295" s="17">
        <f t="shared" si="145"/>
        <v>0</v>
      </c>
      <c r="AB295" s="17">
        <f t="shared" si="145"/>
        <v>0</v>
      </c>
      <c r="AC295" s="17">
        <f t="shared" si="145"/>
        <v>0</v>
      </c>
      <c r="AD295" s="17">
        <f t="shared" si="145"/>
        <v>0</v>
      </c>
      <c r="AE295" s="17">
        <f t="shared" si="145"/>
        <v>0</v>
      </c>
      <c r="AG295" s="17">
        <f t="shared" si="146"/>
        <v>0</v>
      </c>
      <c r="AH295" s="17">
        <f t="shared" si="146"/>
        <v>0</v>
      </c>
      <c r="AI295" s="17">
        <f t="shared" si="146"/>
        <v>0</v>
      </c>
      <c r="AJ295" s="17">
        <f t="shared" si="146"/>
        <v>0</v>
      </c>
      <c r="AK295" s="17">
        <f t="shared" si="146"/>
        <v>0</v>
      </c>
      <c r="AL295" s="17">
        <f t="shared" si="146"/>
        <v>0</v>
      </c>
      <c r="AN295" s="36">
        <f t="shared" si="118"/>
        <v>0</v>
      </c>
      <c r="AO295" s="5"/>
    </row>
    <row r="296" spans="1:41" ht="15">
      <c r="A296" s="24" t="s">
        <v>12801</v>
      </c>
      <c r="B296" s="15">
        <f t="shared" si="128"/>
        <v>0</v>
      </c>
      <c r="C296" s="22" t="s">
        <v>12802</v>
      </c>
      <c r="D296" s="78">
        <f t="shared" si="129"/>
        <v>0</v>
      </c>
      <c r="E296" s="17">
        <f t="shared" si="130"/>
        <v>0</v>
      </c>
      <c r="F296" s="3">
        <f t="shared" si="131"/>
        <v>0</v>
      </c>
      <c r="G296" s="19">
        <f t="shared" si="119"/>
        <v>0</v>
      </c>
      <c r="H296" s="23">
        <v>0</v>
      </c>
      <c r="I296" s="17">
        <f t="shared" si="144"/>
        <v>0</v>
      </c>
      <c r="J296" s="17">
        <f t="shared" si="144"/>
        <v>0</v>
      </c>
      <c r="K296" s="79">
        <f t="shared" ref="K296:K359" si="147">AA296</f>
        <v>0</v>
      </c>
      <c r="L296" s="17">
        <f t="shared" si="132"/>
        <v>0</v>
      </c>
      <c r="M296" s="78">
        <f t="shared" si="133"/>
        <v>0</v>
      </c>
      <c r="N296" s="17">
        <f t="shared" si="137"/>
        <v>0</v>
      </c>
      <c r="O296" s="3">
        <f t="shared" si="134"/>
        <v>0</v>
      </c>
      <c r="P296" s="31">
        <v>0</v>
      </c>
      <c r="Q296" s="30">
        <f t="shared" si="120"/>
        <v>0</v>
      </c>
      <c r="R296" s="17">
        <f t="shared" si="135"/>
        <v>0</v>
      </c>
      <c r="S296" s="17">
        <f t="shared" si="138"/>
        <v>0</v>
      </c>
      <c r="T296" s="23">
        <v>0</v>
      </c>
      <c r="U296" s="17">
        <f t="shared" si="136"/>
        <v>0</v>
      </c>
      <c r="W296" s="17">
        <f t="shared" si="145"/>
        <v>0</v>
      </c>
      <c r="X296" s="17">
        <f t="shared" si="145"/>
        <v>0</v>
      </c>
      <c r="Y296" s="17">
        <f t="shared" si="145"/>
        <v>0</v>
      </c>
      <c r="Z296" s="17">
        <f t="shared" si="145"/>
        <v>0</v>
      </c>
      <c r="AA296" s="17">
        <f t="shared" si="145"/>
        <v>0</v>
      </c>
      <c r="AB296" s="17">
        <f t="shared" si="145"/>
        <v>0</v>
      </c>
      <c r="AC296" s="17">
        <f t="shared" si="145"/>
        <v>0</v>
      </c>
      <c r="AD296" s="17">
        <f t="shared" si="145"/>
        <v>0</v>
      </c>
      <c r="AE296" s="17">
        <f t="shared" si="145"/>
        <v>0</v>
      </c>
      <c r="AG296" s="17">
        <f t="shared" si="146"/>
        <v>0</v>
      </c>
      <c r="AH296" s="17">
        <f t="shared" si="146"/>
        <v>0</v>
      </c>
      <c r="AI296" s="17">
        <f t="shared" si="146"/>
        <v>0</v>
      </c>
      <c r="AJ296" s="17">
        <f t="shared" si="146"/>
        <v>0</v>
      </c>
      <c r="AK296" s="17">
        <f t="shared" si="146"/>
        <v>0</v>
      </c>
      <c r="AL296" s="17">
        <f t="shared" si="146"/>
        <v>0</v>
      </c>
      <c r="AN296" s="36">
        <f t="shared" ref="AN296:AN359" si="148">+(AJ296-Y296)+(AL296-AB296)+(AD296-AH296)</f>
        <v>0</v>
      </c>
      <c r="AO296" s="33"/>
    </row>
    <row r="297" spans="1:41" ht="15">
      <c r="A297" s="24" t="s">
        <v>12803</v>
      </c>
      <c r="B297" s="15">
        <f t="shared" si="128"/>
        <v>0</v>
      </c>
      <c r="C297" s="22" t="s">
        <v>12804</v>
      </c>
      <c r="D297" s="78">
        <f t="shared" si="129"/>
        <v>0</v>
      </c>
      <c r="E297" s="17">
        <f t="shared" si="130"/>
        <v>0</v>
      </c>
      <c r="F297" s="3">
        <f t="shared" si="131"/>
        <v>0</v>
      </c>
      <c r="G297" s="19">
        <f t="shared" ref="G297:G360" si="149">Z297+X297</f>
        <v>0</v>
      </c>
      <c r="H297" s="23">
        <v>0</v>
      </c>
      <c r="I297" s="17">
        <f t="shared" si="144"/>
        <v>0</v>
      </c>
      <c r="J297" s="17">
        <f t="shared" si="144"/>
        <v>0</v>
      </c>
      <c r="K297" s="79">
        <f t="shared" si="147"/>
        <v>0</v>
      </c>
      <c r="L297" s="17">
        <f t="shared" si="132"/>
        <v>0</v>
      </c>
      <c r="M297" s="78">
        <f t="shared" si="133"/>
        <v>0</v>
      </c>
      <c r="N297" s="17">
        <f t="shared" si="137"/>
        <v>0</v>
      </c>
      <c r="O297" s="3">
        <f t="shared" si="134"/>
        <v>0</v>
      </c>
      <c r="P297" s="31">
        <v>0</v>
      </c>
      <c r="Q297" s="30">
        <f t="shared" ref="Q297:Q360" si="150">AC297+AE297</f>
        <v>0</v>
      </c>
      <c r="R297" s="17">
        <f t="shared" si="135"/>
        <v>0</v>
      </c>
      <c r="S297" s="17">
        <f t="shared" si="138"/>
        <v>0</v>
      </c>
      <c r="T297" s="23">
        <v>0</v>
      </c>
      <c r="U297" s="17">
        <f t="shared" si="136"/>
        <v>0</v>
      </c>
      <c r="W297" s="17">
        <f t="shared" si="145"/>
        <v>0</v>
      </c>
      <c r="X297" s="17">
        <f t="shared" si="145"/>
        <v>0</v>
      </c>
      <c r="Y297" s="17">
        <f t="shared" si="145"/>
        <v>0</v>
      </c>
      <c r="Z297" s="17">
        <f t="shared" si="145"/>
        <v>0</v>
      </c>
      <c r="AA297" s="17">
        <f t="shared" si="145"/>
        <v>0</v>
      </c>
      <c r="AB297" s="17">
        <f t="shared" si="145"/>
        <v>0</v>
      </c>
      <c r="AC297" s="17">
        <f t="shared" si="145"/>
        <v>0</v>
      </c>
      <c r="AD297" s="17">
        <f t="shared" si="145"/>
        <v>0</v>
      </c>
      <c r="AE297" s="17">
        <f t="shared" si="145"/>
        <v>0</v>
      </c>
      <c r="AG297" s="17">
        <f t="shared" si="146"/>
        <v>0</v>
      </c>
      <c r="AH297" s="17">
        <f t="shared" si="146"/>
        <v>0</v>
      </c>
      <c r="AI297" s="17">
        <f t="shared" si="146"/>
        <v>0</v>
      </c>
      <c r="AJ297" s="17">
        <f t="shared" si="146"/>
        <v>0</v>
      </c>
      <c r="AK297" s="17">
        <f t="shared" si="146"/>
        <v>0</v>
      </c>
      <c r="AL297" s="17">
        <f t="shared" si="146"/>
        <v>0</v>
      </c>
      <c r="AN297" s="36">
        <f t="shared" si="148"/>
        <v>0</v>
      </c>
      <c r="AO297" s="33"/>
    </row>
    <row r="298" spans="1:41" ht="15">
      <c r="A298" s="24" t="s">
        <v>12805</v>
      </c>
      <c r="B298" s="15">
        <f t="shared" si="128"/>
        <v>0</v>
      </c>
      <c r="C298" s="22" t="s">
        <v>12806</v>
      </c>
      <c r="D298" s="78">
        <f t="shared" si="129"/>
        <v>0</v>
      </c>
      <c r="E298" s="17">
        <f t="shared" si="130"/>
        <v>0</v>
      </c>
      <c r="F298" s="3">
        <f t="shared" si="131"/>
        <v>0</v>
      </c>
      <c r="G298" s="19">
        <f t="shared" si="149"/>
        <v>0</v>
      </c>
      <c r="H298" s="23">
        <v>0</v>
      </c>
      <c r="I298" s="17">
        <f t="shared" si="144"/>
        <v>0</v>
      </c>
      <c r="J298" s="17">
        <f t="shared" si="144"/>
        <v>0</v>
      </c>
      <c r="K298" s="79">
        <f t="shared" si="147"/>
        <v>0</v>
      </c>
      <c r="L298" s="17">
        <f t="shared" si="132"/>
        <v>0</v>
      </c>
      <c r="M298" s="78">
        <f t="shared" si="133"/>
        <v>0</v>
      </c>
      <c r="N298" s="17">
        <f t="shared" si="137"/>
        <v>0</v>
      </c>
      <c r="O298" s="3">
        <f t="shared" si="134"/>
        <v>0</v>
      </c>
      <c r="P298" s="31">
        <v>0</v>
      </c>
      <c r="Q298" s="30">
        <f t="shared" si="150"/>
        <v>0</v>
      </c>
      <c r="R298" s="17">
        <f t="shared" si="135"/>
        <v>0</v>
      </c>
      <c r="S298" s="17">
        <f t="shared" si="138"/>
        <v>0</v>
      </c>
      <c r="T298" s="23">
        <v>0</v>
      </c>
      <c r="U298" s="17">
        <f t="shared" si="136"/>
        <v>0</v>
      </c>
      <c r="W298" s="17">
        <f t="shared" ref="W298:AE307" si="151">SUMPRODUCT(W$374:W$599*(LEFT($A$374:$A$599,LEN($A298))=$A298))</f>
        <v>0</v>
      </c>
      <c r="X298" s="17">
        <f t="shared" si="151"/>
        <v>0</v>
      </c>
      <c r="Y298" s="17">
        <f t="shared" si="151"/>
        <v>0</v>
      </c>
      <c r="Z298" s="17">
        <f t="shared" si="151"/>
        <v>0</v>
      </c>
      <c r="AA298" s="17">
        <f t="shared" si="151"/>
        <v>0</v>
      </c>
      <c r="AB298" s="17">
        <f t="shared" si="151"/>
        <v>0</v>
      </c>
      <c r="AC298" s="17">
        <f t="shared" si="151"/>
        <v>0</v>
      </c>
      <c r="AD298" s="17">
        <f t="shared" si="151"/>
        <v>0</v>
      </c>
      <c r="AE298" s="17">
        <f t="shared" si="151"/>
        <v>0</v>
      </c>
      <c r="AG298" s="17">
        <f t="shared" ref="AG298:AL307" si="152">SUMPRODUCT(AG$374:AG$599*(LEFT($A$374:$A$599,LEN($A298))=$A298))</f>
        <v>0</v>
      </c>
      <c r="AH298" s="17">
        <f t="shared" si="152"/>
        <v>0</v>
      </c>
      <c r="AI298" s="17">
        <f t="shared" si="152"/>
        <v>0</v>
      </c>
      <c r="AJ298" s="17">
        <f t="shared" si="152"/>
        <v>0</v>
      </c>
      <c r="AK298" s="17">
        <f t="shared" si="152"/>
        <v>0</v>
      </c>
      <c r="AL298" s="17">
        <f t="shared" si="152"/>
        <v>0</v>
      </c>
      <c r="AN298" s="36">
        <f t="shared" si="148"/>
        <v>0</v>
      </c>
      <c r="AO298" s="5"/>
    </row>
    <row r="299" spans="1:41" ht="15">
      <c r="A299" s="24" t="s">
        <v>12807</v>
      </c>
      <c r="B299" s="15">
        <f t="shared" si="128"/>
        <v>0</v>
      </c>
      <c r="C299" s="22" t="s">
        <v>12808</v>
      </c>
      <c r="D299" s="78">
        <f t="shared" si="129"/>
        <v>0</v>
      </c>
      <c r="E299" s="17">
        <f t="shared" si="130"/>
        <v>0</v>
      </c>
      <c r="F299" s="3">
        <f t="shared" si="131"/>
        <v>0</v>
      </c>
      <c r="G299" s="19">
        <f t="shared" si="149"/>
        <v>0</v>
      </c>
      <c r="H299" s="23">
        <v>0</v>
      </c>
      <c r="I299" s="17">
        <f t="shared" si="144"/>
        <v>0</v>
      </c>
      <c r="J299" s="17">
        <f t="shared" si="144"/>
        <v>0</v>
      </c>
      <c r="K299" s="79">
        <f t="shared" si="147"/>
        <v>0</v>
      </c>
      <c r="L299" s="17">
        <f t="shared" si="132"/>
        <v>0</v>
      </c>
      <c r="M299" s="78">
        <f t="shared" si="133"/>
        <v>0</v>
      </c>
      <c r="N299" s="17">
        <f t="shared" si="137"/>
        <v>0</v>
      </c>
      <c r="O299" s="3">
        <f t="shared" si="134"/>
        <v>0</v>
      </c>
      <c r="P299" s="31">
        <v>0</v>
      </c>
      <c r="Q299" s="30">
        <f t="shared" si="150"/>
        <v>0</v>
      </c>
      <c r="R299" s="17">
        <f t="shared" si="135"/>
        <v>0</v>
      </c>
      <c r="S299" s="17">
        <f t="shared" si="138"/>
        <v>0</v>
      </c>
      <c r="T299" s="23">
        <v>0</v>
      </c>
      <c r="U299" s="17">
        <f t="shared" si="136"/>
        <v>0</v>
      </c>
      <c r="W299" s="17">
        <f t="shared" si="151"/>
        <v>0</v>
      </c>
      <c r="X299" s="17">
        <f t="shared" si="151"/>
        <v>0</v>
      </c>
      <c r="Y299" s="17">
        <f t="shared" si="151"/>
        <v>0</v>
      </c>
      <c r="Z299" s="17">
        <f t="shared" si="151"/>
        <v>0</v>
      </c>
      <c r="AA299" s="17">
        <f t="shared" si="151"/>
        <v>0</v>
      </c>
      <c r="AB299" s="17">
        <f t="shared" si="151"/>
        <v>0</v>
      </c>
      <c r="AC299" s="17">
        <f t="shared" si="151"/>
        <v>0</v>
      </c>
      <c r="AD299" s="17">
        <f t="shared" si="151"/>
        <v>0</v>
      </c>
      <c r="AE299" s="17">
        <f t="shared" si="151"/>
        <v>0</v>
      </c>
      <c r="AG299" s="17">
        <f t="shared" si="152"/>
        <v>0</v>
      </c>
      <c r="AH299" s="17">
        <f t="shared" si="152"/>
        <v>0</v>
      </c>
      <c r="AI299" s="17">
        <f t="shared" si="152"/>
        <v>0</v>
      </c>
      <c r="AJ299" s="17">
        <f t="shared" si="152"/>
        <v>0</v>
      </c>
      <c r="AK299" s="17">
        <f t="shared" si="152"/>
        <v>0</v>
      </c>
      <c r="AL299" s="17">
        <f t="shared" si="152"/>
        <v>0</v>
      </c>
      <c r="AN299" s="36">
        <f t="shared" si="148"/>
        <v>0</v>
      </c>
      <c r="AO299" s="5"/>
    </row>
    <row r="300" spans="1:41" ht="15">
      <c r="A300" s="24" t="s">
        <v>12809</v>
      </c>
      <c r="B300" s="15">
        <f t="shared" si="128"/>
        <v>0</v>
      </c>
      <c r="C300" s="22" t="s">
        <v>12810</v>
      </c>
      <c r="D300" s="78">
        <f t="shared" si="129"/>
        <v>0</v>
      </c>
      <c r="E300" s="17">
        <f t="shared" si="130"/>
        <v>0</v>
      </c>
      <c r="F300" s="3">
        <f t="shared" si="131"/>
        <v>0</v>
      </c>
      <c r="G300" s="19">
        <f t="shared" si="149"/>
        <v>0</v>
      </c>
      <c r="H300" s="20">
        <v>0</v>
      </c>
      <c r="I300" s="17">
        <f t="shared" si="144"/>
        <v>0</v>
      </c>
      <c r="J300" s="17">
        <f t="shared" si="144"/>
        <v>0</v>
      </c>
      <c r="K300" s="79">
        <f t="shared" si="147"/>
        <v>0</v>
      </c>
      <c r="L300" s="17">
        <f t="shared" si="132"/>
        <v>0</v>
      </c>
      <c r="M300" s="78">
        <f t="shared" si="133"/>
        <v>0</v>
      </c>
      <c r="N300" s="17">
        <f t="shared" si="137"/>
        <v>0</v>
      </c>
      <c r="O300" s="3">
        <f t="shared" si="134"/>
        <v>0</v>
      </c>
      <c r="P300" s="31">
        <v>0</v>
      </c>
      <c r="Q300" s="30">
        <f t="shared" si="150"/>
        <v>0</v>
      </c>
      <c r="R300" s="17">
        <f t="shared" si="135"/>
        <v>0</v>
      </c>
      <c r="S300" s="17">
        <f t="shared" si="138"/>
        <v>0</v>
      </c>
      <c r="T300" s="23">
        <v>0</v>
      </c>
      <c r="U300" s="17">
        <f t="shared" si="136"/>
        <v>0</v>
      </c>
      <c r="W300" s="17">
        <f t="shared" si="151"/>
        <v>0</v>
      </c>
      <c r="X300" s="17">
        <f t="shared" si="151"/>
        <v>0</v>
      </c>
      <c r="Y300" s="17">
        <f t="shared" si="151"/>
        <v>0</v>
      </c>
      <c r="Z300" s="17">
        <f t="shared" si="151"/>
        <v>0</v>
      </c>
      <c r="AA300" s="17">
        <f t="shared" si="151"/>
        <v>0</v>
      </c>
      <c r="AB300" s="17">
        <f t="shared" si="151"/>
        <v>0</v>
      </c>
      <c r="AC300" s="17">
        <f t="shared" si="151"/>
        <v>0</v>
      </c>
      <c r="AD300" s="17">
        <f t="shared" si="151"/>
        <v>0</v>
      </c>
      <c r="AE300" s="17">
        <f t="shared" si="151"/>
        <v>0</v>
      </c>
      <c r="AG300" s="17">
        <f t="shared" si="152"/>
        <v>0</v>
      </c>
      <c r="AH300" s="17">
        <f t="shared" si="152"/>
        <v>0</v>
      </c>
      <c r="AI300" s="17">
        <f t="shared" si="152"/>
        <v>0</v>
      </c>
      <c r="AJ300" s="17">
        <f t="shared" si="152"/>
        <v>0</v>
      </c>
      <c r="AK300" s="17">
        <f t="shared" si="152"/>
        <v>0</v>
      </c>
      <c r="AL300" s="17">
        <f t="shared" si="152"/>
        <v>0</v>
      </c>
      <c r="AN300" s="36">
        <f t="shared" si="148"/>
        <v>0</v>
      </c>
      <c r="AO300" s="33"/>
    </row>
    <row r="301" spans="1:41" ht="15">
      <c r="A301" s="24" t="s">
        <v>12811</v>
      </c>
      <c r="B301" s="15">
        <f t="shared" si="128"/>
        <v>0</v>
      </c>
      <c r="C301" s="22" t="s">
        <v>12812</v>
      </c>
      <c r="D301" s="78">
        <f t="shared" si="129"/>
        <v>0</v>
      </c>
      <c r="E301" s="17">
        <f t="shared" si="130"/>
        <v>0</v>
      </c>
      <c r="F301" s="3">
        <f t="shared" si="131"/>
        <v>0</v>
      </c>
      <c r="G301" s="19">
        <f t="shared" si="149"/>
        <v>0</v>
      </c>
      <c r="H301" s="23">
        <v>0</v>
      </c>
      <c r="I301" s="17">
        <f t="shared" si="144"/>
        <v>0</v>
      </c>
      <c r="J301" s="17">
        <f t="shared" si="144"/>
        <v>0</v>
      </c>
      <c r="K301" s="79">
        <f t="shared" si="147"/>
        <v>0</v>
      </c>
      <c r="L301" s="17">
        <f t="shared" si="132"/>
        <v>0</v>
      </c>
      <c r="M301" s="78">
        <f t="shared" si="133"/>
        <v>0</v>
      </c>
      <c r="N301" s="17">
        <f t="shared" si="137"/>
        <v>0</v>
      </c>
      <c r="O301" s="3">
        <f t="shared" si="134"/>
        <v>0</v>
      </c>
      <c r="P301" s="31">
        <v>0</v>
      </c>
      <c r="Q301" s="30">
        <f t="shared" si="150"/>
        <v>0</v>
      </c>
      <c r="R301" s="17">
        <f t="shared" si="135"/>
        <v>0</v>
      </c>
      <c r="S301" s="17">
        <f t="shared" si="138"/>
        <v>0</v>
      </c>
      <c r="T301" s="23">
        <v>0</v>
      </c>
      <c r="U301" s="17">
        <f t="shared" si="136"/>
        <v>0</v>
      </c>
      <c r="W301" s="17">
        <f t="shared" si="151"/>
        <v>0</v>
      </c>
      <c r="X301" s="17">
        <f t="shared" si="151"/>
        <v>0</v>
      </c>
      <c r="Y301" s="17">
        <f t="shared" si="151"/>
        <v>0</v>
      </c>
      <c r="Z301" s="17">
        <f t="shared" si="151"/>
        <v>0</v>
      </c>
      <c r="AA301" s="17">
        <f t="shared" si="151"/>
        <v>0</v>
      </c>
      <c r="AB301" s="17">
        <f t="shared" si="151"/>
        <v>0</v>
      </c>
      <c r="AC301" s="17">
        <f t="shared" si="151"/>
        <v>0</v>
      </c>
      <c r="AD301" s="17">
        <f t="shared" si="151"/>
        <v>0</v>
      </c>
      <c r="AE301" s="17">
        <f t="shared" si="151"/>
        <v>0</v>
      </c>
      <c r="AG301" s="17">
        <f t="shared" si="152"/>
        <v>0</v>
      </c>
      <c r="AH301" s="17">
        <f t="shared" si="152"/>
        <v>0</v>
      </c>
      <c r="AI301" s="17">
        <f t="shared" si="152"/>
        <v>0</v>
      </c>
      <c r="AJ301" s="17">
        <f t="shared" si="152"/>
        <v>0</v>
      </c>
      <c r="AK301" s="17">
        <f t="shared" si="152"/>
        <v>0</v>
      </c>
      <c r="AL301" s="17">
        <f t="shared" si="152"/>
        <v>0</v>
      </c>
      <c r="AN301" s="36">
        <f t="shared" si="148"/>
        <v>0</v>
      </c>
      <c r="AO301" s="33"/>
    </row>
    <row r="302" spans="1:41" ht="15">
      <c r="A302" s="24" t="s">
        <v>12813</v>
      </c>
      <c r="B302" s="15">
        <f t="shared" si="128"/>
        <v>0</v>
      </c>
      <c r="C302" s="22" t="s">
        <v>12814</v>
      </c>
      <c r="D302" s="78">
        <f t="shared" si="129"/>
        <v>0</v>
      </c>
      <c r="E302" s="17">
        <f t="shared" si="130"/>
        <v>0</v>
      </c>
      <c r="F302" s="3">
        <f t="shared" si="131"/>
        <v>0</v>
      </c>
      <c r="G302" s="19">
        <f t="shared" si="149"/>
        <v>0</v>
      </c>
      <c r="H302" s="23">
        <v>0</v>
      </c>
      <c r="I302" s="17">
        <f t="shared" si="144"/>
        <v>0</v>
      </c>
      <c r="J302" s="17">
        <f t="shared" si="144"/>
        <v>0</v>
      </c>
      <c r="K302" s="79">
        <f t="shared" si="147"/>
        <v>0</v>
      </c>
      <c r="L302" s="17">
        <f t="shared" si="132"/>
        <v>0</v>
      </c>
      <c r="M302" s="78">
        <f t="shared" si="133"/>
        <v>0</v>
      </c>
      <c r="N302" s="17">
        <f t="shared" si="137"/>
        <v>0</v>
      </c>
      <c r="O302" s="3">
        <f t="shared" si="134"/>
        <v>0</v>
      </c>
      <c r="P302" s="31">
        <v>0</v>
      </c>
      <c r="Q302" s="30">
        <f t="shared" si="150"/>
        <v>0</v>
      </c>
      <c r="R302" s="17">
        <f t="shared" si="135"/>
        <v>0</v>
      </c>
      <c r="S302" s="17">
        <f t="shared" si="138"/>
        <v>0</v>
      </c>
      <c r="T302" s="23">
        <v>0</v>
      </c>
      <c r="U302" s="17">
        <f t="shared" si="136"/>
        <v>0</v>
      </c>
      <c r="W302" s="17">
        <f t="shared" si="151"/>
        <v>0</v>
      </c>
      <c r="X302" s="17">
        <f t="shared" si="151"/>
        <v>0</v>
      </c>
      <c r="Y302" s="17">
        <f t="shared" si="151"/>
        <v>0</v>
      </c>
      <c r="Z302" s="17">
        <f t="shared" si="151"/>
        <v>0</v>
      </c>
      <c r="AA302" s="17">
        <f t="shared" si="151"/>
        <v>0</v>
      </c>
      <c r="AB302" s="17">
        <f t="shared" si="151"/>
        <v>0</v>
      </c>
      <c r="AC302" s="17">
        <f t="shared" si="151"/>
        <v>0</v>
      </c>
      <c r="AD302" s="17">
        <f t="shared" si="151"/>
        <v>0</v>
      </c>
      <c r="AE302" s="17">
        <f t="shared" si="151"/>
        <v>0</v>
      </c>
      <c r="AG302" s="17">
        <f t="shared" si="152"/>
        <v>0</v>
      </c>
      <c r="AH302" s="17">
        <f t="shared" si="152"/>
        <v>0</v>
      </c>
      <c r="AI302" s="17">
        <f t="shared" si="152"/>
        <v>0</v>
      </c>
      <c r="AJ302" s="17">
        <f t="shared" si="152"/>
        <v>0</v>
      </c>
      <c r="AK302" s="17">
        <f t="shared" si="152"/>
        <v>0</v>
      </c>
      <c r="AL302" s="17">
        <f t="shared" si="152"/>
        <v>0</v>
      </c>
      <c r="AN302" s="36">
        <f t="shared" si="148"/>
        <v>0</v>
      </c>
      <c r="AO302" s="5"/>
    </row>
    <row r="303" spans="1:41" ht="15">
      <c r="A303" s="24" t="s">
        <v>12815</v>
      </c>
      <c r="B303" s="15">
        <f t="shared" si="128"/>
        <v>0</v>
      </c>
      <c r="C303" s="22" t="s">
        <v>12816</v>
      </c>
      <c r="D303" s="78">
        <f t="shared" si="129"/>
        <v>0</v>
      </c>
      <c r="E303" s="17">
        <f t="shared" si="130"/>
        <v>0</v>
      </c>
      <c r="F303" s="3">
        <f t="shared" si="131"/>
        <v>0</v>
      </c>
      <c r="G303" s="19">
        <f t="shared" si="149"/>
        <v>0</v>
      </c>
      <c r="H303" s="23">
        <v>0</v>
      </c>
      <c r="I303" s="17">
        <f t="shared" si="144"/>
        <v>0</v>
      </c>
      <c r="J303" s="17">
        <f t="shared" si="144"/>
        <v>0</v>
      </c>
      <c r="K303" s="79">
        <f t="shared" si="147"/>
        <v>0</v>
      </c>
      <c r="L303" s="17">
        <f t="shared" si="132"/>
        <v>0</v>
      </c>
      <c r="M303" s="78">
        <f t="shared" si="133"/>
        <v>0</v>
      </c>
      <c r="N303" s="17">
        <f t="shared" si="137"/>
        <v>0</v>
      </c>
      <c r="O303" s="3">
        <f t="shared" si="134"/>
        <v>0</v>
      </c>
      <c r="P303" s="31">
        <v>0</v>
      </c>
      <c r="Q303" s="30">
        <f t="shared" si="150"/>
        <v>0</v>
      </c>
      <c r="R303" s="17">
        <f t="shared" si="135"/>
        <v>0</v>
      </c>
      <c r="S303" s="17">
        <f t="shared" si="138"/>
        <v>0</v>
      </c>
      <c r="T303" s="23">
        <v>0</v>
      </c>
      <c r="U303" s="17">
        <f t="shared" si="136"/>
        <v>0</v>
      </c>
      <c r="W303" s="17">
        <f t="shared" si="151"/>
        <v>0</v>
      </c>
      <c r="X303" s="17">
        <f t="shared" si="151"/>
        <v>0</v>
      </c>
      <c r="Y303" s="17">
        <f t="shared" si="151"/>
        <v>0</v>
      </c>
      <c r="Z303" s="17">
        <f t="shared" si="151"/>
        <v>0</v>
      </c>
      <c r="AA303" s="17">
        <f t="shared" si="151"/>
        <v>0</v>
      </c>
      <c r="AB303" s="17">
        <f t="shared" si="151"/>
        <v>0</v>
      </c>
      <c r="AC303" s="17">
        <f t="shared" si="151"/>
        <v>0</v>
      </c>
      <c r="AD303" s="17">
        <f t="shared" si="151"/>
        <v>0</v>
      </c>
      <c r="AE303" s="17">
        <f t="shared" si="151"/>
        <v>0</v>
      </c>
      <c r="AG303" s="17">
        <f t="shared" si="152"/>
        <v>0</v>
      </c>
      <c r="AH303" s="17">
        <f t="shared" si="152"/>
        <v>0</v>
      </c>
      <c r="AI303" s="17">
        <f t="shared" si="152"/>
        <v>0</v>
      </c>
      <c r="AJ303" s="17">
        <f t="shared" si="152"/>
        <v>0</v>
      </c>
      <c r="AK303" s="17">
        <f t="shared" si="152"/>
        <v>0</v>
      </c>
      <c r="AL303" s="17">
        <f t="shared" si="152"/>
        <v>0</v>
      </c>
      <c r="AN303" s="36">
        <f t="shared" si="148"/>
        <v>0</v>
      </c>
      <c r="AO303" s="5"/>
    </row>
    <row r="304" spans="1:41" ht="15">
      <c r="A304" s="24" t="s">
        <v>12817</v>
      </c>
      <c r="B304" s="15">
        <f t="shared" si="128"/>
        <v>0</v>
      </c>
      <c r="C304" s="22" t="s">
        <v>12818</v>
      </c>
      <c r="D304" s="78">
        <f t="shared" si="129"/>
        <v>0</v>
      </c>
      <c r="E304" s="17">
        <f t="shared" si="130"/>
        <v>0</v>
      </c>
      <c r="F304" s="3">
        <f t="shared" si="131"/>
        <v>0</v>
      </c>
      <c r="G304" s="19">
        <f t="shared" si="149"/>
        <v>0</v>
      </c>
      <c r="H304" s="23">
        <v>0</v>
      </c>
      <c r="I304" s="17">
        <f t="shared" si="144"/>
        <v>0</v>
      </c>
      <c r="J304" s="17">
        <f t="shared" si="144"/>
        <v>0</v>
      </c>
      <c r="K304" s="79">
        <f t="shared" si="147"/>
        <v>0</v>
      </c>
      <c r="L304" s="17">
        <f t="shared" si="132"/>
        <v>0</v>
      </c>
      <c r="M304" s="78">
        <f t="shared" si="133"/>
        <v>0</v>
      </c>
      <c r="N304" s="17">
        <f t="shared" si="137"/>
        <v>0</v>
      </c>
      <c r="O304" s="3">
        <f t="shared" si="134"/>
        <v>0</v>
      </c>
      <c r="P304" s="31">
        <v>0</v>
      </c>
      <c r="Q304" s="30">
        <f t="shared" si="150"/>
        <v>0</v>
      </c>
      <c r="R304" s="17">
        <f t="shared" si="135"/>
        <v>0</v>
      </c>
      <c r="S304" s="17">
        <f t="shared" si="138"/>
        <v>0</v>
      </c>
      <c r="T304" s="23">
        <v>0</v>
      </c>
      <c r="U304" s="17">
        <f t="shared" si="136"/>
        <v>0</v>
      </c>
      <c r="W304" s="17">
        <f t="shared" si="151"/>
        <v>0</v>
      </c>
      <c r="X304" s="17">
        <f t="shared" si="151"/>
        <v>0</v>
      </c>
      <c r="Y304" s="17">
        <f t="shared" si="151"/>
        <v>0</v>
      </c>
      <c r="Z304" s="17">
        <f t="shared" si="151"/>
        <v>0</v>
      </c>
      <c r="AA304" s="17">
        <f t="shared" si="151"/>
        <v>0</v>
      </c>
      <c r="AB304" s="17">
        <f t="shared" si="151"/>
        <v>0</v>
      </c>
      <c r="AC304" s="17">
        <f t="shared" si="151"/>
        <v>0</v>
      </c>
      <c r="AD304" s="17">
        <f t="shared" si="151"/>
        <v>0</v>
      </c>
      <c r="AE304" s="17">
        <f t="shared" si="151"/>
        <v>0</v>
      </c>
      <c r="AG304" s="17">
        <f t="shared" si="152"/>
        <v>0</v>
      </c>
      <c r="AH304" s="17">
        <f t="shared" si="152"/>
        <v>0</v>
      </c>
      <c r="AI304" s="17">
        <f t="shared" si="152"/>
        <v>0</v>
      </c>
      <c r="AJ304" s="17">
        <f t="shared" si="152"/>
        <v>0</v>
      </c>
      <c r="AK304" s="17">
        <f t="shared" si="152"/>
        <v>0</v>
      </c>
      <c r="AL304" s="17">
        <f t="shared" si="152"/>
        <v>0</v>
      </c>
      <c r="AN304" s="36">
        <f t="shared" si="148"/>
        <v>0</v>
      </c>
      <c r="AO304" s="33"/>
    </row>
    <row r="305" spans="1:41" ht="15">
      <c r="A305" s="24" t="s">
        <v>12819</v>
      </c>
      <c r="B305" s="15">
        <f t="shared" si="128"/>
        <v>0</v>
      </c>
      <c r="C305" s="22" t="s">
        <v>12820</v>
      </c>
      <c r="D305" s="78">
        <f t="shared" si="129"/>
        <v>0</v>
      </c>
      <c r="E305" s="17">
        <f t="shared" si="130"/>
        <v>0</v>
      </c>
      <c r="F305" s="3">
        <f t="shared" si="131"/>
        <v>0</v>
      </c>
      <c r="G305" s="19">
        <f t="shared" si="149"/>
        <v>0</v>
      </c>
      <c r="H305" s="23">
        <v>0</v>
      </c>
      <c r="I305" s="17">
        <f t="shared" si="144"/>
        <v>0</v>
      </c>
      <c r="J305" s="17">
        <f t="shared" si="144"/>
        <v>0</v>
      </c>
      <c r="K305" s="79">
        <f t="shared" si="147"/>
        <v>0</v>
      </c>
      <c r="L305" s="17">
        <f t="shared" si="132"/>
        <v>0</v>
      </c>
      <c r="M305" s="78">
        <f t="shared" si="133"/>
        <v>0</v>
      </c>
      <c r="N305" s="17">
        <f t="shared" si="137"/>
        <v>0</v>
      </c>
      <c r="O305" s="3">
        <f t="shared" si="134"/>
        <v>0</v>
      </c>
      <c r="P305" s="31">
        <v>0</v>
      </c>
      <c r="Q305" s="30">
        <f t="shared" si="150"/>
        <v>0</v>
      </c>
      <c r="R305" s="17">
        <f t="shared" si="135"/>
        <v>0</v>
      </c>
      <c r="S305" s="17">
        <f t="shared" si="138"/>
        <v>0</v>
      </c>
      <c r="T305" s="23">
        <v>0</v>
      </c>
      <c r="U305" s="17">
        <f t="shared" si="136"/>
        <v>0</v>
      </c>
      <c r="W305" s="17">
        <f t="shared" si="151"/>
        <v>0</v>
      </c>
      <c r="X305" s="17">
        <f t="shared" si="151"/>
        <v>0</v>
      </c>
      <c r="Y305" s="17">
        <f t="shared" si="151"/>
        <v>0</v>
      </c>
      <c r="Z305" s="17">
        <f t="shared" si="151"/>
        <v>0</v>
      </c>
      <c r="AA305" s="17">
        <f t="shared" si="151"/>
        <v>0</v>
      </c>
      <c r="AB305" s="17">
        <f t="shared" si="151"/>
        <v>0</v>
      </c>
      <c r="AC305" s="17">
        <f t="shared" si="151"/>
        <v>0</v>
      </c>
      <c r="AD305" s="17">
        <f t="shared" si="151"/>
        <v>0</v>
      </c>
      <c r="AE305" s="17">
        <f t="shared" si="151"/>
        <v>0</v>
      </c>
      <c r="AG305" s="17">
        <f t="shared" si="152"/>
        <v>0</v>
      </c>
      <c r="AH305" s="17">
        <f t="shared" si="152"/>
        <v>0</v>
      </c>
      <c r="AI305" s="17">
        <f t="shared" si="152"/>
        <v>0</v>
      </c>
      <c r="AJ305" s="17">
        <f t="shared" si="152"/>
        <v>0</v>
      </c>
      <c r="AK305" s="17">
        <f t="shared" si="152"/>
        <v>0</v>
      </c>
      <c r="AL305" s="17">
        <f t="shared" si="152"/>
        <v>0</v>
      </c>
      <c r="AN305" s="36">
        <f t="shared" si="148"/>
        <v>0</v>
      </c>
      <c r="AO305" s="33"/>
    </row>
    <row r="306" spans="1:41" ht="15">
      <c r="A306" s="24" t="s">
        <v>12821</v>
      </c>
      <c r="B306" s="15">
        <f t="shared" si="128"/>
        <v>0</v>
      </c>
      <c r="C306" s="22" t="s">
        <v>12822</v>
      </c>
      <c r="D306" s="78">
        <f t="shared" si="129"/>
        <v>0</v>
      </c>
      <c r="E306" s="17">
        <f t="shared" si="130"/>
        <v>0</v>
      </c>
      <c r="F306" s="3">
        <f t="shared" si="131"/>
        <v>0</v>
      </c>
      <c r="G306" s="19">
        <f t="shared" si="149"/>
        <v>0</v>
      </c>
      <c r="H306" s="23">
        <v>0</v>
      </c>
      <c r="I306" s="17">
        <f t="shared" si="144"/>
        <v>0</v>
      </c>
      <c r="J306" s="17">
        <f t="shared" si="144"/>
        <v>0</v>
      </c>
      <c r="K306" s="79">
        <f t="shared" si="147"/>
        <v>0</v>
      </c>
      <c r="L306" s="17">
        <f t="shared" si="132"/>
        <v>0</v>
      </c>
      <c r="M306" s="78">
        <f t="shared" si="133"/>
        <v>0</v>
      </c>
      <c r="N306" s="17">
        <f t="shared" si="137"/>
        <v>0</v>
      </c>
      <c r="O306" s="3">
        <f t="shared" si="134"/>
        <v>0</v>
      </c>
      <c r="P306" s="31">
        <v>0</v>
      </c>
      <c r="Q306" s="30">
        <f t="shared" si="150"/>
        <v>0</v>
      </c>
      <c r="R306" s="17">
        <f t="shared" si="135"/>
        <v>0</v>
      </c>
      <c r="S306" s="17">
        <f t="shared" si="138"/>
        <v>0</v>
      </c>
      <c r="T306" s="23">
        <v>0</v>
      </c>
      <c r="U306" s="17">
        <f t="shared" si="136"/>
        <v>0</v>
      </c>
      <c r="W306" s="17">
        <f t="shared" si="151"/>
        <v>0</v>
      </c>
      <c r="X306" s="17">
        <f t="shared" si="151"/>
        <v>0</v>
      </c>
      <c r="Y306" s="17">
        <f t="shared" si="151"/>
        <v>0</v>
      </c>
      <c r="Z306" s="17">
        <f t="shared" si="151"/>
        <v>0</v>
      </c>
      <c r="AA306" s="17">
        <f t="shared" si="151"/>
        <v>0</v>
      </c>
      <c r="AB306" s="17">
        <f t="shared" si="151"/>
        <v>0</v>
      </c>
      <c r="AC306" s="17">
        <f t="shared" si="151"/>
        <v>0</v>
      </c>
      <c r="AD306" s="17">
        <f t="shared" si="151"/>
        <v>0</v>
      </c>
      <c r="AE306" s="17">
        <f t="shared" si="151"/>
        <v>0</v>
      </c>
      <c r="AG306" s="17">
        <f t="shared" si="152"/>
        <v>0</v>
      </c>
      <c r="AH306" s="17">
        <f t="shared" si="152"/>
        <v>0</v>
      </c>
      <c r="AI306" s="17">
        <f t="shared" si="152"/>
        <v>0</v>
      </c>
      <c r="AJ306" s="17">
        <f t="shared" si="152"/>
        <v>0</v>
      </c>
      <c r="AK306" s="17">
        <f t="shared" si="152"/>
        <v>0</v>
      </c>
      <c r="AL306" s="17">
        <f t="shared" si="152"/>
        <v>0</v>
      </c>
      <c r="AN306" s="36">
        <f t="shared" si="148"/>
        <v>0</v>
      </c>
      <c r="AO306" s="5"/>
    </row>
    <row r="307" spans="1:41" ht="15">
      <c r="A307" s="24" t="s">
        <v>12823</v>
      </c>
      <c r="B307" s="15">
        <f t="shared" si="128"/>
        <v>0</v>
      </c>
      <c r="C307" s="22" t="s">
        <v>12824</v>
      </c>
      <c r="D307" s="78">
        <f t="shared" si="129"/>
        <v>0</v>
      </c>
      <c r="E307" s="17">
        <f t="shared" si="130"/>
        <v>0</v>
      </c>
      <c r="F307" s="3">
        <f t="shared" si="131"/>
        <v>0</v>
      </c>
      <c r="G307" s="19">
        <f t="shared" si="149"/>
        <v>0</v>
      </c>
      <c r="H307" s="23">
        <v>0</v>
      </c>
      <c r="I307" s="17">
        <f t="shared" si="144"/>
        <v>0</v>
      </c>
      <c r="J307" s="17">
        <f t="shared" si="144"/>
        <v>0</v>
      </c>
      <c r="K307" s="79">
        <f t="shared" si="147"/>
        <v>0</v>
      </c>
      <c r="L307" s="17">
        <f t="shared" si="132"/>
        <v>0</v>
      </c>
      <c r="M307" s="78">
        <f t="shared" si="133"/>
        <v>0</v>
      </c>
      <c r="N307" s="17">
        <f t="shared" si="137"/>
        <v>0</v>
      </c>
      <c r="O307" s="3">
        <f t="shared" si="134"/>
        <v>0</v>
      </c>
      <c r="P307" s="31">
        <v>0</v>
      </c>
      <c r="Q307" s="30">
        <f t="shared" si="150"/>
        <v>0</v>
      </c>
      <c r="R307" s="17">
        <f t="shared" si="135"/>
        <v>0</v>
      </c>
      <c r="S307" s="17">
        <f t="shared" si="138"/>
        <v>0</v>
      </c>
      <c r="T307" s="23">
        <v>0</v>
      </c>
      <c r="U307" s="17">
        <f t="shared" si="136"/>
        <v>0</v>
      </c>
      <c r="W307" s="17">
        <f t="shared" si="151"/>
        <v>0</v>
      </c>
      <c r="X307" s="17">
        <f t="shared" si="151"/>
        <v>0</v>
      </c>
      <c r="Y307" s="17">
        <f t="shared" si="151"/>
        <v>0</v>
      </c>
      <c r="Z307" s="17">
        <f t="shared" si="151"/>
        <v>0</v>
      </c>
      <c r="AA307" s="17">
        <f t="shared" si="151"/>
        <v>0</v>
      </c>
      <c r="AB307" s="17">
        <f t="shared" si="151"/>
        <v>0</v>
      </c>
      <c r="AC307" s="17">
        <f t="shared" si="151"/>
        <v>0</v>
      </c>
      <c r="AD307" s="17">
        <f t="shared" si="151"/>
        <v>0</v>
      </c>
      <c r="AE307" s="17">
        <f t="shared" si="151"/>
        <v>0</v>
      </c>
      <c r="AG307" s="17">
        <f t="shared" si="152"/>
        <v>0</v>
      </c>
      <c r="AH307" s="17">
        <f t="shared" si="152"/>
        <v>0</v>
      </c>
      <c r="AI307" s="17">
        <f t="shared" si="152"/>
        <v>0</v>
      </c>
      <c r="AJ307" s="17">
        <f t="shared" si="152"/>
        <v>0</v>
      </c>
      <c r="AK307" s="17">
        <f t="shared" si="152"/>
        <v>0</v>
      </c>
      <c r="AL307" s="17">
        <f t="shared" si="152"/>
        <v>0</v>
      </c>
      <c r="AN307" s="36">
        <f t="shared" si="148"/>
        <v>0</v>
      </c>
      <c r="AO307" s="5"/>
    </row>
    <row r="308" spans="1:41" ht="15">
      <c r="A308" s="24" t="s">
        <v>12825</v>
      </c>
      <c r="B308" s="15">
        <f t="shared" si="128"/>
        <v>0</v>
      </c>
      <c r="C308" s="22" t="s">
        <v>12826</v>
      </c>
      <c r="D308" s="78">
        <f t="shared" si="129"/>
        <v>0</v>
      </c>
      <c r="E308" s="17">
        <f t="shared" si="130"/>
        <v>0</v>
      </c>
      <c r="F308" s="3">
        <f t="shared" si="131"/>
        <v>0</v>
      </c>
      <c r="G308" s="19">
        <f t="shared" si="149"/>
        <v>0</v>
      </c>
      <c r="H308" s="23">
        <v>0</v>
      </c>
      <c r="I308" s="17">
        <f t="shared" ref="I308:J327" si="153">SUMPRODUCT(I$374:I$599*(LEFT($A$374:$A$599,LEN($A308))=$A308))</f>
        <v>0</v>
      </c>
      <c r="J308" s="17">
        <f t="shared" si="153"/>
        <v>0</v>
      </c>
      <c r="K308" s="79">
        <f t="shared" si="147"/>
        <v>0</v>
      </c>
      <c r="L308" s="17">
        <f t="shared" si="132"/>
        <v>0</v>
      </c>
      <c r="M308" s="78">
        <f t="shared" si="133"/>
        <v>0</v>
      </c>
      <c r="N308" s="17">
        <f t="shared" si="137"/>
        <v>0</v>
      </c>
      <c r="O308" s="3">
        <f t="shared" si="134"/>
        <v>0</v>
      </c>
      <c r="P308" s="31">
        <v>0</v>
      </c>
      <c r="Q308" s="30">
        <f t="shared" si="150"/>
        <v>0</v>
      </c>
      <c r="R308" s="17">
        <f t="shared" si="135"/>
        <v>0</v>
      </c>
      <c r="S308" s="17">
        <f t="shared" si="138"/>
        <v>0</v>
      </c>
      <c r="T308" s="23">
        <v>0</v>
      </c>
      <c r="U308" s="17">
        <f t="shared" si="136"/>
        <v>0</v>
      </c>
      <c r="W308" s="17">
        <f t="shared" ref="W308:AE317" si="154">SUMPRODUCT(W$374:W$599*(LEFT($A$374:$A$599,LEN($A308))=$A308))</f>
        <v>0</v>
      </c>
      <c r="X308" s="17">
        <f t="shared" si="154"/>
        <v>0</v>
      </c>
      <c r="Y308" s="17">
        <f t="shared" si="154"/>
        <v>0</v>
      </c>
      <c r="Z308" s="17">
        <f t="shared" si="154"/>
        <v>0</v>
      </c>
      <c r="AA308" s="17">
        <f t="shared" si="154"/>
        <v>0</v>
      </c>
      <c r="AB308" s="17">
        <f t="shared" si="154"/>
        <v>0</v>
      </c>
      <c r="AC308" s="17">
        <f t="shared" si="154"/>
        <v>0</v>
      </c>
      <c r="AD308" s="17">
        <f t="shared" si="154"/>
        <v>0</v>
      </c>
      <c r="AE308" s="17">
        <f t="shared" si="154"/>
        <v>0</v>
      </c>
      <c r="AG308" s="17">
        <f t="shared" ref="AG308:AL317" si="155">SUMPRODUCT(AG$374:AG$599*(LEFT($A$374:$A$599,LEN($A308))=$A308))</f>
        <v>0</v>
      </c>
      <c r="AH308" s="17">
        <f t="shared" si="155"/>
        <v>0</v>
      </c>
      <c r="AI308" s="17">
        <f t="shared" si="155"/>
        <v>0</v>
      </c>
      <c r="AJ308" s="17">
        <f t="shared" si="155"/>
        <v>0</v>
      </c>
      <c r="AK308" s="17">
        <f t="shared" si="155"/>
        <v>0</v>
      </c>
      <c r="AL308" s="17">
        <f t="shared" si="155"/>
        <v>0</v>
      </c>
      <c r="AN308" s="36">
        <f t="shared" si="148"/>
        <v>0</v>
      </c>
      <c r="AO308" s="33"/>
    </row>
    <row r="309" spans="1:41" ht="15">
      <c r="A309" s="24" t="s">
        <v>12827</v>
      </c>
      <c r="B309" s="15">
        <f t="shared" si="128"/>
        <v>0</v>
      </c>
      <c r="C309" s="22" t="s">
        <v>12828</v>
      </c>
      <c r="D309" s="78">
        <f t="shared" si="129"/>
        <v>0</v>
      </c>
      <c r="E309" s="17">
        <f t="shared" si="130"/>
        <v>0</v>
      </c>
      <c r="F309" s="3">
        <f t="shared" si="131"/>
        <v>0</v>
      </c>
      <c r="G309" s="19">
        <f t="shared" si="149"/>
        <v>0</v>
      </c>
      <c r="H309" s="23">
        <v>0</v>
      </c>
      <c r="I309" s="17">
        <f t="shared" si="153"/>
        <v>0</v>
      </c>
      <c r="J309" s="17">
        <f t="shared" si="153"/>
        <v>0</v>
      </c>
      <c r="K309" s="79">
        <f t="shared" si="147"/>
        <v>0</v>
      </c>
      <c r="L309" s="17">
        <f t="shared" si="132"/>
        <v>0</v>
      </c>
      <c r="M309" s="78">
        <f t="shared" si="133"/>
        <v>0</v>
      </c>
      <c r="N309" s="17">
        <f t="shared" si="137"/>
        <v>0</v>
      </c>
      <c r="O309" s="3">
        <f t="shared" si="134"/>
        <v>0</v>
      </c>
      <c r="P309" s="31">
        <v>0</v>
      </c>
      <c r="Q309" s="30">
        <f t="shared" si="150"/>
        <v>0</v>
      </c>
      <c r="R309" s="17">
        <f t="shared" si="135"/>
        <v>0</v>
      </c>
      <c r="S309" s="17">
        <f t="shared" si="138"/>
        <v>0</v>
      </c>
      <c r="T309" s="23">
        <v>0</v>
      </c>
      <c r="U309" s="17">
        <f t="shared" si="136"/>
        <v>0</v>
      </c>
      <c r="W309" s="17">
        <f t="shared" si="154"/>
        <v>0</v>
      </c>
      <c r="X309" s="17">
        <f t="shared" si="154"/>
        <v>0</v>
      </c>
      <c r="Y309" s="17">
        <f t="shared" si="154"/>
        <v>0</v>
      </c>
      <c r="Z309" s="17">
        <f t="shared" si="154"/>
        <v>0</v>
      </c>
      <c r="AA309" s="17">
        <f t="shared" si="154"/>
        <v>0</v>
      </c>
      <c r="AB309" s="17">
        <f t="shared" si="154"/>
        <v>0</v>
      </c>
      <c r="AC309" s="17">
        <f t="shared" si="154"/>
        <v>0</v>
      </c>
      <c r="AD309" s="17">
        <f t="shared" si="154"/>
        <v>0</v>
      </c>
      <c r="AE309" s="17">
        <f t="shared" si="154"/>
        <v>0</v>
      </c>
      <c r="AG309" s="17">
        <f t="shared" si="155"/>
        <v>0</v>
      </c>
      <c r="AH309" s="17">
        <f t="shared" si="155"/>
        <v>0</v>
      </c>
      <c r="AI309" s="17">
        <f t="shared" si="155"/>
        <v>0</v>
      </c>
      <c r="AJ309" s="17">
        <f t="shared" si="155"/>
        <v>0</v>
      </c>
      <c r="AK309" s="17">
        <f t="shared" si="155"/>
        <v>0</v>
      </c>
      <c r="AL309" s="17">
        <f t="shared" si="155"/>
        <v>0</v>
      </c>
      <c r="AN309" s="36">
        <f t="shared" si="148"/>
        <v>0</v>
      </c>
      <c r="AO309" s="33"/>
    </row>
    <row r="310" spans="1:41" ht="15">
      <c r="A310" s="24" t="s">
        <v>12829</v>
      </c>
      <c r="B310" s="15">
        <f t="shared" si="128"/>
        <v>0</v>
      </c>
      <c r="C310" s="22" t="s">
        <v>12830</v>
      </c>
      <c r="D310" s="78">
        <f t="shared" si="129"/>
        <v>0</v>
      </c>
      <c r="E310" s="17">
        <f t="shared" si="130"/>
        <v>0</v>
      </c>
      <c r="F310" s="3">
        <f t="shared" si="131"/>
        <v>0</v>
      </c>
      <c r="G310" s="19">
        <f t="shared" si="149"/>
        <v>0</v>
      </c>
      <c r="H310" s="23">
        <v>0</v>
      </c>
      <c r="I310" s="17">
        <f t="shared" si="153"/>
        <v>0</v>
      </c>
      <c r="J310" s="17">
        <f t="shared" si="153"/>
        <v>0</v>
      </c>
      <c r="K310" s="79">
        <f t="shared" si="147"/>
        <v>0</v>
      </c>
      <c r="L310" s="17">
        <f t="shared" si="132"/>
        <v>0</v>
      </c>
      <c r="M310" s="78">
        <f t="shared" si="133"/>
        <v>0</v>
      </c>
      <c r="N310" s="17">
        <f t="shared" si="137"/>
        <v>0</v>
      </c>
      <c r="O310" s="3">
        <f t="shared" si="134"/>
        <v>0</v>
      </c>
      <c r="P310" s="31">
        <v>0</v>
      </c>
      <c r="Q310" s="30">
        <f t="shared" si="150"/>
        <v>0</v>
      </c>
      <c r="R310" s="17">
        <f t="shared" si="135"/>
        <v>0</v>
      </c>
      <c r="S310" s="17">
        <f t="shared" si="138"/>
        <v>0</v>
      </c>
      <c r="T310" s="23">
        <v>0</v>
      </c>
      <c r="U310" s="17">
        <f t="shared" si="136"/>
        <v>0</v>
      </c>
      <c r="W310" s="17">
        <f t="shared" si="154"/>
        <v>0</v>
      </c>
      <c r="X310" s="17">
        <f t="shared" si="154"/>
        <v>0</v>
      </c>
      <c r="Y310" s="17">
        <f t="shared" si="154"/>
        <v>0</v>
      </c>
      <c r="Z310" s="17">
        <f t="shared" si="154"/>
        <v>0</v>
      </c>
      <c r="AA310" s="17">
        <f t="shared" si="154"/>
        <v>0</v>
      </c>
      <c r="AB310" s="17">
        <f t="shared" si="154"/>
        <v>0</v>
      </c>
      <c r="AC310" s="17">
        <f t="shared" si="154"/>
        <v>0</v>
      </c>
      <c r="AD310" s="17">
        <f t="shared" si="154"/>
        <v>0</v>
      </c>
      <c r="AE310" s="17">
        <f t="shared" si="154"/>
        <v>0</v>
      </c>
      <c r="AG310" s="17">
        <f t="shared" si="155"/>
        <v>0</v>
      </c>
      <c r="AH310" s="17">
        <f t="shared" si="155"/>
        <v>0</v>
      </c>
      <c r="AI310" s="17">
        <f t="shared" si="155"/>
        <v>0</v>
      </c>
      <c r="AJ310" s="17">
        <f t="shared" si="155"/>
        <v>0</v>
      </c>
      <c r="AK310" s="17">
        <f t="shared" si="155"/>
        <v>0</v>
      </c>
      <c r="AL310" s="17">
        <f t="shared" si="155"/>
        <v>0</v>
      </c>
      <c r="AN310" s="36">
        <f t="shared" si="148"/>
        <v>0</v>
      </c>
      <c r="AO310" s="5"/>
    </row>
    <row r="311" spans="1:41" ht="15">
      <c r="A311" s="24" t="s">
        <v>12831</v>
      </c>
      <c r="B311" s="15">
        <f t="shared" si="128"/>
        <v>0</v>
      </c>
      <c r="C311" s="22" t="s">
        <v>12832</v>
      </c>
      <c r="D311" s="78">
        <f t="shared" si="129"/>
        <v>0</v>
      </c>
      <c r="E311" s="17">
        <f t="shared" si="130"/>
        <v>0</v>
      </c>
      <c r="F311" s="3">
        <f t="shared" si="131"/>
        <v>0</v>
      </c>
      <c r="G311" s="19">
        <f t="shared" si="149"/>
        <v>0</v>
      </c>
      <c r="H311" s="23">
        <v>0</v>
      </c>
      <c r="I311" s="17">
        <f t="shared" si="153"/>
        <v>0</v>
      </c>
      <c r="J311" s="17">
        <f t="shared" si="153"/>
        <v>0</v>
      </c>
      <c r="K311" s="79">
        <f t="shared" si="147"/>
        <v>0</v>
      </c>
      <c r="L311" s="17">
        <f t="shared" si="132"/>
        <v>0</v>
      </c>
      <c r="M311" s="78">
        <f t="shared" si="133"/>
        <v>0</v>
      </c>
      <c r="N311" s="17">
        <f t="shared" si="137"/>
        <v>0</v>
      </c>
      <c r="O311" s="3">
        <f t="shared" si="134"/>
        <v>0</v>
      </c>
      <c r="P311" s="31">
        <v>0</v>
      </c>
      <c r="Q311" s="30">
        <f t="shared" si="150"/>
        <v>0</v>
      </c>
      <c r="R311" s="17">
        <f t="shared" si="135"/>
        <v>0</v>
      </c>
      <c r="S311" s="17">
        <f t="shared" si="138"/>
        <v>0</v>
      </c>
      <c r="T311" s="23">
        <v>0</v>
      </c>
      <c r="U311" s="17">
        <f t="shared" si="136"/>
        <v>0</v>
      </c>
      <c r="W311" s="17">
        <f t="shared" si="154"/>
        <v>0</v>
      </c>
      <c r="X311" s="17">
        <f t="shared" si="154"/>
        <v>0</v>
      </c>
      <c r="Y311" s="17">
        <f t="shared" si="154"/>
        <v>0</v>
      </c>
      <c r="Z311" s="17">
        <f t="shared" si="154"/>
        <v>0</v>
      </c>
      <c r="AA311" s="17">
        <f t="shared" si="154"/>
        <v>0</v>
      </c>
      <c r="AB311" s="17">
        <f t="shared" si="154"/>
        <v>0</v>
      </c>
      <c r="AC311" s="17">
        <f t="shared" si="154"/>
        <v>0</v>
      </c>
      <c r="AD311" s="17">
        <f t="shared" si="154"/>
        <v>0</v>
      </c>
      <c r="AE311" s="17">
        <f t="shared" si="154"/>
        <v>0</v>
      </c>
      <c r="AG311" s="17">
        <f t="shared" si="155"/>
        <v>0</v>
      </c>
      <c r="AH311" s="17">
        <f t="shared" si="155"/>
        <v>0</v>
      </c>
      <c r="AI311" s="17">
        <f t="shared" si="155"/>
        <v>0</v>
      </c>
      <c r="AJ311" s="17">
        <f t="shared" si="155"/>
        <v>0</v>
      </c>
      <c r="AK311" s="17">
        <f t="shared" si="155"/>
        <v>0</v>
      </c>
      <c r="AL311" s="17">
        <f t="shared" si="155"/>
        <v>0</v>
      </c>
      <c r="AN311" s="36">
        <f t="shared" si="148"/>
        <v>0</v>
      </c>
      <c r="AO311" s="5"/>
    </row>
    <row r="312" spans="1:41" ht="15">
      <c r="A312" s="24" t="s">
        <v>12833</v>
      </c>
      <c r="B312" s="15">
        <f t="shared" si="128"/>
        <v>0</v>
      </c>
      <c r="C312" s="22" t="s">
        <v>12834</v>
      </c>
      <c r="D312" s="78">
        <f t="shared" si="129"/>
        <v>0</v>
      </c>
      <c r="E312" s="17">
        <f t="shared" si="130"/>
        <v>0</v>
      </c>
      <c r="F312" s="3">
        <f t="shared" si="131"/>
        <v>0</v>
      </c>
      <c r="G312" s="19">
        <f t="shared" si="149"/>
        <v>0</v>
      </c>
      <c r="H312" s="23">
        <v>0</v>
      </c>
      <c r="I312" s="17">
        <f t="shared" si="153"/>
        <v>0</v>
      </c>
      <c r="J312" s="17">
        <f t="shared" si="153"/>
        <v>0</v>
      </c>
      <c r="K312" s="79">
        <f t="shared" si="147"/>
        <v>0</v>
      </c>
      <c r="L312" s="17">
        <f t="shared" si="132"/>
        <v>0</v>
      </c>
      <c r="M312" s="78">
        <f t="shared" si="133"/>
        <v>0</v>
      </c>
      <c r="N312" s="17">
        <f t="shared" si="137"/>
        <v>0</v>
      </c>
      <c r="O312" s="3">
        <f t="shared" si="134"/>
        <v>0</v>
      </c>
      <c r="P312" s="31">
        <v>0</v>
      </c>
      <c r="Q312" s="30">
        <f t="shared" si="150"/>
        <v>0</v>
      </c>
      <c r="R312" s="17">
        <f t="shared" si="135"/>
        <v>0</v>
      </c>
      <c r="S312" s="17">
        <f t="shared" si="138"/>
        <v>0</v>
      </c>
      <c r="T312" s="23">
        <v>0</v>
      </c>
      <c r="U312" s="17">
        <f t="shared" si="136"/>
        <v>0</v>
      </c>
      <c r="W312" s="17">
        <f t="shared" si="154"/>
        <v>0</v>
      </c>
      <c r="X312" s="17">
        <f t="shared" si="154"/>
        <v>0</v>
      </c>
      <c r="Y312" s="17">
        <f t="shared" si="154"/>
        <v>0</v>
      </c>
      <c r="Z312" s="17">
        <f t="shared" si="154"/>
        <v>0</v>
      </c>
      <c r="AA312" s="17">
        <f t="shared" si="154"/>
        <v>0</v>
      </c>
      <c r="AB312" s="17">
        <f t="shared" si="154"/>
        <v>0</v>
      </c>
      <c r="AC312" s="17">
        <f t="shared" si="154"/>
        <v>0</v>
      </c>
      <c r="AD312" s="17">
        <f t="shared" si="154"/>
        <v>0</v>
      </c>
      <c r="AE312" s="17">
        <f t="shared" si="154"/>
        <v>0</v>
      </c>
      <c r="AG312" s="17">
        <f t="shared" si="155"/>
        <v>0</v>
      </c>
      <c r="AH312" s="17">
        <f t="shared" si="155"/>
        <v>0</v>
      </c>
      <c r="AI312" s="17">
        <f t="shared" si="155"/>
        <v>0</v>
      </c>
      <c r="AJ312" s="17">
        <f t="shared" si="155"/>
        <v>0</v>
      </c>
      <c r="AK312" s="17">
        <f t="shared" si="155"/>
        <v>0</v>
      </c>
      <c r="AL312" s="17">
        <f t="shared" si="155"/>
        <v>0</v>
      </c>
      <c r="AN312" s="36">
        <f t="shared" si="148"/>
        <v>0</v>
      </c>
      <c r="AO312" s="33"/>
    </row>
    <row r="313" spans="1:41" ht="15">
      <c r="A313" s="24" t="s">
        <v>12835</v>
      </c>
      <c r="B313" s="15">
        <f t="shared" si="128"/>
        <v>0</v>
      </c>
      <c r="C313" s="22" t="s">
        <v>12836</v>
      </c>
      <c r="D313" s="78">
        <f t="shared" si="129"/>
        <v>0</v>
      </c>
      <c r="E313" s="17">
        <f t="shared" si="130"/>
        <v>0</v>
      </c>
      <c r="F313" s="3">
        <f t="shared" si="131"/>
        <v>0</v>
      </c>
      <c r="G313" s="19">
        <f t="shared" si="149"/>
        <v>0</v>
      </c>
      <c r="H313" s="20">
        <v>0</v>
      </c>
      <c r="I313" s="17">
        <f t="shared" si="153"/>
        <v>0</v>
      </c>
      <c r="J313" s="17">
        <f t="shared" si="153"/>
        <v>0</v>
      </c>
      <c r="K313" s="79">
        <f t="shared" si="147"/>
        <v>0</v>
      </c>
      <c r="L313" s="17">
        <f t="shared" si="132"/>
        <v>0</v>
      </c>
      <c r="M313" s="78">
        <f t="shared" si="133"/>
        <v>0</v>
      </c>
      <c r="N313" s="17">
        <f t="shared" si="137"/>
        <v>0</v>
      </c>
      <c r="O313" s="3">
        <f t="shared" si="134"/>
        <v>0</v>
      </c>
      <c r="P313" s="31">
        <v>0</v>
      </c>
      <c r="Q313" s="30">
        <f t="shared" si="150"/>
        <v>0</v>
      </c>
      <c r="R313" s="17">
        <f t="shared" si="135"/>
        <v>0</v>
      </c>
      <c r="S313" s="17">
        <f t="shared" si="138"/>
        <v>0</v>
      </c>
      <c r="T313" s="23">
        <v>0</v>
      </c>
      <c r="U313" s="17">
        <f t="shared" si="136"/>
        <v>0</v>
      </c>
      <c r="W313" s="17">
        <f t="shared" si="154"/>
        <v>0</v>
      </c>
      <c r="X313" s="17">
        <f t="shared" si="154"/>
        <v>0</v>
      </c>
      <c r="Y313" s="17">
        <f t="shared" si="154"/>
        <v>0</v>
      </c>
      <c r="Z313" s="17">
        <f t="shared" si="154"/>
        <v>0</v>
      </c>
      <c r="AA313" s="17">
        <f t="shared" si="154"/>
        <v>0</v>
      </c>
      <c r="AB313" s="17">
        <f t="shared" si="154"/>
        <v>0</v>
      </c>
      <c r="AC313" s="17">
        <f t="shared" si="154"/>
        <v>0</v>
      </c>
      <c r="AD313" s="17">
        <f t="shared" si="154"/>
        <v>0</v>
      </c>
      <c r="AE313" s="17">
        <f t="shared" si="154"/>
        <v>0</v>
      </c>
      <c r="AG313" s="17">
        <f t="shared" si="155"/>
        <v>0</v>
      </c>
      <c r="AH313" s="17">
        <f t="shared" si="155"/>
        <v>0</v>
      </c>
      <c r="AI313" s="17">
        <f t="shared" si="155"/>
        <v>0</v>
      </c>
      <c r="AJ313" s="17">
        <f t="shared" si="155"/>
        <v>0</v>
      </c>
      <c r="AK313" s="17">
        <f t="shared" si="155"/>
        <v>0</v>
      </c>
      <c r="AL313" s="17">
        <f t="shared" si="155"/>
        <v>0</v>
      </c>
      <c r="AN313" s="36">
        <f t="shared" si="148"/>
        <v>0</v>
      </c>
      <c r="AO313" s="33"/>
    </row>
    <row r="314" spans="1:41" ht="15">
      <c r="A314" s="24" t="s">
        <v>12837</v>
      </c>
      <c r="B314" s="15">
        <f t="shared" si="128"/>
        <v>0</v>
      </c>
      <c r="C314" s="22" t="s">
        <v>12838</v>
      </c>
      <c r="D314" s="78">
        <f t="shared" si="129"/>
        <v>0</v>
      </c>
      <c r="E314" s="17">
        <f t="shared" si="130"/>
        <v>0</v>
      </c>
      <c r="F314" s="3">
        <f t="shared" si="131"/>
        <v>0</v>
      </c>
      <c r="G314" s="19">
        <f t="shared" si="149"/>
        <v>0</v>
      </c>
      <c r="H314" s="23">
        <v>0</v>
      </c>
      <c r="I314" s="17">
        <f t="shared" si="153"/>
        <v>0</v>
      </c>
      <c r="J314" s="17">
        <f t="shared" si="153"/>
        <v>0</v>
      </c>
      <c r="K314" s="79">
        <f t="shared" si="147"/>
        <v>0</v>
      </c>
      <c r="L314" s="17">
        <f t="shared" si="132"/>
        <v>0</v>
      </c>
      <c r="M314" s="78">
        <f t="shared" si="133"/>
        <v>0</v>
      </c>
      <c r="N314" s="17">
        <f t="shared" si="137"/>
        <v>0</v>
      </c>
      <c r="O314" s="3">
        <f t="shared" si="134"/>
        <v>0</v>
      </c>
      <c r="P314" s="31">
        <v>0</v>
      </c>
      <c r="Q314" s="30">
        <f t="shared" si="150"/>
        <v>0</v>
      </c>
      <c r="R314" s="17">
        <f t="shared" si="135"/>
        <v>0</v>
      </c>
      <c r="S314" s="17">
        <f t="shared" si="138"/>
        <v>0</v>
      </c>
      <c r="T314" s="23">
        <v>0</v>
      </c>
      <c r="U314" s="17">
        <f t="shared" si="136"/>
        <v>0</v>
      </c>
      <c r="W314" s="17">
        <f t="shared" si="154"/>
        <v>0</v>
      </c>
      <c r="X314" s="17">
        <f t="shared" si="154"/>
        <v>0</v>
      </c>
      <c r="Y314" s="17">
        <f t="shared" si="154"/>
        <v>0</v>
      </c>
      <c r="Z314" s="17">
        <f t="shared" si="154"/>
        <v>0</v>
      </c>
      <c r="AA314" s="17">
        <f t="shared" si="154"/>
        <v>0</v>
      </c>
      <c r="AB314" s="17">
        <f t="shared" si="154"/>
        <v>0</v>
      </c>
      <c r="AC314" s="17">
        <f t="shared" si="154"/>
        <v>0</v>
      </c>
      <c r="AD314" s="17">
        <f t="shared" si="154"/>
        <v>0</v>
      </c>
      <c r="AE314" s="17">
        <f t="shared" si="154"/>
        <v>0</v>
      </c>
      <c r="AG314" s="17">
        <f t="shared" si="155"/>
        <v>0</v>
      </c>
      <c r="AH314" s="17">
        <f t="shared" si="155"/>
        <v>0</v>
      </c>
      <c r="AI314" s="17">
        <f t="shared" si="155"/>
        <v>0</v>
      </c>
      <c r="AJ314" s="17">
        <f t="shared" si="155"/>
        <v>0</v>
      </c>
      <c r="AK314" s="17">
        <f t="shared" si="155"/>
        <v>0</v>
      </c>
      <c r="AL314" s="17">
        <f t="shared" si="155"/>
        <v>0</v>
      </c>
      <c r="AN314" s="36">
        <f t="shared" si="148"/>
        <v>0</v>
      </c>
      <c r="AO314" s="5"/>
    </row>
    <row r="315" spans="1:41" ht="15">
      <c r="A315" s="24" t="s">
        <v>12839</v>
      </c>
      <c r="B315" s="15">
        <f t="shared" si="128"/>
        <v>0</v>
      </c>
      <c r="C315" s="22" t="s">
        <v>12840</v>
      </c>
      <c r="D315" s="78">
        <f t="shared" si="129"/>
        <v>0</v>
      </c>
      <c r="E315" s="17">
        <f t="shared" si="130"/>
        <v>0</v>
      </c>
      <c r="F315" s="3">
        <f t="shared" si="131"/>
        <v>0</v>
      </c>
      <c r="G315" s="19">
        <f t="shared" si="149"/>
        <v>0</v>
      </c>
      <c r="H315" s="23">
        <v>0</v>
      </c>
      <c r="I315" s="17">
        <f t="shared" si="153"/>
        <v>0</v>
      </c>
      <c r="J315" s="17">
        <f t="shared" si="153"/>
        <v>0</v>
      </c>
      <c r="K315" s="79">
        <f t="shared" si="147"/>
        <v>0</v>
      </c>
      <c r="L315" s="17">
        <f t="shared" si="132"/>
        <v>0</v>
      </c>
      <c r="M315" s="78">
        <f t="shared" si="133"/>
        <v>0</v>
      </c>
      <c r="N315" s="17">
        <f t="shared" si="137"/>
        <v>0</v>
      </c>
      <c r="O315" s="3">
        <f t="shared" si="134"/>
        <v>0</v>
      </c>
      <c r="P315" s="31">
        <v>0</v>
      </c>
      <c r="Q315" s="30">
        <f t="shared" si="150"/>
        <v>0</v>
      </c>
      <c r="R315" s="17">
        <f t="shared" si="135"/>
        <v>0</v>
      </c>
      <c r="S315" s="17">
        <f t="shared" si="138"/>
        <v>0</v>
      </c>
      <c r="T315" s="23">
        <v>0</v>
      </c>
      <c r="U315" s="17">
        <f t="shared" si="136"/>
        <v>0</v>
      </c>
      <c r="W315" s="17">
        <f t="shared" si="154"/>
        <v>0</v>
      </c>
      <c r="X315" s="17">
        <f t="shared" si="154"/>
        <v>0</v>
      </c>
      <c r="Y315" s="17">
        <f t="shared" si="154"/>
        <v>0</v>
      </c>
      <c r="Z315" s="17">
        <f t="shared" si="154"/>
        <v>0</v>
      </c>
      <c r="AA315" s="17">
        <f t="shared" si="154"/>
        <v>0</v>
      </c>
      <c r="AB315" s="17">
        <f t="shared" si="154"/>
        <v>0</v>
      </c>
      <c r="AC315" s="17">
        <f t="shared" si="154"/>
        <v>0</v>
      </c>
      <c r="AD315" s="17">
        <f t="shared" si="154"/>
        <v>0</v>
      </c>
      <c r="AE315" s="17">
        <f t="shared" si="154"/>
        <v>0</v>
      </c>
      <c r="AG315" s="17">
        <f t="shared" si="155"/>
        <v>0</v>
      </c>
      <c r="AH315" s="17">
        <f t="shared" si="155"/>
        <v>0</v>
      </c>
      <c r="AI315" s="17">
        <f t="shared" si="155"/>
        <v>0</v>
      </c>
      <c r="AJ315" s="17">
        <f t="shared" si="155"/>
        <v>0</v>
      </c>
      <c r="AK315" s="17">
        <f t="shared" si="155"/>
        <v>0</v>
      </c>
      <c r="AL315" s="17">
        <f t="shared" si="155"/>
        <v>0</v>
      </c>
      <c r="AN315" s="36">
        <f t="shared" si="148"/>
        <v>0</v>
      </c>
      <c r="AO315" s="5"/>
    </row>
    <row r="316" spans="1:41" ht="15">
      <c r="A316" s="24" t="s">
        <v>12841</v>
      </c>
      <c r="B316" s="15">
        <f t="shared" si="128"/>
        <v>0</v>
      </c>
      <c r="C316" s="22" t="s">
        <v>12842</v>
      </c>
      <c r="D316" s="78">
        <f t="shared" si="129"/>
        <v>0</v>
      </c>
      <c r="E316" s="17">
        <f t="shared" si="130"/>
        <v>0</v>
      </c>
      <c r="F316" s="3">
        <f t="shared" si="131"/>
        <v>0</v>
      </c>
      <c r="G316" s="19">
        <f t="shared" si="149"/>
        <v>0</v>
      </c>
      <c r="H316" s="23">
        <v>0</v>
      </c>
      <c r="I316" s="17">
        <f t="shared" si="153"/>
        <v>0</v>
      </c>
      <c r="J316" s="17">
        <f t="shared" si="153"/>
        <v>0</v>
      </c>
      <c r="K316" s="79">
        <f t="shared" si="147"/>
        <v>0</v>
      </c>
      <c r="L316" s="17">
        <f t="shared" si="132"/>
        <v>0</v>
      </c>
      <c r="M316" s="78">
        <f t="shared" si="133"/>
        <v>0</v>
      </c>
      <c r="N316" s="17">
        <f t="shared" si="137"/>
        <v>0</v>
      </c>
      <c r="O316" s="3">
        <f t="shared" si="134"/>
        <v>0</v>
      </c>
      <c r="P316" s="31">
        <v>0</v>
      </c>
      <c r="Q316" s="30">
        <f t="shared" si="150"/>
        <v>0</v>
      </c>
      <c r="R316" s="17">
        <f t="shared" si="135"/>
        <v>0</v>
      </c>
      <c r="S316" s="17">
        <f t="shared" si="138"/>
        <v>0</v>
      </c>
      <c r="T316" s="23">
        <v>0</v>
      </c>
      <c r="U316" s="17">
        <f t="shared" si="136"/>
        <v>0</v>
      </c>
      <c r="W316" s="17">
        <f t="shared" si="154"/>
        <v>0</v>
      </c>
      <c r="X316" s="17">
        <f t="shared" si="154"/>
        <v>0</v>
      </c>
      <c r="Y316" s="17">
        <f t="shared" si="154"/>
        <v>0</v>
      </c>
      <c r="Z316" s="17">
        <f t="shared" si="154"/>
        <v>0</v>
      </c>
      <c r="AA316" s="17">
        <f t="shared" si="154"/>
        <v>0</v>
      </c>
      <c r="AB316" s="17">
        <f t="shared" si="154"/>
        <v>0</v>
      </c>
      <c r="AC316" s="17">
        <f t="shared" si="154"/>
        <v>0</v>
      </c>
      <c r="AD316" s="17">
        <f t="shared" si="154"/>
        <v>0</v>
      </c>
      <c r="AE316" s="17">
        <f t="shared" si="154"/>
        <v>0</v>
      </c>
      <c r="AG316" s="17">
        <f t="shared" si="155"/>
        <v>0</v>
      </c>
      <c r="AH316" s="17">
        <f t="shared" si="155"/>
        <v>0</v>
      </c>
      <c r="AI316" s="17">
        <f t="shared" si="155"/>
        <v>0</v>
      </c>
      <c r="AJ316" s="17">
        <f t="shared" si="155"/>
        <v>0</v>
      </c>
      <c r="AK316" s="17">
        <f t="shared" si="155"/>
        <v>0</v>
      </c>
      <c r="AL316" s="17">
        <f t="shared" si="155"/>
        <v>0</v>
      </c>
      <c r="AN316" s="36">
        <f t="shared" si="148"/>
        <v>0</v>
      </c>
      <c r="AO316" s="33"/>
    </row>
    <row r="317" spans="1:41" ht="15">
      <c r="A317" s="24" t="s">
        <v>12843</v>
      </c>
      <c r="B317" s="15">
        <f t="shared" si="128"/>
        <v>0</v>
      </c>
      <c r="C317" s="22" t="s">
        <v>12844</v>
      </c>
      <c r="D317" s="78">
        <f t="shared" si="129"/>
        <v>0</v>
      </c>
      <c r="E317" s="17">
        <f t="shared" si="130"/>
        <v>0</v>
      </c>
      <c r="F317" s="3">
        <f t="shared" si="131"/>
        <v>0</v>
      </c>
      <c r="G317" s="19">
        <f t="shared" si="149"/>
        <v>0</v>
      </c>
      <c r="H317" s="23">
        <v>0</v>
      </c>
      <c r="I317" s="17">
        <f t="shared" si="153"/>
        <v>0</v>
      </c>
      <c r="J317" s="17">
        <f t="shared" si="153"/>
        <v>0</v>
      </c>
      <c r="K317" s="79">
        <f t="shared" si="147"/>
        <v>0</v>
      </c>
      <c r="L317" s="17">
        <f t="shared" si="132"/>
        <v>0</v>
      </c>
      <c r="M317" s="78">
        <f t="shared" si="133"/>
        <v>0</v>
      </c>
      <c r="N317" s="17">
        <f t="shared" si="137"/>
        <v>0</v>
      </c>
      <c r="O317" s="3">
        <f t="shared" si="134"/>
        <v>0</v>
      </c>
      <c r="P317" s="31">
        <v>0</v>
      </c>
      <c r="Q317" s="30">
        <f t="shared" si="150"/>
        <v>0</v>
      </c>
      <c r="R317" s="17">
        <f t="shared" si="135"/>
        <v>0</v>
      </c>
      <c r="S317" s="17">
        <f t="shared" si="138"/>
        <v>0</v>
      </c>
      <c r="T317" s="23">
        <v>0</v>
      </c>
      <c r="U317" s="17">
        <f t="shared" si="136"/>
        <v>0</v>
      </c>
      <c r="W317" s="17">
        <f t="shared" si="154"/>
        <v>0</v>
      </c>
      <c r="X317" s="17">
        <f t="shared" si="154"/>
        <v>0</v>
      </c>
      <c r="Y317" s="17">
        <f t="shared" si="154"/>
        <v>0</v>
      </c>
      <c r="Z317" s="17">
        <f t="shared" si="154"/>
        <v>0</v>
      </c>
      <c r="AA317" s="17">
        <f t="shared" si="154"/>
        <v>0</v>
      </c>
      <c r="AB317" s="17">
        <f t="shared" si="154"/>
        <v>0</v>
      </c>
      <c r="AC317" s="17">
        <f t="shared" si="154"/>
        <v>0</v>
      </c>
      <c r="AD317" s="17">
        <f t="shared" si="154"/>
        <v>0</v>
      </c>
      <c r="AE317" s="17">
        <f t="shared" si="154"/>
        <v>0</v>
      </c>
      <c r="AG317" s="17">
        <f t="shared" si="155"/>
        <v>0</v>
      </c>
      <c r="AH317" s="17">
        <f t="shared" si="155"/>
        <v>0</v>
      </c>
      <c r="AI317" s="17">
        <f t="shared" si="155"/>
        <v>0</v>
      </c>
      <c r="AJ317" s="17">
        <f t="shared" si="155"/>
        <v>0</v>
      </c>
      <c r="AK317" s="17">
        <f t="shared" si="155"/>
        <v>0</v>
      </c>
      <c r="AL317" s="17">
        <f t="shared" si="155"/>
        <v>0</v>
      </c>
      <c r="AN317" s="36">
        <f t="shared" si="148"/>
        <v>0</v>
      </c>
      <c r="AO317" s="33"/>
    </row>
    <row r="318" spans="1:41" ht="15">
      <c r="A318" s="24" t="s">
        <v>12845</v>
      </c>
      <c r="B318" s="15">
        <f t="shared" si="128"/>
        <v>0</v>
      </c>
      <c r="C318" s="22" t="s">
        <v>12846</v>
      </c>
      <c r="D318" s="78">
        <f t="shared" si="129"/>
        <v>0</v>
      </c>
      <c r="E318" s="17">
        <f t="shared" si="130"/>
        <v>0</v>
      </c>
      <c r="F318" s="3">
        <f t="shared" si="131"/>
        <v>0</v>
      </c>
      <c r="G318" s="19">
        <f t="shared" si="149"/>
        <v>0</v>
      </c>
      <c r="H318" s="23">
        <v>0</v>
      </c>
      <c r="I318" s="17">
        <f t="shared" si="153"/>
        <v>0</v>
      </c>
      <c r="J318" s="17">
        <f t="shared" si="153"/>
        <v>0</v>
      </c>
      <c r="K318" s="79">
        <f t="shared" si="147"/>
        <v>0</v>
      </c>
      <c r="L318" s="17">
        <f t="shared" si="132"/>
        <v>0</v>
      </c>
      <c r="M318" s="78">
        <f t="shared" si="133"/>
        <v>0</v>
      </c>
      <c r="N318" s="17">
        <f t="shared" si="137"/>
        <v>0</v>
      </c>
      <c r="O318" s="3">
        <f t="shared" si="134"/>
        <v>0</v>
      </c>
      <c r="P318" s="31">
        <v>0</v>
      </c>
      <c r="Q318" s="30">
        <f t="shared" si="150"/>
        <v>0</v>
      </c>
      <c r="R318" s="17">
        <f t="shared" si="135"/>
        <v>0</v>
      </c>
      <c r="S318" s="17">
        <f t="shared" si="138"/>
        <v>0</v>
      </c>
      <c r="T318" s="23">
        <v>0</v>
      </c>
      <c r="U318" s="17">
        <f t="shared" si="136"/>
        <v>0</v>
      </c>
      <c r="W318" s="17">
        <f t="shared" ref="W318:AE327" si="156">SUMPRODUCT(W$374:W$599*(LEFT($A$374:$A$599,LEN($A318))=$A318))</f>
        <v>0</v>
      </c>
      <c r="X318" s="17">
        <f t="shared" si="156"/>
        <v>0</v>
      </c>
      <c r="Y318" s="17">
        <f t="shared" si="156"/>
        <v>0</v>
      </c>
      <c r="Z318" s="17">
        <f t="shared" si="156"/>
        <v>0</v>
      </c>
      <c r="AA318" s="17">
        <f t="shared" si="156"/>
        <v>0</v>
      </c>
      <c r="AB318" s="17">
        <f t="shared" si="156"/>
        <v>0</v>
      </c>
      <c r="AC318" s="17">
        <f t="shared" si="156"/>
        <v>0</v>
      </c>
      <c r="AD318" s="17">
        <f t="shared" si="156"/>
        <v>0</v>
      </c>
      <c r="AE318" s="17">
        <f t="shared" si="156"/>
        <v>0</v>
      </c>
      <c r="AG318" s="17">
        <f t="shared" ref="AG318:AL327" si="157">SUMPRODUCT(AG$374:AG$599*(LEFT($A$374:$A$599,LEN($A318))=$A318))</f>
        <v>0</v>
      </c>
      <c r="AH318" s="17">
        <f t="shared" si="157"/>
        <v>0</v>
      </c>
      <c r="AI318" s="17">
        <f t="shared" si="157"/>
        <v>0</v>
      </c>
      <c r="AJ318" s="17">
        <f t="shared" si="157"/>
        <v>0</v>
      </c>
      <c r="AK318" s="17">
        <f t="shared" si="157"/>
        <v>0</v>
      </c>
      <c r="AL318" s="17">
        <f t="shared" si="157"/>
        <v>0</v>
      </c>
      <c r="AN318" s="36">
        <f t="shared" si="148"/>
        <v>0</v>
      </c>
      <c r="AO318" s="5"/>
    </row>
    <row r="319" spans="1:41" ht="15">
      <c r="A319" s="24" t="s">
        <v>12847</v>
      </c>
      <c r="B319" s="15">
        <f t="shared" si="128"/>
        <v>0</v>
      </c>
      <c r="C319" s="22" t="s">
        <v>12848</v>
      </c>
      <c r="D319" s="78">
        <f t="shared" si="129"/>
        <v>0</v>
      </c>
      <c r="E319" s="17">
        <f t="shared" si="130"/>
        <v>0</v>
      </c>
      <c r="F319" s="3">
        <f t="shared" si="131"/>
        <v>0</v>
      </c>
      <c r="G319" s="19">
        <f t="shared" si="149"/>
        <v>0</v>
      </c>
      <c r="H319" s="23">
        <v>0</v>
      </c>
      <c r="I319" s="17">
        <f t="shared" si="153"/>
        <v>0</v>
      </c>
      <c r="J319" s="17">
        <f t="shared" si="153"/>
        <v>0</v>
      </c>
      <c r="K319" s="79">
        <f t="shared" si="147"/>
        <v>0</v>
      </c>
      <c r="L319" s="17">
        <f t="shared" si="132"/>
        <v>0</v>
      </c>
      <c r="M319" s="78">
        <f t="shared" si="133"/>
        <v>0</v>
      </c>
      <c r="N319" s="17">
        <f t="shared" si="137"/>
        <v>0</v>
      </c>
      <c r="O319" s="3">
        <f t="shared" si="134"/>
        <v>0</v>
      </c>
      <c r="P319" s="31">
        <v>0</v>
      </c>
      <c r="Q319" s="30">
        <f t="shared" si="150"/>
        <v>0</v>
      </c>
      <c r="R319" s="17">
        <f t="shared" si="135"/>
        <v>0</v>
      </c>
      <c r="S319" s="17">
        <f t="shared" si="138"/>
        <v>0</v>
      </c>
      <c r="T319" s="23">
        <v>0</v>
      </c>
      <c r="U319" s="17">
        <f t="shared" si="136"/>
        <v>0</v>
      </c>
      <c r="W319" s="17">
        <f t="shared" si="156"/>
        <v>0</v>
      </c>
      <c r="X319" s="17">
        <f t="shared" si="156"/>
        <v>0</v>
      </c>
      <c r="Y319" s="17">
        <f t="shared" si="156"/>
        <v>0</v>
      </c>
      <c r="Z319" s="17">
        <f t="shared" si="156"/>
        <v>0</v>
      </c>
      <c r="AA319" s="17">
        <f t="shared" si="156"/>
        <v>0</v>
      </c>
      <c r="AB319" s="17">
        <f t="shared" si="156"/>
        <v>0</v>
      </c>
      <c r="AC319" s="17">
        <f t="shared" si="156"/>
        <v>0</v>
      </c>
      <c r="AD319" s="17">
        <f t="shared" si="156"/>
        <v>0</v>
      </c>
      <c r="AE319" s="17">
        <f t="shared" si="156"/>
        <v>0</v>
      </c>
      <c r="AG319" s="17">
        <f t="shared" si="157"/>
        <v>0</v>
      </c>
      <c r="AH319" s="17">
        <f t="shared" si="157"/>
        <v>0</v>
      </c>
      <c r="AI319" s="17">
        <f t="shared" si="157"/>
        <v>0</v>
      </c>
      <c r="AJ319" s="17">
        <f t="shared" si="157"/>
        <v>0</v>
      </c>
      <c r="AK319" s="17">
        <f t="shared" si="157"/>
        <v>0</v>
      </c>
      <c r="AL319" s="17">
        <f t="shared" si="157"/>
        <v>0</v>
      </c>
      <c r="AN319" s="36">
        <f t="shared" si="148"/>
        <v>0</v>
      </c>
      <c r="AO319" s="5"/>
    </row>
    <row r="320" spans="1:41" ht="15">
      <c r="A320" s="24" t="s">
        <v>12849</v>
      </c>
      <c r="B320" s="15">
        <f t="shared" si="128"/>
        <v>0</v>
      </c>
      <c r="C320" s="22" t="s">
        <v>12850</v>
      </c>
      <c r="D320" s="78">
        <f t="shared" si="129"/>
        <v>0</v>
      </c>
      <c r="E320" s="17">
        <f t="shared" si="130"/>
        <v>0</v>
      </c>
      <c r="F320" s="3">
        <f t="shared" si="131"/>
        <v>0</v>
      </c>
      <c r="G320" s="19">
        <f t="shared" si="149"/>
        <v>0</v>
      </c>
      <c r="H320" s="23">
        <v>0</v>
      </c>
      <c r="I320" s="17">
        <f t="shared" si="153"/>
        <v>0</v>
      </c>
      <c r="J320" s="17">
        <f t="shared" si="153"/>
        <v>0</v>
      </c>
      <c r="K320" s="79">
        <f t="shared" si="147"/>
        <v>0</v>
      </c>
      <c r="L320" s="17">
        <f t="shared" si="132"/>
        <v>0</v>
      </c>
      <c r="M320" s="78">
        <f t="shared" si="133"/>
        <v>0</v>
      </c>
      <c r="N320" s="17">
        <f t="shared" si="137"/>
        <v>0</v>
      </c>
      <c r="O320" s="3">
        <f t="shared" si="134"/>
        <v>0</v>
      </c>
      <c r="P320" s="31">
        <v>0</v>
      </c>
      <c r="Q320" s="30">
        <f t="shared" si="150"/>
        <v>0</v>
      </c>
      <c r="R320" s="17">
        <f t="shared" si="135"/>
        <v>0</v>
      </c>
      <c r="S320" s="17">
        <f t="shared" si="138"/>
        <v>0</v>
      </c>
      <c r="T320" s="23">
        <v>0</v>
      </c>
      <c r="U320" s="17">
        <f t="shared" si="136"/>
        <v>0</v>
      </c>
      <c r="W320" s="17">
        <f t="shared" si="156"/>
        <v>0</v>
      </c>
      <c r="X320" s="17">
        <f t="shared" si="156"/>
        <v>0</v>
      </c>
      <c r="Y320" s="17">
        <f t="shared" si="156"/>
        <v>0</v>
      </c>
      <c r="Z320" s="17">
        <f t="shared" si="156"/>
        <v>0</v>
      </c>
      <c r="AA320" s="17">
        <f t="shared" si="156"/>
        <v>0</v>
      </c>
      <c r="AB320" s="17">
        <f t="shared" si="156"/>
        <v>0</v>
      </c>
      <c r="AC320" s="17">
        <f t="shared" si="156"/>
        <v>0</v>
      </c>
      <c r="AD320" s="17">
        <f t="shared" si="156"/>
        <v>0</v>
      </c>
      <c r="AE320" s="17">
        <f t="shared" si="156"/>
        <v>0</v>
      </c>
      <c r="AG320" s="17">
        <f t="shared" si="157"/>
        <v>0</v>
      </c>
      <c r="AH320" s="17">
        <f t="shared" si="157"/>
        <v>0</v>
      </c>
      <c r="AI320" s="17">
        <f t="shared" si="157"/>
        <v>0</v>
      </c>
      <c r="AJ320" s="17">
        <f t="shared" si="157"/>
        <v>0</v>
      </c>
      <c r="AK320" s="17">
        <f t="shared" si="157"/>
        <v>0</v>
      </c>
      <c r="AL320" s="17">
        <f t="shared" si="157"/>
        <v>0</v>
      </c>
      <c r="AN320" s="36">
        <f t="shared" si="148"/>
        <v>0</v>
      </c>
      <c r="AO320" s="33"/>
    </row>
    <row r="321" spans="1:41" ht="15">
      <c r="A321" s="24" t="s">
        <v>12851</v>
      </c>
      <c r="B321" s="15">
        <f t="shared" si="128"/>
        <v>0</v>
      </c>
      <c r="C321" s="22" t="s">
        <v>12852</v>
      </c>
      <c r="D321" s="78">
        <f t="shared" si="129"/>
        <v>0</v>
      </c>
      <c r="E321" s="17">
        <f t="shared" si="130"/>
        <v>0</v>
      </c>
      <c r="F321" s="3">
        <f t="shared" si="131"/>
        <v>0</v>
      </c>
      <c r="G321" s="19">
        <f t="shared" si="149"/>
        <v>0</v>
      </c>
      <c r="H321" s="23">
        <v>0</v>
      </c>
      <c r="I321" s="17">
        <f t="shared" si="153"/>
        <v>0</v>
      </c>
      <c r="J321" s="17">
        <f t="shared" si="153"/>
        <v>0</v>
      </c>
      <c r="K321" s="79">
        <f t="shared" si="147"/>
        <v>0</v>
      </c>
      <c r="L321" s="17">
        <f t="shared" si="132"/>
        <v>0</v>
      </c>
      <c r="M321" s="78">
        <f t="shared" si="133"/>
        <v>0</v>
      </c>
      <c r="N321" s="17">
        <f t="shared" si="137"/>
        <v>0</v>
      </c>
      <c r="O321" s="3">
        <f t="shared" si="134"/>
        <v>0</v>
      </c>
      <c r="P321" s="31">
        <v>0</v>
      </c>
      <c r="Q321" s="30">
        <f t="shared" si="150"/>
        <v>0</v>
      </c>
      <c r="R321" s="17">
        <f t="shared" si="135"/>
        <v>0</v>
      </c>
      <c r="S321" s="17">
        <f t="shared" si="138"/>
        <v>0</v>
      </c>
      <c r="T321" s="23">
        <v>0</v>
      </c>
      <c r="U321" s="17">
        <f t="shared" si="136"/>
        <v>0</v>
      </c>
      <c r="W321" s="17">
        <f t="shared" si="156"/>
        <v>0</v>
      </c>
      <c r="X321" s="17">
        <f t="shared" si="156"/>
        <v>0</v>
      </c>
      <c r="Y321" s="17">
        <f t="shared" si="156"/>
        <v>0</v>
      </c>
      <c r="Z321" s="17">
        <f t="shared" si="156"/>
        <v>0</v>
      </c>
      <c r="AA321" s="17">
        <f t="shared" si="156"/>
        <v>0</v>
      </c>
      <c r="AB321" s="17">
        <f t="shared" si="156"/>
        <v>0</v>
      </c>
      <c r="AC321" s="17">
        <f t="shared" si="156"/>
        <v>0</v>
      </c>
      <c r="AD321" s="17">
        <f t="shared" si="156"/>
        <v>0</v>
      </c>
      <c r="AE321" s="17">
        <f t="shared" si="156"/>
        <v>0</v>
      </c>
      <c r="AG321" s="17">
        <f t="shared" si="157"/>
        <v>0</v>
      </c>
      <c r="AH321" s="17">
        <f t="shared" si="157"/>
        <v>0</v>
      </c>
      <c r="AI321" s="17">
        <f t="shared" si="157"/>
        <v>0</v>
      </c>
      <c r="AJ321" s="17">
        <f t="shared" si="157"/>
        <v>0</v>
      </c>
      <c r="AK321" s="17">
        <f t="shared" si="157"/>
        <v>0</v>
      </c>
      <c r="AL321" s="17">
        <f t="shared" si="157"/>
        <v>0</v>
      </c>
      <c r="AN321" s="36">
        <f t="shared" si="148"/>
        <v>0</v>
      </c>
      <c r="AO321" s="33"/>
    </row>
    <row r="322" spans="1:41" ht="15">
      <c r="A322" s="24" t="s">
        <v>12853</v>
      </c>
      <c r="B322" s="15">
        <f t="shared" si="128"/>
        <v>0</v>
      </c>
      <c r="C322" s="22" t="s">
        <v>12854</v>
      </c>
      <c r="D322" s="78">
        <f t="shared" si="129"/>
        <v>0</v>
      </c>
      <c r="E322" s="17">
        <f t="shared" si="130"/>
        <v>0</v>
      </c>
      <c r="F322" s="3">
        <f t="shared" si="131"/>
        <v>0</v>
      </c>
      <c r="G322" s="19">
        <f t="shared" si="149"/>
        <v>0</v>
      </c>
      <c r="H322" s="23">
        <v>0</v>
      </c>
      <c r="I322" s="17">
        <f t="shared" si="153"/>
        <v>0</v>
      </c>
      <c r="J322" s="17">
        <f t="shared" si="153"/>
        <v>0</v>
      </c>
      <c r="K322" s="79">
        <f t="shared" si="147"/>
        <v>0</v>
      </c>
      <c r="L322" s="17">
        <f t="shared" si="132"/>
        <v>0</v>
      </c>
      <c r="M322" s="78">
        <f t="shared" si="133"/>
        <v>0</v>
      </c>
      <c r="N322" s="17">
        <f t="shared" si="137"/>
        <v>0</v>
      </c>
      <c r="O322" s="3">
        <f t="shared" si="134"/>
        <v>0</v>
      </c>
      <c r="P322" s="31">
        <v>0</v>
      </c>
      <c r="Q322" s="30">
        <f t="shared" si="150"/>
        <v>0</v>
      </c>
      <c r="R322" s="17">
        <f t="shared" si="135"/>
        <v>0</v>
      </c>
      <c r="S322" s="17">
        <f t="shared" si="138"/>
        <v>0</v>
      </c>
      <c r="T322" s="23">
        <v>0</v>
      </c>
      <c r="U322" s="17">
        <f t="shared" si="136"/>
        <v>0</v>
      </c>
      <c r="W322" s="17">
        <f t="shared" si="156"/>
        <v>0</v>
      </c>
      <c r="X322" s="17">
        <f t="shared" si="156"/>
        <v>0</v>
      </c>
      <c r="Y322" s="17">
        <f t="shared" si="156"/>
        <v>0</v>
      </c>
      <c r="Z322" s="17">
        <f t="shared" si="156"/>
        <v>0</v>
      </c>
      <c r="AA322" s="17">
        <f t="shared" si="156"/>
        <v>0</v>
      </c>
      <c r="AB322" s="17">
        <f t="shared" si="156"/>
        <v>0</v>
      </c>
      <c r="AC322" s="17">
        <f t="shared" si="156"/>
        <v>0</v>
      </c>
      <c r="AD322" s="17">
        <f t="shared" si="156"/>
        <v>0</v>
      </c>
      <c r="AE322" s="17">
        <f t="shared" si="156"/>
        <v>0</v>
      </c>
      <c r="AG322" s="17">
        <f t="shared" si="157"/>
        <v>0</v>
      </c>
      <c r="AH322" s="17">
        <f t="shared" si="157"/>
        <v>0</v>
      </c>
      <c r="AI322" s="17">
        <f t="shared" si="157"/>
        <v>0</v>
      </c>
      <c r="AJ322" s="17">
        <f t="shared" si="157"/>
        <v>0</v>
      </c>
      <c r="AK322" s="17">
        <f t="shared" si="157"/>
        <v>0</v>
      </c>
      <c r="AL322" s="17">
        <f t="shared" si="157"/>
        <v>0</v>
      </c>
      <c r="AN322" s="36">
        <f t="shared" si="148"/>
        <v>0</v>
      </c>
      <c r="AO322" s="5"/>
    </row>
    <row r="323" spans="1:41" ht="15">
      <c r="A323" s="24" t="s">
        <v>12855</v>
      </c>
      <c r="B323" s="15">
        <f t="shared" si="128"/>
        <v>0</v>
      </c>
      <c r="C323" s="22" t="s">
        <v>12856</v>
      </c>
      <c r="D323" s="78">
        <f t="shared" si="129"/>
        <v>0</v>
      </c>
      <c r="E323" s="17">
        <f t="shared" si="130"/>
        <v>0</v>
      </c>
      <c r="F323" s="3">
        <f t="shared" si="131"/>
        <v>0</v>
      </c>
      <c r="G323" s="19">
        <f t="shared" si="149"/>
        <v>0</v>
      </c>
      <c r="H323" s="23">
        <v>0</v>
      </c>
      <c r="I323" s="17">
        <f t="shared" si="153"/>
        <v>0</v>
      </c>
      <c r="J323" s="17">
        <f t="shared" si="153"/>
        <v>0</v>
      </c>
      <c r="K323" s="79">
        <f t="shared" si="147"/>
        <v>0</v>
      </c>
      <c r="L323" s="17">
        <f t="shared" si="132"/>
        <v>0</v>
      </c>
      <c r="M323" s="78">
        <f t="shared" si="133"/>
        <v>0</v>
      </c>
      <c r="N323" s="17">
        <f t="shared" si="137"/>
        <v>0</v>
      </c>
      <c r="O323" s="3">
        <f t="shared" si="134"/>
        <v>0</v>
      </c>
      <c r="P323" s="31">
        <v>0</v>
      </c>
      <c r="Q323" s="30">
        <f t="shared" si="150"/>
        <v>0</v>
      </c>
      <c r="R323" s="17">
        <f t="shared" si="135"/>
        <v>0</v>
      </c>
      <c r="S323" s="17">
        <f t="shared" si="138"/>
        <v>0</v>
      </c>
      <c r="T323" s="23">
        <v>0</v>
      </c>
      <c r="U323" s="17">
        <f t="shared" si="136"/>
        <v>0</v>
      </c>
      <c r="W323" s="17">
        <f t="shared" si="156"/>
        <v>0</v>
      </c>
      <c r="X323" s="17">
        <f t="shared" si="156"/>
        <v>0</v>
      </c>
      <c r="Y323" s="17">
        <f t="shared" si="156"/>
        <v>0</v>
      </c>
      <c r="Z323" s="17">
        <f t="shared" si="156"/>
        <v>0</v>
      </c>
      <c r="AA323" s="17">
        <f t="shared" si="156"/>
        <v>0</v>
      </c>
      <c r="AB323" s="17">
        <f t="shared" si="156"/>
        <v>0</v>
      </c>
      <c r="AC323" s="17">
        <f t="shared" si="156"/>
        <v>0</v>
      </c>
      <c r="AD323" s="17">
        <f t="shared" si="156"/>
        <v>0</v>
      </c>
      <c r="AE323" s="17">
        <f t="shared" si="156"/>
        <v>0</v>
      </c>
      <c r="AG323" s="17">
        <f t="shared" si="157"/>
        <v>0</v>
      </c>
      <c r="AH323" s="17">
        <f t="shared" si="157"/>
        <v>0</v>
      </c>
      <c r="AI323" s="17">
        <f t="shared" si="157"/>
        <v>0</v>
      </c>
      <c r="AJ323" s="17">
        <f t="shared" si="157"/>
        <v>0</v>
      </c>
      <c r="AK323" s="17">
        <f t="shared" si="157"/>
        <v>0</v>
      </c>
      <c r="AL323" s="17">
        <f t="shared" si="157"/>
        <v>0</v>
      </c>
      <c r="AN323" s="36">
        <f t="shared" si="148"/>
        <v>0</v>
      </c>
      <c r="AO323" s="5"/>
    </row>
    <row r="324" spans="1:41" ht="15">
      <c r="A324" s="24" t="s">
        <v>12857</v>
      </c>
      <c r="B324" s="15">
        <f t="shared" si="128"/>
        <v>0</v>
      </c>
      <c r="C324" s="22" t="s">
        <v>12858</v>
      </c>
      <c r="D324" s="78">
        <f t="shared" si="129"/>
        <v>0</v>
      </c>
      <c r="E324" s="17">
        <f t="shared" si="130"/>
        <v>0</v>
      </c>
      <c r="F324" s="3">
        <f t="shared" si="131"/>
        <v>0</v>
      </c>
      <c r="G324" s="19">
        <f t="shared" si="149"/>
        <v>0</v>
      </c>
      <c r="H324" s="23">
        <v>0</v>
      </c>
      <c r="I324" s="17">
        <f t="shared" si="153"/>
        <v>0</v>
      </c>
      <c r="J324" s="17">
        <f t="shared" si="153"/>
        <v>0</v>
      </c>
      <c r="K324" s="79">
        <f t="shared" si="147"/>
        <v>0</v>
      </c>
      <c r="L324" s="17">
        <f t="shared" si="132"/>
        <v>0</v>
      </c>
      <c r="M324" s="78">
        <f t="shared" si="133"/>
        <v>0</v>
      </c>
      <c r="N324" s="17">
        <f t="shared" si="137"/>
        <v>0</v>
      </c>
      <c r="O324" s="3">
        <f t="shared" si="134"/>
        <v>0</v>
      </c>
      <c r="P324" s="31">
        <v>0</v>
      </c>
      <c r="Q324" s="30">
        <f t="shared" si="150"/>
        <v>0</v>
      </c>
      <c r="R324" s="17">
        <f t="shared" si="135"/>
        <v>0</v>
      </c>
      <c r="S324" s="17">
        <f t="shared" si="138"/>
        <v>0</v>
      </c>
      <c r="T324" s="23">
        <v>0</v>
      </c>
      <c r="U324" s="17">
        <f t="shared" si="136"/>
        <v>0</v>
      </c>
      <c r="W324" s="17">
        <f t="shared" si="156"/>
        <v>0</v>
      </c>
      <c r="X324" s="17">
        <f t="shared" si="156"/>
        <v>0</v>
      </c>
      <c r="Y324" s="17">
        <f t="shared" si="156"/>
        <v>0</v>
      </c>
      <c r="Z324" s="17">
        <f t="shared" si="156"/>
        <v>0</v>
      </c>
      <c r="AA324" s="17">
        <f t="shared" si="156"/>
        <v>0</v>
      </c>
      <c r="AB324" s="17">
        <f t="shared" si="156"/>
        <v>0</v>
      </c>
      <c r="AC324" s="17">
        <f t="shared" si="156"/>
        <v>0</v>
      </c>
      <c r="AD324" s="17">
        <f t="shared" si="156"/>
        <v>0</v>
      </c>
      <c r="AE324" s="17">
        <f t="shared" si="156"/>
        <v>0</v>
      </c>
      <c r="AG324" s="17">
        <f t="shared" si="157"/>
        <v>0</v>
      </c>
      <c r="AH324" s="17">
        <f t="shared" si="157"/>
        <v>0</v>
      </c>
      <c r="AI324" s="17">
        <f t="shared" si="157"/>
        <v>0</v>
      </c>
      <c r="AJ324" s="17">
        <f t="shared" si="157"/>
        <v>0</v>
      </c>
      <c r="AK324" s="17">
        <f t="shared" si="157"/>
        <v>0</v>
      </c>
      <c r="AL324" s="17">
        <f t="shared" si="157"/>
        <v>0</v>
      </c>
      <c r="AN324" s="36">
        <f t="shared" si="148"/>
        <v>0</v>
      </c>
      <c r="AO324" s="33"/>
    </row>
    <row r="325" spans="1:41" ht="15">
      <c r="A325" s="24" t="s">
        <v>12859</v>
      </c>
      <c r="B325" s="15">
        <f t="shared" si="128"/>
        <v>0</v>
      </c>
      <c r="C325" s="22" t="s">
        <v>12860</v>
      </c>
      <c r="D325" s="78">
        <f t="shared" si="129"/>
        <v>0</v>
      </c>
      <c r="E325" s="17">
        <f t="shared" si="130"/>
        <v>0</v>
      </c>
      <c r="F325" s="3">
        <f t="shared" si="131"/>
        <v>0</v>
      </c>
      <c r="G325" s="19">
        <f t="shared" si="149"/>
        <v>0</v>
      </c>
      <c r="H325" s="23">
        <v>0</v>
      </c>
      <c r="I325" s="17">
        <f t="shared" si="153"/>
        <v>0</v>
      </c>
      <c r="J325" s="17">
        <f t="shared" si="153"/>
        <v>0</v>
      </c>
      <c r="K325" s="79">
        <f t="shared" si="147"/>
        <v>0</v>
      </c>
      <c r="L325" s="17">
        <f t="shared" si="132"/>
        <v>0</v>
      </c>
      <c r="M325" s="78">
        <f t="shared" si="133"/>
        <v>0</v>
      </c>
      <c r="N325" s="17">
        <f t="shared" si="137"/>
        <v>0</v>
      </c>
      <c r="O325" s="3">
        <f t="shared" si="134"/>
        <v>0</v>
      </c>
      <c r="P325" s="31">
        <v>0</v>
      </c>
      <c r="Q325" s="30">
        <f t="shared" si="150"/>
        <v>0</v>
      </c>
      <c r="R325" s="17">
        <f t="shared" si="135"/>
        <v>0</v>
      </c>
      <c r="S325" s="17">
        <f t="shared" si="138"/>
        <v>0</v>
      </c>
      <c r="T325" s="23">
        <v>0</v>
      </c>
      <c r="U325" s="17">
        <f t="shared" si="136"/>
        <v>0</v>
      </c>
      <c r="W325" s="17">
        <f t="shared" si="156"/>
        <v>0</v>
      </c>
      <c r="X325" s="17">
        <f t="shared" si="156"/>
        <v>0</v>
      </c>
      <c r="Y325" s="17">
        <f t="shared" si="156"/>
        <v>0</v>
      </c>
      <c r="Z325" s="17">
        <f t="shared" si="156"/>
        <v>0</v>
      </c>
      <c r="AA325" s="17">
        <f t="shared" si="156"/>
        <v>0</v>
      </c>
      <c r="AB325" s="17">
        <f t="shared" si="156"/>
        <v>0</v>
      </c>
      <c r="AC325" s="17">
        <f t="shared" si="156"/>
        <v>0</v>
      </c>
      <c r="AD325" s="17">
        <f t="shared" si="156"/>
        <v>0</v>
      </c>
      <c r="AE325" s="17">
        <f t="shared" si="156"/>
        <v>0</v>
      </c>
      <c r="AG325" s="17">
        <f t="shared" si="157"/>
        <v>0</v>
      </c>
      <c r="AH325" s="17">
        <f t="shared" si="157"/>
        <v>0</v>
      </c>
      <c r="AI325" s="17">
        <f t="shared" si="157"/>
        <v>0</v>
      </c>
      <c r="AJ325" s="17">
        <f t="shared" si="157"/>
        <v>0</v>
      </c>
      <c r="AK325" s="17">
        <f t="shared" si="157"/>
        <v>0</v>
      </c>
      <c r="AL325" s="17">
        <f t="shared" si="157"/>
        <v>0</v>
      </c>
      <c r="AN325" s="36">
        <f t="shared" si="148"/>
        <v>0</v>
      </c>
      <c r="AO325" s="33"/>
    </row>
    <row r="326" spans="1:41" ht="15">
      <c r="A326" s="24" t="s">
        <v>12861</v>
      </c>
      <c r="B326" s="15">
        <f t="shared" si="128"/>
        <v>0</v>
      </c>
      <c r="C326" s="22" t="s">
        <v>12862</v>
      </c>
      <c r="D326" s="78">
        <f t="shared" si="129"/>
        <v>0</v>
      </c>
      <c r="E326" s="17">
        <f t="shared" si="130"/>
        <v>0</v>
      </c>
      <c r="F326" s="3">
        <f t="shared" si="131"/>
        <v>0</v>
      </c>
      <c r="G326" s="19">
        <f t="shared" si="149"/>
        <v>0</v>
      </c>
      <c r="H326" s="23">
        <v>0</v>
      </c>
      <c r="I326" s="17">
        <f t="shared" si="153"/>
        <v>0</v>
      </c>
      <c r="J326" s="17">
        <f t="shared" si="153"/>
        <v>0</v>
      </c>
      <c r="K326" s="79">
        <f t="shared" si="147"/>
        <v>0</v>
      </c>
      <c r="L326" s="17">
        <f t="shared" si="132"/>
        <v>0</v>
      </c>
      <c r="M326" s="78">
        <f t="shared" si="133"/>
        <v>0</v>
      </c>
      <c r="N326" s="17">
        <f t="shared" si="137"/>
        <v>0</v>
      </c>
      <c r="O326" s="3">
        <f t="shared" si="134"/>
        <v>0</v>
      </c>
      <c r="P326" s="31">
        <v>0</v>
      </c>
      <c r="Q326" s="30">
        <f t="shared" si="150"/>
        <v>0</v>
      </c>
      <c r="R326" s="17">
        <f t="shared" si="135"/>
        <v>0</v>
      </c>
      <c r="S326" s="17">
        <f t="shared" si="138"/>
        <v>0</v>
      </c>
      <c r="T326" s="23">
        <v>0</v>
      </c>
      <c r="U326" s="17">
        <f t="shared" si="136"/>
        <v>0</v>
      </c>
      <c r="W326" s="17">
        <f t="shared" si="156"/>
        <v>0</v>
      </c>
      <c r="X326" s="17">
        <f t="shared" si="156"/>
        <v>0</v>
      </c>
      <c r="Y326" s="17">
        <f t="shared" si="156"/>
        <v>0</v>
      </c>
      <c r="Z326" s="17">
        <f t="shared" si="156"/>
        <v>0</v>
      </c>
      <c r="AA326" s="17">
        <f t="shared" si="156"/>
        <v>0</v>
      </c>
      <c r="AB326" s="17">
        <f t="shared" si="156"/>
        <v>0</v>
      </c>
      <c r="AC326" s="17">
        <f t="shared" si="156"/>
        <v>0</v>
      </c>
      <c r="AD326" s="17">
        <f t="shared" si="156"/>
        <v>0</v>
      </c>
      <c r="AE326" s="17">
        <f t="shared" si="156"/>
        <v>0</v>
      </c>
      <c r="AG326" s="17">
        <f t="shared" si="157"/>
        <v>0</v>
      </c>
      <c r="AH326" s="17">
        <f t="shared" si="157"/>
        <v>0</v>
      </c>
      <c r="AI326" s="17">
        <f t="shared" si="157"/>
        <v>0</v>
      </c>
      <c r="AJ326" s="17">
        <f t="shared" si="157"/>
        <v>0</v>
      </c>
      <c r="AK326" s="17">
        <f t="shared" si="157"/>
        <v>0</v>
      </c>
      <c r="AL326" s="17">
        <f t="shared" si="157"/>
        <v>0</v>
      </c>
      <c r="AN326" s="36">
        <f t="shared" si="148"/>
        <v>0</v>
      </c>
      <c r="AO326" s="5"/>
    </row>
    <row r="327" spans="1:41" ht="15">
      <c r="A327" s="24" t="s">
        <v>12863</v>
      </c>
      <c r="B327" s="15">
        <f t="shared" si="128"/>
        <v>0</v>
      </c>
      <c r="C327" s="22" t="s">
        <v>12864</v>
      </c>
      <c r="D327" s="78">
        <f t="shared" si="129"/>
        <v>0</v>
      </c>
      <c r="E327" s="17">
        <f t="shared" si="130"/>
        <v>0</v>
      </c>
      <c r="F327" s="3">
        <f t="shared" si="131"/>
        <v>0</v>
      </c>
      <c r="G327" s="19">
        <f t="shared" si="149"/>
        <v>0</v>
      </c>
      <c r="H327" s="23">
        <v>0</v>
      </c>
      <c r="I327" s="17">
        <f t="shared" si="153"/>
        <v>0</v>
      </c>
      <c r="J327" s="17">
        <f t="shared" si="153"/>
        <v>0</v>
      </c>
      <c r="K327" s="79">
        <f t="shared" si="147"/>
        <v>0</v>
      </c>
      <c r="L327" s="17">
        <f t="shared" si="132"/>
        <v>0</v>
      </c>
      <c r="M327" s="78">
        <f t="shared" si="133"/>
        <v>0</v>
      </c>
      <c r="N327" s="17">
        <f t="shared" si="137"/>
        <v>0</v>
      </c>
      <c r="O327" s="3">
        <f t="shared" si="134"/>
        <v>0</v>
      </c>
      <c r="P327" s="31">
        <v>0</v>
      </c>
      <c r="Q327" s="30">
        <f t="shared" si="150"/>
        <v>0</v>
      </c>
      <c r="R327" s="17">
        <f t="shared" si="135"/>
        <v>0</v>
      </c>
      <c r="S327" s="17">
        <f t="shared" si="138"/>
        <v>0</v>
      </c>
      <c r="T327" s="23">
        <v>0</v>
      </c>
      <c r="U327" s="17">
        <f t="shared" si="136"/>
        <v>0</v>
      </c>
      <c r="W327" s="17">
        <f t="shared" si="156"/>
        <v>0</v>
      </c>
      <c r="X327" s="17">
        <f t="shared" si="156"/>
        <v>0</v>
      </c>
      <c r="Y327" s="17">
        <f t="shared" si="156"/>
        <v>0</v>
      </c>
      <c r="Z327" s="17">
        <f t="shared" si="156"/>
        <v>0</v>
      </c>
      <c r="AA327" s="17">
        <f t="shared" si="156"/>
        <v>0</v>
      </c>
      <c r="AB327" s="17">
        <f t="shared" si="156"/>
        <v>0</v>
      </c>
      <c r="AC327" s="17">
        <f t="shared" si="156"/>
        <v>0</v>
      </c>
      <c r="AD327" s="17">
        <f t="shared" si="156"/>
        <v>0</v>
      </c>
      <c r="AE327" s="17">
        <f t="shared" si="156"/>
        <v>0</v>
      </c>
      <c r="AG327" s="17">
        <f t="shared" si="157"/>
        <v>0</v>
      </c>
      <c r="AH327" s="17">
        <f t="shared" si="157"/>
        <v>0</v>
      </c>
      <c r="AI327" s="17">
        <f t="shared" si="157"/>
        <v>0</v>
      </c>
      <c r="AJ327" s="17">
        <f t="shared" si="157"/>
        <v>0</v>
      </c>
      <c r="AK327" s="17">
        <f t="shared" si="157"/>
        <v>0</v>
      </c>
      <c r="AL327" s="17">
        <f t="shared" si="157"/>
        <v>0</v>
      </c>
      <c r="AN327" s="36">
        <f t="shared" si="148"/>
        <v>0</v>
      </c>
      <c r="AO327" s="5"/>
    </row>
    <row r="328" spans="1:41" ht="15">
      <c r="A328" s="24" t="s">
        <v>12865</v>
      </c>
      <c r="B328" s="15">
        <f t="shared" ref="B328:B373" si="158">D328-M328</f>
        <v>0</v>
      </c>
      <c r="C328" s="22" t="s">
        <v>12866</v>
      </c>
      <c r="D328" s="78">
        <f t="shared" ref="D328:D373" si="159">SUM(E328:F328,L328)</f>
        <v>0</v>
      </c>
      <c r="E328" s="17">
        <f t="shared" ref="E328:E373" si="160">SUMPRODUCT(E$374:E$599*(LEFT($A$374:$A$599,LEN($A328))=$A328))</f>
        <v>0</v>
      </c>
      <c r="F328" s="3">
        <f t="shared" ref="F328:F373" si="161">SUM(G328,H328:K328)</f>
        <v>0</v>
      </c>
      <c r="G328" s="19">
        <f t="shared" si="149"/>
        <v>0</v>
      </c>
      <c r="H328" s="20">
        <v>0</v>
      </c>
      <c r="I328" s="17">
        <f t="shared" ref="I328:J347" si="162">SUMPRODUCT(I$374:I$599*(LEFT($A$374:$A$599,LEN($A328))=$A328))</f>
        <v>0</v>
      </c>
      <c r="J328" s="17">
        <f t="shared" si="162"/>
        <v>0</v>
      </c>
      <c r="K328" s="79">
        <f t="shared" si="147"/>
        <v>0</v>
      </c>
      <c r="L328" s="17">
        <f t="shared" ref="L328:L373" si="163">SUMPRODUCT(L$374:L$599*(LEFT($A$374:$A$599,LEN($A328))=$A328))</f>
        <v>0</v>
      </c>
      <c r="M328" s="78">
        <f t="shared" ref="M328:M373" si="164">SUM(N328:O328,U328)</f>
        <v>0</v>
      </c>
      <c r="N328" s="17">
        <f t="shared" si="137"/>
        <v>0</v>
      </c>
      <c r="O328" s="3">
        <f t="shared" ref="O328:O373" si="165">SUM(P328:T328)</f>
        <v>0</v>
      </c>
      <c r="P328" s="31">
        <v>0</v>
      </c>
      <c r="Q328" s="30">
        <f t="shared" si="150"/>
        <v>0</v>
      </c>
      <c r="R328" s="17">
        <f t="shared" ref="R328:R373" si="166">SUMPRODUCT(R$374:R$599*(LEFT($A$374:$A$599,LEN($A328))=$A328))</f>
        <v>0</v>
      </c>
      <c r="S328" s="17">
        <f t="shared" si="138"/>
        <v>0</v>
      </c>
      <c r="T328" s="23">
        <v>0</v>
      </c>
      <c r="U328" s="17">
        <f t="shared" ref="U328:U373" si="167">SUMPRODUCT(U$374:U$599*(LEFT($A$374:$A$599,LEN($A328))=$A328))</f>
        <v>0</v>
      </c>
      <c r="W328" s="17">
        <f t="shared" ref="W328:AE337" si="168">SUMPRODUCT(W$374:W$599*(LEFT($A$374:$A$599,LEN($A328))=$A328))</f>
        <v>0</v>
      </c>
      <c r="X328" s="17">
        <f t="shared" si="168"/>
        <v>0</v>
      </c>
      <c r="Y328" s="17">
        <f t="shared" si="168"/>
        <v>0</v>
      </c>
      <c r="Z328" s="17">
        <f t="shared" si="168"/>
        <v>0</v>
      </c>
      <c r="AA328" s="17">
        <f t="shared" si="168"/>
        <v>0</v>
      </c>
      <c r="AB328" s="17">
        <f t="shared" si="168"/>
        <v>0</v>
      </c>
      <c r="AC328" s="17">
        <f t="shared" si="168"/>
        <v>0</v>
      </c>
      <c r="AD328" s="17">
        <f t="shared" si="168"/>
        <v>0</v>
      </c>
      <c r="AE328" s="17">
        <f t="shared" si="168"/>
        <v>0</v>
      </c>
      <c r="AG328" s="17">
        <f t="shared" ref="AG328:AL337" si="169">SUMPRODUCT(AG$374:AG$599*(LEFT($A$374:$A$599,LEN($A328))=$A328))</f>
        <v>0</v>
      </c>
      <c r="AH328" s="17">
        <f t="shared" si="169"/>
        <v>0</v>
      </c>
      <c r="AI328" s="17">
        <f t="shared" si="169"/>
        <v>0</v>
      </c>
      <c r="AJ328" s="17">
        <f t="shared" si="169"/>
        <v>0</v>
      </c>
      <c r="AK328" s="17">
        <f t="shared" si="169"/>
        <v>0</v>
      </c>
      <c r="AL328" s="17">
        <f t="shared" si="169"/>
        <v>0</v>
      </c>
      <c r="AN328" s="36">
        <f t="shared" si="148"/>
        <v>0</v>
      </c>
      <c r="AO328" s="33"/>
    </row>
    <row r="329" spans="1:41" ht="15">
      <c r="A329" s="24" t="s">
        <v>12867</v>
      </c>
      <c r="B329" s="15">
        <f t="shared" si="158"/>
        <v>0</v>
      </c>
      <c r="C329" s="22" t="s">
        <v>12868</v>
      </c>
      <c r="D329" s="78">
        <f t="shared" si="159"/>
        <v>0</v>
      </c>
      <c r="E329" s="17">
        <f t="shared" si="160"/>
        <v>0</v>
      </c>
      <c r="F329" s="3">
        <f t="shared" si="161"/>
        <v>0</v>
      </c>
      <c r="G329" s="19">
        <f t="shared" si="149"/>
        <v>0</v>
      </c>
      <c r="H329" s="23">
        <v>0</v>
      </c>
      <c r="I329" s="17">
        <f t="shared" si="162"/>
        <v>0</v>
      </c>
      <c r="J329" s="17">
        <f t="shared" si="162"/>
        <v>0</v>
      </c>
      <c r="K329" s="79">
        <f t="shared" si="147"/>
        <v>0</v>
      </c>
      <c r="L329" s="17">
        <f t="shared" si="163"/>
        <v>0</v>
      </c>
      <c r="M329" s="78">
        <f t="shared" si="164"/>
        <v>0</v>
      </c>
      <c r="N329" s="17">
        <f t="shared" ref="N329:N373" si="170">SUMPRODUCT(N$374:N$599*(LEFT($A$374:$A$599,LEN($A329))=$A329))+MIN(SUMPRODUCT(S$374:S$599*(LEFT($A$374:$A$599,LEN($A329))=$A329))+AN329,0)</f>
        <v>0</v>
      </c>
      <c r="O329" s="3">
        <f t="shared" si="165"/>
        <v>0</v>
      </c>
      <c r="P329" s="31">
        <v>0</v>
      </c>
      <c r="Q329" s="30">
        <f t="shared" si="150"/>
        <v>0</v>
      </c>
      <c r="R329" s="17">
        <f t="shared" si="166"/>
        <v>0</v>
      </c>
      <c r="S329" s="17">
        <f t="shared" ref="S329:S373" si="171">MAX(SUMPRODUCT(S$374:S$599*(LEFT($A$374:$A$599,LEN($A329))=$A329))+AN329,0)</f>
        <v>0</v>
      </c>
      <c r="T329" s="23">
        <v>0</v>
      </c>
      <c r="U329" s="17">
        <f t="shared" si="167"/>
        <v>0</v>
      </c>
      <c r="W329" s="17">
        <f t="shared" si="168"/>
        <v>0</v>
      </c>
      <c r="X329" s="17">
        <f t="shared" si="168"/>
        <v>0</v>
      </c>
      <c r="Y329" s="17">
        <f t="shared" si="168"/>
        <v>0</v>
      </c>
      <c r="Z329" s="17">
        <f t="shared" si="168"/>
        <v>0</v>
      </c>
      <c r="AA329" s="17">
        <f t="shared" si="168"/>
        <v>0</v>
      </c>
      <c r="AB329" s="17">
        <f t="shared" si="168"/>
        <v>0</v>
      </c>
      <c r="AC329" s="17">
        <f t="shared" si="168"/>
        <v>0</v>
      </c>
      <c r="AD329" s="17">
        <f t="shared" si="168"/>
        <v>0</v>
      </c>
      <c r="AE329" s="17">
        <f t="shared" si="168"/>
        <v>0</v>
      </c>
      <c r="AG329" s="17">
        <f t="shared" si="169"/>
        <v>0</v>
      </c>
      <c r="AH329" s="17">
        <f t="shared" si="169"/>
        <v>0</v>
      </c>
      <c r="AI329" s="17">
        <f t="shared" si="169"/>
        <v>0</v>
      </c>
      <c r="AJ329" s="17">
        <f t="shared" si="169"/>
        <v>0</v>
      </c>
      <c r="AK329" s="17">
        <f t="shared" si="169"/>
        <v>0</v>
      </c>
      <c r="AL329" s="17">
        <f t="shared" si="169"/>
        <v>0</v>
      </c>
      <c r="AN329" s="36">
        <f t="shared" si="148"/>
        <v>0</v>
      </c>
      <c r="AO329" s="33"/>
    </row>
    <row r="330" spans="1:41" ht="15">
      <c r="A330" s="24" t="s">
        <v>12869</v>
      </c>
      <c r="B330" s="15">
        <f t="shared" si="158"/>
        <v>0</v>
      </c>
      <c r="C330" s="22" t="s">
        <v>12870</v>
      </c>
      <c r="D330" s="78">
        <f t="shared" si="159"/>
        <v>0</v>
      </c>
      <c r="E330" s="17">
        <f t="shared" si="160"/>
        <v>0</v>
      </c>
      <c r="F330" s="3">
        <f t="shared" si="161"/>
        <v>0</v>
      </c>
      <c r="G330" s="19">
        <f t="shared" si="149"/>
        <v>0</v>
      </c>
      <c r="H330" s="23">
        <v>0</v>
      </c>
      <c r="I330" s="17">
        <f t="shared" si="162"/>
        <v>0</v>
      </c>
      <c r="J330" s="17">
        <f t="shared" si="162"/>
        <v>0</v>
      </c>
      <c r="K330" s="79">
        <f t="shared" si="147"/>
        <v>0</v>
      </c>
      <c r="L330" s="17">
        <f t="shared" si="163"/>
        <v>0</v>
      </c>
      <c r="M330" s="78">
        <f t="shared" si="164"/>
        <v>0</v>
      </c>
      <c r="N330" s="17">
        <f t="shared" si="170"/>
        <v>0</v>
      </c>
      <c r="O330" s="3">
        <f t="shared" si="165"/>
        <v>0</v>
      </c>
      <c r="P330" s="31">
        <v>0</v>
      </c>
      <c r="Q330" s="30">
        <f t="shared" si="150"/>
        <v>0</v>
      </c>
      <c r="R330" s="17">
        <f t="shared" si="166"/>
        <v>0</v>
      </c>
      <c r="S330" s="17">
        <f t="shared" si="171"/>
        <v>0</v>
      </c>
      <c r="T330" s="23">
        <v>0</v>
      </c>
      <c r="U330" s="17">
        <f t="shared" si="167"/>
        <v>0</v>
      </c>
      <c r="W330" s="17">
        <f t="shared" si="168"/>
        <v>0</v>
      </c>
      <c r="X330" s="17">
        <f t="shared" si="168"/>
        <v>0</v>
      </c>
      <c r="Y330" s="17">
        <f t="shared" si="168"/>
        <v>0</v>
      </c>
      <c r="Z330" s="17">
        <f t="shared" si="168"/>
        <v>0</v>
      </c>
      <c r="AA330" s="17">
        <f t="shared" si="168"/>
        <v>0</v>
      </c>
      <c r="AB330" s="17">
        <f t="shared" si="168"/>
        <v>0</v>
      </c>
      <c r="AC330" s="17">
        <f t="shared" si="168"/>
        <v>0</v>
      </c>
      <c r="AD330" s="17">
        <f t="shared" si="168"/>
        <v>0</v>
      </c>
      <c r="AE330" s="17">
        <f t="shared" si="168"/>
        <v>0</v>
      </c>
      <c r="AG330" s="17">
        <f t="shared" si="169"/>
        <v>0</v>
      </c>
      <c r="AH330" s="17">
        <f t="shared" si="169"/>
        <v>0</v>
      </c>
      <c r="AI330" s="17">
        <f t="shared" si="169"/>
        <v>0</v>
      </c>
      <c r="AJ330" s="17">
        <f t="shared" si="169"/>
        <v>0</v>
      </c>
      <c r="AK330" s="17">
        <f t="shared" si="169"/>
        <v>0</v>
      </c>
      <c r="AL330" s="17">
        <f t="shared" si="169"/>
        <v>0</v>
      </c>
      <c r="AN330" s="36">
        <f t="shared" si="148"/>
        <v>0</v>
      </c>
      <c r="AO330" s="5"/>
    </row>
    <row r="331" spans="1:41" ht="15">
      <c r="A331" s="24" t="s">
        <v>12871</v>
      </c>
      <c r="B331" s="15">
        <f t="shared" si="158"/>
        <v>0</v>
      </c>
      <c r="C331" s="22" t="s">
        <v>12872</v>
      </c>
      <c r="D331" s="78">
        <f t="shared" si="159"/>
        <v>0</v>
      </c>
      <c r="E331" s="17">
        <f t="shared" si="160"/>
        <v>0</v>
      </c>
      <c r="F331" s="3">
        <f t="shared" si="161"/>
        <v>0</v>
      </c>
      <c r="G331" s="19">
        <f t="shared" si="149"/>
        <v>0</v>
      </c>
      <c r="H331" s="23">
        <v>0</v>
      </c>
      <c r="I331" s="17">
        <f t="shared" si="162"/>
        <v>0</v>
      </c>
      <c r="J331" s="17">
        <f t="shared" si="162"/>
        <v>0</v>
      </c>
      <c r="K331" s="79">
        <f t="shared" si="147"/>
        <v>0</v>
      </c>
      <c r="L331" s="17">
        <f t="shared" si="163"/>
        <v>0</v>
      </c>
      <c r="M331" s="78">
        <f t="shared" si="164"/>
        <v>0</v>
      </c>
      <c r="N331" s="17">
        <f t="shared" si="170"/>
        <v>0</v>
      </c>
      <c r="O331" s="3">
        <f t="shared" si="165"/>
        <v>0</v>
      </c>
      <c r="P331" s="31">
        <v>0</v>
      </c>
      <c r="Q331" s="30">
        <f t="shared" si="150"/>
        <v>0</v>
      </c>
      <c r="R331" s="17">
        <f t="shared" si="166"/>
        <v>0</v>
      </c>
      <c r="S331" s="17">
        <f t="shared" si="171"/>
        <v>0</v>
      </c>
      <c r="T331" s="23">
        <v>0</v>
      </c>
      <c r="U331" s="17">
        <f t="shared" si="167"/>
        <v>0</v>
      </c>
      <c r="W331" s="17">
        <f t="shared" si="168"/>
        <v>0</v>
      </c>
      <c r="X331" s="17">
        <f t="shared" si="168"/>
        <v>0</v>
      </c>
      <c r="Y331" s="17">
        <f t="shared" si="168"/>
        <v>0</v>
      </c>
      <c r="Z331" s="17">
        <f t="shared" si="168"/>
        <v>0</v>
      </c>
      <c r="AA331" s="17">
        <f t="shared" si="168"/>
        <v>0</v>
      </c>
      <c r="AB331" s="17">
        <f t="shared" si="168"/>
        <v>0</v>
      </c>
      <c r="AC331" s="17">
        <f t="shared" si="168"/>
        <v>0</v>
      </c>
      <c r="AD331" s="17">
        <f t="shared" si="168"/>
        <v>0</v>
      </c>
      <c r="AE331" s="17">
        <f t="shared" si="168"/>
        <v>0</v>
      </c>
      <c r="AG331" s="17">
        <f t="shared" si="169"/>
        <v>0</v>
      </c>
      <c r="AH331" s="17">
        <f t="shared" si="169"/>
        <v>0</v>
      </c>
      <c r="AI331" s="17">
        <f t="shared" si="169"/>
        <v>0</v>
      </c>
      <c r="AJ331" s="17">
        <f t="shared" si="169"/>
        <v>0</v>
      </c>
      <c r="AK331" s="17">
        <f t="shared" si="169"/>
        <v>0</v>
      </c>
      <c r="AL331" s="17">
        <f t="shared" si="169"/>
        <v>0</v>
      </c>
      <c r="AN331" s="36">
        <f t="shared" si="148"/>
        <v>0</v>
      </c>
      <c r="AO331" s="5"/>
    </row>
    <row r="332" spans="1:41" ht="15">
      <c r="A332" s="24" t="s">
        <v>12873</v>
      </c>
      <c r="B332" s="15">
        <f t="shared" si="158"/>
        <v>0</v>
      </c>
      <c r="C332" s="22" t="s">
        <v>12874</v>
      </c>
      <c r="D332" s="78">
        <f t="shared" si="159"/>
        <v>0</v>
      </c>
      <c r="E332" s="17">
        <f t="shared" si="160"/>
        <v>0</v>
      </c>
      <c r="F332" s="3">
        <f t="shared" si="161"/>
        <v>0</v>
      </c>
      <c r="G332" s="19">
        <f t="shared" si="149"/>
        <v>0</v>
      </c>
      <c r="H332" s="23">
        <v>0</v>
      </c>
      <c r="I332" s="17">
        <f t="shared" si="162"/>
        <v>0</v>
      </c>
      <c r="J332" s="17">
        <f t="shared" si="162"/>
        <v>0</v>
      </c>
      <c r="K332" s="79">
        <f t="shared" si="147"/>
        <v>0</v>
      </c>
      <c r="L332" s="17">
        <f t="shared" si="163"/>
        <v>0</v>
      </c>
      <c r="M332" s="78">
        <f t="shared" si="164"/>
        <v>0</v>
      </c>
      <c r="N332" s="17">
        <f t="shared" si="170"/>
        <v>0</v>
      </c>
      <c r="O332" s="3">
        <f t="shared" si="165"/>
        <v>0</v>
      </c>
      <c r="P332" s="31">
        <v>0</v>
      </c>
      <c r="Q332" s="30">
        <f t="shared" si="150"/>
        <v>0</v>
      </c>
      <c r="R332" s="17">
        <f t="shared" si="166"/>
        <v>0</v>
      </c>
      <c r="S332" s="17">
        <f t="shared" si="171"/>
        <v>0</v>
      </c>
      <c r="T332" s="23">
        <v>0</v>
      </c>
      <c r="U332" s="17">
        <f t="shared" si="167"/>
        <v>0</v>
      </c>
      <c r="W332" s="17">
        <f t="shared" si="168"/>
        <v>0</v>
      </c>
      <c r="X332" s="17">
        <f t="shared" si="168"/>
        <v>0</v>
      </c>
      <c r="Y332" s="17">
        <f t="shared" si="168"/>
        <v>0</v>
      </c>
      <c r="Z332" s="17">
        <f t="shared" si="168"/>
        <v>0</v>
      </c>
      <c r="AA332" s="17">
        <f t="shared" si="168"/>
        <v>0</v>
      </c>
      <c r="AB332" s="17">
        <f t="shared" si="168"/>
        <v>0</v>
      </c>
      <c r="AC332" s="17">
        <f t="shared" si="168"/>
        <v>0</v>
      </c>
      <c r="AD332" s="17">
        <f t="shared" si="168"/>
        <v>0</v>
      </c>
      <c r="AE332" s="17">
        <f t="shared" si="168"/>
        <v>0</v>
      </c>
      <c r="AG332" s="17">
        <f t="shared" si="169"/>
        <v>0</v>
      </c>
      <c r="AH332" s="17">
        <f t="shared" si="169"/>
        <v>0</v>
      </c>
      <c r="AI332" s="17">
        <f t="shared" si="169"/>
        <v>0</v>
      </c>
      <c r="AJ332" s="17">
        <f t="shared" si="169"/>
        <v>0</v>
      </c>
      <c r="AK332" s="17">
        <f t="shared" si="169"/>
        <v>0</v>
      </c>
      <c r="AL332" s="17">
        <f t="shared" si="169"/>
        <v>0</v>
      </c>
      <c r="AN332" s="36">
        <f t="shared" si="148"/>
        <v>0</v>
      </c>
      <c r="AO332" s="33"/>
    </row>
    <row r="333" spans="1:41" ht="15">
      <c r="A333" s="24" t="s">
        <v>12875</v>
      </c>
      <c r="B333" s="15">
        <f t="shared" si="158"/>
        <v>0</v>
      </c>
      <c r="C333" s="22" t="s">
        <v>12876</v>
      </c>
      <c r="D333" s="78">
        <f t="shared" si="159"/>
        <v>0</v>
      </c>
      <c r="E333" s="17">
        <f t="shared" si="160"/>
        <v>0</v>
      </c>
      <c r="F333" s="3">
        <f t="shared" si="161"/>
        <v>0</v>
      </c>
      <c r="G333" s="19">
        <f t="shared" si="149"/>
        <v>0</v>
      </c>
      <c r="H333" s="23">
        <v>0</v>
      </c>
      <c r="I333" s="17">
        <f t="shared" si="162"/>
        <v>0</v>
      </c>
      <c r="J333" s="17">
        <f t="shared" si="162"/>
        <v>0</v>
      </c>
      <c r="K333" s="79">
        <f t="shared" si="147"/>
        <v>0</v>
      </c>
      <c r="L333" s="17">
        <f t="shared" si="163"/>
        <v>0</v>
      </c>
      <c r="M333" s="78">
        <f t="shared" si="164"/>
        <v>0</v>
      </c>
      <c r="N333" s="17">
        <f t="shared" si="170"/>
        <v>0</v>
      </c>
      <c r="O333" s="3">
        <f t="shared" si="165"/>
        <v>0</v>
      </c>
      <c r="P333" s="31">
        <v>0</v>
      </c>
      <c r="Q333" s="30">
        <f t="shared" si="150"/>
        <v>0</v>
      </c>
      <c r="R333" s="17">
        <f t="shared" si="166"/>
        <v>0</v>
      </c>
      <c r="S333" s="17">
        <f t="shared" si="171"/>
        <v>0</v>
      </c>
      <c r="T333" s="23">
        <v>0</v>
      </c>
      <c r="U333" s="17">
        <f t="shared" si="167"/>
        <v>0</v>
      </c>
      <c r="W333" s="17">
        <f t="shared" si="168"/>
        <v>0</v>
      </c>
      <c r="X333" s="17">
        <f t="shared" si="168"/>
        <v>0</v>
      </c>
      <c r="Y333" s="17">
        <f t="shared" si="168"/>
        <v>0</v>
      </c>
      <c r="Z333" s="17">
        <f t="shared" si="168"/>
        <v>0</v>
      </c>
      <c r="AA333" s="17">
        <f t="shared" si="168"/>
        <v>0</v>
      </c>
      <c r="AB333" s="17">
        <f t="shared" si="168"/>
        <v>0</v>
      </c>
      <c r="AC333" s="17">
        <f t="shared" si="168"/>
        <v>0</v>
      </c>
      <c r="AD333" s="17">
        <f t="shared" si="168"/>
        <v>0</v>
      </c>
      <c r="AE333" s="17">
        <f t="shared" si="168"/>
        <v>0</v>
      </c>
      <c r="AG333" s="17">
        <f t="shared" si="169"/>
        <v>0</v>
      </c>
      <c r="AH333" s="17">
        <f t="shared" si="169"/>
        <v>0</v>
      </c>
      <c r="AI333" s="17">
        <f t="shared" si="169"/>
        <v>0</v>
      </c>
      <c r="AJ333" s="17">
        <f t="shared" si="169"/>
        <v>0</v>
      </c>
      <c r="AK333" s="17">
        <f t="shared" si="169"/>
        <v>0</v>
      </c>
      <c r="AL333" s="17">
        <f t="shared" si="169"/>
        <v>0</v>
      </c>
      <c r="AN333" s="36">
        <f t="shared" si="148"/>
        <v>0</v>
      </c>
      <c r="AO333" s="33"/>
    </row>
    <row r="334" spans="1:41" ht="15">
      <c r="A334" s="24" t="s">
        <v>12877</v>
      </c>
      <c r="B334" s="15">
        <f t="shared" si="158"/>
        <v>0</v>
      </c>
      <c r="C334" s="22" t="s">
        <v>12878</v>
      </c>
      <c r="D334" s="78">
        <f t="shared" si="159"/>
        <v>0</v>
      </c>
      <c r="E334" s="17">
        <f t="shared" si="160"/>
        <v>0</v>
      </c>
      <c r="F334" s="3">
        <f t="shared" si="161"/>
        <v>0</v>
      </c>
      <c r="G334" s="19">
        <f t="shared" si="149"/>
        <v>0</v>
      </c>
      <c r="H334" s="23">
        <v>0</v>
      </c>
      <c r="I334" s="17">
        <f t="shared" si="162"/>
        <v>0</v>
      </c>
      <c r="J334" s="17">
        <f t="shared" si="162"/>
        <v>0</v>
      </c>
      <c r="K334" s="79">
        <f t="shared" si="147"/>
        <v>0</v>
      </c>
      <c r="L334" s="17">
        <f t="shared" si="163"/>
        <v>0</v>
      </c>
      <c r="M334" s="78">
        <f t="shared" si="164"/>
        <v>0</v>
      </c>
      <c r="N334" s="17">
        <f t="shared" si="170"/>
        <v>0</v>
      </c>
      <c r="O334" s="3">
        <f t="shared" si="165"/>
        <v>0</v>
      </c>
      <c r="P334" s="31">
        <v>0</v>
      </c>
      <c r="Q334" s="30">
        <f t="shared" si="150"/>
        <v>0</v>
      </c>
      <c r="R334" s="17">
        <f t="shared" si="166"/>
        <v>0</v>
      </c>
      <c r="S334" s="17">
        <f t="shared" si="171"/>
        <v>0</v>
      </c>
      <c r="T334" s="23">
        <v>0</v>
      </c>
      <c r="U334" s="17">
        <f t="shared" si="167"/>
        <v>0</v>
      </c>
      <c r="W334" s="17">
        <f t="shared" si="168"/>
        <v>0</v>
      </c>
      <c r="X334" s="17">
        <f t="shared" si="168"/>
        <v>0</v>
      </c>
      <c r="Y334" s="17">
        <f t="shared" si="168"/>
        <v>0</v>
      </c>
      <c r="Z334" s="17">
        <f t="shared" si="168"/>
        <v>0</v>
      </c>
      <c r="AA334" s="17">
        <f t="shared" si="168"/>
        <v>0</v>
      </c>
      <c r="AB334" s="17">
        <f t="shared" si="168"/>
        <v>0</v>
      </c>
      <c r="AC334" s="17">
        <f t="shared" si="168"/>
        <v>0</v>
      </c>
      <c r="AD334" s="17">
        <f t="shared" si="168"/>
        <v>0</v>
      </c>
      <c r="AE334" s="17">
        <f t="shared" si="168"/>
        <v>0</v>
      </c>
      <c r="AG334" s="17">
        <f t="shared" si="169"/>
        <v>0</v>
      </c>
      <c r="AH334" s="17">
        <f t="shared" si="169"/>
        <v>0</v>
      </c>
      <c r="AI334" s="17">
        <f t="shared" si="169"/>
        <v>0</v>
      </c>
      <c r="AJ334" s="17">
        <f t="shared" si="169"/>
        <v>0</v>
      </c>
      <c r="AK334" s="17">
        <f t="shared" si="169"/>
        <v>0</v>
      </c>
      <c r="AL334" s="17">
        <f t="shared" si="169"/>
        <v>0</v>
      </c>
      <c r="AN334" s="36">
        <f t="shared" si="148"/>
        <v>0</v>
      </c>
      <c r="AO334" s="5"/>
    </row>
    <row r="335" spans="1:41" ht="15">
      <c r="A335" s="24" t="s">
        <v>12879</v>
      </c>
      <c r="B335" s="15">
        <f t="shared" si="158"/>
        <v>0</v>
      </c>
      <c r="C335" s="22" t="s">
        <v>12880</v>
      </c>
      <c r="D335" s="78">
        <f t="shared" si="159"/>
        <v>0</v>
      </c>
      <c r="E335" s="17">
        <f t="shared" si="160"/>
        <v>0</v>
      </c>
      <c r="F335" s="3">
        <f t="shared" si="161"/>
        <v>0</v>
      </c>
      <c r="G335" s="19">
        <f t="shared" si="149"/>
        <v>0</v>
      </c>
      <c r="H335" s="23">
        <v>0</v>
      </c>
      <c r="I335" s="17">
        <f t="shared" si="162"/>
        <v>0</v>
      </c>
      <c r="J335" s="17">
        <f t="shared" si="162"/>
        <v>0</v>
      </c>
      <c r="K335" s="79">
        <f t="shared" si="147"/>
        <v>0</v>
      </c>
      <c r="L335" s="17">
        <f t="shared" si="163"/>
        <v>0</v>
      </c>
      <c r="M335" s="78">
        <f t="shared" si="164"/>
        <v>0</v>
      </c>
      <c r="N335" s="17">
        <f t="shared" si="170"/>
        <v>0</v>
      </c>
      <c r="O335" s="3">
        <f t="shared" si="165"/>
        <v>0</v>
      </c>
      <c r="P335" s="31">
        <v>0</v>
      </c>
      <c r="Q335" s="30">
        <f t="shared" si="150"/>
        <v>0</v>
      </c>
      <c r="R335" s="17">
        <f t="shared" si="166"/>
        <v>0</v>
      </c>
      <c r="S335" s="17">
        <f t="shared" si="171"/>
        <v>0</v>
      </c>
      <c r="T335" s="23">
        <v>0</v>
      </c>
      <c r="U335" s="17">
        <f t="shared" si="167"/>
        <v>0</v>
      </c>
      <c r="W335" s="17">
        <f t="shared" si="168"/>
        <v>0</v>
      </c>
      <c r="X335" s="17">
        <f t="shared" si="168"/>
        <v>0</v>
      </c>
      <c r="Y335" s="17">
        <f t="shared" si="168"/>
        <v>0</v>
      </c>
      <c r="Z335" s="17">
        <f t="shared" si="168"/>
        <v>0</v>
      </c>
      <c r="AA335" s="17">
        <f t="shared" si="168"/>
        <v>0</v>
      </c>
      <c r="AB335" s="17">
        <f t="shared" si="168"/>
        <v>0</v>
      </c>
      <c r="AC335" s="17">
        <f t="shared" si="168"/>
        <v>0</v>
      </c>
      <c r="AD335" s="17">
        <f t="shared" si="168"/>
        <v>0</v>
      </c>
      <c r="AE335" s="17">
        <f t="shared" si="168"/>
        <v>0</v>
      </c>
      <c r="AG335" s="17">
        <f t="shared" si="169"/>
        <v>0</v>
      </c>
      <c r="AH335" s="17">
        <f t="shared" si="169"/>
        <v>0</v>
      </c>
      <c r="AI335" s="17">
        <f t="shared" si="169"/>
        <v>0</v>
      </c>
      <c r="AJ335" s="17">
        <f t="shared" si="169"/>
        <v>0</v>
      </c>
      <c r="AK335" s="17">
        <f t="shared" si="169"/>
        <v>0</v>
      </c>
      <c r="AL335" s="17">
        <f t="shared" si="169"/>
        <v>0</v>
      </c>
      <c r="AN335" s="36">
        <f t="shared" si="148"/>
        <v>0</v>
      </c>
      <c r="AO335" s="5"/>
    </row>
    <row r="336" spans="1:41" ht="15">
      <c r="A336" s="24" t="s">
        <v>12881</v>
      </c>
      <c r="B336" s="15">
        <f t="shared" si="158"/>
        <v>0</v>
      </c>
      <c r="C336" s="22" t="s">
        <v>12882</v>
      </c>
      <c r="D336" s="78">
        <f t="shared" si="159"/>
        <v>0</v>
      </c>
      <c r="E336" s="17">
        <f t="shared" si="160"/>
        <v>0</v>
      </c>
      <c r="F336" s="3">
        <f t="shared" si="161"/>
        <v>0</v>
      </c>
      <c r="G336" s="19">
        <f t="shared" si="149"/>
        <v>0</v>
      </c>
      <c r="H336" s="23">
        <v>0</v>
      </c>
      <c r="I336" s="17">
        <f t="shared" si="162"/>
        <v>0</v>
      </c>
      <c r="J336" s="17">
        <f t="shared" si="162"/>
        <v>0</v>
      </c>
      <c r="K336" s="79">
        <f t="shared" si="147"/>
        <v>0</v>
      </c>
      <c r="L336" s="17">
        <f t="shared" si="163"/>
        <v>0</v>
      </c>
      <c r="M336" s="78">
        <f t="shared" si="164"/>
        <v>0</v>
      </c>
      <c r="N336" s="17">
        <f t="shared" si="170"/>
        <v>0</v>
      </c>
      <c r="O336" s="3">
        <f t="shared" si="165"/>
        <v>0</v>
      </c>
      <c r="P336" s="31">
        <v>0</v>
      </c>
      <c r="Q336" s="30">
        <f t="shared" si="150"/>
        <v>0</v>
      </c>
      <c r="R336" s="17">
        <f t="shared" si="166"/>
        <v>0</v>
      </c>
      <c r="S336" s="17">
        <f t="shared" si="171"/>
        <v>0</v>
      </c>
      <c r="T336" s="23">
        <v>0</v>
      </c>
      <c r="U336" s="17">
        <f t="shared" si="167"/>
        <v>0</v>
      </c>
      <c r="W336" s="17">
        <f t="shared" si="168"/>
        <v>0</v>
      </c>
      <c r="X336" s="17">
        <f t="shared" si="168"/>
        <v>0</v>
      </c>
      <c r="Y336" s="17">
        <f t="shared" si="168"/>
        <v>0</v>
      </c>
      <c r="Z336" s="17">
        <f t="shared" si="168"/>
        <v>0</v>
      </c>
      <c r="AA336" s="17">
        <f t="shared" si="168"/>
        <v>0</v>
      </c>
      <c r="AB336" s="17">
        <f t="shared" si="168"/>
        <v>0</v>
      </c>
      <c r="AC336" s="17">
        <f t="shared" si="168"/>
        <v>0</v>
      </c>
      <c r="AD336" s="17">
        <f t="shared" si="168"/>
        <v>0</v>
      </c>
      <c r="AE336" s="17">
        <f t="shared" si="168"/>
        <v>0</v>
      </c>
      <c r="AG336" s="17">
        <f t="shared" si="169"/>
        <v>0</v>
      </c>
      <c r="AH336" s="17">
        <f t="shared" si="169"/>
        <v>0</v>
      </c>
      <c r="AI336" s="17">
        <f t="shared" si="169"/>
        <v>0</v>
      </c>
      <c r="AJ336" s="17">
        <f t="shared" si="169"/>
        <v>0</v>
      </c>
      <c r="AK336" s="17">
        <f t="shared" si="169"/>
        <v>0</v>
      </c>
      <c r="AL336" s="17">
        <f t="shared" si="169"/>
        <v>0</v>
      </c>
      <c r="AN336" s="36">
        <f t="shared" si="148"/>
        <v>0</v>
      </c>
      <c r="AO336" s="33"/>
    </row>
    <row r="337" spans="1:41" ht="15">
      <c r="A337" s="24" t="s">
        <v>12883</v>
      </c>
      <c r="B337" s="15">
        <f t="shared" si="158"/>
        <v>0</v>
      </c>
      <c r="C337" s="22" t="s">
        <v>12884</v>
      </c>
      <c r="D337" s="78">
        <f t="shared" si="159"/>
        <v>0</v>
      </c>
      <c r="E337" s="17">
        <f t="shared" si="160"/>
        <v>0</v>
      </c>
      <c r="F337" s="3">
        <f t="shared" si="161"/>
        <v>0</v>
      </c>
      <c r="G337" s="19">
        <f t="shared" si="149"/>
        <v>0</v>
      </c>
      <c r="H337" s="23">
        <v>0</v>
      </c>
      <c r="I337" s="17">
        <f t="shared" si="162"/>
        <v>0</v>
      </c>
      <c r="J337" s="17">
        <f t="shared" si="162"/>
        <v>0</v>
      </c>
      <c r="K337" s="79">
        <f t="shared" si="147"/>
        <v>0</v>
      </c>
      <c r="L337" s="17">
        <f t="shared" si="163"/>
        <v>0</v>
      </c>
      <c r="M337" s="78">
        <f t="shared" si="164"/>
        <v>0</v>
      </c>
      <c r="N337" s="17">
        <f t="shared" si="170"/>
        <v>0</v>
      </c>
      <c r="O337" s="3">
        <f t="shared" si="165"/>
        <v>0</v>
      </c>
      <c r="P337" s="31">
        <v>0</v>
      </c>
      <c r="Q337" s="30">
        <f t="shared" si="150"/>
        <v>0</v>
      </c>
      <c r="R337" s="17">
        <f t="shared" si="166"/>
        <v>0</v>
      </c>
      <c r="S337" s="17">
        <f t="shared" si="171"/>
        <v>0</v>
      </c>
      <c r="T337" s="23">
        <v>0</v>
      </c>
      <c r="U337" s="17">
        <f t="shared" si="167"/>
        <v>0</v>
      </c>
      <c r="W337" s="17">
        <f t="shared" si="168"/>
        <v>0</v>
      </c>
      <c r="X337" s="17">
        <f t="shared" si="168"/>
        <v>0</v>
      </c>
      <c r="Y337" s="17">
        <f t="shared" si="168"/>
        <v>0</v>
      </c>
      <c r="Z337" s="17">
        <f t="shared" si="168"/>
        <v>0</v>
      </c>
      <c r="AA337" s="17">
        <f t="shared" si="168"/>
        <v>0</v>
      </c>
      <c r="AB337" s="17">
        <f t="shared" si="168"/>
        <v>0</v>
      </c>
      <c r="AC337" s="17">
        <f t="shared" si="168"/>
        <v>0</v>
      </c>
      <c r="AD337" s="17">
        <f t="shared" si="168"/>
        <v>0</v>
      </c>
      <c r="AE337" s="17">
        <f t="shared" si="168"/>
        <v>0</v>
      </c>
      <c r="AG337" s="17">
        <f t="shared" si="169"/>
        <v>0</v>
      </c>
      <c r="AH337" s="17">
        <f t="shared" si="169"/>
        <v>0</v>
      </c>
      <c r="AI337" s="17">
        <f t="shared" si="169"/>
        <v>0</v>
      </c>
      <c r="AJ337" s="17">
        <f t="shared" si="169"/>
        <v>0</v>
      </c>
      <c r="AK337" s="17">
        <f t="shared" si="169"/>
        <v>0</v>
      </c>
      <c r="AL337" s="17">
        <f t="shared" si="169"/>
        <v>0</v>
      </c>
      <c r="AN337" s="36">
        <f t="shared" si="148"/>
        <v>0</v>
      </c>
      <c r="AO337" s="33"/>
    </row>
    <row r="338" spans="1:41" ht="15">
      <c r="A338" s="24" t="s">
        <v>12885</v>
      </c>
      <c r="B338" s="15">
        <f t="shared" si="158"/>
        <v>0</v>
      </c>
      <c r="C338" s="22" t="s">
        <v>12886</v>
      </c>
      <c r="D338" s="78">
        <f t="shared" si="159"/>
        <v>0</v>
      </c>
      <c r="E338" s="17">
        <f t="shared" si="160"/>
        <v>0</v>
      </c>
      <c r="F338" s="3">
        <f t="shared" si="161"/>
        <v>0</v>
      </c>
      <c r="G338" s="19">
        <f t="shared" si="149"/>
        <v>0</v>
      </c>
      <c r="H338" s="23">
        <v>0</v>
      </c>
      <c r="I338" s="17">
        <f t="shared" si="162"/>
        <v>0</v>
      </c>
      <c r="J338" s="17">
        <f t="shared" si="162"/>
        <v>0</v>
      </c>
      <c r="K338" s="79">
        <f t="shared" si="147"/>
        <v>0</v>
      </c>
      <c r="L338" s="17">
        <f t="shared" si="163"/>
        <v>0</v>
      </c>
      <c r="M338" s="78">
        <f t="shared" si="164"/>
        <v>0</v>
      </c>
      <c r="N338" s="17">
        <f t="shared" si="170"/>
        <v>0</v>
      </c>
      <c r="O338" s="3">
        <f t="shared" si="165"/>
        <v>0</v>
      </c>
      <c r="P338" s="31">
        <v>0</v>
      </c>
      <c r="Q338" s="30">
        <f t="shared" si="150"/>
        <v>0</v>
      </c>
      <c r="R338" s="17">
        <f t="shared" si="166"/>
        <v>0</v>
      </c>
      <c r="S338" s="17">
        <f t="shared" si="171"/>
        <v>0</v>
      </c>
      <c r="T338" s="23">
        <v>0</v>
      </c>
      <c r="U338" s="17">
        <f t="shared" si="167"/>
        <v>0</v>
      </c>
      <c r="W338" s="17">
        <f t="shared" ref="W338:AE347" si="172">SUMPRODUCT(W$374:W$599*(LEFT($A$374:$A$599,LEN($A338))=$A338))</f>
        <v>0</v>
      </c>
      <c r="X338" s="17">
        <f t="shared" si="172"/>
        <v>0</v>
      </c>
      <c r="Y338" s="17">
        <f t="shared" si="172"/>
        <v>0</v>
      </c>
      <c r="Z338" s="17">
        <f t="shared" si="172"/>
        <v>0</v>
      </c>
      <c r="AA338" s="17">
        <f t="shared" si="172"/>
        <v>0</v>
      </c>
      <c r="AB338" s="17">
        <f t="shared" si="172"/>
        <v>0</v>
      </c>
      <c r="AC338" s="17">
        <f t="shared" si="172"/>
        <v>0</v>
      </c>
      <c r="AD338" s="17">
        <f t="shared" si="172"/>
        <v>0</v>
      </c>
      <c r="AE338" s="17">
        <f t="shared" si="172"/>
        <v>0</v>
      </c>
      <c r="AG338" s="17">
        <f t="shared" ref="AG338:AL347" si="173">SUMPRODUCT(AG$374:AG$599*(LEFT($A$374:$A$599,LEN($A338))=$A338))</f>
        <v>0</v>
      </c>
      <c r="AH338" s="17">
        <f t="shared" si="173"/>
        <v>0</v>
      </c>
      <c r="AI338" s="17">
        <f t="shared" si="173"/>
        <v>0</v>
      </c>
      <c r="AJ338" s="17">
        <f t="shared" si="173"/>
        <v>0</v>
      </c>
      <c r="AK338" s="17">
        <f t="shared" si="173"/>
        <v>0</v>
      </c>
      <c r="AL338" s="17">
        <f t="shared" si="173"/>
        <v>0</v>
      </c>
      <c r="AN338" s="36">
        <f t="shared" si="148"/>
        <v>0</v>
      </c>
      <c r="AO338" s="5"/>
    </row>
    <row r="339" spans="1:41" ht="15">
      <c r="A339" s="24" t="s">
        <v>12887</v>
      </c>
      <c r="B339" s="15">
        <f t="shared" si="158"/>
        <v>0</v>
      </c>
      <c r="C339" s="22" t="s">
        <v>12888</v>
      </c>
      <c r="D339" s="78">
        <f t="shared" si="159"/>
        <v>0</v>
      </c>
      <c r="E339" s="17">
        <f t="shared" si="160"/>
        <v>0</v>
      </c>
      <c r="F339" s="3">
        <f t="shared" si="161"/>
        <v>0</v>
      </c>
      <c r="G339" s="19">
        <f t="shared" si="149"/>
        <v>0</v>
      </c>
      <c r="H339" s="23">
        <v>0</v>
      </c>
      <c r="I339" s="17">
        <f t="shared" si="162"/>
        <v>0</v>
      </c>
      <c r="J339" s="17">
        <f t="shared" si="162"/>
        <v>0</v>
      </c>
      <c r="K339" s="79">
        <f t="shared" si="147"/>
        <v>0</v>
      </c>
      <c r="L339" s="17">
        <f t="shared" si="163"/>
        <v>0</v>
      </c>
      <c r="M339" s="78">
        <f t="shared" si="164"/>
        <v>0</v>
      </c>
      <c r="N339" s="17">
        <f t="shared" si="170"/>
        <v>0</v>
      </c>
      <c r="O339" s="3">
        <f t="shared" si="165"/>
        <v>0</v>
      </c>
      <c r="P339" s="31">
        <v>0</v>
      </c>
      <c r="Q339" s="30">
        <f t="shared" si="150"/>
        <v>0</v>
      </c>
      <c r="R339" s="17">
        <f t="shared" si="166"/>
        <v>0</v>
      </c>
      <c r="S339" s="17">
        <f t="shared" si="171"/>
        <v>0</v>
      </c>
      <c r="T339" s="23">
        <v>0</v>
      </c>
      <c r="U339" s="17">
        <f t="shared" si="167"/>
        <v>0</v>
      </c>
      <c r="W339" s="17">
        <f t="shared" si="172"/>
        <v>0</v>
      </c>
      <c r="X339" s="17">
        <f t="shared" si="172"/>
        <v>0</v>
      </c>
      <c r="Y339" s="17">
        <f t="shared" si="172"/>
        <v>0</v>
      </c>
      <c r="Z339" s="17">
        <f t="shared" si="172"/>
        <v>0</v>
      </c>
      <c r="AA339" s="17">
        <f t="shared" si="172"/>
        <v>0</v>
      </c>
      <c r="AB339" s="17">
        <f t="shared" si="172"/>
        <v>0</v>
      </c>
      <c r="AC339" s="17">
        <f t="shared" si="172"/>
        <v>0</v>
      </c>
      <c r="AD339" s="17">
        <f t="shared" si="172"/>
        <v>0</v>
      </c>
      <c r="AE339" s="17">
        <f t="shared" si="172"/>
        <v>0</v>
      </c>
      <c r="AG339" s="17">
        <f t="shared" si="173"/>
        <v>0</v>
      </c>
      <c r="AH339" s="17">
        <f t="shared" si="173"/>
        <v>0</v>
      </c>
      <c r="AI339" s="17">
        <f t="shared" si="173"/>
        <v>0</v>
      </c>
      <c r="AJ339" s="17">
        <f t="shared" si="173"/>
        <v>0</v>
      </c>
      <c r="AK339" s="17">
        <f t="shared" si="173"/>
        <v>0</v>
      </c>
      <c r="AL339" s="17">
        <f t="shared" si="173"/>
        <v>0</v>
      </c>
      <c r="AN339" s="36">
        <f t="shared" si="148"/>
        <v>0</v>
      </c>
      <c r="AO339" s="5"/>
    </row>
    <row r="340" spans="1:41" ht="15">
      <c r="A340" s="24" t="s">
        <v>12889</v>
      </c>
      <c r="B340" s="15">
        <f t="shared" si="158"/>
        <v>0</v>
      </c>
      <c r="C340" s="22" t="s">
        <v>12890</v>
      </c>
      <c r="D340" s="78">
        <f t="shared" si="159"/>
        <v>0</v>
      </c>
      <c r="E340" s="17">
        <f t="shared" si="160"/>
        <v>0</v>
      </c>
      <c r="F340" s="3">
        <f t="shared" si="161"/>
        <v>0</v>
      </c>
      <c r="G340" s="19">
        <f t="shared" si="149"/>
        <v>0</v>
      </c>
      <c r="H340" s="23">
        <v>0</v>
      </c>
      <c r="I340" s="17">
        <f t="shared" si="162"/>
        <v>0</v>
      </c>
      <c r="J340" s="17">
        <f t="shared" si="162"/>
        <v>0</v>
      </c>
      <c r="K340" s="79">
        <f t="shared" si="147"/>
        <v>0</v>
      </c>
      <c r="L340" s="17">
        <f t="shared" si="163"/>
        <v>0</v>
      </c>
      <c r="M340" s="78">
        <f t="shared" si="164"/>
        <v>0</v>
      </c>
      <c r="N340" s="17">
        <f t="shared" si="170"/>
        <v>0</v>
      </c>
      <c r="O340" s="3">
        <f t="shared" si="165"/>
        <v>0</v>
      </c>
      <c r="P340" s="31">
        <v>0</v>
      </c>
      <c r="Q340" s="30">
        <f t="shared" si="150"/>
        <v>0</v>
      </c>
      <c r="R340" s="17">
        <f t="shared" si="166"/>
        <v>0</v>
      </c>
      <c r="S340" s="17">
        <f t="shared" si="171"/>
        <v>0</v>
      </c>
      <c r="T340" s="23">
        <v>0</v>
      </c>
      <c r="U340" s="17">
        <f t="shared" si="167"/>
        <v>0</v>
      </c>
      <c r="W340" s="17">
        <f t="shared" si="172"/>
        <v>0</v>
      </c>
      <c r="X340" s="17">
        <f t="shared" si="172"/>
        <v>0</v>
      </c>
      <c r="Y340" s="17">
        <f t="shared" si="172"/>
        <v>0</v>
      </c>
      <c r="Z340" s="17">
        <f t="shared" si="172"/>
        <v>0</v>
      </c>
      <c r="AA340" s="17">
        <f t="shared" si="172"/>
        <v>0</v>
      </c>
      <c r="AB340" s="17">
        <f t="shared" si="172"/>
        <v>0</v>
      </c>
      <c r="AC340" s="17">
        <f t="shared" si="172"/>
        <v>0</v>
      </c>
      <c r="AD340" s="17">
        <f t="shared" si="172"/>
        <v>0</v>
      </c>
      <c r="AE340" s="17">
        <f t="shared" si="172"/>
        <v>0</v>
      </c>
      <c r="AG340" s="17">
        <f t="shared" si="173"/>
        <v>0</v>
      </c>
      <c r="AH340" s="17">
        <f t="shared" si="173"/>
        <v>0</v>
      </c>
      <c r="AI340" s="17">
        <f t="shared" si="173"/>
        <v>0</v>
      </c>
      <c r="AJ340" s="17">
        <f t="shared" si="173"/>
        <v>0</v>
      </c>
      <c r="AK340" s="17">
        <f t="shared" si="173"/>
        <v>0</v>
      </c>
      <c r="AL340" s="17">
        <f t="shared" si="173"/>
        <v>0</v>
      </c>
      <c r="AN340" s="36">
        <f t="shared" si="148"/>
        <v>0</v>
      </c>
      <c r="AO340" s="33"/>
    </row>
    <row r="341" spans="1:41" ht="15">
      <c r="A341" s="24" t="s">
        <v>12891</v>
      </c>
      <c r="B341" s="15">
        <f t="shared" si="158"/>
        <v>0</v>
      </c>
      <c r="C341" s="22" t="s">
        <v>12892</v>
      </c>
      <c r="D341" s="78">
        <f t="shared" si="159"/>
        <v>0</v>
      </c>
      <c r="E341" s="17">
        <f t="shared" si="160"/>
        <v>0</v>
      </c>
      <c r="F341" s="3">
        <f t="shared" si="161"/>
        <v>0</v>
      </c>
      <c r="G341" s="19">
        <f t="shared" si="149"/>
        <v>0</v>
      </c>
      <c r="H341" s="23">
        <v>0</v>
      </c>
      <c r="I341" s="17">
        <f t="shared" si="162"/>
        <v>0</v>
      </c>
      <c r="J341" s="17">
        <f t="shared" si="162"/>
        <v>0</v>
      </c>
      <c r="K341" s="79">
        <f t="shared" si="147"/>
        <v>0</v>
      </c>
      <c r="L341" s="17">
        <f t="shared" si="163"/>
        <v>0</v>
      </c>
      <c r="M341" s="78">
        <f t="shared" si="164"/>
        <v>0</v>
      </c>
      <c r="N341" s="17">
        <f t="shared" si="170"/>
        <v>0</v>
      </c>
      <c r="O341" s="3">
        <f t="shared" si="165"/>
        <v>0</v>
      </c>
      <c r="P341" s="31">
        <v>0</v>
      </c>
      <c r="Q341" s="30">
        <f t="shared" si="150"/>
        <v>0</v>
      </c>
      <c r="R341" s="17">
        <f t="shared" si="166"/>
        <v>0</v>
      </c>
      <c r="S341" s="17">
        <f t="shared" si="171"/>
        <v>0</v>
      </c>
      <c r="T341" s="23">
        <v>0</v>
      </c>
      <c r="U341" s="17">
        <f t="shared" si="167"/>
        <v>0</v>
      </c>
      <c r="W341" s="17">
        <f t="shared" si="172"/>
        <v>0</v>
      </c>
      <c r="X341" s="17">
        <f t="shared" si="172"/>
        <v>0</v>
      </c>
      <c r="Y341" s="17">
        <f t="shared" si="172"/>
        <v>0</v>
      </c>
      <c r="Z341" s="17">
        <f t="shared" si="172"/>
        <v>0</v>
      </c>
      <c r="AA341" s="17">
        <f t="shared" si="172"/>
        <v>0</v>
      </c>
      <c r="AB341" s="17">
        <f t="shared" si="172"/>
        <v>0</v>
      </c>
      <c r="AC341" s="17">
        <f t="shared" si="172"/>
        <v>0</v>
      </c>
      <c r="AD341" s="17">
        <f t="shared" si="172"/>
        <v>0</v>
      </c>
      <c r="AE341" s="17">
        <f t="shared" si="172"/>
        <v>0</v>
      </c>
      <c r="AG341" s="17">
        <f t="shared" si="173"/>
        <v>0</v>
      </c>
      <c r="AH341" s="17">
        <f t="shared" si="173"/>
        <v>0</v>
      </c>
      <c r="AI341" s="17">
        <f t="shared" si="173"/>
        <v>0</v>
      </c>
      <c r="AJ341" s="17">
        <f t="shared" si="173"/>
        <v>0</v>
      </c>
      <c r="AK341" s="17">
        <f t="shared" si="173"/>
        <v>0</v>
      </c>
      <c r="AL341" s="17">
        <f t="shared" si="173"/>
        <v>0</v>
      </c>
      <c r="AN341" s="36">
        <f t="shared" si="148"/>
        <v>0</v>
      </c>
      <c r="AO341" s="33"/>
    </row>
    <row r="342" spans="1:41" ht="15">
      <c r="A342" s="24" t="s">
        <v>12893</v>
      </c>
      <c r="B342" s="15">
        <f t="shared" si="158"/>
        <v>0</v>
      </c>
      <c r="C342" s="22" t="s">
        <v>12894</v>
      </c>
      <c r="D342" s="78">
        <f t="shared" si="159"/>
        <v>0</v>
      </c>
      <c r="E342" s="17">
        <f t="shared" si="160"/>
        <v>0</v>
      </c>
      <c r="F342" s="3">
        <f t="shared" si="161"/>
        <v>0</v>
      </c>
      <c r="G342" s="19">
        <f t="shared" si="149"/>
        <v>0</v>
      </c>
      <c r="H342" s="23">
        <v>0</v>
      </c>
      <c r="I342" s="17">
        <f t="shared" si="162"/>
        <v>0</v>
      </c>
      <c r="J342" s="17">
        <f t="shared" si="162"/>
        <v>0</v>
      </c>
      <c r="K342" s="79">
        <f t="shared" si="147"/>
        <v>0</v>
      </c>
      <c r="L342" s="17">
        <f t="shared" si="163"/>
        <v>0</v>
      </c>
      <c r="M342" s="78">
        <f t="shared" si="164"/>
        <v>0</v>
      </c>
      <c r="N342" s="17">
        <f t="shared" si="170"/>
        <v>0</v>
      </c>
      <c r="O342" s="3">
        <f t="shared" si="165"/>
        <v>0</v>
      </c>
      <c r="P342" s="31">
        <v>0</v>
      </c>
      <c r="Q342" s="30">
        <f t="shared" si="150"/>
        <v>0</v>
      </c>
      <c r="R342" s="17">
        <f t="shared" si="166"/>
        <v>0</v>
      </c>
      <c r="S342" s="17">
        <f t="shared" si="171"/>
        <v>0</v>
      </c>
      <c r="T342" s="23">
        <v>0</v>
      </c>
      <c r="U342" s="17">
        <f t="shared" si="167"/>
        <v>0</v>
      </c>
      <c r="W342" s="17">
        <f t="shared" si="172"/>
        <v>0</v>
      </c>
      <c r="X342" s="17">
        <f t="shared" si="172"/>
        <v>0</v>
      </c>
      <c r="Y342" s="17">
        <f t="shared" si="172"/>
        <v>0</v>
      </c>
      <c r="Z342" s="17">
        <f t="shared" si="172"/>
        <v>0</v>
      </c>
      <c r="AA342" s="17">
        <f t="shared" si="172"/>
        <v>0</v>
      </c>
      <c r="AB342" s="17">
        <f t="shared" si="172"/>
        <v>0</v>
      </c>
      <c r="AC342" s="17">
        <f t="shared" si="172"/>
        <v>0</v>
      </c>
      <c r="AD342" s="17">
        <f t="shared" si="172"/>
        <v>0</v>
      </c>
      <c r="AE342" s="17">
        <f t="shared" si="172"/>
        <v>0</v>
      </c>
      <c r="AG342" s="17">
        <f t="shared" si="173"/>
        <v>0</v>
      </c>
      <c r="AH342" s="17">
        <f t="shared" si="173"/>
        <v>0</v>
      </c>
      <c r="AI342" s="17">
        <f t="shared" si="173"/>
        <v>0</v>
      </c>
      <c r="AJ342" s="17">
        <f t="shared" si="173"/>
        <v>0</v>
      </c>
      <c r="AK342" s="17">
        <f t="shared" si="173"/>
        <v>0</v>
      </c>
      <c r="AL342" s="17">
        <f t="shared" si="173"/>
        <v>0</v>
      </c>
      <c r="AN342" s="36">
        <f t="shared" si="148"/>
        <v>0</v>
      </c>
      <c r="AO342" s="5"/>
    </row>
    <row r="343" spans="1:41" ht="15">
      <c r="A343" s="24" t="s">
        <v>12895</v>
      </c>
      <c r="B343" s="15">
        <f t="shared" si="158"/>
        <v>0</v>
      </c>
      <c r="C343" s="22" t="s">
        <v>12896</v>
      </c>
      <c r="D343" s="78">
        <f t="shared" si="159"/>
        <v>0</v>
      </c>
      <c r="E343" s="17">
        <f t="shared" si="160"/>
        <v>0</v>
      </c>
      <c r="F343" s="3">
        <f t="shared" si="161"/>
        <v>0</v>
      </c>
      <c r="G343" s="19">
        <f t="shared" si="149"/>
        <v>0</v>
      </c>
      <c r="H343" s="23">
        <v>0</v>
      </c>
      <c r="I343" s="17">
        <f t="shared" si="162"/>
        <v>0</v>
      </c>
      <c r="J343" s="17">
        <f t="shared" si="162"/>
        <v>0</v>
      </c>
      <c r="K343" s="79">
        <f t="shared" si="147"/>
        <v>0</v>
      </c>
      <c r="L343" s="17">
        <f t="shared" si="163"/>
        <v>0</v>
      </c>
      <c r="M343" s="78">
        <f t="shared" si="164"/>
        <v>0</v>
      </c>
      <c r="N343" s="17">
        <f t="shared" si="170"/>
        <v>0</v>
      </c>
      <c r="O343" s="3">
        <f t="shared" si="165"/>
        <v>0</v>
      </c>
      <c r="P343" s="31">
        <v>0</v>
      </c>
      <c r="Q343" s="30">
        <f t="shared" si="150"/>
        <v>0</v>
      </c>
      <c r="R343" s="17">
        <f t="shared" si="166"/>
        <v>0</v>
      </c>
      <c r="S343" s="17">
        <f t="shared" si="171"/>
        <v>0</v>
      </c>
      <c r="T343" s="23">
        <v>0</v>
      </c>
      <c r="U343" s="17">
        <f t="shared" si="167"/>
        <v>0</v>
      </c>
      <c r="W343" s="17">
        <f t="shared" si="172"/>
        <v>0</v>
      </c>
      <c r="X343" s="17">
        <f t="shared" si="172"/>
        <v>0</v>
      </c>
      <c r="Y343" s="17">
        <f t="shared" si="172"/>
        <v>0</v>
      </c>
      <c r="Z343" s="17">
        <f t="shared" si="172"/>
        <v>0</v>
      </c>
      <c r="AA343" s="17">
        <f t="shared" si="172"/>
        <v>0</v>
      </c>
      <c r="AB343" s="17">
        <f t="shared" si="172"/>
        <v>0</v>
      </c>
      <c r="AC343" s="17">
        <f t="shared" si="172"/>
        <v>0</v>
      </c>
      <c r="AD343" s="17">
        <f t="shared" si="172"/>
        <v>0</v>
      </c>
      <c r="AE343" s="17">
        <f t="shared" si="172"/>
        <v>0</v>
      </c>
      <c r="AG343" s="17">
        <f t="shared" si="173"/>
        <v>0</v>
      </c>
      <c r="AH343" s="17">
        <f t="shared" si="173"/>
        <v>0</v>
      </c>
      <c r="AI343" s="17">
        <f t="shared" si="173"/>
        <v>0</v>
      </c>
      <c r="AJ343" s="17">
        <f t="shared" si="173"/>
        <v>0</v>
      </c>
      <c r="AK343" s="17">
        <f t="shared" si="173"/>
        <v>0</v>
      </c>
      <c r="AL343" s="17">
        <f t="shared" si="173"/>
        <v>0</v>
      </c>
      <c r="AN343" s="36">
        <f t="shared" si="148"/>
        <v>0</v>
      </c>
      <c r="AO343" s="5"/>
    </row>
    <row r="344" spans="1:41" ht="15">
      <c r="A344" s="24" t="s">
        <v>12897</v>
      </c>
      <c r="B344" s="15">
        <f t="shared" si="158"/>
        <v>0</v>
      </c>
      <c r="C344" s="22" t="s">
        <v>12898</v>
      </c>
      <c r="D344" s="78">
        <f t="shared" si="159"/>
        <v>0</v>
      </c>
      <c r="E344" s="17">
        <f t="shared" si="160"/>
        <v>0</v>
      </c>
      <c r="F344" s="3">
        <f t="shared" si="161"/>
        <v>0</v>
      </c>
      <c r="G344" s="19">
        <f t="shared" si="149"/>
        <v>0</v>
      </c>
      <c r="H344" s="20">
        <v>0</v>
      </c>
      <c r="I344" s="17">
        <f t="shared" si="162"/>
        <v>0</v>
      </c>
      <c r="J344" s="17">
        <f t="shared" si="162"/>
        <v>0</v>
      </c>
      <c r="K344" s="79">
        <f t="shared" si="147"/>
        <v>0</v>
      </c>
      <c r="L344" s="17">
        <f t="shared" si="163"/>
        <v>0</v>
      </c>
      <c r="M344" s="78">
        <f t="shared" si="164"/>
        <v>0</v>
      </c>
      <c r="N344" s="17">
        <f t="shared" si="170"/>
        <v>0</v>
      </c>
      <c r="O344" s="3">
        <f t="shared" si="165"/>
        <v>0</v>
      </c>
      <c r="P344" s="31">
        <v>0</v>
      </c>
      <c r="Q344" s="30">
        <f t="shared" si="150"/>
        <v>0</v>
      </c>
      <c r="R344" s="17">
        <f t="shared" si="166"/>
        <v>0</v>
      </c>
      <c r="S344" s="17">
        <f t="shared" si="171"/>
        <v>0</v>
      </c>
      <c r="T344" s="23">
        <v>0</v>
      </c>
      <c r="U344" s="17">
        <f t="shared" si="167"/>
        <v>0</v>
      </c>
      <c r="W344" s="17">
        <f t="shared" si="172"/>
        <v>0</v>
      </c>
      <c r="X344" s="17">
        <f t="shared" si="172"/>
        <v>0</v>
      </c>
      <c r="Y344" s="17">
        <f t="shared" si="172"/>
        <v>0</v>
      </c>
      <c r="Z344" s="17">
        <f t="shared" si="172"/>
        <v>0</v>
      </c>
      <c r="AA344" s="17">
        <f t="shared" si="172"/>
        <v>0</v>
      </c>
      <c r="AB344" s="17">
        <f t="shared" si="172"/>
        <v>0</v>
      </c>
      <c r="AC344" s="17">
        <f t="shared" si="172"/>
        <v>0</v>
      </c>
      <c r="AD344" s="17">
        <f t="shared" si="172"/>
        <v>0</v>
      </c>
      <c r="AE344" s="17">
        <f t="shared" si="172"/>
        <v>0</v>
      </c>
      <c r="AG344" s="17">
        <f t="shared" si="173"/>
        <v>0</v>
      </c>
      <c r="AH344" s="17">
        <f t="shared" si="173"/>
        <v>0</v>
      </c>
      <c r="AI344" s="17">
        <f t="shared" si="173"/>
        <v>0</v>
      </c>
      <c r="AJ344" s="17">
        <f t="shared" si="173"/>
        <v>0</v>
      </c>
      <c r="AK344" s="17">
        <f t="shared" si="173"/>
        <v>0</v>
      </c>
      <c r="AL344" s="17">
        <f t="shared" si="173"/>
        <v>0</v>
      </c>
      <c r="AN344" s="36">
        <f t="shared" si="148"/>
        <v>0</v>
      </c>
      <c r="AO344" s="33"/>
    </row>
    <row r="345" spans="1:41" ht="15">
      <c r="A345" s="24" t="s">
        <v>12899</v>
      </c>
      <c r="B345" s="15">
        <f t="shared" si="158"/>
        <v>0</v>
      </c>
      <c r="C345" s="22" t="s">
        <v>12900</v>
      </c>
      <c r="D345" s="78">
        <f t="shared" si="159"/>
        <v>0</v>
      </c>
      <c r="E345" s="17">
        <f t="shared" si="160"/>
        <v>0</v>
      </c>
      <c r="F345" s="3">
        <f t="shared" si="161"/>
        <v>0</v>
      </c>
      <c r="G345" s="19">
        <f t="shared" si="149"/>
        <v>0</v>
      </c>
      <c r="H345" s="23">
        <v>0</v>
      </c>
      <c r="I345" s="17">
        <f t="shared" si="162"/>
        <v>0</v>
      </c>
      <c r="J345" s="17">
        <f t="shared" si="162"/>
        <v>0</v>
      </c>
      <c r="K345" s="79">
        <f t="shared" si="147"/>
        <v>0</v>
      </c>
      <c r="L345" s="17">
        <f t="shared" si="163"/>
        <v>0</v>
      </c>
      <c r="M345" s="78">
        <f t="shared" si="164"/>
        <v>0</v>
      </c>
      <c r="N345" s="17">
        <f t="shared" si="170"/>
        <v>0</v>
      </c>
      <c r="O345" s="3">
        <f t="shared" si="165"/>
        <v>0</v>
      </c>
      <c r="P345" s="31">
        <v>0</v>
      </c>
      <c r="Q345" s="30">
        <f t="shared" si="150"/>
        <v>0</v>
      </c>
      <c r="R345" s="17">
        <f t="shared" si="166"/>
        <v>0</v>
      </c>
      <c r="S345" s="17">
        <f t="shared" si="171"/>
        <v>0</v>
      </c>
      <c r="T345" s="23">
        <v>0</v>
      </c>
      <c r="U345" s="17">
        <f t="shared" si="167"/>
        <v>0</v>
      </c>
      <c r="W345" s="17">
        <f t="shared" si="172"/>
        <v>0</v>
      </c>
      <c r="X345" s="17">
        <f t="shared" si="172"/>
        <v>0</v>
      </c>
      <c r="Y345" s="17">
        <f t="shared" si="172"/>
        <v>0</v>
      </c>
      <c r="Z345" s="17">
        <f t="shared" si="172"/>
        <v>0</v>
      </c>
      <c r="AA345" s="17">
        <f t="shared" si="172"/>
        <v>0</v>
      </c>
      <c r="AB345" s="17">
        <f t="shared" si="172"/>
        <v>0</v>
      </c>
      <c r="AC345" s="17">
        <f t="shared" si="172"/>
        <v>0</v>
      </c>
      <c r="AD345" s="17">
        <f t="shared" si="172"/>
        <v>0</v>
      </c>
      <c r="AE345" s="17">
        <f t="shared" si="172"/>
        <v>0</v>
      </c>
      <c r="AG345" s="17">
        <f t="shared" si="173"/>
        <v>0</v>
      </c>
      <c r="AH345" s="17">
        <f t="shared" si="173"/>
        <v>0</v>
      </c>
      <c r="AI345" s="17">
        <f t="shared" si="173"/>
        <v>0</v>
      </c>
      <c r="AJ345" s="17">
        <f t="shared" si="173"/>
        <v>0</v>
      </c>
      <c r="AK345" s="17">
        <f t="shared" si="173"/>
        <v>0</v>
      </c>
      <c r="AL345" s="17">
        <f t="shared" si="173"/>
        <v>0</v>
      </c>
      <c r="AN345" s="36">
        <f t="shared" si="148"/>
        <v>0</v>
      </c>
      <c r="AO345" s="33"/>
    </row>
    <row r="346" spans="1:41" ht="15">
      <c r="A346" s="24" t="s">
        <v>12901</v>
      </c>
      <c r="B346" s="15">
        <f t="shared" si="158"/>
        <v>0</v>
      </c>
      <c r="C346" s="22" t="s">
        <v>12902</v>
      </c>
      <c r="D346" s="78">
        <f t="shared" si="159"/>
        <v>0</v>
      </c>
      <c r="E346" s="17">
        <f t="shared" si="160"/>
        <v>0</v>
      </c>
      <c r="F346" s="3">
        <f t="shared" si="161"/>
        <v>0</v>
      </c>
      <c r="G346" s="19">
        <f t="shared" si="149"/>
        <v>0</v>
      </c>
      <c r="H346" s="23">
        <v>0</v>
      </c>
      <c r="I346" s="17">
        <f t="shared" si="162"/>
        <v>0</v>
      </c>
      <c r="J346" s="17">
        <f t="shared" si="162"/>
        <v>0</v>
      </c>
      <c r="K346" s="79">
        <f t="shared" si="147"/>
        <v>0</v>
      </c>
      <c r="L346" s="17">
        <f t="shared" si="163"/>
        <v>0</v>
      </c>
      <c r="M346" s="78">
        <f t="shared" si="164"/>
        <v>0</v>
      </c>
      <c r="N346" s="17">
        <f t="shared" si="170"/>
        <v>0</v>
      </c>
      <c r="O346" s="3">
        <f t="shared" si="165"/>
        <v>0</v>
      </c>
      <c r="P346" s="31">
        <v>0</v>
      </c>
      <c r="Q346" s="30">
        <f t="shared" si="150"/>
        <v>0</v>
      </c>
      <c r="R346" s="17">
        <f t="shared" si="166"/>
        <v>0</v>
      </c>
      <c r="S346" s="17">
        <f t="shared" si="171"/>
        <v>0</v>
      </c>
      <c r="T346" s="23">
        <v>0</v>
      </c>
      <c r="U346" s="17">
        <f t="shared" si="167"/>
        <v>0</v>
      </c>
      <c r="W346" s="17">
        <f t="shared" si="172"/>
        <v>0</v>
      </c>
      <c r="X346" s="17">
        <f t="shared" si="172"/>
        <v>0</v>
      </c>
      <c r="Y346" s="17">
        <f t="shared" si="172"/>
        <v>0</v>
      </c>
      <c r="Z346" s="17">
        <f t="shared" si="172"/>
        <v>0</v>
      </c>
      <c r="AA346" s="17">
        <f t="shared" si="172"/>
        <v>0</v>
      </c>
      <c r="AB346" s="17">
        <f t="shared" si="172"/>
        <v>0</v>
      </c>
      <c r="AC346" s="17">
        <f t="shared" si="172"/>
        <v>0</v>
      </c>
      <c r="AD346" s="17">
        <f t="shared" si="172"/>
        <v>0</v>
      </c>
      <c r="AE346" s="17">
        <f t="shared" si="172"/>
        <v>0</v>
      </c>
      <c r="AG346" s="17">
        <f t="shared" si="173"/>
        <v>0</v>
      </c>
      <c r="AH346" s="17">
        <f t="shared" si="173"/>
        <v>0</v>
      </c>
      <c r="AI346" s="17">
        <f t="shared" si="173"/>
        <v>0</v>
      </c>
      <c r="AJ346" s="17">
        <f t="shared" si="173"/>
        <v>0</v>
      </c>
      <c r="AK346" s="17">
        <f t="shared" si="173"/>
        <v>0</v>
      </c>
      <c r="AL346" s="17">
        <f t="shared" si="173"/>
        <v>0</v>
      </c>
      <c r="AN346" s="36">
        <f t="shared" si="148"/>
        <v>0</v>
      </c>
      <c r="AO346" s="5"/>
    </row>
    <row r="347" spans="1:41" ht="15">
      <c r="A347" s="24" t="s">
        <v>12903</v>
      </c>
      <c r="B347" s="15">
        <f t="shared" si="158"/>
        <v>0</v>
      </c>
      <c r="C347" s="22" t="s">
        <v>12904</v>
      </c>
      <c r="D347" s="78">
        <f t="shared" si="159"/>
        <v>0</v>
      </c>
      <c r="E347" s="17">
        <f t="shared" si="160"/>
        <v>0</v>
      </c>
      <c r="F347" s="3">
        <f t="shared" si="161"/>
        <v>0</v>
      </c>
      <c r="G347" s="19">
        <f t="shared" si="149"/>
        <v>0</v>
      </c>
      <c r="H347" s="23">
        <v>0</v>
      </c>
      <c r="I347" s="17">
        <f t="shared" si="162"/>
        <v>0</v>
      </c>
      <c r="J347" s="17">
        <f t="shared" si="162"/>
        <v>0</v>
      </c>
      <c r="K347" s="79">
        <f t="shared" si="147"/>
        <v>0</v>
      </c>
      <c r="L347" s="17">
        <f t="shared" si="163"/>
        <v>0</v>
      </c>
      <c r="M347" s="78">
        <f t="shared" si="164"/>
        <v>0</v>
      </c>
      <c r="N347" s="17">
        <f t="shared" si="170"/>
        <v>0</v>
      </c>
      <c r="O347" s="3">
        <f t="shared" si="165"/>
        <v>0</v>
      </c>
      <c r="P347" s="31">
        <v>0</v>
      </c>
      <c r="Q347" s="30">
        <f t="shared" si="150"/>
        <v>0</v>
      </c>
      <c r="R347" s="17">
        <f t="shared" si="166"/>
        <v>0</v>
      </c>
      <c r="S347" s="17">
        <f t="shared" si="171"/>
        <v>0</v>
      </c>
      <c r="T347" s="23">
        <v>0</v>
      </c>
      <c r="U347" s="17">
        <f t="shared" si="167"/>
        <v>0</v>
      </c>
      <c r="W347" s="17">
        <f t="shared" si="172"/>
        <v>0</v>
      </c>
      <c r="X347" s="17">
        <f t="shared" si="172"/>
        <v>0</v>
      </c>
      <c r="Y347" s="17">
        <f t="shared" si="172"/>
        <v>0</v>
      </c>
      <c r="Z347" s="17">
        <f t="shared" si="172"/>
        <v>0</v>
      </c>
      <c r="AA347" s="17">
        <f t="shared" si="172"/>
        <v>0</v>
      </c>
      <c r="AB347" s="17">
        <f t="shared" si="172"/>
        <v>0</v>
      </c>
      <c r="AC347" s="17">
        <f t="shared" si="172"/>
        <v>0</v>
      </c>
      <c r="AD347" s="17">
        <f t="shared" si="172"/>
        <v>0</v>
      </c>
      <c r="AE347" s="17">
        <f t="shared" si="172"/>
        <v>0</v>
      </c>
      <c r="AG347" s="17">
        <f t="shared" si="173"/>
        <v>0</v>
      </c>
      <c r="AH347" s="17">
        <f t="shared" si="173"/>
        <v>0</v>
      </c>
      <c r="AI347" s="17">
        <f t="shared" si="173"/>
        <v>0</v>
      </c>
      <c r="AJ347" s="17">
        <f t="shared" si="173"/>
        <v>0</v>
      </c>
      <c r="AK347" s="17">
        <f t="shared" si="173"/>
        <v>0</v>
      </c>
      <c r="AL347" s="17">
        <f t="shared" si="173"/>
        <v>0</v>
      </c>
      <c r="AN347" s="36">
        <f t="shared" si="148"/>
        <v>0</v>
      </c>
      <c r="AO347" s="5"/>
    </row>
    <row r="348" spans="1:41" ht="15">
      <c r="A348" s="24" t="s">
        <v>12905</v>
      </c>
      <c r="B348" s="15">
        <f t="shared" si="158"/>
        <v>0</v>
      </c>
      <c r="C348" s="22" t="s">
        <v>12906</v>
      </c>
      <c r="D348" s="78">
        <f t="shared" si="159"/>
        <v>0</v>
      </c>
      <c r="E348" s="17">
        <f t="shared" si="160"/>
        <v>0</v>
      </c>
      <c r="F348" s="3">
        <f t="shared" si="161"/>
        <v>0</v>
      </c>
      <c r="G348" s="19">
        <f t="shared" si="149"/>
        <v>0</v>
      </c>
      <c r="H348" s="23">
        <v>0</v>
      </c>
      <c r="I348" s="17">
        <f t="shared" ref="I348:J367" si="174">SUMPRODUCT(I$374:I$599*(LEFT($A$374:$A$599,LEN($A348))=$A348))</f>
        <v>0</v>
      </c>
      <c r="J348" s="17">
        <f t="shared" si="174"/>
        <v>0</v>
      </c>
      <c r="K348" s="79">
        <f t="shared" si="147"/>
        <v>0</v>
      </c>
      <c r="L348" s="17">
        <f t="shared" si="163"/>
        <v>0</v>
      </c>
      <c r="M348" s="78">
        <f t="shared" si="164"/>
        <v>0</v>
      </c>
      <c r="N348" s="17">
        <f t="shared" si="170"/>
        <v>0</v>
      </c>
      <c r="O348" s="3">
        <f t="shared" si="165"/>
        <v>0</v>
      </c>
      <c r="P348" s="31">
        <v>0</v>
      </c>
      <c r="Q348" s="30">
        <f t="shared" si="150"/>
        <v>0</v>
      </c>
      <c r="R348" s="17">
        <f t="shared" si="166"/>
        <v>0</v>
      </c>
      <c r="S348" s="17">
        <f t="shared" si="171"/>
        <v>0</v>
      </c>
      <c r="T348" s="23">
        <v>0</v>
      </c>
      <c r="U348" s="17">
        <f t="shared" si="167"/>
        <v>0</v>
      </c>
      <c r="W348" s="17">
        <f t="shared" ref="W348:AE357" si="175">SUMPRODUCT(W$374:W$599*(LEFT($A$374:$A$599,LEN($A348))=$A348))</f>
        <v>0</v>
      </c>
      <c r="X348" s="17">
        <f t="shared" si="175"/>
        <v>0</v>
      </c>
      <c r="Y348" s="17">
        <f t="shared" si="175"/>
        <v>0</v>
      </c>
      <c r="Z348" s="17">
        <f t="shared" si="175"/>
        <v>0</v>
      </c>
      <c r="AA348" s="17">
        <f t="shared" si="175"/>
        <v>0</v>
      </c>
      <c r="AB348" s="17">
        <f t="shared" si="175"/>
        <v>0</v>
      </c>
      <c r="AC348" s="17">
        <f t="shared" si="175"/>
        <v>0</v>
      </c>
      <c r="AD348" s="17">
        <f t="shared" si="175"/>
        <v>0</v>
      </c>
      <c r="AE348" s="17">
        <f t="shared" si="175"/>
        <v>0</v>
      </c>
      <c r="AG348" s="17">
        <f t="shared" ref="AG348:AL357" si="176">SUMPRODUCT(AG$374:AG$599*(LEFT($A$374:$A$599,LEN($A348))=$A348))</f>
        <v>0</v>
      </c>
      <c r="AH348" s="17">
        <f t="shared" si="176"/>
        <v>0</v>
      </c>
      <c r="AI348" s="17">
        <f t="shared" si="176"/>
        <v>0</v>
      </c>
      <c r="AJ348" s="17">
        <f t="shared" si="176"/>
        <v>0</v>
      </c>
      <c r="AK348" s="17">
        <f t="shared" si="176"/>
        <v>0</v>
      </c>
      <c r="AL348" s="17">
        <f t="shared" si="176"/>
        <v>0</v>
      </c>
      <c r="AN348" s="36">
        <f t="shared" si="148"/>
        <v>0</v>
      </c>
      <c r="AO348" s="33"/>
    </row>
    <row r="349" spans="1:41" ht="15">
      <c r="A349" s="24" t="s">
        <v>12907</v>
      </c>
      <c r="B349" s="15">
        <f t="shared" si="158"/>
        <v>0</v>
      </c>
      <c r="C349" s="22" t="s">
        <v>12908</v>
      </c>
      <c r="D349" s="78">
        <f t="shared" si="159"/>
        <v>0</v>
      </c>
      <c r="E349" s="17">
        <f t="shared" si="160"/>
        <v>0</v>
      </c>
      <c r="F349" s="3">
        <f t="shared" si="161"/>
        <v>0</v>
      </c>
      <c r="G349" s="19">
        <f t="shared" si="149"/>
        <v>0</v>
      </c>
      <c r="H349" s="23">
        <v>0</v>
      </c>
      <c r="I349" s="17">
        <f t="shared" si="174"/>
        <v>0</v>
      </c>
      <c r="J349" s="17">
        <f t="shared" si="174"/>
        <v>0</v>
      </c>
      <c r="K349" s="79">
        <f t="shared" si="147"/>
        <v>0</v>
      </c>
      <c r="L349" s="17">
        <f t="shared" si="163"/>
        <v>0</v>
      </c>
      <c r="M349" s="78">
        <f t="shared" si="164"/>
        <v>0</v>
      </c>
      <c r="N349" s="17">
        <f t="shared" si="170"/>
        <v>0</v>
      </c>
      <c r="O349" s="3">
        <f t="shared" si="165"/>
        <v>0</v>
      </c>
      <c r="P349" s="31">
        <v>0</v>
      </c>
      <c r="Q349" s="30">
        <f t="shared" si="150"/>
        <v>0</v>
      </c>
      <c r="R349" s="17">
        <f t="shared" si="166"/>
        <v>0</v>
      </c>
      <c r="S349" s="17">
        <f t="shared" si="171"/>
        <v>0</v>
      </c>
      <c r="T349" s="23">
        <v>0</v>
      </c>
      <c r="U349" s="17">
        <f t="shared" si="167"/>
        <v>0</v>
      </c>
      <c r="W349" s="17">
        <f t="shared" si="175"/>
        <v>0</v>
      </c>
      <c r="X349" s="17">
        <f t="shared" si="175"/>
        <v>0</v>
      </c>
      <c r="Y349" s="17">
        <f t="shared" si="175"/>
        <v>0</v>
      </c>
      <c r="Z349" s="17">
        <f t="shared" si="175"/>
        <v>0</v>
      </c>
      <c r="AA349" s="17">
        <f t="shared" si="175"/>
        <v>0</v>
      </c>
      <c r="AB349" s="17">
        <f t="shared" si="175"/>
        <v>0</v>
      </c>
      <c r="AC349" s="17">
        <f t="shared" si="175"/>
        <v>0</v>
      </c>
      <c r="AD349" s="17">
        <f t="shared" si="175"/>
        <v>0</v>
      </c>
      <c r="AE349" s="17">
        <f t="shared" si="175"/>
        <v>0</v>
      </c>
      <c r="AG349" s="17">
        <f t="shared" si="176"/>
        <v>0</v>
      </c>
      <c r="AH349" s="17">
        <f t="shared" si="176"/>
        <v>0</v>
      </c>
      <c r="AI349" s="17">
        <f t="shared" si="176"/>
        <v>0</v>
      </c>
      <c r="AJ349" s="17">
        <f t="shared" si="176"/>
        <v>0</v>
      </c>
      <c r="AK349" s="17">
        <f t="shared" si="176"/>
        <v>0</v>
      </c>
      <c r="AL349" s="17">
        <f t="shared" si="176"/>
        <v>0</v>
      </c>
      <c r="AN349" s="36">
        <f t="shared" si="148"/>
        <v>0</v>
      </c>
      <c r="AO349" s="33"/>
    </row>
    <row r="350" spans="1:41" ht="15">
      <c r="A350" s="24" t="s">
        <v>12909</v>
      </c>
      <c r="B350" s="15">
        <f t="shared" si="158"/>
        <v>0</v>
      </c>
      <c r="C350" s="22" t="s">
        <v>12910</v>
      </c>
      <c r="D350" s="78">
        <f t="shared" si="159"/>
        <v>0</v>
      </c>
      <c r="E350" s="17">
        <f t="shared" si="160"/>
        <v>0</v>
      </c>
      <c r="F350" s="3">
        <f t="shared" si="161"/>
        <v>0</v>
      </c>
      <c r="G350" s="19">
        <f t="shared" si="149"/>
        <v>0</v>
      </c>
      <c r="H350" s="23">
        <v>0</v>
      </c>
      <c r="I350" s="17">
        <f t="shared" si="174"/>
        <v>0</v>
      </c>
      <c r="J350" s="17">
        <f t="shared" si="174"/>
        <v>0</v>
      </c>
      <c r="K350" s="79">
        <f t="shared" si="147"/>
        <v>0</v>
      </c>
      <c r="L350" s="17">
        <f t="shared" si="163"/>
        <v>0</v>
      </c>
      <c r="M350" s="78">
        <f t="shared" si="164"/>
        <v>0</v>
      </c>
      <c r="N350" s="17">
        <f t="shared" si="170"/>
        <v>0</v>
      </c>
      <c r="O350" s="3">
        <f t="shared" si="165"/>
        <v>0</v>
      </c>
      <c r="P350" s="31">
        <v>0</v>
      </c>
      <c r="Q350" s="30">
        <f t="shared" si="150"/>
        <v>0</v>
      </c>
      <c r="R350" s="17">
        <f t="shared" si="166"/>
        <v>0</v>
      </c>
      <c r="S350" s="17">
        <f t="shared" si="171"/>
        <v>0</v>
      </c>
      <c r="T350" s="23">
        <v>0</v>
      </c>
      <c r="U350" s="17">
        <f t="shared" si="167"/>
        <v>0</v>
      </c>
      <c r="W350" s="17">
        <f t="shared" si="175"/>
        <v>0</v>
      </c>
      <c r="X350" s="17">
        <f t="shared" si="175"/>
        <v>0</v>
      </c>
      <c r="Y350" s="17">
        <f t="shared" si="175"/>
        <v>0</v>
      </c>
      <c r="Z350" s="17">
        <f t="shared" si="175"/>
        <v>0</v>
      </c>
      <c r="AA350" s="17">
        <f t="shared" si="175"/>
        <v>0</v>
      </c>
      <c r="AB350" s="17">
        <f t="shared" si="175"/>
        <v>0</v>
      </c>
      <c r="AC350" s="17">
        <f t="shared" si="175"/>
        <v>0</v>
      </c>
      <c r="AD350" s="17">
        <f t="shared" si="175"/>
        <v>0</v>
      </c>
      <c r="AE350" s="17">
        <f t="shared" si="175"/>
        <v>0</v>
      </c>
      <c r="AG350" s="17">
        <f t="shared" si="176"/>
        <v>0</v>
      </c>
      <c r="AH350" s="17">
        <f t="shared" si="176"/>
        <v>0</v>
      </c>
      <c r="AI350" s="17">
        <f t="shared" si="176"/>
        <v>0</v>
      </c>
      <c r="AJ350" s="17">
        <f t="shared" si="176"/>
        <v>0</v>
      </c>
      <c r="AK350" s="17">
        <f t="shared" si="176"/>
        <v>0</v>
      </c>
      <c r="AL350" s="17">
        <f t="shared" si="176"/>
        <v>0</v>
      </c>
      <c r="AN350" s="36">
        <f t="shared" si="148"/>
        <v>0</v>
      </c>
      <c r="AO350" s="5"/>
    </row>
    <row r="351" spans="1:41" ht="15">
      <c r="A351" s="24" t="s">
        <v>12911</v>
      </c>
      <c r="B351" s="15">
        <f t="shared" si="158"/>
        <v>0</v>
      </c>
      <c r="C351" s="22" t="s">
        <v>12912</v>
      </c>
      <c r="D351" s="78">
        <f t="shared" si="159"/>
        <v>0</v>
      </c>
      <c r="E351" s="17">
        <f t="shared" si="160"/>
        <v>0</v>
      </c>
      <c r="F351" s="3">
        <f t="shared" si="161"/>
        <v>0</v>
      </c>
      <c r="G351" s="19">
        <f t="shared" si="149"/>
        <v>0</v>
      </c>
      <c r="H351" s="23">
        <v>0</v>
      </c>
      <c r="I351" s="17">
        <f t="shared" si="174"/>
        <v>0</v>
      </c>
      <c r="J351" s="17">
        <f t="shared" si="174"/>
        <v>0</v>
      </c>
      <c r="K351" s="79">
        <f t="shared" si="147"/>
        <v>0</v>
      </c>
      <c r="L351" s="17">
        <f t="shared" si="163"/>
        <v>0</v>
      </c>
      <c r="M351" s="78">
        <f t="shared" si="164"/>
        <v>0</v>
      </c>
      <c r="N351" s="17">
        <f t="shared" si="170"/>
        <v>0</v>
      </c>
      <c r="O351" s="3">
        <f t="shared" si="165"/>
        <v>0</v>
      </c>
      <c r="P351" s="31">
        <v>0</v>
      </c>
      <c r="Q351" s="30">
        <f t="shared" si="150"/>
        <v>0</v>
      </c>
      <c r="R351" s="17">
        <f t="shared" si="166"/>
        <v>0</v>
      </c>
      <c r="S351" s="17">
        <f t="shared" si="171"/>
        <v>0</v>
      </c>
      <c r="T351" s="23">
        <v>0</v>
      </c>
      <c r="U351" s="17">
        <f t="shared" si="167"/>
        <v>0</v>
      </c>
      <c r="W351" s="17">
        <f t="shared" si="175"/>
        <v>0</v>
      </c>
      <c r="X351" s="17">
        <f t="shared" si="175"/>
        <v>0</v>
      </c>
      <c r="Y351" s="17">
        <f t="shared" si="175"/>
        <v>0</v>
      </c>
      <c r="Z351" s="17">
        <f t="shared" si="175"/>
        <v>0</v>
      </c>
      <c r="AA351" s="17">
        <f t="shared" si="175"/>
        <v>0</v>
      </c>
      <c r="AB351" s="17">
        <f t="shared" si="175"/>
        <v>0</v>
      </c>
      <c r="AC351" s="17">
        <f t="shared" si="175"/>
        <v>0</v>
      </c>
      <c r="AD351" s="17">
        <f t="shared" si="175"/>
        <v>0</v>
      </c>
      <c r="AE351" s="17">
        <f t="shared" si="175"/>
        <v>0</v>
      </c>
      <c r="AG351" s="17">
        <f t="shared" si="176"/>
        <v>0</v>
      </c>
      <c r="AH351" s="17">
        <f t="shared" si="176"/>
        <v>0</v>
      </c>
      <c r="AI351" s="17">
        <f t="shared" si="176"/>
        <v>0</v>
      </c>
      <c r="AJ351" s="17">
        <f t="shared" si="176"/>
        <v>0</v>
      </c>
      <c r="AK351" s="17">
        <f t="shared" si="176"/>
        <v>0</v>
      </c>
      <c r="AL351" s="17">
        <f t="shared" si="176"/>
        <v>0</v>
      </c>
      <c r="AN351" s="36">
        <f t="shared" si="148"/>
        <v>0</v>
      </c>
      <c r="AO351" s="5"/>
    </row>
    <row r="352" spans="1:41" ht="15">
      <c r="A352" s="24" t="s">
        <v>12913</v>
      </c>
      <c r="B352" s="15">
        <f t="shared" si="158"/>
        <v>0</v>
      </c>
      <c r="C352" s="22" t="s">
        <v>12914</v>
      </c>
      <c r="D352" s="78">
        <f t="shared" si="159"/>
        <v>0</v>
      </c>
      <c r="E352" s="17">
        <f t="shared" si="160"/>
        <v>0</v>
      </c>
      <c r="F352" s="3">
        <f t="shared" si="161"/>
        <v>0</v>
      </c>
      <c r="G352" s="19">
        <f t="shared" si="149"/>
        <v>0</v>
      </c>
      <c r="H352" s="23">
        <v>0</v>
      </c>
      <c r="I352" s="17">
        <f t="shared" si="174"/>
        <v>0</v>
      </c>
      <c r="J352" s="17">
        <f t="shared" si="174"/>
        <v>0</v>
      </c>
      <c r="K352" s="79">
        <f t="shared" si="147"/>
        <v>0</v>
      </c>
      <c r="L352" s="17">
        <f t="shared" si="163"/>
        <v>0</v>
      </c>
      <c r="M352" s="78">
        <f t="shared" si="164"/>
        <v>0</v>
      </c>
      <c r="N352" s="17">
        <f t="shared" si="170"/>
        <v>0</v>
      </c>
      <c r="O352" s="3">
        <f t="shared" si="165"/>
        <v>0</v>
      </c>
      <c r="P352" s="31">
        <v>0</v>
      </c>
      <c r="Q352" s="30">
        <f t="shared" si="150"/>
        <v>0</v>
      </c>
      <c r="R352" s="17">
        <f t="shared" si="166"/>
        <v>0</v>
      </c>
      <c r="S352" s="17">
        <f t="shared" si="171"/>
        <v>0</v>
      </c>
      <c r="T352" s="23">
        <v>0</v>
      </c>
      <c r="U352" s="17">
        <f t="shared" si="167"/>
        <v>0</v>
      </c>
      <c r="W352" s="17">
        <f t="shared" si="175"/>
        <v>0</v>
      </c>
      <c r="X352" s="17">
        <f t="shared" si="175"/>
        <v>0</v>
      </c>
      <c r="Y352" s="17">
        <f t="shared" si="175"/>
        <v>0</v>
      </c>
      <c r="Z352" s="17">
        <f t="shared" si="175"/>
        <v>0</v>
      </c>
      <c r="AA352" s="17">
        <f t="shared" si="175"/>
        <v>0</v>
      </c>
      <c r="AB352" s="17">
        <f t="shared" si="175"/>
        <v>0</v>
      </c>
      <c r="AC352" s="17">
        <f t="shared" si="175"/>
        <v>0</v>
      </c>
      <c r="AD352" s="17">
        <f t="shared" si="175"/>
        <v>0</v>
      </c>
      <c r="AE352" s="17">
        <f t="shared" si="175"/>
        <v>0</v>
      </c>
      <c r="AG352" s="17">
        <f t="shared" si="176"/>
        <v>0</v>
      </c>
      <c r="AH352" s="17">
        <f t="shared" si="176"/>
        <v>0</v>
      </c>
      <c r="AI352" s="17">
        <f t="shared" si="176"/>
        <v>0</v>
      </c>
      <c r="AJ352" s="17">
        <f t="shared" si="176"/>
        <v>0</v>
      </c>
      <c r="AK352" s="17">
        <f t="shared" si="176"/>
        <v>0</v>
      </c>
      <c r="AL352" s="17">
        <f t="shared" si="176"/>
        <v>0</v>
      </c>
      <c r="AN352" s="36">
        <f t="shared" si="148"/>
        <v>0</v>
      </c>
      <c r="AO352" s="33"/>
    </row>
    <row r="353" spans="1:41" ht="15">
      <c r="A353" s="24" t="s">
        <v>12915</v>
      </c>
      <c r="B353" s="15">
        <f t="shared" si="158"/>
        <v>0</v>
      </c>
      <c r="C353" s="22" t="s">
        <v>12916</v>
      </c>
      <c r="D353" s="78">
        <f t="shared" si="159"/>
        <v>0</v>
      </c>
      <c r="E353" s="17">
        <f t="shared" si="160"/>
        <v>0</v>
      </c>
      <c r="F353" s="3">
        <f t="shared" si="161"/>
        <v>0</v>
      </c>
      <c r="G353" s="19">
        <f t="shared" si="149"/>
        <v>0</v>
      </c>
      <c r="H353" s="23">
        <v>0</v>
      </c>
      <c r="I353" s="17">
        <f t="shared" si="174"/>
        <v>0</v>
      </c>
      <c r="J353" s="17">
        <f t="shared" si="174"/>
        <v>0</v>
      </c>
      <c r="K353" s="79">
        <f t="shared" si="147"/>
        <v>0</v>
      </c>
      <c r="L353" s="17">
        <f t="shared" si="163"/>
        <v>0</v>
      </c>
      <c r="M353" s="78">
        <f t="shared" si="164"/>
        <v>0</v>
      </c>
      <c r="N353" s="17">
        <f t="shared" si="170"/>
        <v>0</v>
      </c>
      <c r="O353" s="3">
        <f t="shared" si="165"/>
        <v>0</v>
      </c>
      <c r="P353" s="31">
        <v>0</v>
      </c>
      <c r="Q353" s="30">
        <f t="shared" si="150"/>
        <v>0</v>
      </c>
      <c r="R353" s="17">
        <f t="shared" si="166"/>
        <v>0</v>
      </c>
      <c r="S353" s="17">
        <f t="shared" si="171"/>
        <v>0</v>
      </c>
      <c r="T353" s="23">
        <v>0</v>
      </c>
      <c r="U353" s="17">
        <f t="shared" si="167"/>
        <v>0</v>
      </c>
      <c r="W353" s="17">
        <f t="shared" si="175"/>
        <v>0</v>
      </c>
      <c r="X353" s="17">
        <f t="shared" si="175"/>
        <v>0</v>
      </c>
      <c r="Y353" s="17">
        <f t="shared" si="175"/>
        <v>0</v>
      </c>
      <c r="Z353" s="17">
        <f t="shared" si="175"/>
        <v>0</v>
      </c>
      <c r="AA353" s="17">
        <f t="shared" si="175"/>
        <v>0</v>
      </c>
      <c r="AB353" s="17">
        <f t="shared" si="175"/>
        <v>0</v>
      </c>
      <c r="AC353" s="17">
        <f t="shared" si="175"/>
        <v>0</v>
      </c>
      <c r="AD353" s="17">
        <f t="shared" si="175"/>
        <v>0</v>
      </c>
      <c r="AE353" s="17">
        <f t="shared" si="175"/>
        <v>0</v>
      </c>
      <c r="AG353" s="17">
        <f t="shared" si="176"/>
        <v>0</v>
      </c>
      <c r="AH353" s="17">
        <f t="shared" si="176"/>
        <v>0</v>
      </c>
      <c r="AI353" s="17">
        <f t="shared" si="176"/>
        <v>0</v>
      </c>
      <c r="AJ353" s="17">
        <f t="shared" si="176"/>
        <v>0</v>
      </c>
      <c r="AK353" s="17">
        <f t="shared" si="176"/>
        <v>0</v>
      </c>
      <c r="AL353" s="17">
        <f t="shared" si="176"/>
        <v>0</v>
      </c>
      <c r="AN353" s="36">
        <f t="shared" si="148"/>
        <v>0</v>
      </c>
      <c r="AO353" s="33"/>
    </row>
    <row r="354" spans="1:41" ht="15">
      <c r="A354" s="24" t="s">
        <v>12917</v>
      </c>
      <c r="B354" s="15">
        <f t="shared" si="158"/>
        <v>0</v>
      </c>
      <c r="C354" s="22" t="s">
        <v>12918</v>
      </c>
      <c r="D354" s="78">
        <f t="shared" si="159"/>
        <v>0</v>
      </c>
      <c r="E354" s="17">
        <f t="shared" si="160"/>
        <v>0</v>
      </c>
      <c r="F354" s="3">
        <f t="shared" si="161"/>
        <v>0</v>
      </c>
      <c r="G354" s="19">
        <f t="shared" si="149"/>
        <v>0</v>
      </c>
      <c r="H354" s="23">
        <v>0</v>
      </c>
      <c r="I354" s="17">
        <f t="shared" si="174"/>
        <v>0</v>
      </c>
      <c r="J354" s="17">
        <f t="shared" si="174"/>
        <v>0</v>
      </c>
      <c r="K354" s="79">
        <f t="shared" si="147"/>
        <v>0</v>
      </c>
      <c r="L354" s="17">
        <f t="shared" si="163"/>
        <v>0</v>
      </c>
      <c r="M354" s="78">
        <f t="shared" si="164"/>
        <v>0</v>
      </c>
      <c r="N354" s="17">
        <f t="shared" si="170"/>
        <v>0</v>
      </c>
      <c r="O354" s="3">
        <f t="shared" si="165"/>
        <v>0</v>
      </c>
      <c r="P354" s="31">
        <v>0</v>
      </c>
      <c r="Q354" s="30">
        <f t="shared" si="150"/>
        <v>0</v>
      </c>
      <c r="R354" s="17">
        <f t="shared" si="166"/>
        <v>0</v>
      </c>
      <c r="S354" s="17">
        <f t="shared" si="171"/>
        <v>0</v>
      </c>
      <c r="T354" s="23">
        <v>0</v>
      </c>
      <c r="U354" s="17">
        <f t="shared" si="167"/>
        <v>0</v>
      </c>
      <c r="W354" s="17">
        <f t="shared" si="175"/>
        <v>0</v>
      </c>
      <c r="X354" s="17">
        <f t="shared" si="175"/>
        <v>0</v>
      </c>
      <c r="Y354" s="17">
        <f t="shared" si="175"/>
        <v>0</v>
      </c>
      <c r="Z354" s="17">
        <f t="shared" si="175"/>
        <v>0</v>
      </c>
      <c r="AA354" s="17">
        <f t="shared" si="175"/>
        <v>0</v>
      </c>
      <c r="AB354" s="17">
        <f t="shared" si="175"/>
        <v>0</v>
      </c>
      <c r="AC354" s="17">
        <f t="shared" si="175"/>
        <v>0</v>
      </c>
      <c r="AD354" s="17">
        <f t="shared" si="175"/>
        <v>0</v>
      </c>
      <c r="AE354" s="17">
        <f t="shared" si="175"/>
        <v>0</v>
      </c>
      <c r="AG354" s="17">
        <f t="shared" si="176"/>
        <v>0</v>
      </c>
      <c r="AH354" s="17">
        <f t="shared" si="176"/>
        <v>0</v>
      </c>
      <c r="AI354" s="17">
        <f t="shared" si="176"/>
        <v>0</v>
      </c>
      <c r="AJ354" s="17">
        <f t="shared" si="176"/>
        <v>0</v>
      </c>
      <c r="AK354" s="17">
        <f t="shared" si="176"/>
        <v>0</v>
      </c>
      <c r="AL354" s="17">
        <f t="shared" si="176"/>
        <v>0</v>
      </c>
      <c r="AN354" s="36">
        <f t="shared" si="148"/>
        <v>0</v>
      </c>
      <c r="AO354" s="5"/>
    </row>
    <row r="355" spans="1:41" ht="15">
      <c r="A355" s="24" t="s">
        <v>12919</v>
      </c>
      <c r="B355" s="15">
        <f t="shared" si="158"/>
        <v>0</v>
      </c>
      <c r="C355" s="22" t="s">
        <v>12920</v>
      </c>
      <c r="D355" s="78">
        <f t="shared" si="159"/>
        <v>0</v>
      </c>
      <c r="E355" s="17">
        <f t="shared" si="160"/>
        <v>0</v>
      </c>
      <c r="F355" s="3">
        <f t="shared" si="161"/>
        <v>0</v>
      </c>
      <c r="G355" s="19">
        <f t="shared" si="149"/>
        <v>0</v>
      </c>
      <c r="H355" s="23">
        <v>0</v>
      </c>
      <c r="I355" s="17">
        <f t="shared" si="174"/>
        <v>0</v>
      </c>
      <c r="J355" s="17">
        <f t="shared" si="174"/>
        <v>0</v>
      </c>
      <c r="K355" s="79">
        <f t="shared" si="147"/>
        <v>0</v>
      </c>
      <c r="L355" s="17">
        <f t="shared" si="163"/>
        <v>0</v>
      </c>
      <c r="M355" s="78">
        <f t="shared" si="164"/>
        <v>0</v>
      </c>
      <c r="N355" s="17">
        <f t="shared" si="170"/>
        <v>0</v>
      </c>
      <c r="O355" s="3">
        <f t="shared" si="165"/>
        <v>0</v>
      </c>
      <c r="P355" s="31">
        <v>0</v>
      </c>
      <c r="Q355" s="30">
        <f t="shared" si="150"/>
        <v>0</v>
      </c>
      <c r="R355" s="17">
        <f t="shared" si="166"/>
        <v>0</v>
      </c>
      <c r="S355" s="17">
        <f t="shared" si="171"/>
        <v>0</v>
      </c>
      <c r="T355" s="23">
        <v>0</v>
      </c>
      <c r="U355" s="17">
        <f t="shared" si="167"/>
        <v>0</v>
      </c>
      <c r="W355" s="17">
        <f t="shared" si="175"/>
        <v>0</v>
      </c>
      <c r="X355" s="17">
        <f t="shared" si="175"/>
        <v>0</v>
      </c>
      <c r="Y355" s="17">
        <f t="shared" si="175"/>
        <v>0</v>
      </c>
      <c r="Z355" s="17">
        <f t="shared" si="175"/>
        <v>0</v>
      </c>
      <c r="AA355" s="17">
        <f t="shared" si="175"/>
        <v>0</v>
      </c>
      <c r="AB355" s="17">
        <f t="shared" si="175"/>
        <v>0</v>
      </c>
      <c r="AC355" s="17">
        <f t="shared" si="175"/>
        <v>0</v>
      </c>
      <c r="AD355" s="17">
        <f t="shared" si="175"/>
        <v>0</v>
      </c>
      <c r="AE355" s="17">
        <f t="shared" si="175"/>
        <v>0</v>
      </c>
      <c r="AG355" s="17">
        <f t="shared" si="176"/>
        <v>0</v>
      </c>
      <c r="AH355" s="17">
        <f t="shared" si="176"/>
        <v>0</v>
      </c>
      <c r="AI355" s="17">
        <f t="shared" si="176"/>
        <v>0</v>
      </c>
      <c r="AJ355" s="17">
        <f t="shared" si="176"/>
        <v>0</v>
      </c>
      <c r="AK355" s="17">
        <f t="shared" si="176"/>
        <v>0</v>
      </c>
      <c r="AL355" s="17">
        <f t="shared" si="176"/>
        <v>0</v>
      </c>
      <c r="AN355" s="36">
        <f t="shared" si="148"/>
        <v>0</v>
      </c>
      <c r="AO355" s="5"/>
    </row>
    <row r="356" spans="1:41" ht="15">
      <c r="A356" s="24" t="s">
        <v>12921</v>
      </c>
      <c r="B356" s="15">
        <f t="shared" si="158"/>
        <v>0</v>
      </c>
      <c r="C356" s="22" t="s">
        <v>12922</v>
      </c>
      <c r="D356" s="78">
        <f t="shared" si="159"/>
        <v>0</v>
      </c>
      <c r="E356" s="17">
        <f t="shared" si="160"/>
        <v>0</v>
      </c>
      <c r="F356" s="3">
        <f t="shared" si="161"/>
        <v>0</v>
      </c>
      <c r="G356" s="19">
        <f t="shared" si="149"/>
        <v>0</v>
      </c>
      <c r="H356" s="23">
        <v>0</v>
      </c>
      <c r="I356" s="17">
        <f t="shared" si="174"/>
        <v>0</v>
      </c>
      <c r="J356" s="17">
        <f t="shared" si="174"/>
        <v>0</v>
      </c>
      <c r="K356" s="79">
        <f t="shared" si="147"/>
        <v>0</v>
      </c>
      <c r="L356" s="17">
        <f t="shared" si="163"/>
        <v>0</v>
      </c>
      <c r="M356" s="78">
        <f t="shared" si="164"/>
        <v>0</v>
      </c>
      <c r="N356" s="17">
        <f t="shared" si="170"/>
        <v>0</v>
      </c>
      <c r="O356" s="3">
        <f t="shared" si="165"/>
        <v>0</v>
      </c>
      <c r="P356" s="31">
        <v>0</v>
      </c>
      <c r="Q356" s="30">
        <f t="shared" si="150"/>
        <v>0</v>
      </c>
      <c r="R356" s="17">
        <f t="shared" si="166"/>
        <v>0</v>
      </c>
      <c r="S356" s="17">
        <f t="shared" si="171"/>
        <v>0</v>
      </c>
      <c r="T356" s="23">
        <v>0</v>
      </c>
      <c r="U356" s="17">
        <f t="shared" si="167"/>
        <v>0</v>
      </c>
      <c r="W356" s="17">
        <f t="shared" si="175"/>
        <v>0</v>
      </c>
      <c r="X356" s="17">
        <f t="shared" si="175"/>
        <v>0</v>
      </c>
      <c r="Y356" s="17">
        <f t="shared" si="175"/>
        <v>0</v>
      </c>
      <c r="Z356" s="17">
        <f t="shared" si="175"/>
        <v>0</v>
      </c>
      <c r="AA356" s="17">
        <f t="shared" si="175"/>
        <v>0</v>
      </c>
      <c r="AB356" s="17">
        <f t="shared" si="175"/>
        <v>0</v>
      </c>
      <c r="AC356" s="17">
        <f t="shared" si="175"/>
        <v>0</v>
      </c>
      <c r="AD356" s="17">
        <f t="shared" si="175"/>
        <v>0</v>
      </c>
      <c r="AE356" s="17">
        <f t="shared" si="175"/>
        <v>0</v>
      </c>
      <c r="AG356" s="17">
        <f t="shared" si="176"/>
        <v>0</v>
      </c>
      <c r="AH356" s="17">
        <f t="shared" si="176"/>
        <v>0</v>
      </c>
      <c r="AI356" s="17">
        <f t="shared" si="176"/>
        <v>0</v>
      </c>
      <c r="AJ356" s="17">
        <f t="shared" si="176"/>
        <v>0</v>
      </c>
      <c r="AK356" s="17">
        <f t="shared" si="176"/>
        <v>0</v>
      </c>
      <c r="AL356" s="17">
        <f t="shared" si="176"/>
        <v>0</v>
      </c>
      <c r="AN356" s="36">
        <f t="shared" si="148"/>
        <v>0</v>
      </c>
      <c r="AO356" s="33"/>
    </row>
    <row r="357" spans="1:41" ht="15">
      <c r="A357" s="24" t="s">
        <v>12923</v>
      </c>
      <c r="B357" s="15">
        <f t="shared" si="158"/>
        <v>0</v>
      </c>
      <c r="C357" s="22" t="s">
        <v>12924</v>
      </c>
      <c r="D357" s="78">
        <f t="shared" si="159"/>
        <v>0</v>
      </c>
      <c r="E357" s="17">
        <f t="shared" si="160"/>
        <v>0</v>
      </c>
      <c r="F357" s="3">
        <f t="shared" si="161"/>
        <v>0</v>
      </c>
      <c r="G357" s="19">
        <f t="shared" si="149"/>
        <v>0</v>
      </c>
      <c r="H357" s="23">
        <v>0</v>
      </c>
      <c r="I357" s="17">
        <f t="shared" si="174"/>
        <v>0</v>
      </c>
      <c r="J357" s="17">
        <f t="shared" si="174"/>
        <v>0</v>
      </c>
      <c r="K357" s="79">
        <f t="shared" si="147"/>
        <v>0</v>
      </c>
      <c r="L357" s="17">
        <f t="shared" si="163"/>
        <v>0</v>
      </c>
      <c r="M357" s="78">
        <f t="shared" si="164"/>
        <v>0</v>
      </c>
      <c r="N357" s="17">
        <f t="shared" si="170"/>
        <v>0</v>
      </c>
      <c r="O357" s="3">
        <f t="shared" si="165"/>
        <v>0</v>
      </c>
      <c r="P357" s="31">
        <v>0</v>
      </c>
      <c r="Q357" s="30">
        <f t="shared" si="150"/>
        <v>0</v>
      </c>
      <c r="R357" s="17">
        <f t="shared" si="166"/>
        <v>0</v>
      </c>
      <c r="S357" s="17">
        <f t="shared" si="171"/>
        <v>0</v>
      </c>
      <c r="T357" s="23">
        <v>0</v>
      </c>
      <c r="U357" s="17">
        <f t="shared" si="167"/>
        <v>0</v>
      </c>
      <c r="W357" s="17">
        <f t="shared" si="175"/>
        <v>0</v>
      </c>
      <c r="X357" s="17">
        <f t="shared" si="175"/>
        <v>0</v>
      </c>
      <c r="Y357" s="17">
        <f t="shared" si="175"/>
        <v>0</v>
      </c>
      <c r="Z357" s="17">
        <f t="shared" si="175"/>
        <v>0</v>
      </c>
      <c r="AA357" s="17">
        <f t="shared" si="175"/>
        <v>0</v>
      </c>
      <c r="AB357" s="17">
        <f t="shared" si="175"/>
        <v>0</v>
      </c>
      <c r="AC357" s="17">
        <f t="shared" si="175"/>
        <v>0</v>
      </c>
      <c r="AD357" s="17">
        <f t="shared" si="175"/>
        <v>0</v>
      </c>
      <c r="AE357" s="17">
        <f t="shared" si="175"/>
        <v>0</v>
      </c>
      <c r="AG357" s="17">
        <f t="shared" si="176"/>
        <v>0</v>
      </c>
      <c r="AH357" s="17">
        <f t="shared" si="176"/>
        <v>0</v>
      </c>
      <c r="AI357" s="17">
        <f t="shared" si="176"/>
        <v>0</v>
      </c>
      <c r="AJ357" s="17">
        <f t="shared" si="176"/>
        <v>0</v>
      </c>
      <c r="AK357" s="17">
        <f t="shared" si="176"/>
        <v>0</v>
      </c>
      <c r="AL357" s="17">
        <f t="shared" si="176"/>
        <v>0</v>
      </c>
      <c r="AN357" s="36">
        <f t="shared" si="148"/>
        <v>0</v>
      </c>
      <c r="AO357" s="33"/>
    </row>
    <row r="358" spans="1:41" ht="15">
      <c r="A358" s="24" t="s">
        <v>12925</v>
      </c>
      <c r="B358" s="15">
        <f t="shared" si="158"/>
        <v>0</v>
      </c>
      <c r="C358" s="22" t="s">
        <v>12926</v>
      </c>
      <c r="D358" s="78">
        <f t="shared" si="159"/>
        <v>0</v>
      </c>
      <c r="E358" s="17">
        <f t="shared" si="160"/>
        <v>0</v>
      </c>
      <c r="F358" s="3">
        <f t="shared" si="161"/>
        <v>0</v>
      </c>
      <c r="G358" s="19">
        <f t="shared" si="149"/>
        <v>0</v>
      </c>
      <c r="H358" s="23">
        <v>0</v>
      </c>
      <c r="I358" s="17">
        <f t="shared" si="174"/>
        <v>0</v>
      </c>
      <c r="J358" s="17">
        <f t="shared" si="174"/>
        <v>0</v>
      </c>
      <c r="K358" s="79">
        <f t="shared" si="147"/>
        <v>0</v>
      </c>
      <c r="L358" s="17">
        <f t="shared" si="163"/>
        <v>0</v>
      </c>
      <c r="M358" s="78">
        <f t="shared" si="164"/>
        <v>0</v>
      </c>
      <c r="N358" s="17">
        <f t="shared" si="170"/>
        <v>0</v>
      </c>
      <c r="O358" s="3">
        <f t="shared" si="165"/>
        <v>0</v>
      </c>
      <c r="P358" s="31">
        <v>0</v>
      </c>
      <c r="Q358" s="30">
        <f t="shared" si="150"/>
        <v>0</v>
      </c>
      <c r="R358" s="17">
        <f t="shared" si="166"/>
        <v>0</v>
      </c>
      <c r="S358" s="17">
        <f t="shared" si="171"/>
        <v>0</v>
      </c>
      <c r="T358" s="23">
        <v>0</v>
      </c>
      <c r="U358" s="17">
        <f t="shared" si="167"/>
        <v>0</v>
      </c>
      <c r="W358" s="17">
        <f t="shared" ref="W358:AE367" si="177">SUMPRODUCT(W$374:W$599*(LEFT($A$374:$A$599,LEN($A358))=$A358))</f>
        <v>0</v>
      </c>
      <c r="X358" s="17">
        <f t="shared" si="177"/>
        <v>0</v>
      </c>
      <c r="Y358" s="17">
        <f t="shared" si="177"/>
        <v>0</v>
      </c>
      <c r="Z358" s="17">
        <f t="shared" si="177"/>
        <v>0</v>
      </c>
      <c r="AA358" s="17">
        <f t="shared" si="177"/>
        <v>0</v>
      </c>
      <c r="AB358" s="17">
        <f t="shared" si="177"/>
        <v>0</v>
      </c>
      <c r="AC358" s="17">
        <f t="shared" si="177"/>
        <v>0</v>
      </c>
      <c r="AD358" s="17">
        <f t="shared" si="177"/>
        <v>0</v>
      </c>
      <c r="AE358" s="17">
        <f t="shared" si="177"/>
        <v>0</v>
      </c>
      <c r="AG358" s="17">
        <f t="shared" ref="AG358:AL367" si="178">SUMPRODUCT(AG$374:AG$599*(LEFT($A$374:$A$599,LEN($A358))=$A358))</f>
        <v>0</v>
      </c>
      <c r="AH358" s="17">
        <f t="shared" si="178"/>
        <v>0</v>
      </c>
      <c r="AI358" s="17">
        <f t="shared" si="178"/>
        <v>0</v>
      </c>
      <c r="AJ358" s="17">
        <f t="shared" si="178"/>
        <v>0</v>
      </c>
      <c r="AK358" s="17">
        <f t="shared" si="178"/>
        <v>0</v>
      </c>
      <c r="AL358" s="17">
        <f t="shared" si="178"/>
        <v>0</v>
      </c>
      <c r="AN358" s="36">
        <f t="shared" si="148"/>
        <v>0</v>
      </c>
      <c r="AO358" s="5"/>
    </row>
    <row r="359" spans="1:41" ht="15">
      <c r="A359" s="24" t="s">
        <v>12927</v>
      </c>
      <c r="B359" s="15">
        <f t="shared" si="158"/>
        <v>0</v>
      </c>
      <c r="C359" s="22" t="s">
        <v>12928</v>
      </c>
      <c r="D359" s="78">
        <f t="shared" si="159"/>
        <v>0</v>
      </c>
      <c r="E359" s="17">
        <f t="shared" si="160"/>
        <v>0</v>
      </c>
      <c r="F359" s="3">
        <f t="shared" si="161"/>
        <v>0</v>
      </c>
      <c r="G359" s="19">
        <f t="shared" si="149"/>
        <v>0</v>
      </c>
      <c r="H359" s="23">
        <v>0</v>
      </c>
      <c r="I359" s="17">
        <f t="shared" si="174"/>
        <v>0</v>
      </c>
      <c r="J359" s="17">
        <f t="shared" si="174"/>
        <v>0</v>
      </c>
      <c r="K359" s="79">
        <f t="shared" si="147"/>
        <v>0</v>
      </c>
      <c r="L359" s="17">
        <f t="shared" si="163"/>
        <v>0</v>
      </c>
      <c r="M359" s="78">
        <f t="shared" si="164"/>
        <v>0</v>
      </c>
      <c r="N359" s="17">
        <f t="shared" si="170"/>
        <v>0</v>
      </c>
      <c r="O359" s="3">
        <f t="shared" si="165"/>
        <v>0</v>
      </c>
      <c r="P359" s="31">
        <v>0</v>
      </c>
      <c r="Q359" s="30">
        <f t="shared" si="150"/>
        <v>0</v>
      </c>
      <c r="R359" s="17">
        <f t="shared" si="166"/>
        <v>0</v>
      </c>
      <c r="S359" s="17">
        <f t="shared" si="171"/>
        <v>0</v>
      </c>
      <c r="T359" s="23">
        <v>0</v>
      </c>
      <c r="U359" s="17">
        <f t="shared" si="167"/>
        <v>0</v>
      </c>
      <c r="W359" s="17">
        <f t="shared" si="177"/>
        <v>0</v>
      </c>
      <c r="X359" s="17">
        <f t="shared" si="177"/>
        <v>0</v>
      </c>
      <c r="Y359" s="17">
        <f t="shared" si="177"/>
        <v>0</v>
      </c>
      <c r="Z359" s="17">
        <f t="shared" si="177"/>
        <v>0</v>
      </c>
      <c r="AA359" s="17">
        <f t="shared" si="177"/>
        <v>0</v>
      </c>
      <c r="AB359" s="17">
        <f t="shared" si="177"/>
        <v>0</v>
      </c>
      <c r="AC359" s="17">
        <f t="shared" si="177"/>
        <v>0</v>
      </c>
      <c r="AD359" s="17">
        <f t="shared" si="177"/>
        <v>0</v>
      </c>
      <c r="AE359" s="17">
        <f t="shared" si="177"/>
        <v>0</v>
      </c>
      <c r="AG359" s="17">
        <f t="shared" si="178"/>
        <v>0</v>
      </c>
      <c r="AH359" s="17">
        <f t="shared" si="178"/>
        <v>0</v>
      </c>
      <c r="AI359" s="17">
        <f t="shared" si="178"/>
        <v>0</v>
      </c>
      <c r="AJ359" s="17">
        <f t="shared" si="178"/>
        <v>0</v>
      </c>
      <c r="AK359" s="17">
        <f t="shared" si="178"/>
        <v>0</v>
      </c>
      <c r="AL359" s="17">
        <f t="shared" si="178"/>
        <v>0</v>
      </c>
      <c r="AN359" s="36">
        <f t="shared" si="148"/>
        <v>0</v>
      </c>
      <c r="AO359" s="5"/>
    </row>
    <row r="360" spans="1:41" ht="15">
      <c r="A360" s="24" t="s">
        <v>12929</v>
      </c>
      <c r="B360" s="15">
        <f t="shared" si="158"/>
        <v>0</v>
      </c>
      <c r="C360" s="22" t="s">
        <v>12930</v>
      </c>
      <c r="D360" s="78">
        <f t="shared" si="159"/>
        <v>0</v>
      </c>
      <c r="E360" s="17">
        <f t="shared" si="160"/>
        <v>0</v>
      </c>
      <c r="F360" s="3">
        <f t="shared" si="161"/>
        <v>0</v>
      </c>
      <c r="G360" s="19">
        <f t="shared" si="149"/>
        <v>0</v>
      </c>
      <c r="H360" s="23">
        <v>0</v>
      </c>
      <c r="I360" s="17">
        <f t="shared" si="174"/>
        <v>0</v>
      </c>
      <c r="J360" s="17">
        <f t="shared" si="174"/>
        <v>0</v>
      </c>
      <c r="K360" s="79">
        <f t="shared" ref="K360:K373" si="179">AA360</f>
        <v>0</v>
      </c>
      <c r="L360" s="17">
        <f t="shared" si="163"/>
        <v>0</v>
      </c>
      <c r="M360" s="78">
        <f t="shared" si="164"/>
        <v>0</v>
      </c>
      <c r="N360" s="17">
        <f t="shared" si="170"/>
        <v>0</v>
      </c>
      <c r="O360" s="3">
        <f t="shared" si="165"/>
        <v>0</v>
      </c>
      <c r="P360" s="31">
        <v>0</v>
      </c>
      <c r="Q360" s="30">
        <f t="shared" si="150"/>
        <v>0</v>
      </c>
      <c r="R360" s="17">
        <f t="shared" si="166"/>
        <v>0</v>
      </c>
      <c r="S360" s="17">
        <f t="shared" si="171"/>
        <v>0</v>
      </c>
      <c r="T360" s="23">
        <v>0</v>
      </c>
      <c r="U360" s="17">
        <f t="shared" si="167"/>
        <v>0</v>
      </c>
      <c r="W360" s="17">
        <f t="shared" si="177"/>
        <v>0</v>
      </c>
      <c r="X360" s="17">
        <f t="shared" si="177"/>
        <v>0</v>
      </c>
      <c r="Y360" s="17">
        <f t="shared" si="177"/>
        <v>0</v>
      </c>
      <c r="Z360" s="17">
        <f t="shared" si="177"/>
        <v>0</v>
      </c>
      <c r="AA360" s="17">
        <f t="shared" si="177"/>
        <v>0</v>
      </c>
      <c r="AB360" s="17">
        <f t="shared" si="177"/>
        <v>0</v>
      </c>
      <c r="AC360" s="17">
        <f t="shared" si="177"/>
        <v>0</v>
      </c>
      <c r="AD360" s="17">
        <f t="shared" si="177"/>
        <v>0</v>
      </c>
      <c r="AE360" s="17">
        <f t="shared" si="177"/>
        <v>0</v>
      </c>
      <c r="AG360" s="17">
        <f t="shared" si="178"/>
        <v>0</v>
      </c>
      <c r="AH360" s="17">
        <f t="shared" si="178"/>
        <v>0</v>
      </c>
      <c r="AI360" s="17">
        <f t="shared" si="178"/>
        <v>0</v>
      </c>
      <c r="AJ360" s="17">
        <f t="shared" si="178"/>
        <v>0</v>
      </c>
      <c r="AK360" s="17">
        <f t="shared" si="178"/>
        <v>0</v>
      </c>
      <c r="AL360" s="17">
        <f t="shared" si="178"/>
        <v>0</v>
      </c>
      <c r="AN360" s="36">
        <f t="shared" ref="AN360:AN373" si="180">+(AJ360-Y360)+(AL360-AB360)+(AD360-AH360)</f>
        <v>0</v>
      </c>
      <c r="AO360" s="33"/>
    </row>
    <row r="361" spans="1:41" ht="15">
      <c r="A361" s="24" t="s">
        <v>12931</v>
      </c>
      <c r="B361" s="15">
        <f t="shared" si="158"/>
        <v>0</v>
      </c>
      <c r="C361" s="22" t="s">
        <v>12932</v>
      </c>
      <c r="D361" s="78">
        <f t="shared" si="159"/>
        <v>0</v>
      </c>
      <c r="E361" s="17">
        <f t="shared" si="160"/>
        <v>0</v>
      </c>
      <c r="F361" s="3">
        <f t="shared" si="161"/>
        <v>0</v>
      </c>
      <c r="G361" s="19">
        <f t="shared" ref="G361:G373" si="181">Z361+X361</f>
        <v>0</v>
      </c>
      <c r="H361" s="23">
        <v>0</v>
      </c>
      <c r="I361" s="17">
        <f t="shared" si="174"/>
        <v>0</v>
      </c>
      <c r="J361" s="17">
        <f t="shared" si="174"/>
        <v>0</v>
      </c>
      <c r="K361" s="79">
        <f t="shared" si="179"/>
        <v>0</v>
      </c>
      <c r="L361" s="17">
        <f t="shared" si="163"/>
        <v>0</v>
      </c>
      <c r="M361" s="78">
        <f t="shared" si="164"/>
        <v>0</v>
      </c>
      <c r="N361" s="17">
        <f t="shared" si="170"/>
        <v>0</v>
      </c>
      <c r="O361" s="3">
        <f t="shared" si="165"/>
        <v>0</v>
      </c>
      <c r="P361" s="31">
        <v>0</v>
      </c>
      <c r="Q361" s="30">
        <f t="shared" ref="Q361:Q373" si="182">AC361+AE361</f>
        <v>0</v>
      </c>
      <c r="R361" s="17">
        <f t="shared" si="166"/>
        <v>0</v>
      </c>
      <c r="S361" s="17">
        <f t="shared" si="171"/>
        <v>0</v>
      </c>
      <c r="T361" s="23">
        <v>0</v>
      </c>
      <c r="U361" s="17">
        <f t="shared" si="167"/>
        <v>0</v>
      </c>
      <c r="W361" s="17">
        <f t="shared" si="177"/>
        <v>0</v>
      </c>
      <c r="X361" s="17">
        <f t="shared" si="177"/>
        <v>0</v>
      </c>
      <c r="Y361" s="17">
        <f t="shared" si="177"/>
        <v>0</v>
      </c>
      <c r="Z361" s="17">
        <f t="shared" si="177"/>
        <v>0</v>
      </c>
      <c r="AA361" s="17">
        <f t="shared" si="177"/>
        <v>0</v>
      </c>
      <c r="AB361" s="17">
        <f t="shared" si="177"/>
        <v>0</v>
      </c>
      <c r="AC361" s="17">
        <f t="shared" si="177"/>
        <v>0</v>
      </c>
      <c r="AD361" s="17">
        <f t="shared" si="177"/>
        <v>0</v>
      </c>
      <c r="AE361" s="17">
        <f t="shared" si="177"/>
        <v>0</v>
      </c>
      <c r="AG361" s="17">
        <f t="shared" si="178"/>
        <v>0</v>
      </c>
      <c r="AH361" s="17">
        <f t="shared" si="178"/>
        <v>0</v>
      </c>
      <c r="AI361" s="17">
        <f t="shared" si="178"/>
        <v>0</v>
      </c>
      <c r="AJ361" s="17">
        <f t="shared" si="178"/>
        <v>0</v>
      </c>
      <c r="AK361" s="17">
        <f t="shared" si="178"/>
        <v>0</v>
      </c>
      <c r="AL361" s="17">
        <f t="shared" si="178"/>
        <v>0</v>
      </c>
      <c r="AN361" s="36">
        <f t="shared" si="180"/>
        <v>0</v>
      </c>
      <c r="AO361" s="33"/>
    </row>
    <row r="362" spans="1:41" ht="15">
      <c r="A362" s="24" t="s">
        <v>12933</v>
      </c>
      <c r="B362" s="15">
        <f t="shared" si="158"/>
        <v>0</v>
      </c>
      <c r="C362" s="22" t="s">
        <v>12934</v>
      </c>
      <c r="D362" s="78">
        <f t="shared" si="159"/>
        <v>0</v>
      </c>
      <c r="E362" s="17">
        <f t="shared" si="160"/>
        <v>0</v>
      </c>
      <c r="F362" s="3">
        <f t="shared" si="161"/>
        <v>0</v>
      </c>
      <c r="G362" s="19">
        <f t="shared" si="181"/>
        <v>0</v>
      </c>
      <c r="H362" s="23">
        <v>0</v>
      </c>
      <c r="I362" s="17">
        <f t="shared" si="174"/>
        <v>0</v>
      </c>
      <c r="J362" s="17">
        <f t="shared" si="174"/>
        <v>0</v>
      </c>
      <c r="K362" s="79">
        <f t="shared" si="179"/>
        <v>0</v>
      </c>
      <c r="L362" s="17">
        <f t="shared" si="163"/>
        <v>0</v>
      </c>
      <c r="M362" s="78">
        <f t="shared" si="164"/>
        <v>0</v>
      </c>
      <c r="N362" s="17">
        <f t="shared" si="170"/>
        <v>0</v>
      </c>
      <c r="O362" s="3">
        <f t="shared" si="165"/>
        <v>0</v>
      </c>
      <c r="P362" s="31">
        <v>0</v>
      </c>
      <c r="Q362" s="30">
        <f t="shared" si="182"/>
        <v>0</v>
      </c>
      <c r="R362" s="17">
        <f t="shared" si="166"/>
        <v>0</v>
      </c>
      <c r="S362" s="17">
        <f t="shared" si="171"/>
        <v>0</v>
      </c>
      <c r="T362" s="23">
        <v>0</v>
      </c>
      <c r="U362" s="17">
        <f t="shared" si="167"/>
        <v>0</v>
      </c>
      <c r="W362" s="17">
        <f t="shared" si="177"/>
        <v>0</v>
      </c>
      <c r="X362" s="17">
        <f t="shared" si="177"/>
        <v>0</v>
      </c>
      <c r="Y362" s="17">
        <f t="shared" si="177"/>
        <v>0</v>
      </c>
      <c r="Z362" s="17">
        <f t="shared" si="177"/>
        <v>0</v>
      </c>
      <c r="AA362" s="17">
        <f t="shared" si="177"/>
        <v>0</v>
      </c>
      <c r="AB362" s="17">
        <f t="shared" si="177"/>
        <v>0</v>
      </c>
      <c r="AC362" s="17">
        <f t="shared" si="177"/>
        <v>0</v>
      </c>
      <c r="AD362" s="17">
        <f t="shared" si="177"/>
        <v>0</v>
      </c>
      <c r="AE362" s="17">
        <f t="shared" si="177"/>
        <v>0</v>
      </c>
      <c r="AG362" s="17">
        <f t="shared" si="178"/>
        <v>0</v>
      </c>
      <c r="AH362" s="17">
        <f t="shared" si="178"/>
        <v>0</v>
      </c>
      <c r="AI362" s="17">
        <f t="shared" si="178"/>
        <v>0</v>
      </c>
      <c r="AJ362" s="17">
        <f t="shared" si="178"/>
        <v>0</v>
      </c>
      <c r="AK362" s="17">
        <f t="shared" si="178"/>
        <v>0</v>
      </c>
      <c r="AL362" s="17">
        <f t="shared" si="178"/>
        <v>0</v>
      </c>
      <c r="AN362" s="36">
        <f t="shared" si="180"/>
        <v>0</v>
      </c>
      <c r="AO362" s="5"/>
    </row>
    <row r="363" spans="1:41" ht="15">
      <c r="A363" s="24" t="s">
        <v>12935</v>
      </c>
      <c r="B363" s="15">
        <f t="shared" si="158"/>
        <v>0</v>
      </c>
      <c r="C363" s="22" t="s">
        <v>12936</v>
      </c>
      <c r="D363" s="78">
        <f t="shared" si="159"/>
        <v>0</v>
      </c>
      <c r="E363" s="17">
        <f t="shared" si="160"/>
        <v>0</v>
      </c>
      <c r="F363" s="3">
        <f t="shared" si="161"/>
        <v>0</v>
      </c>
      <c r="G363" s="19">
        <f t="shared" si="181"/>
        <v>0</v>
      </c>
      <c r="H363" s="20">
        <v>0</v>
      </c>
      <c r="I363" s="17">
        <f t="shared" si="174"/>
        <v>0</v>
      </c>
      <c r="J363" s="17">
        <f t="shared" si="174"/>
        <v>0</v>
      </c>
      <c r="K363" s="79">
        <f t="shared" si="179"/>
        <v>0</v>
      </c>
      <c r="L363" s="17">
        <f t="shared" si="163"/>
        <v>0</v>
      </c>
      <c r="M363" s="78">
        <f t="shared" si="164"/>
        <v>0</v>
      </c>
      <c r="N363" s="17">
        <f t="shared" si="170"/>
        <v>0</v>
      </c>
      <c r="O363" s="3">
        <f t="shared" si="165"/>
        <v>0</v>
      </c>
      <c r="P363" s="31">
        <v>0</v>
      </c>
      <c r="Q363" s="30">
        <f t="shared" si="182"/>
        <v>0</v>
      </c>
      <c r="R363" s="17">
        <f t="shared" si="166"/>
        <v>0</v>
      </c>
      <c r="S363" s="17">
        <f t="shared" si="171"/>
        <v>0</v>
      </c>
      <c r="T363" s="23">
        <v>0</v>
      </c>
      <c r="U363" s="17">
        <f t="shared" si="167"/>
        <v>0</v>
      </c>
      <c r="W363" s="17">
        <f t="shared" si="177"/>
        <v>0</v>
      </c>
      <c r="X363" s="17">
        <f t="shared" si="177"/>
        <v>0</v>
      </c>
      <c r="Y363" s="17">
        <f t="shared" si="177"/>
        <v>0</v>
      </c>
      <c r="Z363" s="17">
        <f t="shared" si="177"/>
        <v>0</v>
      </c>
      <c r="AA363" s="17">
        <f t="shared" si="177"/>
        <v>0</v>
      </c>
      <c r="AB363" s="17">
        <f t="shared" si="177"/>
        <v>0</v>
      </c>
      <c r="AC363" s="17">
        <f t="shared" si="177"/>
        <v>0</v>
      </c>
      <c r="AD363" s="17">
        <f t="shared" si="177"/>
        <v>0</v>
      </c>
      <c r="AE363" s="17">
        <f t="shared" si="177"/>
        <v>0</v>
      </c>
      <c r="AG363" s="17">
        <f t="shared" si="178"/>
        <v>0</v>
      </c>
      <c r="AH363" s="17">
        <f t="shared" si="178"/>
        <v>0</v>
      </c>
      <c r="AI363" s="17">
        <f t="shared" si="178"/>
        <v>0</v>
      </c>
      <c r="AJ363" s="17">
        <f t="shared" si="178"/>
        <v>0</v>
      </c>
      <c r="AK363" s="17">
        <f t="shared" si="178"/>
        <v>0</v>
      </c>
      <c r="AL363" s="17">
        <f t="shared" si="178"/>
        <v>0</v>
      </c>
      <c r="AN363" s="36">
        <f t="shared" si="180"/>
        <v>0</v>
      </c>
      <c r="AO363" s="5"/>
    </row>
    <row r="364" spans="1:41" ht="15">
      <c r="A364" s="24" t="s">
        <v>12937</v>
      </c>
      <c r="B364" s="15">
        <f t="shared" si="158"/>
        <v>0</v>
      </c>
      <c r="C364" s="22" t="s">
        <v>12938</v>
      </c>
      <c r="D364" s="78">
        <f t="shared" si="159"/>
        <v>0</v>
      </c>
      <c r="E364" s="17">
        <f t="shared" si="160"/>
        <v>0</v>
      </c>
      <c r="F364" s="3">
        <f t="shared" si="161"/>
        <v>0</v>
      </c>
      <c r="G364" s="19">
        <f t="shared" si="181"/>
        <v>0</v>
      </c>
      <c r="H364" s="23">
        <v>0</v>
      </c>
      <c r="I364" s="17">
        <f t="shared" si="174"/>
        <v>0</v>
      </c>
      <c r="J364" s="17">
        <f t="shared" si="174"/>
        <v>0</v>
      </c>
      <c r="K364" s="79">
        <f t="shared" si="179"/>
        <v>0</v>
      </c>
      <c r="L364" s="17">
        <f t="shared" si="163"/>
        <v>0</v>
      </c>
      <c r="M364" s="78">
        <f t="shared" si="164"/>
        <v>0</v>
      </c>
      <c r="N364" s="17">
        <f t="shared" si="170"/>
        <v>0</v>
      </c>
      <c r="O364" s="3">
        <f t="shared" si="165"/>
        <v>0</v>
      </c>
      <c r="P364" s="31">
        <v>0</v>
      </c>
      <c r="Q364" s="30">
        <f t="shared" si="182"/>
        <v>0</v>
      </c>
      <c r="R364" s="17">
        <f t="shared" si="166"/>
        <v>0</v>
      </c>
      <c r="S364" s="17">
        <f t="shared" si="171"/>
        <v>0</v>
      </c>
      <c r="T364" s="23">
        <v>0</v>
      </c>
      <c r="U364" s="17">
        <f t="shared" si="167"/>
        <v>0</v>
      </c>
      <c r="W364" s="17">
        <f t="shared" si="177"/>
        <v>0</v>
      </c>
      <c r="X364" s="17">
        <f t="shared" si="177"/>
        <v>0</v>
      </c>
      <c r="Y364" s="17">
        <f t="shared" si="177"/>
        <v>0</v>
      </c>
      <c r="Z364" s="17">
        <f t="shared" si="177"/>
        <v>0</v>
      </c>
      <c r="AA364" s="17">
        <f t="shared" si="177"/>
        <v>0</v>
      </c>
      <c r="AB364" s="17">
        <f t="shared" si="177"/>
        <v>0</v>
      </c>
      <c r="AC364" s="17">
        <f t="shared" si="177"/>
        <v>0</v>
      </c>
      <c r="AD364" s="17">
        <f t="shared" si="177"/>
        <v>0</v>
      </c>
      <c r="AE364" s="17">
        <f t="shared" si="177"/>
        <v>0</v>
      </c>
      <c r="AG364" s="17">
        <f t="shared" si="178"/>
        <v>0</v>
      </c>
      <c r="AH364" s="17">
        <f t="shared" si="178"/>
        <v>0</v>
      </c>
      <c r="AI364" s="17">
        <f t="shared" si="178"/>
        <v>0</v>
      </c>
      <c r="AJ364" s="17">
        <f t="shared" si="178"/>
        <v>0</v>
      </c>
      <c r="AK364" s="17">
        <f t="shared" si="178"/>
        <v>0</v>
      </c>
      <c r="AL364" s="17">
        <f t="shared" si="178"/>
        <v>0</v>
      </c>
      <c r="AN364" s="36">
        <f t="shared" si="180"/>
        <v>0</v>
      </c>
      <c r="AO364" s="33"/>
    </row>
    <row r="365" spans="1:41" ht="15">
      <c r="A365" s="24" t="s">
        <v>12939</v>
      </c>
      <c r="B365" s="15">
        <f t="shared" si="158"/>
        <v>0</v>
      </c>
      <c r="C365" s="22" t="s">
        <v>12940</v>
      </c>
      <c r="D365" s="78">
        <f t="shared" si="159"/>
        <v>0</v>
      </c>
      <c r="E365" s="17">
        <f t="shared" si="160"/>
        <v>0</v>
      </c>
      <c r="F365" s="3">
        <f t="shared" si="161"/>
        <v>0</v>
      </c>
      <c r="G365" s="19">
        <f t="shared" si="181"/>
        <v>0</v>
      </c>
      <c r="H365" s="23">
        <v>0</v>
      </c>
      <c r="I365" s="17">
        <f t="shared" si="174"/>
        <v>0</v>
      </c>
      <c r="J365" s="17">
        <f t="shared" si="174"/>
        <v>0</v>
      </c>
      <c r="K365" s="79">
        <f t="shared" si="179"/>
        <v>0</v>
      </c>
      <c r="L365" s="17">
        <f t="shared" si="163"/>
        <v>0</v>
      </c>
      <c r="M365" s="78">
        <f t="shared" si="164"/>
        <v>0</v>
      </c>
      <c r="N365" s="17">
        <f t="shared" si="170"/>
        <v>0</v>
      </c>
      <c r="O365" s="3">
        <f t="shared" si="165"/>
        <v>0</v>
      </c>
      <c r="P365" s="31">
        <v>0</v>
      </c>
      <c r="Q365" s="30">
        <f t="shared" si="182"/>
        <v>0</v>
      </c>
      <c r="R365" s="17">
        <f t="shared" si="166"/>
        <v>0</v>
      </c>
      <c r="S365" s="17">
        <f t="shared" si="171"/>
        <v>0</v>
      </c>
      <c r="T365" s="23">
        <v>0</v>
      </c>
      <c r="U365" s="17">
        <f t="shared" si="167"/>
        <v>0</v>
      </c>
      <c r="W365" s="17">
        <f t="shared" si="177"/>
        <v>0</v>
      </c>
      <c r="X365" s="17">
        <f t="shared" si="177"/>
        <v>0</v>
      </c>
      <c r="Y365" s="17">
        <f t="shared" si="177"/>
        <v>0</v>
      </c>
      <c r="Z365" s="17">
        <f t="shared" si="177"/>
        <v>0</v>
      </c>
      <c r="AA365" s="17">
        <f t="shared" si="177"/>
        <v>0</v>
      </c>
      <c r="AB365" s="17">
        <f t="shared" si="177"/>
        <v>0</v>
      </c>
      <c r="AC365" s="17">
        <f t="shared" si="177"/>
        <v>0</v>
      </c>
      <c r="AD365" s="17">
        <f t="shared" si="177"/>
        <v>0</v>
      </c>
      <c r="AE365" s="17">
        <f t="shared" si="177"/>
        <v>0</v>
      </c>
      <c r="AG365" s="17">
        <f t="shared" si="178"/>
        <v>0</v>
      </c>
      <c r="AH365" s="17">
        <f t="shared" si="178"/>
        <v>0</v>
      </c>
      <c r="AI365" s="17">
        <f t="shared" si="178"/>
        <v>0</v>
      </c>
      <c r="AJ365" s="17">
        <f t="shared" si="178"/>
        <v>0</v>
      </c>
      <c r="AK365" s="17">
        <f t="shared" si="178"/>
        <v>0</v>
      </c>
      <c r="AL365" s="17">
        <f t="shared" si="178"/>
        <v>0</v>
      </c>
      <c r="AN365" s="36">
        <f t="shared" si="180"/>
        <v>0</v>
      </c>
      <c r="AO365" s="33"/>
    </row>
    <row r="366" spans="1:41" ht="15">
      <c r="A366" s="24" t="s">
        <v>12941</v>
      </c>
      <c r="B366" s="15">
        <f t="shared" si="158"/>
        <v>0</v>
      </c>
      <c r="C366" s="22" t="s">
        <v>12942</v>
      </c>
      <c r="D366" s="78">
        <f t="shared" si="159"/>
        <v>0</v>
      </c>
      <c r="E366" s="17">
        <f t="shared" si="160"/>
        <v>0</v>
      </c>
      <c r="F366" s="3">
        <f t="shared" si="161"/>
        <v>0</v>
      </c>
      <c r="G366" s="19">
        <f t="shared" si="181"/>
        <v>0</v>
      </c>
      <c r="H366" s="23">
        <v>0</v>
      </c>
      <c r="I366" s="17">
        <f t="shared" si="174"/>
        <v>0</v>
      </c>
      <c r="J366" s="17">
        <f t="shared" si="174"/>
        <v>0</v>
      </c>
      <c r="K366" s="79">
        <f t="shared" si="179"/>
        <v>0</v>
      </c>
      <c r="L366" s="17">
        <f t="shared" si="163"/>
        <v>0</v>
      </c>
      <c r="M366" s="78">
        <f t="shared" si="164"/>
        <v>0</v>
      </c>
      <c r="N366" s="17">
        <f t="shared" si="170"/>
        <v>0</v>
      </c>
      <c r="O366" s="3">
        <f t="shared" si="165"/>
        <v>0</v>
      </c>
      <c r="P366" s="31">
        <v>0</v>
      </c>
      <c r="Q366" s="30">
        <f t="shared" si="182"/>
        <v>0</v>
      </c>
      <c r="R366" s="17">
        <f t="shared" si="166"/>
        <v>0</v>
      </c>
      <c r="S366" s="17">
        <f t="shared" si="171"/>
        <v>0</v>
      </c>
      <c r="T366" s="23">
        <v>0</v>
      </c>
      <c r="U366" s="17">
        <f t="shared" si="167"/>
        <v>0</v>
      </c>
      <c r="W366" s="17">
        <f t="shared" si="177"/>
        <v>0</v>
      </c>
      <c r="X366" s="17">
        <f t="shared" si="177"/>
        <v>0</v>
      </c>
      <c r="Y366" s="17">
        <f t="shared" si="177"/>
        <v>0</v>
      </c>
      <c r="Z366" s="17">
        <f t="shared" si="177"/>
        <v>0</v>
      </c>
      <c r="AA366" s="17">
        <f t="shared" si="177"/>
        <v>0</v>
      </c>
      <c r="AB366" s="17">
        <f t="shared" si="177"/>
        <v>0</v>
      </c>
      <c r="AC366" s="17">
        <f t="shared" si="177"/>
        <v>0</v>
      </c>
      <c r="AD366" s="17">
        <f t="shared" si="177"/>
        <v>0</v>
      </c>
      <c r="AE366" s="17">
        <f t="shared" si="177"/>
        <v>0</v>
      </c>
      <c r="AG366" s="17">
        <f t="shared" si="178"/>
        <v>0</v>
      </c>
      <c r="AH366" s="17">
        <f t="shared" si="178"/>
        <v>0</v>
      </c>
      <c r="AI366" s="17">
        <f t="shared" si="178"/>
        <v>0</v>
      </c>
      <c r="AJ366" s="17">
        <f t="shared" si="178"/>
        <v>0</v>
      </c>
      <c r="AK366" s="17">
        <f t="shared" si="178"/>
        <v>0</v>
      </c>
      <c r="AL366" s="17">
        <f t="shared" si="178"/>
        <v>0</v>
      </c>
      <c r="AN366" s="36">
        <f t="shared" si="180"/>
        <v>0</v>
      </c>
      <c r="AO366" s="5"/>
    </row>
    <row r="367" spans="1:41" ht="15">
      <c r="A367" s="24" t="s">
        <v>12943</v>
      </c>
      <c r="B367" s="15">
        <f t="shared" si="158"/>
        <v>0</v>
      </c>
      <c r="C367" s="22" t="s">
        <v>12944</v>
      </c>
      <c r="D367" s="78">
        <f t="shared" si="159"/>
        <v>0</v>
      </c>
      <c r="E367" s="17">
        <f t="shared" si="160"/>
        <v>0</v>
      </c>
      <c r="F367" s="3">
        <f t="shared" si="161"/>
        <v>0</v>
      </c>
      <c r="G367" s="19">
        <f t="shared" si="181"/>
        <v>0</v>
      </c>
      <c r="H367" s="23">
        <v>0</v>
      </c>
      <c r="I367" s="17">
        <f t="shared" si="174"/>
        <v>0</v>
      </c>
      <c r="J367" s="17">
        <f t="shared" si="174"/>
        <v>0</v>
      </c>
      <c r="K367" s="79">
        <f t="shared" si="179"/>
        <v>0</v>
      </c>
      <c r="L367" s="17">
        <f t="shared" si="163"/>
        <v>0</v>
      </c>
      <c r="M367" s="78">
        <f t="shared" si="164"/>
        <v>0</v>
      </c>
      <c r="N367" s="17">
        <f t="shared" si="170"/>
        <v>0</v>
      </c>
      <c r="O367" s="3">
        <f t="shared" si="165"/>
        <v>0</v>
      </c>
      <c r="P367" s="31">
        <v>0</v>
      </c>
      <c r="Q367" s="30">
        <f t="shared" si="182"/>
        <v>0</v>
      </c>
      <c r="R367" s="17">
        <f t="shared" si="166"/>
        <v>0</v>
      </c>
      <c r="S367" s="17">
        <f t="shared" si="171"/>
        <v>0</v>
      </c>
      <c r="T367" s="23">
        <v>0</v>
      </c>
      <c r="U367" s="17">
        <f t="shared" si="167"/>
        <v>0</v>
      </c>
      <c r="W367" s="17">
        <f t="shared" si="177"/>
        <v>0</v>
      </c>
      <c r="X367" s="17">
        <f t="shared" si="177"/>
        <v>0</v>
      </c>
      <c r="Y367" s="17">
        <f t="shared" si="177"/>
        <v>0</v>
      </c>
      <c r="Z367" s="17">
        <f t="shared" si="177"/>
        <v>0</v>
      </c>
      <c r="AA367" s="17">
        <f t="shared" si="177"/>
        <v>0</v>
      </c>
      <c r="AB367" s="17">
        <f t="shared" si="177"/>
        <v>0</v>
      </c>
      <c r="AC367" s="17">
        <f t="shared" si="177"/>
        <v>0</v>
      </c>
      <c r="AD367" s="17">
        <f t="shared" si="177"/>
        <v>0</v>
      </c>
      <c r="AE367" s="17">
        <f t="shared" si="177"/>
        <v>0</v>
      </c>
      <c r="AG367" s="17">
        <f t="shared" si="178"/>
        <v>0</v>
      </c>
      <c r="AH367" s="17">
        <f t="shared" si="178"/>
        <v>0</v>
      </c>
      <c r="AI367" s="17">
        <f t="shared" si="178"/>
        <v>0</v>
      </c>
      <c r="AJ367" s="17">
        <f t="shared" si="178"/>
        <v>0</v>
      </c>
      <c r="AK367" s="17">
        <f t="shared" si="178"/>
        <v>0</v>
      </c>
      <c r="AL367" s="17">
        <f t="shared" si="178"/>
        <v>0</v>
      </c>
      <c r="AN367" s="36">
        <f t="shared" si="180"/>
        <v>0</v>
      </c>
      <c r="AO367" s="5"/>
    </row>
    <row r="368" spans="1:41" ht="15">
      <c r="A368" s="24" t="s">
        <v>12945</v>
      </c>
      <c r="B368" s="15">
        <f t="shared" si="158"/>
        <v>0</v>
      </c>
      <c r="C368" s="22" t="s">
        <v>12946</v>
      </c>
      <c r="D368" s="78">
        <f t="shared" si="159"/>
        <v>0</v>
      </c>
      <c r="E368" s="17">
        <f t="shared" si="160"/>
        <v>0</v>
      </c>
      <c r="F368" s="3">
        <f t="shared" si="161"/>
        <v>0</v>
      </c>
      <c r="G368" s="19">
        <f t="shared" si="181"/>
        <v>0</v>
      </c>
      <c r="H368" s="23">
        <v>0</v>
      </c>
      <c r="I368" s="17">
        <f t="shared" ref="I368:J373" si="183">SUMPRODUCT(I$374:I$599*(LEFT($A$374:$A$599,LEN($A368))=$A368))</f>
        <v>0</v>
      </c>
      <c r="J368" s="17">
        <f t="shared" si="183"/>
        <v>0</v>
      </c>
      <c r="K368" s="79">
        <f t="shared" si="179"/>
        <v>0</v>
      </c>
      <c r="L368" s="17">
        <f t="shared" si="163"/>
        <v>0</v>
      </c>
      <c r="M368" s="78">
        <f t="shared" si="164"/>
        <v>0</v>
      </c>
      <c r="N368" s="17">
        <f t="shared" si="170"/>
        <v>0</v>
      </c>
      <c r="O368" s="3">
        <f t="shared" si="165"/>
        <v>0</v>
      </c>
      <c r="P368" s="31">
        <v>0</v>
      </c>
      <c r="Q368" s="30">
        <f t="shared" si="182"/>
        <v>0</v>
      </c>
      <c r="R368" s="17">
        <f t="shared" si="166"/>
        <v>0</v>
      </c>
      <c r="S368" s="17">
        <f t="shared" si="171"/>
        <v>0</v>
      </c>
      <c r="T368" s="23">
        <v>0</v>
      </c>
      <c r="U368" s="17">
        <f t="shared" si="167"/>
        <v>0</v>
      </c>
      <c r="W368" s="17">
        <f t="shared" ref="W368:AE373" si="184">SUMPRODUCT(W$374:W$599*(LEFT($A$374:$A$599,LEN($A368))=$A368))</f>
        <v>0</v>
      </c>
      <c r="X368" s="17">
        <f t="shared" si="184"/>
        <v>0</v>
      </c>
      <c r="Y368" s="17">
        <f t="shared" si="184"/>
        <v>0</v>
      </c>
      <c r="Z368" s="17">
        <f t="shared" si="184"/>
        <v>0</v>
      </c>
      <c r="AA368" s="17">
        <f t="shared" si="184"/>
        <v>0</v>
      </c>
      <c r="AB368" s="17">
        <f t="shared" si="184"/>
        <v>0</v>
      </c>
      <c r="AC368" s="17">
        <f t="shared" si="184"/>
        <v>0</v>
      </c>
      <c r="AD368" s="17">
        <f t="shared" si="184"/>
        <v>0</v>
      </c>
      <c r="AE368" s="17">
        <f t="shared" si="184"/>
        <v>0</v>
      </c>
      <c r="AG368" s="17">
        <f t="shared" ref="AG368:AL373" si="185">SUMPRODUCT(AG$374:AG$599*(LEFT($A$374:$A$599,LEN($A368))=$A368))</f>
        <v>0</v>
      </c>
      <c r="AH368" s="17">
        <f t="shared" si="185"/>
        <v>0</v>
      </c>
      <c r="AI368" s="17">
        <f t="shared" si="185"/>
        <v>0</v>
      </c>
      <c r="AJ368" s="17">
        <f t="shared" si="185"/>
        <v>0</v>
      </c>
      <c r="AK368" s="17">
        <f t="shared" si="185"/>
        <v>0</v>
      </c>
      <c r="AL368" s="17">
        <f t="shared" si="185"/>
        <v>0</v>
      </c>
      <c r="AN368" s="36">
        <f t="shared" si="180"/>
        <v>0</v>
      </c>
      <c r="AO368" s="33"/>
    </row>
    <row r="369" spans="1:41" ht="15">
      <c r="A369" s="24" t="s">
        <v>12947</v>
      </c>
      <c r="B369" s="15">
        <f t="shared" si="158"/>
        <v>0</v>
      </c>
      <c r="C369" s="22" t="s">
        <v>12948</v>
      </c>
      <c r="D369" s="78">
        <f t="shared" si="159"/>
        <v>0</v>
      </c>
      <c r="E369" s="17">
        <f t="shared" si="160"/>
        <v>0</v>
      </c>
      <c r="F369" s="3">
        <f t="shared" si="161"/>
        <v>0</v>
      </c>
      <c r="G369" s="19">
        <f t="shared" si="181"/>
        <v>0</v>
      </c>
      <c r="H369" s="23">
        <v>0</v>
      </c>
      <c r="I369" s="17">
        <f t="shared" si="183"/>
        <v>0</v>
      </c>
      <c r="J369" s="17">
        <f t="shared" si="183"/>
        <v>0</v>
      </c>
      <c r="K369" s="79">
        <f t="shared" si="179"/>
        <v>0</v>
      </c>
      <c r="L369" s="17">
        <f t="shared" si="163"/>
        <v>0</v>
      </c>
      <c r="M369" s="78">
        <f t="shared" si="164"/>
        <v>0</v>
      </c>
      <c r="N369" s="17">
        <f t="shared" si="170"/>
        <v>0</v>
      </c>
      <c r="O369" s="3">
        <f t="shared" si="165"/>
        <v>0</v>
      </c>
      <c r="P369" s="31">
        <v>0</v>
      </c>
      <c r="Q369" s="30">
        <f t="shared" si="182"/>
        <v>0</v>
      </c>
      <c r="R369" s="17">
        <f t="shared" si="166"/>
        <v>0</v>
      </c>
      <c r="S369" s="17">
        <f t="shared" si="171"/>
        <v>0</v>
      </c>
      <c r="T369" s="23">
        <v>0</v>
      </c>
      <c r="U369" s="17">
        <f t="shared" si="167"/>
        <v>0</v>
      </c>
      <c r="W369" s="17">
        <f t="shared" si="184"/>
        <v>0</v>
      </c>
      <c r="X369" s="17">
        <f t="shared" si="184"/>
        <v>0</v>
      </c>
      <c r="Y369" s="17">
        <f t="shared" si="184"/>
        <v>0</v>
      </c>
      <c r="Z369" s="17">
        <f t="shared" si="184"/>
        <v>0</v>
      </c>
      <c r="AA369" s="17">
        <f t="shared" si="184"/>
        <v>0</v>
      </c>
      <c r="AB369" s="17">
        <f t="shared" si="184"/>
        <v>0</v>
      </c>
      <c r="AC369" s="17">
        <f t="shared" si="184"/>
        <v>0</v>
      </c>
      <c r="AD369" s="17">
        <f t="shared" si="184"/>
        <v>0</v>
      </c>
      <c r="AE369" s="17">
        <f t="shared" si="184"/>
        <v>0</v>
      </c>
      <c r="AG369" s="17">
        <f t="shared" si="185"/>
        <v>0</v>
      </c>
      <c r="AH369" s="17">
        <f t="shared" si="185"/>
        <v>0</v>
      </c>
      <c r="AI369" s="17">
        <f t="shared" si="185"/>
        <v>0</v>
      </c>
      <c r="AJ369" s="17">
        <f t="shared" si="185"/>
        <v>0</v>
      </c>
      <c r="AK369" s="17">
        <f t="shared" si="185"/>
        <v>0</v>
      </c>
      <c r="AL369" s="17">
        <f t="shared" si="185"/>
        <v>0</v>
      </c>
      <c r="AN369" s="36">
        <f t="shared" si="180"/>
        <v>0</v>
      </c>
      <c r="AO369" s="33"/>
    </row>
    <row r="370" spans="1:41" ht="15">
      <c r="A370" s="24" t="s">
        <v>12949</v>
      </c>
      <c r="B370" s="15">
        <f t="shared" si="158"/>
        <v>0</v>
      </c>
      <c r="C370" s="22" t="s">
        <v>12950</v>
      </c>
      <c r="D370" s="78">
        <f t="shared" si="159"/>
        <v>0</v>
      </c>
      <c r="E370" s="17">
        <f t="shared" si="160"/>
        <v>0</v>
      </c>
      <c r="F370" s="3">
        <f t="shared" si="161"/>
        <v>0</v>
      </c>
      <c r="G370" s="19">
        <f t="shared" si="181"/>
        <v>0</v>
      </c>
      <c r="H370" s="23">
        <v>0</v>
      </c>
      <c r="I370" s="17">
        <f t="shared" si="183"/>
        <v>0</v>
      </c>
      <c r="J370" s="17">
        <f t="shared" si="183"/>
        <v>0</v>
      </c>
      <c r="K370" s="79">
        <f t="shared" si="179"/>
        <v>0</v>
      </c>
      <c r="L370" s="17">
        <f t="shared" si="163"/>
        <v>0</v>
      </c>
      <c r="M370" s="78">
        <f t="shared" si="164"/>
        <v>0</v>
      </c>
      <c r="N370" s="17">
        <f t="shared" si="170"/>
        <v>0</v>
      </c>
      <c r="O370" s="3">
        <f t="shared" si="165"/>
        <v>0</v>
      </c>
      <c r="P370" s="31">
        <v>0</v>
      </c>
      <c r="Q370" s="30">
        <f t="shared" si="182"/>
        <v>0</v>
      </c>
      <c r="R370" s="17">
        <f t="shared" si="166"/>
        <v>0</v>
      </c>
      <c r="S370" s="17">
        <f t="shared" si="171"/>
        <v>0</v>
      </c>
      <c r="T370" s="23">
        <v>0</v>
      </c>
      <c r="U370" s="17">
        <f t="shared" si="167"/>
        <v>0</v>
      </c>
      <c r="W370" s="17">
        <f t="shared" si="184"/>
        <v>0</v>
      </c>
      <c r="X370" s="17">
        <f t="shared" si="184"/>
        <v>0</v>
      </c>
      <c r="Y370" s="17">
        <f t="shared" si="184"/>
        <v>0</v>
      </c>
      <c r="Z370" s="17">
        <f t="shared" si="184"/>
        <v>0</v>
      </c>
      <c r="AA370" s="17">
        <f t="shared" si="184"/>
        <v>0</v>
      </c>
      <c r="AB370" s="17">
        <f t="shared" si="184"/>
        <v>0</v>
      </c>
      <c r="AC370" s="17">
        <f t="shared" si="184"/>
        <v>0</v>
      </c>
      <c r="AD370" s="17">
        <f t="shared" si="184"/>
        <v>0</v>
      </c>
      <c r="AE370" s="17">
        <f t="shared" si="184"/>
        <v>0</v>
      </c>
      <c r="AG370" s="17">
        <f t="shared" si="185"/>
        <v>0</v>
      </c>
      <c r="AH370" s="17">
        <f t="shared" si="185"/>
        <v>0</v>
      </c>
      <c r="AI370" s="17">
        <f t="shared" si="185"/>
        <v>0</v>
      </c>
      <c r="AJ370" s="17">
        <f t="shared" si="185"/>
        <v>0</v>
      </c>
      <c r="AK370" s="17">
        <f t="shared" si="185"/>
        <v>0</v>
      </c>
      <c r="AL370" s="17">
        <f t="shared" si="185"/>
        <v>0</v>
      </c>
      <c r="AN370" s="36">
        <f t="shared" si="180"/>
        <v>0</v>
      </c>
      <c r="AO370" s="5"/>
    </row>
    <row r="371" spans="1:41" ht="15">
      <c r="A371" s="24" t="s">
        <v>12951</v>
      </c>
      <c r="B371" s="15">
        <f t="shared" si="158"/>
        <v>0</v>
      </c>
      <c r="C371" s="22" t="s">
        <v>12952</v>
      </c>
      <c r="D371" s="78">
        <f t="shared" si="159"/>
        <v>0</v>
      </c>
      <c r="E371" s="17">
        <f t="shared" si="160"/>
        <v>0</v>
      </c>
      <c r="F371" s="3">
        <f t="shared" si="161"/>
        <v>0</v>
      </c>
      <c r="G371" s="19">
        <f t="shared" si="181"/>
        <v>0</v>
      </c>
      <c r="H371" s="23">
        <v>0</v>
      </c>
      <c r="I371" s="17">
        <f t="shared" si="183"/>
        <v>0</v>
      </c>
      <c r="J371" s="17">
        <f t="shared" si="183"/>
        <v>0</v>
      </c>
      <c r="K371" s="79">
        <f t="shared" si="179"/>
        <v>0</v>
      </c>
      <c r="L371" s="17">
        <f t="shared" si="163"/>
        <v>0</v>
      </c>
      <c r="M371" s="78">
        <f t="shared" si="164"/>
        <v>0</v>
      </c>
      <c r="N371" s="17">
        <f t="shared" si="170"/>
        <v>0</v>
      </c>
      <c r="O371" s="3">
        <f t="shared" si="165"/>
        <v>0</v>
      </c>
      <c r="P371" s="31">
        <v>0</v>
      </c>
      <c r="Q371" s="30">
        <f t="shared" si="182"/>
        <v>0</v>
      </c>
      <c r="R371" s="17">
        <f t="shared" si="166"/>
        <v>0</v>
      </c>
      <c r="S371" s="17">
        <f t="shared" si="171"/>
        <v>0</v>
      </c>
      <c r="T371" s="23">
        <v>0</v>
      </c>
      <c r="U371" s="17">
        <f t="shared" si="167"/>
        <v>0</v>
      </c>
      <c r="W371" s="17">
        <f t="shared" si="184"/>
        <v>0</v>
      </c>
      <c r="X371" s="17">
        <f t="shared" si="184"/>
        <v>0</v>
      </c>
      <c r="Y371" s="17">
        <f t="shared" si="184"/>
        <v>0</v>
      </c>
      <c r="Z371" s="17">
        <f t="shared" si="184"/>
        <v>0</v>
      </c>
      <c r="AA371" s="17">
        <f t="shared" si="184"/>
        <v>0</v>
      </c>
      <c r="AB371" s="17">
        <f t="shared" si="184"/>
        <v>0</v>
      </c>
      <c r="AC371" s="17">
        <f t="shared" si="184"/>
        <v>0</v>
      </c>
      <c r="AD371" s="17">
        <f t="shared" si="184"/>
        <v>0</v>
      </c>
      <c r="AE371" s="17">
        <f t="shared" si="184"/>
        <v>0</v>
      </c>
      <c r="AG371" s="17">
        <f t="shared" si="185"/>
        <v>0</v>
      </c>
      <c r="AH371" s="17">
        <f t="shared" si="185"/>
        <v>0</v>
      </c>
      <c r="AI371" s="17">
        <f t="shared" si="185"/>
        <v>0</v>
      </c>
      <c r="AJ371" s="17">
        <f t="shared" si="185"/>
        <v>0</v>
      </c>
      <c r="AK371" s="17">
        <f t="shared" si="185"/>
        <v>0</v>
      </c>
      <c r="AL371" s="17">
        <f t="shared" si="185"/>
        <v>0</v>
      </c>
      <c r="AN371" s="36">
        <f t="shared" si="180"/>
        <v>0</v>
      </c>
      <c r="AO371" s="5"/>
    </row>
    <row r="372" spans="1:41" ht="15">
      <c r="A372" s="24" t="s">
        <v>12953</v>
      </c>
      <c r="B372" s="15">
        <f t="shared" si="158"/>
        <v>0</v>
      </c>
      <c r="C372" s="22" t="s">
        <v>12954</v>
      </c>
      <c r="D372" s="78">
        <f t="shared" si="159"/>
        <v>0</v>
      </c>
      <c r="E372" s="17">
        <f t="shared" si="160"/>
        <v>0</v>
      </c>
      <c r="F372" s="3">
        <f t="shared" si="161"/>
        <v>0</v>
      </c>
      <c r="G372" s="19">
        <f t="shared" si="181"/>
        <v>0</v>
      </c>
      <c r="H372" s="23">
        <v>0</v>
      </c>
      <c r="I372" s="17">
        <f t="shared" si="183"/>
        <v>0</v>
      </c>
      <c r="J372" s="17">
        <f t="shared" si="183"/>
        <v>0</v>
      </c>
      <c r="K372" s="79">
        <f t="shared" si="179"/>
        <v>0</v>
      </c>
      <c r="L372" s="17">
        <f t="shared" si="163"/>
        <v>0</v>
      </c>
      <c r="M372" s="78">
        <f t="shared" si="164"/>
        <v>0</v>
      </c>
      <c r="N372" s="17">
        <f t="shared" si="170"/>
        <v>0</v>
      </c>
      <c r="O372" s="3">
        <f t="shared" si="165"/>
        <v>0</v>
      </c>
      <c r="P372" s="31">
        <v>0</v>
      </c>
      <c r="Q372" s="30">
        <f t="shared" si="182"/>
        <v>0</v>
      </c>
      <c r="R372" s="17">
        <f t="shared" si="166"/>
        <v>0</v>
      </c>
      <c r="S372" s="17">
        <f t="shared" si="171"/>
        <v>0</v>
      </c>
      <c r="T372" s="23">
        <v>0</v>
      </c>
      <c r="U372" s="17">
        <f t="shared" si="167"/>
        <v>0</v>
      </c>
      <c r="W372" s="17">
        <f t="shared" si="184"/>
        <v>0</v>
      </c>
      <c r="X372" s="17">
        <f t="shared" si="184"/>
        <v>0</v>
      </c>
      <c r="Y372" s="17">
        <f t="shared" si="184"/>
        <v>0</v>
      </c>
      <c r="Z372" s="17">
        <f t="shared" si="184"/>
        <v>0</v>
      </c>
      <c r="AA372" s="17">
        <f t="shared" si="184"/>
        <v>0</v>
      </c>
      <c r="AB372" s="17">
        <f t="shared" si="184"/>
        <v>0</v>
      </c>
      <c r="AC372" s="17">
        <f t="shared" si="184"/>
        <v>0</v>
      </c>
      <c r="AD372" s="17">
        <f t="shared" si="184"/>
        <v>0</v>
      </c>
      <c r="AE372" s="17">
        <f t="shared" si="184"/>
        <v>0</v>
      </c>
      <c r="AG372" s="17">
        <f t="shared" si="185"/>
        <v>0</v>
      </c>
      <c r="AH372" s="17">
        <f t="shared" si="185"/>
        <v>0</v>
      </c>
      <c r="AI372" s="17">
        <f t="shared" si="185"/>
        <v>0</v>
      </c>
      <c r="AJ372" s="17">
        <f t="shared" si="185"/>
        <v>0</v>
      </c>
      <c r="AK372" s="17">
        <f t="shared" si="185"/>
        <v>0</v>
      </c>
      <c r="AL372" s="17">
        <f t="shared" si="185"/>
        <v>0</v>
      </c>
      <c r="AN372" s="36">
        <f t="shared" si="180"/>
        <v>0</v>
      </c>
      <c r="AO372" s="33"/>
    </row>
    <row r="373" spans="1:41" ht="15">
      <c r="A373" s="24" t="s">
        <v>12955</v>
      </c>
      <c r="B373" s="15">
        <f t="shared" si="158"/>
        <v>0</v>
      </c>
      <c r="C373" s="22" t="s">
        <v>12956</v>
      </c>
      <c r="D373" s="78">
        <f t="shared" si="159"/>
        <v>0</v>
      </c>
      <c r="E373" s="17">
        <f t="shared" si="160"/>
        <v>0</v>
      </c>
      <c r="F373" s="3">
        <f t="shared" si="161"/>
        <v>0</v>
      </c>
      <c r="G373" s="19">
        <f t="shared" si="181"/>
        <v>0</v>
      </c>
      <c r="H373" s="23">
        <v>0</v>
      </c>
      <c r="I373" s="17">
        <f t="shared" si="183"/>
        <v>0</v>
      </c>
      <c r="J373" s="17">
        <f t="shared" si="183"/>
        <v>0</v>
      </c>
      <c r="K373" s="79">
        <f t="shared" si="179"/>
        <v>0</v>
      </c>
      <c r="L373" s="17">
        <f t="shared" si="163"/>
        <v>0</v>
      </c>
      <c r="M373" s="78">
        <f t="shared" si="164"/>
        <v>0</v>
      </c>
      <c r="N373" s="17">
        <f t="shared" si="170"/>
        <v>0</v>
      </c>
      <c r="O373" s="3">
        <f t="shared" si="165"/>
        <v>0</v>
      </c>
      <c r="P373" s="31">
        <v>0</v>
      </c>
      <c r="Q373" s="30">
        <f t="shared" si="182"/>
        <v>0</v>
      </c>
      <c r="R373" s="17">
        <f t="shared" si="166"/>
        <v>0</v>
      </c>
      <c r="S373" s="17">
        <f t="shared" si="171"/>
        <v>0</v>
      </c>
      <c r="T373" s="23">
        <v>0</v>
      </c>
      <c r="U373" s="17">
        <f t="shared" si="167"/>
        <v>0</v>
      </c>
      <c r="W373" s="17">
        <f t="shared" si="184"/>
        <v>0</v>
      </c>
      <c r="X373" s="17">
        <f t="shared" si="184"/>
        <v>0</v>
      </c>
      <c r="Y373" s="17">
        <f t="shared" si="184"/>
        <v>0</v>
      </c>
      <c r="Z373" s="17">
        <f t="shared" si="184"/>
        <v>0</v>
      </c>
      <c r="AA373" s="17">
        <f t="shared" si="184"/>
        <v>0</v>
      </c>
      <c r="AB373" s="17">
        <f t="shared" si="184"/>
        <v>0</v>
      </c>
      <c r="AC373" s="17">
        <f t="shared" si="184"/>
        <v>0</v>
      </c>
      <c r="AD373" s="17">
        <f t="shared" si="184"/>
        <v>0</v>
      </c>
      <c r="AE373" s="17">
        <f t="shared" si="184"/>
        <v>0</v>
      </c>
      <c r="AG373" s="17">
        <f t="shared" si="185"/>
        <v>0</v>
      </c>
      <c r="AH373" s="17">
        <f t="shared" si="185"/>
        <v>0</v>
      </c>
      <c r="AI373" s="17">
        <f t="shared" si="185"/>
        <v>0</v>
      </c>
      <c r="AJ373" s="17">
        <f t="shared" si="185"/>
        <v>0</v>
      </c>
      <c r="AK373" s="17">
        <f t="shared" si="185"/>
        <v>0</v>
      </c>
      <c r="AL373" s="17">
        <f t="shared" si="185"/>
        <v>0</v>
      </c>
      <c r="AN373" s="36">
        <f t="shared" si="180"/>
        <v>0</v>
      </c>
      <c r="AO373" s="33"/>
    </row>
    <row r="374" spans="1:41" s="6" customFormat="1" ht="15">
      <c r="A374" s="38"/>
      <c r="B374" s="39"/>
      <c r="C374" s="39"/>
      <c r="D374" s="40"/>
      <c r="E374" s="40"/>
      <c r="F374" s="40"/>
      <c r="G374" s="40"/>
      <c r="H374" s="40"/>
      <c r="I374" s="40"/>
      <c r="J374" s="40"/>
      <c r="K374" s="40"/>
      <c r="L374" s="40"/>
      <c r="M374" s="40"/>
      <c r="N374" s="40"/>
      <c r="O374" s="40"/>
      <c r="P374" s="40"/>
      <c r="Q374" s="40"/>
      <c r="R374" s="40"/>
      <c r="S374" s="40"/>
      <c r="T374" s="40"/>
      <c r="U374" s="40"/>
      <c r="V374" s="42"/>
      <c r="W374" s="40"/>
      <c r="X374" s="40"/>
      <c r="Y374" s="40"/>
      <c r="Z374" s="40"/>
      <c r="AA374" s="40"/>
      <c r="AB374" s="40"/>
      <c r="AC374" s="40"/>
      <c r="AD374" s="40"/>
      <c r="AE374" s="40"/>
      <c r="AF374" s="42"/>
      <c r="AG374" s="40"/>
      <c r="AH374" s="40"/>
      <c r="AI374" s="40"/>
      <c r="AJ374" s="40"/>
      <c r="AK374" s="40"/>
      <c r="AL374" s="40"/>
      <c r="AO374" s="5"/>
    </row>
    <row r="375" spans="1:41" s="6" customFormat="1" ht="15">
      <c r="A375" s="38"/>
      <c r="B375" s="39"/>
      <c r="C375" s="39"/>
      <c r="D375" s="40"/>
      <c r="E375" s="40"/>
      <c r="F375" s="40"/>
      <c r="G375" s="40"/>
      <c r="H375" s="40"/>
      <c r="I375" s="40"/>
      <c r="J375" s="40"/>
      <c r="K375" s="40"/>
      <c r="L375" s="40"/>
      <c r="M375" s="40"/>
      <c r="N375" s="40"/>
      <c r="O375" s="40"/>
      <c r="P375" s="40"/>
      <c r="Q375" s="40"/>
      <c r="R375" s="40"/>
      <c r="S375" s="40"/>
      <c r="T375" s="40"/>
      <c r="U375" s="40"/>
      <c r="V375" s="42"/>
      <c r="W375" s="40"/>
      <c r="X375" s="40"/>
      <c r="Y375" s="40"/>
      <c r="Z375" s="40"/>
      <c r="AA375" s="40"/>
      <c r="AB375" s="40"/>
      <c r="AC375" s="40"/>
      <c r="AD375" s="40"/>
      <c r="AE375" s="40"/>
      <c r="AF375" s="42"/>
      <c r="AG375" s="40"/>
      <c r="AH375" s="40"/>
      <c r="AI375" s="40"/>
      <c r="AJ375" s="40"/>
      <c r="AK375" s="40"/>
      <c r="AL375" s="40"/>
      <c r="AO375" s="5"/>
    </row>
    <row r="376" spans="1:41" s="6" customFormat="1" ht="15">
      <c r="A376" s="38"/>
      <c r="B376" s="39"/>
      <c r="C376" s="39"/>
      <c r="D376" s="40"/>
      <c r="E376" s="40"/>
      <c r="F376" s="40"/>
      <c r="G376" s="40"/>
      <c r="H376" s="40"/>
      <c r="I376" s="40"/>
      <c r="J376" s="40"/>
      <c r="K376" s="40"/>
      <c r="L376" s="40"/>
      <c r="M376" s="40"/>
      <c r="N376" s="40"/>
      <c r="O376" s="40"/>
      <c r="P376" s="40"/>
      <c r="Q376" s="40"/>
      <c r="R376" s="40"/>
      <c r="S376" s="40"/>
      <c r="T376" s="40"/>
      <c r="U376" s="40"/>
      <c r="V376" s="42"/>
      <c r="W376" s="40"/>
      <c r="X376" s="40"/>
      <c r="Y376" s="40"/>
      <c r="Z376" s="40"/>
      <c r="AA376" s="40"/>
      <c r="AB376" s="40"/>
      <c r="AC376" s="40"/>
      <c r="AD376" s="40"/>
      <c r="AE376" s="40"/>
      <c r="AF376" s="42"/>
      <c r="AG376" s="40"/>
      <c r="AH376" s="40"/>
      <c r="AI376" s="40"/>
      <c r="AJ376" s="40"/>
      <c r="AK376" s="40"/>
      <c r="AL376" s="40"/>
      <c r="AO376" s="33"/>
    </row>
    <row r="377" spans="1:41" s="6" customFormat="1" ht="15">
      <c r="A377" s="38"/>
      <c r="B377" s="39"/>
      <c r="C377" s="39"/>
      <c r="D377" s="40"/>
      <c r="E377" s="40"/>
      <c r="F377" s="40"/>
      <c r="G377" s="40"/>
      <c r="H377" s="40"/>
      <c r="I377" s="40"/>
      <c r="J377" s="40"/>
      <c r="K377" s="40"/>
      <c r="L377" s="40"/>
      <c r="M377" s="40"/>
      <c r="N377" s="40"/>
      <c r="O377" s="40"/>
      <c r="P377" s="40"/>
      <c r="Q377" s="40"/>
      <c r="R377" s="40"/>
      <c r="S377" s="40"/>
      <c r="T377" s="40"/>
      <c r="U377" s="40"/>
      <c r="V377" s="42"/>
      <c r="W377" s="40"/>
      <c r="X377" s="40"/>
      <c r="Y377" s="40"/>
      <c r="Z377" s="40"/>
      <c r="AA377" s="40"/>
      <c r="AB377" s="40"/>
      <c r="AC377" s="40"/>
      <c r="AD377" s="40"/>
      <c r="AE377" s="40"/>
      <c r="AF377" s="42"/>
      <c r="AG377" s="40"/>
      <c r="AH377" s="40"/>
      <c r="AI377" s="40"/>
      <c r="AJ377" s="40"/>
      <c r="AK377" s="40"/>
      <c r="AL377" s="40"/>
      <c r="AO377" s="33"/>
    </row>
    <row r="378" spans="1:41" s="6" customFormat="1" ht="15">
      <c r="A378" s="38"/>
      <c r="B378" s="39"/>
      <c r="C378" s="39"/>
      <c r="D378" s="40"/>
      <c r="E378" s="40"/>
      <c r="F378" s="40"/>
      <c r="G378" s="40"/>
      <c r="H378" s="41"/>
      <c r="I378" s="40"/>
      <c r="J378" s="40"/>
      <c r="K378" s="41"/>
      <c r="L378" s="40"/>
      <c r="M378" s="40"/>
      <c r="N378" s="40"/>
      <c r="O378" s="40"/>
      <c r="P378" s="41"/>
      <c r="Q378" s="41"/>
      <c r="R378" s="40"/>
      <c r="S378" s="40"/>
      <c r="T378" s="41"/>
      <c r="U378" s="40"/>
      <c r="V378" s="42"/>
      <c r="W378" s="40"/>
      <c r="X378" s="40"/>
      <c r="Y378" s="40"/>
      <c r="Z378" s="40"/>
      <c r="AA378" s="40"/>
      <c r="AB378" s="40"/>
      <c r="AC378" s="40"/>
      <c r="AD378" s="40"/>
      <c r="AE378" s="40"/>
      <c r="AF378" s="42"/>
      <c r="AG378" s="40"/>
      <c r="AH378" s="40"/>
      <c r="AI378" s="40"/>
      <c r="AJ378" s="40"/>
      <c r="AK378" s="40"/>
      <c r="AL378" s="40"/>
      <c r="AO378" s="5"/>
    </row>
    <row r="379" spans="1:41" s="6" customFormat="1" ht="15">
      <c r="A379" s="38"/>
      <c r="B379" s="39"/>
      <c r="C379" s="39"/>
      <c r="D379" s="40"/>
      <c r="E379" s="40"/>
      <c r="F379" s="40"/>
      <c r="G379" s="40"/>
      <c r="H379" s="40"/>
      <c r="I379" s="40"/>
      <c r="J379" s="40"/>
      <c r="K379" s="40"/>
      <c r="L379" s="40"/>
      <c r="M379" s="40"/>
      <c r="N379" s="40"/>
      <c r="O379" s="40"/>
      <c r="P379" s="40"/>
      <c r="Q379" s="40"/>
      <c r="R379" s="40"/>
      <c r="S379" s="40"/>
      <c r="T379" s="40"/>
      <c r="U379" s="40"/>
      <c r="V379" s="42"/>
      <c r="W379" s="40"/>
      <c r="X379" s="40"/>
      <c r="Y379" s="40"/>
      <c r="Z379" s="40"/>
      <c r="AA379" s="40"/>
      <c r="AB379" s="40"/>
      <c r="AC379" s="40"/>
      <c r="AD379" s="40"/>
      <c r="AE379" s="40"/>
      <c r="AF379" s="42"/>
      <c r="AG379" s="40"/>
      <c r="AH379" s="40"/>
      <c r="AI379" s="40"/>
      <c r="AJ379" s="40"/>
      <c r="AK379" s="40"/>
      <c r="AL379" s="40"/>
      <c r="AO379" s="5"/>
    </row>
    <row r="380" spans="1:41" s="6" customFormat="1" ht="15">
      <c r="A380" s="38"/>
      <c r="B380" s="39"/>
      <c r="C380" s="39"/>
      <c r="D380" s="40"/>
      <c r="E380" s="40"/>
      <c r="F380" s="40"/>
      <c r="G380" s="40"/>
      <c r="H380" s="41"/>
      <c r="I380" s="40"/>
      <c r="J380" s="40"/>
      <c r="K380" s="40"/>
      <c r="L380" s="40"/>
      <c r="M380" s="40"/>
      <c r="N380" s="40"/>
      <c r="O380" s="40"/>
      <c r="P380" s="40"/>
      <c r="Q380" s="40"/>
      <c r="R380" s="40"/>
      <c r="S380" s="40"/>
      <c r="T380" s="40"/>
      <c r="U380" s="40"/>
      <c r="V380" s="42"/>
      <c r="W380" s="40"/>
      <c r="X380" s="40"/>
      <c r="Y380" s="40"/>
      <c r="Z380" s="40"/>
      <c r="AA380" s="40"/>
      <c r="AB380" s="40"/>
      <c r="AC380" s="40"/>
      <c r="AD380" s="40"/>
      <c r="AE380" s="40"/>
      <c r="AF380" s="42"/>
      <c r="AG380" s="40"/>
      <c r="AH380" s="40"/>
      <c r="AI380" s="40"/>
      <c r="AJ380" s="40"/>
      <c r="AK380" s="40"/>
      <c r="AL380" s="40"/>
      <c r="AO380" s="33"/>
    </row>
    <row r="381" spans="1:41" s="6" customFormat="1" ht="15">
      <c r="A381" s="38"/>
      <c r="B381" s="39"/>
      <c r="C381" s="39"/>
      <c r="D381" s="40"/>
      <c r="E381" s="40"/>
      <c r="F381" s="40"/>
      <c r="G381" s="40"/>
      <c r="H381" s="40"/>
      <c r="I381" s="40"/>
      <c r="J381" s="40"/>
      <c r="K381" s="40"/>
      <c r="L381" s="40"/>
      <c r="M381" s="40"/>
      <c r="N381" s="40"/>
      <c r="O381" s="40"/>
      <c r="P381" s="40"/>
      <c r="Q381" s="40"/>
      <c r="R381" s="40"/>
      <c r="S381" s="40"/>
      <c r="T381" s="40"/>
      <c r="U381" s="40"/>
      <c r="V381" s="42"/>
      <c r="W381" s="40"/>
      <c r="X381" s="40"/>
      <c r="Y381" s="40"/>
      <c r="Z381" s="40"/>
      <c r="AA381" s="40"/>
      <c r="AB381" s="40"/>
      <c r="AC381" s="40"/>
      <c r="AD381" s="40"/>
      <c r="AE381" s="40"/>
      <c r="AF381" s="42"/>
      <c r="AG381" s="40"/>
      <c r="AH381" s="40"/>
      <c r="AI381" s="40"/>
      <c r="AJ381" s="40"/>
      <c r="AK381" s="40"/>
      <c r="AL381" s="40"/>
      <c r="AO381" s="33"/>
    </row>
    <row r="382" spans="1:41" s="6" customFormat="1" ht="15">
      <c r="A382" s="38"/>
      <c r="B382" s="39"/>
      <c r="C382" s="39"/>
      <c r="D382" s="40"/>
      <c r="E382" s="40"/>
      <c r="F382" s="40"/>
      <c r="G382" s="40"/>
      <c r="H382" s="40"/>
      <c r="I382" s="40"/>
      <c r="J382" s="40"/>
      <c r="K382" s="40"/>
      <c r="L382" s="40"/>
      <c r="M382" s="40"/>
      <c r="N382" s="40"/>
      <c r="O382" s="40"/>
      <c r="P382" s="40"/>
      <c r="Q382" s="40"/>
      <c r="R382" s="40"/>
      <c r="S382" s="40"/>
      <c r="T382" s="40"/>
      <c r="U382" s="40"/>
      <c r="V382" s="42"/>
      <c r="W382" s="40"/>
      <c r="X382" s="40"/>
      <c r="Y382" s="40"/>
      <c r="Z382" s="40"/>
      <c r="AA382" s="40"/>
      <c r="AB382" s="40"/>
      <c r="AC382" s="40"/>
      <c r="AD382" s="40"/>
      <c r="AE382" s="40"/>
      <c r="AF382" s="42"/>
      <c r="AG382" s="40"/>
      <c r="AH382" s="40"/>
      <c r="AI382" s="40"/>
      <c r="AJ382" s="40"/>
      <c r="AK382" s="40"/>
      <c r="AL382" s="40"/>
      <c r="AO382" s="5"/>
    </row>
    <row r="383" spans="1:41" s="6" customFormat="1" ht="15">
      <c r="A383" s="38"/>
      <c r="B383" s="39"/>
      <c r="C383" s="39"/>
      <c r="D383" s="40"/>
      <c r="E383" s="40"/>
      <c r="F383" s="40"/>
      <c r="G383" s="40"/>
      <c r="H383" s="40"/>
      <c r="I383" s="40"/>
      <c r="J383" s="40"/>
      <c r="K383" s="40"/>
      <c r="L383" s="40"/>
      <c r="M383" s="40"/>
      <c r="N383" s="40"/>
      <c r="O383" s="40"/>
      <c r="P383" s="40"/>
      <c r="Q383" s="40"/>
      <c r="R383" s="40"/>
      <c r="S383" s="40"/>
      <c r="T383" s="40"/>
      <c r="U383" s="40"/>
      <c r="V383" s="42"/>
      <c r="W383" s="40"/>
      <c r="X383" s="40"/>
      <c r="Y383" s="40"/>
      <c r="Z383" s="40"/>
      <c r="AA383" s="40"/>
      <c r="AB383" s="40"/>
      <c r="AC383" s="40"/>
      <c r="AD383" s="40"/>
      <c r="AE383" s="40"/>
      <c r="AF383" s="42"/>
      <c r="AG383" s="40"/>
      <c r="AH383" s="40"/>
      <c r="AI383" s="40"/>
      <c r="AJ383" s="40"/>
      <c r="AK383" s="40"/>
      <c r="AL383" s="40"/>
      <c r="AO383" s="5"/>
    </row>
    <row r="384" spans="1:41" s="6" customFormat="1" ht="15">
      <c r="A384" s="38"/>
      <c r="B384" s="39"/>
      <c r="C384" s="39"/>
      <c r="D384" s="40"/>
      <c r="E384" s="40"/>
      <c r="F384" s="40"/>
      <c r="G384" s="40"/>
      <c r="H384" s="40"/>
      <c r="I384" s="40"/>
      <c r="J384" s="40"/>
      <c r="K384" s="40"/>
      <c r="L384" s="40"/>
      <c r="M384" s="40"/>
      <c r="N384" s="40"/>
      <c r="O384" s="40"/>
      <c r="P384" s="40"/>
      <c r="Q384" s="40"/>
      <c r="R384" s="40"/>
      <c r="S384" s="40"/>
      <c r="T384" s="40"/>
      <c r="U384" s="40"/>
      <c r="V384" s="42"/>
      <c r="W384" s="40"/>
      <c r="X384" s="40"/>
      <c r="Y384" s="40"/>
      <c r="Z384" s="40"/>
      <c r="AA384" s="40"/>
      <c r="AB384" s="40"/>
      <c r="AC384" s="40"/>
      <c r="AD384" s="40"/>
      <c r="AE384" s="40"/>
      <c r="AF384" s="42"/>
      <c r="AG384" s="40"/>
      <c r="AH384" s="40"/>
      <c r="AI384" s="40"/>
      <c r="AJ384" s="40"/>
      <c r="AK384" s="40"/>
      <c r="AL384" s="40"/>
      <c r="AO384" s="33"/>
    </row>
    <row r="385" spans="1:41" s="6" customFormat="1" ht="15">
      <c r="A385" s="38"/>
      <c r="B385" s="39"/>
      <c r="C385" s="39"/>
      <c r="D385" s="40"/>
      <c r="E385" s="40"/>
      <c r="F385" s="40"/>
      <c r="G385" s="40"/>
      <c r="H385" s="40"/>
      <c r="I385" s="40"/>
      <c r="J385" s="40"/>
      <c r="K385" s="40"/>
      <c r="L385" s="40"/>
      <c r="M385" s="40"/>
      <c r="N385" s="40"/>
      <c r="O385" s="40"/>
      <c r="P385" s="40"/>
      <c r="Q385" s="40"/>
      <c r="R385" s="40"/>
      <c r="S385" s="40"/>
      <c r="T385" s="40"/>
      <c r="U385" s="40"/>
      <c r="V385" s="42"/>
      <c r="W385" s="40"/>
      <c r="X385" s="40"/>
      <c r="Y385" s="40"/>
      <c r="Z385" s="40"/>
      <c r="AA385" s="40"/>
      <c r="AB385" s="40"/>
      <c r="AC385" s="40"/>
      <c r="AD385" s="40"/>
      <c r="AE385" s="40"/>
      <c r="AF385" s="42"/>
      <c r="AG385" s="40"/>
      <c r="AH385" s="40"/>
      <c r="AI385" s="40"/>
      <c r="AJ385" s="40"/>
      <c r="AK385" s="40"/>
      <c r="AL385" s="40"/>
      <c r="AO385" s="33"/>
    </row>
    <row r="386" spans="1:41" s="6" customFormat="1" ht="15">
      <c r="A386" s="38"/>
      <c r="B386" s="39"/>
      <c r="C386" s="39"/>
      <c r="D386" s="40"/>
      <c r="E386" s="40"/>
      <c r="F386" s="40"/>
      <c r="G386" s="40"/>
      <c r="H386" s="40"/>
      <c r="I386" s="40"/>
      <c r="J386" s="40"/>
      <c r="K386" s="40"/>
      <c r="L386" s="40"/>
      <c r="M386" s="40"/>
      <c r="N386" s="40"/>
      <c r="O386" s="40"/>
      <c r="P386" s="40"/>
      <c r="Q386" s="40"/>
      <c r="R386" s="40"/>
      <c r="S386" s="40"/>
      <c r="T386" s="40"/>
      <c r="U386" s="40"/>
      <c r="V386" s="42"/>
      <c r="W386" s="40"/>
      <c r="X386" s="40"/>
      <c r="Y386" s="40"/>
      <c r="Z386" s="40"/>
      <c r="AA386" s="40"/>
      <c r="AB386" s="40"/>
      <c r="AC386" s="40"/>
      <c r="AD386" s="40"/>
      <c r="AE386" s="40"/>
      <c r="AF386" s="42"/>
      <c r="AG386" s="40"/>
      <c r="AH386" s="40"/>
      <c r="AI386" s="40"/>
      <c r="AJ386" s="40"/>
      <c r="AK386" s="40"/>
      <c r="AL386" s="40"/>
      <c r="AO386" s="5"/>
    </row>
    <row r="387" spans="1:41" s="6" customFormat="1" ht="15">
      <c r="A387" s="38"/>
      <c r="B387" s="39"/>
      <c r="C387" s="39"/>
      <c r="D387" s="40"/>
      <c r="E387" s="40"/>
      <c r="F387" s="40"/>
      <c r="G387" s="40"/>
      <c r="H387" s="40"/>
      <c r="I387" s="40"/>
      <c r="J387" s="40"/>
      <c r="K387" s="40"/>
      <c r="L387" s="40"/>
      <c r="M387" s="40"/>
      <c r="N387" s="40"/>
      <c r="O387" s="40"/>
      <c r="P387" s="40"/>
      <c r="Q387" s="40"/>
      <c r="R387" s="40"/>
      <c r="S387" s="40"/>
      <c r="T387" s="40"/>
      <c r="U387" s="40"/>
      <c r="V387" s="42"/>
      <c r="W387" s="40"/>
      <c r="X387" s="40"/>
      <c r="Y387" s="40"/>
      <c r="Z387" s="40"/>
      <c r="AA387" s="40"/>
      <c r="AB387" s="40"/>
      <c r="AC387" s="40"/>
      <c r="AD387" s="40"/>
      <c r="AE387" s="40"/>
      <c r="AF387" s="42"/>
      <c r="AG387" s="40"/>
      <c r="AH387" s="40"/>
      <c r="AI387" s="40"/>
      <c r="AJ387" s="40"/>
      <c r="AK387" s="40"/>
      <c r="AL387" s="40"/>
      <c r="AO387" s="5"/>
    </row>
    <row r="388" spans="1:41" s="6" customFormat="1" ht="15">
      <c r="A388" s="38"/>
      <c r="B388" s="39"/>
      <c r="C388" s="39"/>
      <c r="D388" s="40"/>
      <c r="E388" s="40"/>
      <c r="F388" s="40"/>
      <c r="G388" s="40"/>
      <c r="H388" s="40"/>
      <c r="I388" s="40"/>
      <c r="J388" s="40"/>
      <c r="K388" s="40"/>
      <c r="L388" s="40"/>
      <c r="M388" s="40"/>
      <c r="N388" s="40"/>
      <c r="O388" s="40"/>
      <c r="P388" s="40"/>
      <c r="Q388" s="40"/>
      <c r="R388" s="40"/>
      <c r="S388" s="40"/>
      <c r="T388" s="40"/>
      <c r="U388" s="40"/>
      <c r="V388" s="42"/>
      <c r="W388" s="40"/>
      <c r="X388" s="40"/>
      <c r="Y388" s="40"/>
      <c r="Z388" s="40"/>
      <c r="AA388" s="40"/>
      <c r="AB388" s="40"/>
      <c r="AC388" s="40"/>
      <c r="AD388" s="40"/>
      <c r="AE388" s="40"/>
      <c r="AF388" s="42"/>
      <c r="AG388" s="40"/>
      <c r="AH388" s="40"/>
      <c r="AI388" s="40"/>
      <c r="AJ388" s="40"/>
      <c r="AK388" s="40"/>
      <c r="AL388" s="40"/>
      <c r="AO388" s="33"/>
    </row>
    <row r="389" spans="1:41" s="6" customFormat="1" ht="15">
      <c r="A389" s="38"/>
      <c r="B389" s="39"/>
      <c r="C389" s="39"/>
      <c r="D389" s="40"/>
      <c r="E389" s="40"/>
      <c r="F389" s="40"/>
      <c r="G389" s="40"/>
      <c r="H389" s="40"/>
      <c r="I389" s="40"/>
      <c r="J389" s="40"/>
      <c r="K389" s="40"/>
      <c r="L389" s="40"/>
      <c r="M389" s="40"/>
      <c r="N389" s="40"/>
      <c r="O389" s="40"/>
      <c r="P389" s="40"/>
      <c r="Q389" s="40"/>
      <c r="R389" s="40"/>
      <c r="S389" s="40"/>
      <c r="T389" s="40"/>
      <c r="U389" s="40"/>
      <c r="V389" s="42"/>
      <c r="W389" s="40"/>
      <c r="X389" s="40"/>
      <c r="Y389" s="40"/>
      <c r="Z389" s="40"/>
      <c r="AA389" s="40"/>
      <c r="AB389" s="40"/>
      <c r="AC389" s="40"/>
      <c r="AD389" s="40"/>
      <c r="AE389" s="40"/>
      <c r="AF389" s="42"/>
      <c r="AG389" s="40"/>
      <c r="AH389" s="40"/>
      <c r="AI389" s="40"/>
      <c r="AJ389" s="40"/>
      <c r="AK389" s="40"/>
      <c r="AL389" s="40"/>
      <c r="AO389" s="33"/>
    </row>
    <row r="390" spans="1:41" s="6" customFormat="1" ht="15">
      <c r="A390" s="38"/>
      <c r="B390" s="39"/>
      <c r="C390" s="39"/>
      <c r="D390" s="40"/>
      <c r="E390" s="40"/>
      <c r="F390" s="40"/>
      <c r="G390" s="40"/>
      <c r="H390" s="40"/>
      <c r="I390" s="40"/>
      <c r="J390" s="40"/>
      <c r="K390" s="40"/>
      <c r="L390" s="40"/>
      <c r="M390" s="40"/>
      <c r="N390" s="40"/>
      <c r="O390" s="40"/>
      <c r="P390" s="40"/>
      <c r="Q390" s="40"/>
      <c r="R390" s="40"/>
      <c r="S390" s="40"/>
      <c r="T390" s="40"/>
      <c r="U390" s="40"/>
      <c r="V390" s="42"/>
      <c r="W390" s="40"/>
      <c r="X390" s="40"/>
      <c r="Y390" s="40"/>
      <c r="Z390" s="40"/>
      <c r="AA390" s="40"/>
      <c r="AB390" s="40"/>
      <c r="AC390" s="40"/>
      <c r="AD390" s="40"/>
      <c r="AE390" s="40"/>
      <c r="AF390" s="42"/>
      <c r="AG390" s="40"/>
      <c r="AH390" s="40"/>
      <c r="AI390" s="40"/>
      <c r="AJ390" s="40"/>
      <c r="AK390" s="40"/>
      <c r="AL390" s="40"/>
      <c r="AO390" s="5"/>
    </row>
    <row r="391" spans="1:41" s="6" customFormat="1" ht="15">
      <c r="A391" s="38"/>
      <c r="B391" s="39"/>
      <c r="C391" s="39"/>
      <c r="D391" s="40"/>
      <c r="E391" s="40"/>
      <c r="F391" s="40"/>
      <c r="G391" s="40"/>
      <c r="H391" s="41"/>
      <c r="I391" s="40"/>
      <c r="J391" s="40"/>
      <c r="K391" s="40"/>
      <c r="L391" s="40"/>
      <c r="M391" s="40"/>
      <c r="N391" s="40"/>
      <c r="O391" s="40"/>
      <c r="P391" s="40"/>
      <c r="Q391" s="40"/>
      <c r="R391" s="40"/>
      <c r="S391" s="40"/>
      <c r="T391" s="40"/>
      <c r="U391" s="40"/>
      <c r="V391" s="42"/>
      <c r="W391" s="40"/>
      <c r="X391" s="40"/>
      <c r="Y391" s="40"/>
      <c r="Z391" s="40"/>
      <c r="AA391" s="40"/>
      <c r="AB391" s="40"/>
      <c r="AC391" s="40"/>
      <c r="AD391" s="40"/>
      <c r="AE391" s="40"/>
      <c r="AF391" s="42"/>
      <c r="AG391" s="40"/>
      <c r="AH391" s="40"/>
      <c r="AI391" s="40"/>
      <c r="AJ391" s="40"/>
      <c r="AK391" s="40"/>
      <c r="AL391" s="40"/>
      <c r="AO391" s="5"/>
    </row>
    <row r="392" spans="1:41" s="6" customFormat="1" ht="15">
      <c r="A392" s="38"/>
      <c r="B392" s="39"/>
      <c r="C392" s="39"/>
      <c r="D392" s="40"/>
      <c r="E392" s="40"/>
      <c r="F392" s="40"/>
      <c r="G392" s="40"/>
      <c r="H392" s="40"/>
      <c r="I392" s="40"/>
      <c r="J392" s="40"/>
      <c r="K392" s="40"/>
      <c r="L392" s="40"/>
      <c r="M392" s="40"/>
      <c r="N392" s="40"/>
      <c r="O392" s="40"/>
      <c r="P392" s="40"/>
      <c r="Q392" s="40"/>
      <c r="R392" s="40"/>
      <c r="S392" s="40"/>
      <c r="T392" s="40"/>
      <c r="U392" s="40"/>
      <c r="V392" s="42"/>
      <c r="W392" s="40"/>
      <c r="X392" s="40"/>
      <c r="Y392" s="40"/>
      <c r="Z392" s="40"/>
      <c r="AA392" s="40"/>
      <c r="AB392" s="40"/>
      <c r="AC392" s="40"/>
      <c r="AD392" s="40"/>
      <c r="AE392" s="40"/>
      <c r="AF392" s="42"/>
      <c r="AG392" s="40"/>
      <c r="AH392" s="40"/>
      <c r="AI392" s="40"/>
      <c r="AJ392" s="40"/>
      <c r="AK392" s="40"/>
      <c r="AL392" s="40"/>
      <c r="AO392" s="33"/>
    </row>
    <row r="393" spans="1:41" s="6" customFormat="1" ht="15">
      <c r="A393" s="38"/>
      <c r="B393" s="39"/>
      <c r="C393" s="39"/>
      <c r="D393" s="40"/>
      <c r="E393" s="40"/>
      <c r="F393" s="40"/>
      <c r="G393" s="40"/>
      <c r="H393" s="40"/>
      <c r="I393" s="40"/>
      <c r="J393" s="40"/>
      <c r="K393" s="40"/>
      <c r="L393" s="40"/>
      <c r="M393" s="40"/>
      <c r="N393" s="40"/>
      <c r="O393" s="40"/>
      <c r="P393" s="40"/>
      <c r="Q393" s="40"/>
      <c r="R393" s="40"/>
      <c r="S393" s="40"/>
      <c r="T393" s="40"/>
      <c r="U393" s="40"/>
      <c r="V393" s="42"/>
      <c r="W393" s="40"/>
      <c r="X393" s="40"/>
      <c r="Y393" s="40"/>
      <c r="Z393" s="40"/>
      <c r="AA393" s="40"/>
      <c r="AB393" s="40"/>
      <c r="AC393" s="40"/>
      <c r="AD393" s="40"/>
      <c r="AE393" s="40"/>
      <c r="AF393" s="42"/>
      <c r="AG393" s="40"/>
      <c r="AH393" s="40"/>
      <c r="AI393" s="40"/>
      <c r="AJ393" s="40"/>
      <c r="AK393" s="40"/>
      <c r="AL393" s="40"/>
      <c r="AO393" s="33"/>
    </row>
    <row r="394" spans="1:41" s="6" customFormat="1" ht="15">
      <c r="A394" s="38"/>
      <c r="B394" s="39"/>
      <c r="C394" s="39"/>
      <c r="D394" s="40"/>
      <c r="E394" s="40"/>
      <c r="F394" s="40"/>
      <c r="G394" s="40"/>
      <c r="H394" s="40"/>
      <c r="I394" s="40"/>
      <c r="J394" s="40"/>
      <c r="K394" s="40"/>
      <c r="L394" s="40"/>
      <c r="M394" s="40"/>
      <c r="N394" s="40"/>
      <c r="O394" s="40"/>
      <c r="P394" s="40"/>
      <c r="Q394" s="40"/>
      <c r="R394" s="40"/>
      <c r="S394" s="40"/>
      <c r="T394" s="40"/>
      <c r="U394" s="40"/>
      <c r="V394" s="42"/>
      <c r="W394" s="40"/>
      <c r="X394" s="40"/>
      <c r="Y394" s="40"/>
      <c r="Z394" s="40"/>
      <c r="AA394" s="40"/>
      <c r="AB394" s="40"/>
      <c r="AC394" s="40"/>
      <c r="AD394" s="40"/>
      <c r="AE394" s="40"/>
      <c r="AF394" s="42"/>
      <c r="AG394" s="40"/>
      <c r="AH394" s="40"/>
      <c r="AI394" s="40"/>
      <c r="AJ394" s="40"/>
      <c r="AK394" s="40"/>
      <c r="AL394" s="40"/>
      <c r="AO394" s="5"/>
    </row>
    <row r="395" spans="1:41" s="6" customFormat="1" ht="15">
      <c r="A395" s="43"/>
      <c r="B395" s="39"/>
      <c r="C395" s="39"/>
      <c r="D395" s="40"/>
      <c r="E395" s="40"/>
      <c r="F395" s="40"/>
      <c r="G395" s="40"/>
      <c r="H395" s="40"/>
      <c r="I395" s="40"/>
      <c r="J395" s="40"/>
      <c r="K395" s="40"/>
      <c r="L395" s="40"/>
      <c r="M395" s="40"/>
      <c r="N395" s="40"/>
      <c r="O395" s="40"/>
      <c r="P395" s="40"/>
      <c r="Q395" s="40"/>
      <c r="R395" s="40"/>
      <c r="S395" s="40"/>
      <c r="T395" s="40"/>
      <c r="U395" s="40"/>
      <c r="V395" s="42"/>
      <c r="W395" s="40"/>
      <c r="X395" s="40"/>
      <c r="Y395" s="40"/>
      <c r="Z395" s="40"/>
      <c r="AA395" s="40"/>
      <c r="AB395" s="40"/>
      <c r="AC395" s="40"/>
      <c r="AD395" s="40"/>
      <c r="AE395" s="40"/>
      <c r="AF395" s="42"/>
      <c r="AG395" s="40"/>
      <c r="AH395" s="40"/>
      <c r="AI395" s="40"/>
      <c r="AJ395" s="40"/>
      <c r="AK395" s="40"/>
      <c r="AL395" s="40"/>
      <c r="AO395" s="5"/>
    </row>
    <row r="396" spans="1:41" s="6" customFormat="1" ht="15">
      <c r="A396" s="38"/>
      <c r="B396" s="39"/>
      <c r="C396" s="39"/>
      <c r="D396" s="40"/>
      <c r="E396" s="40"/>
      <c r="F396" s="40"/>
      <c r="G396" s="40"/>
      <c r="H396" s="40"/>
      <c r="I396" s="40"/>
      <c r="J396" s="40"/>
      <c r="K396" s="40"/>
      <c r="L396" s="40"/>
      <c r="M396" s="40"/>
      <c r="N396" s="40"/>
      <c r="O396" s="40"/>
      <c r="P396" s="40"/>
      <c r="Q396" s="40"/>
      <c r="R396" s="40"/>
      <c r="S396" s="40"/>
      <c r="T396" s="40"/>
      <c r="U396" s="40"/>
      <c r="V396" s="42"/>
      <c r="W396" s="40"/>
      <c r="X396" s="40"/>
      <c r="Y396" s="40"/>
      <c r="Z396" s="40"/>
      <c r="AA396" s="40"/>
      <c r="AB396" s="40"/>
      <c r="AC396" s="40"/>
      <c r="AD396" s="40"/>
      <c r="AE396" s="40"/>
      <c r="AF396" s="42"/>
      <c r="AG396" s="40"/>
      <c r="AH396" s="40"/>
      <c r="AI396" s="40"/>
      <c r="AJ396" s="40"/>
      <c r="AK396" s="40"/>
      <c r="AL396" s="40"/>
      <c r="AO396" s="33"/>
    </row>
    <row r="397" spans="1:41" s="6" customFormat="1" ht="15">
      <c r="A397" s="43"/>
      <c r="B397" s="39"/>
      <c r="C397" s="39"/>
      <c r="D397" s="40"/>
      <c r="E397" s="40"/>
      <c r="F397" s="40"/>
      <c r="G397" s="40"/>
      <c r="H397" s="40"/>
      <c r="I397" s="40"/>
      <c r="J397" s="40"/>
      <c r="K397" s="40"/>
      <c r="L397" s="40"/>
      <c r="M397" s="40"/>
      <c r="N397" s="40"/>
      <c r="O397" s="40"/>
      <c r="P397" s="40"/>
      <c r="Q397" s="40"/>
      <c r="R397" s="40"/>
      <c r="S397" s="40"/>
      <c r="T397" s="40"/>
      <c r="U397" s="40"/>
      <c r="V397" s="42"/>
      <c r="W397" s="40"/>
      <c r="X397" s="40"/>
      <c r="Y397" s="40"/>
      <c r="Z397" s="40"/>
      <c r="AA397" s="40"/>
      <c r="AB397" s="40"/>
      <c r="AC397" s="40"/>
      <c r="AD397" s="40"/>
      <c r="AE397" s="40"/>
      <c r="AF397" s="42"/>
      <c r="AG397" s="40"/>
      <c r="AH397" s="40"/>
      <c r="AI397" s="40"/>
      <c r="AJ397" s="40"/>
      <c r="AK397" s="40"/>
      <c r="AL397" s="40"/>
      <c r="AO397" s="33"/>
    </row>
    <row r="398" spans="1:41" s="6" customFormat="1" ht="15">
      <c r="A398" s="43"/>
      <c r="B398" s="39"/>
      <c r="C398" s="39"/>
      <c r="D398" s="40"/>
      <c r="E398" s="40"/>
      <c r="F398" s="40"/>
      <c r="G398" s="40"/>
      <c r="H398" s="40"/>
      <c r="I398" s="40"/>
      <c r="J398" s="40"/>
      <c r="K398" s="40"/>
      <c r="L398" s="40"/>
      <c r="M398" s="40"/>
      <c r="N398" s="40"/>
      <c r="O398" s="40"/>
      <c r="P398" s="40"/>
      <c r="Q398" s="40"/>
      <c r="R398" s="40"/>
      <c r="S398" s="40"/>
      <c r="T398" s="40"/>
      <c r="U398" s="40"/>
      <c r="V398" s="42"/>
      <c r="W398" s="40"/>
      <c r="X398" s="40"/>
      <c r="Y398" s="40"/>
      <c r="Z398" s="40"/>
      <c r="AA398" s="40"/>
      <c r="AB398" s="40"/>
      <c r="AC398" s="40"/>
      <c r="AD398" s="40"/>
      <c r="AE398" s="40"/>
      <c r="AF398" s="42"/>
      <c r="AG398" s="40"/>
      <c r="AH398" s="40"/>
      <c r="AI398" s="40"/>
      <c r="AJ398" s="40"/>
      <c r="AK398" s="40"/>
      <c r="AL398" s="40"/>
      <c r="AO398" s="5"/>
    </row>
    <row r="399" spans="1:41" s="6" customFormat="1" ht="15">
      <c r="A399" s="43"/>
      <c r="B399" s="39"/>
      <c r="C399" s="39"/>
      <c r="D399" s="40"/>
      <c r="E399" s="40"/>
      <c r="F399" s="40"/>
      <c r="G399" s="40"/>
      <c r="H399" s="40"/>
      <c r="I399" s="40"/>
      <c r="J399" s="40"/>
      <c r="K399" s="40"/>
      <c r="L399" s="40"/>
      <c r="M399" s="40"/>
      <c r="N399" s="40"/>
      <c r="O399" s="40"/>
      <c r="P399" s="40"/>
      <c r="Q399" s="40"/>
      <c r="R399" s="40"/>
      <c r="S399" s="40"/>
      <c r="T399" s="40"/>
      <c r="U399" s="40"/>
      <c r="V399" s="42"/>
      <c r="W399" s="40"/>
      <c r="X399" s="40"/>
      <c r="Y399" s="40"/>
      <c r="Z399" s="40"/>
      <c r="AA399" s="40"/>
      <c r="AB399" s="40"/>
      <c r="AC399" s="40"/>
      <c r="AD399" s="40"/>
      <c r="AE399" s="40"/>
      <c r="AF399" s="42"/>
      <c r="AG399" s="40"/>
      <c r="AH399" s="40"/>
      <c r="AI399" s="40"/>
      <c r="AJ399" s="40"/>
      <c r="AK399" s="40"/>
      <c r="AL399" s="40"/>
      <c r="AO399" s="5"/>
    </row>
    <row r="400" spans="1:41" s="6" customFormat="1" ht="15">
      <c r="A400" s="43"/>
      <c r="B400" s="39"/>
      <c r="C400" s="39"/>
      <c r="D400" s="40"/>
      <c r="E400" s="40"/>
      <c r="F400" s="40"/>
      <c r="G400" s="40"/>
      <c r="H400" s="40"/>
      <c r="I400" s="40"/>
      <c r="J400" s="40"/>
      <c r="K400" s="40"/>
      <c r="L400" s="40"/>
      <c r="M400" s="40"/>
      <c r="N400" s="40"/>
      <c r="O400" s="40"/>
      <c r="P400" s="40"/>
      <c r="Q400" s="40"/>
      <c r="R400" s="40"/>
      <c r="S400" s="40"/>
      <c r="T400" s="40"/>
      <c r="U400" s="40"/>
      <c r="V400" s="42"/>
      <c r="W400" s="40"/>
      <c r="X400" s="40"/>
      <c r="Y400" s="40"/>
      <c r="Z400" s="40"/>
      <c r="AA400" s="40"/>
      <c r="AB400" s="40"/>
      <c r="AC400" s="40"/>
      <c r="AD400" s="40"/>
      <c r="AE400" s="40"/>
      <c r="AF400" s="42"/>
      <c r="AG400" s="40"/>
      <c r="AH400" s="40"/>
      <c r="AI400" s="40"/>
      <c r="AJ400" s="40"/>
      <c r="AK400" s="40"/>
      <c r="AL400" s="40"/>
      <c r="AO400" s="33"/>
    </row>
    <row r="401" spans="1:41" s="6" customFormat="1" ht="15">
      <c r="A401" s="43"/>
      <c r="B401" s="39"/>
      <c r="C401" s="39"/>
      <c r="D401" s="40"/>
      <c r="E401" s="40"/>
      <c r="F401" s="40"/>
      <c r="G401" s="40"/>
      <c r="H401" s="40"/>
      <c r="I401" s="40"/>
      <c r="J401" s="40"/>
      <c r="K401" s="40"/>
      <c r="L401" s="40"/>
      <c r="M401" s="40"/>
      <c r="N401" s="40"/>
      <c r="O401" s="40"/>
      <c r="P401" s="40"/>
      <c r="Q401" s="40"/>
      <c r="R401" s="40"/>
      <c r="S401" s="40"/>
      <c r="T401" s="40"/>
      <c r="U401" s="40"/>
      <c r="V401" s="42"/>
      <c r="W401" s="40"/>
      <c r="X401" s="40"/>
      <c r="Y401" s="40"/>
      <c r="Z401" s="40"/>
      <c r="AA401" s="40"/>
      <c r="AB401" s="40"/>
      <c r="AC401" s="40"/>
      <c r="AD401" s="40"/>
      <c r="AE401" s="40"/>
      <c r="AF401" s="42"/>
      <c r="AG401" s="40"/>
      <c r="AH401" s="40"/>
      <c r="AI401" s="40"/>
      <c r="AJ401" s="40"/>
      <c r="AK401" s="40"/>
      <c r="AL401" s="40"/>
      <c r="AO401" s="33"/>
    </row>
    <row r="402" spans="1:41" s="6" customFormat="1" ht="15">
      <c r="A402" s="43"/>
      <c r="B402" s="39"/>
      <c r="C402" s="39"/>
      <c r="D402" s="40"/>
      <c r="E402" s="40"/>
      <c r="F402" s="40"/>
      <c r="G402" s="40"/>
      <c r="H402" s="41"/>
      <c r="I402" s="40"/>
      <c r="J402" s="40"/>
      <c r="K402" s="40"/>
      <c r="L402" s="40"/>
      <c r="M402" s="40"/>
      <c r="N402" s="40"/>
      <c r="O402" s="40"/>
      <c r="P402" s="40"/>
      <c r="Q402" s="40"/>
      <c r="R402" s="40"/>
      <c r="S402" s="40"/>
      <c r="T402" s="40"/>
      <c r="U402" s="40"/>
      <c r="V402" s="42"/>
      <c r="W402" s="40"/>
      <c r="X402" s="40"/>
      <c r="Y402" s="40"/>
      <c r="Z402" s="40"/>
      <c r="AA402" s="40"/>
      <c r="AB402" s="40"/>
      <c r="AC402" s="40"/>
      <c r="AD402" s="40"/>
      <c r="AE402" s="40"/>
      <c r="AF402" s="42"/>
      <c r="AG402" s="40"/>
      <c r="AH402" s="40"/>
      <c r="AI402" s="40"/>
      <c r="AJ402" s="40"/>
      <c r="AK402" s="40"/>
      <c r="AL402" s="40"/>
      <c r="AO402" s="5"/>
    </row>
    <row r="403" spans="1:41" s="6" customFormat="1" ht="15">
      <c r="A403" s="38"/>
      <c r="B403" s="39"/>
      <c r="C403" s="39"/>
      <c r="D403" s="40"/>
      <c r="E403" s="40"/>
      <c r="F403" s="40"/>
      <c r="G403" s="40"/>
      <c r="H403" s="40"/>
      <c r="I403" s="40"/>
      <c r="J403" s="40"/>
      <c r="K403" s="40"/>
      <c r="L403" s="40"/>
      <c r="M403" s="40"/>
      <c r="N403" s="40"/>
      <c r="O403" s="40"/>
      <c r="P403" s="40"/>
      <c r="Q403" s="40"/>
      <c r="R403" s="40"/>
      <c r="S403" s="40"/>
      <c r="T403" s="40"/>
      <c r="U403" s="40"/>
      <c r="V403" s="42"/>
      <c r="W403" s="40"/>
      <c r="X403" s="40"/>
      <c r="Y403" s="40"/>
      <c r="Z403" s="40"/>
      <c r="AA403" s="40"/>
      <c r="AB403" s="40"/>
      <c r="AC403" s="40"/>
      <c r="AD403" s="40"/>
      <c r="AE403" s="40"/>
      <c r="AF403" s="42"/>
      <c r="AG403" s="40"/>
      <c r="AH403" s="40"/>
      <c r="AI403" s="40"/>
      <c r="AJ403" s="40"/>
      <c r="AK403" s="40"/>
      <c r="AL403" s="40"/>
      <c r="AO403" s="5"/>
    </row>
    <row r="404" spans="1:41" s="6" customFormat="1" ht="15">
      <c r="A404" s="38"/>
      <c r="B404" s="39"/>
      <c r="C404" s="39"/>
      <c r="D404" s="40"/>
      <c r="E404" s="40"/>
      <c r="F404" s="40"/>
      <c r="G404" s="40"/>
      <c r="H404" s="40"/>
      <c r="I404" s="40"/>
      <c r="J404" s="40"/>
      <c r="K404" s="40"/>
      <c r="L404" s="40"/>
      <c r="M404" s="40"/>
      <c r="N404" s="40"/>
      <c r="O404" s="40"/>
      <c r="P404" s="40"/>
      <c r="Q404" s="40"/>
      <c r="R404" s="40"/>
      <c r="S404" s="40"/>
      <c r="T404" s="40"/>
      <c r="U404" s="40"/>
      <c r="V404" s="42"/>
      <c r="W404" s="40"/>
      <c r="X404" s="40"/>
      <c r="Y404" s="40"/>
      <c r="Z404" s="40"/>
      <c r="AA404" s="40"/>
      <c r="AB404" s="40"/>
      <c r="AC404" s="40"/>
      <c r="AD404" s="40"/>
      <c r="AE404" s="40"/>
      <c r="AF404" s="42"/>
      <c r="AG404" s="40"/>
      <c r="AH404" s="40"/>
      <c r="AI404" s="40"/>
      <c r="AJ404" s="40"/>
      <c r="AK404" s="40"/>
      <c r="AL404" s="40"/>
      <c r="AO404" s="33"/>
    </row>
    <row r="405" spans="1:41" s="6" customFormat="1" ht="15">
      <c r="A405" s="38"/>
      <c r="B405" s="39"/>
      <c r="C405" s="39"/>
      <c r="D405" s="40"/>
      <c r="E405" s="40"/>
      <c r="F405" s="40"/>
      <c r="G405" s="40"/>
      <c r="H405" s="40"/>
      <c r="I405" s="40"/>
      <c r="J405" s="40"/>
      <c r="K405" s="40"/>
      <c r="L405" s="40"/>
      <c r="M405" s="40"/>
      <c r="N405" s="40"/>
      <c r="O405" s="40"/>
      <c r="P405" s="40"/>
      <c r="Q405" s="40"/>
      <c r="R405" s="40"/>
      <c r="S405" s="40"/>
      <c r="T405" s="40"/>
      <c r="U405" s="40"/>
      <c r="V405" s="42"/>
      <c r="W405" s="40"/>
      <c r="X405" s="40"/>
      <c r="Y405" s="40"/>
      <c r="Z405" s="40"/>
      <c r="AA405" s="40"/>
      <c r="AB405" s="40"/>
      <c r="AC405" s="40"/>
      <c r="AD405" s="40"/>
      <c r="AE405" s="40"/>
      <c r="AF405" s="42"/>
      <c r="AG405" s="40"/>
      <c r="AH405" s="40"/>
      <c r="AI405" s="40"/>
      <c r="AJ405" s="40"/>
      <c r="AK405" s="40"/>
      <c r="AL405" s="40"/>
      <c r="AO405" s="33"/>
    </row>
    <row r="406" spans="1:41" s="6" customFormat="1" ht="15">
      <c r="A406" s="38"/>
      <c r="B406" s="39"/>
      <c r="C406" s="39"/>
      <c r="D406" s="40"/>
      <c r="E406" s="40"/>
      <c r="F406" s="40"/>
      <c r="G406" s="40"/>
      <c r="H406" s="40"/>
      <c r="I406" s="40"/>
      <c r="J406" s="40"/>
      <c r="K406" s="40"/>
      <c r="L406" s="40"/>
      <c r="M406" s="40"/>
      <c r="N406" s="40"/>
      <c r="O406" s="40"/>
      <c r="P406" s="40"/>
      <c r="Q406" s="40"/>
      <c r="R406" s="40"/>
      <c r="S406" s="40"/>
      <c r="T406" s="40"/>
      <c r="U406" s="40"/>
      <c r="V406" s="42"/>
      <c r="W406" s="40"/>
      <c r="X406" s="40"/>
      <c r="Y406" s="40"/>
      <c r="Z406" s="40"/>
      <c r="AA406" s="40"/>
      <c r="AB406" s="40"/>
      <c r="AC406" s="40"/>
      <c r="AD406" s="40"/>
      <c r="AE406" s="40"/>
      <c r="AF406" s="42"/>
      <c r="AG406" s="40"/>
      <c r="AH406" s="40"/>
      <c r="AI406" s="40"/>
      <c r="AJ406" s="40"/>
      <c r="AK406" s="40"/>
      <c r="AL406" s="40"/>
      <c r="AO406" s="5"/>
    </row>
    <row r="407" spans="1:41" s="6" customFormat="1" ht="15">
      <c r="A407" s="38"/>
      <c r="B407" s="39"/>
      <c r="C407" s="39"/>
      <c r="D407" s="40"/>
      <c r="E407" s="40"/>
      <c r="F407" s="40"/>
      <c r="G407" s="40"/>
      <c r="H407" s="41"/>
      <c r="I407" s="40"/>
      <c r="J407" s="40"/>
      <c r="K407" s="40"/>
      <c r="L407" s="40"/>
      <c r="M407" s="40"/>
      <c r="N407" s="40"/>
      <c r="O407" s="40"/>
      <c r="P407" s="40"/>
      <c r="Q407" s="40"/>
      <c r="R407" s="40"/>
      <c r="S407" s="40"/>
      <c r="T407" s="40"/>
      <c r="U407" s="40"/>
      <c r="V407" s="42"/>
      <c r="W407" s="40"/>
      <c r="X407" s="40"/>
      <c r="Y407" s="40"/>
      <c r="Z407" s="40"/>
      <c r="AA407" s="40"/>
      <c r="AB407" s="40"/>
      <c r="AC407" s="40"/>
      <c r="AD407" s="40"/>
      <c r="AE407" s="40"/>
      <c r="AF407" s="42"/>
      <c r="AG407" s="40"/>
      <c r="AH407" s="40"/>
      <c r="AI407" s="40"/>
      <c r="AJ407" s="40"/>
      <c r="AK407" s="40"/>
      <c r="AL407" s="40"/>
      <c r="AO407" s="5"/>
    </row>
    <row r="408" spans="1:41" s="6" customFormat="1" ht="15">
      <c r="A408" s="38"/>
      <c r="B408" s="39"/>
      <c r="C408" s="39"/>
      <c r="D408" s="40"/>
      <c r="E408" s="40"/>
      <c r="F408" s="40"/>
      <c r="G408" s="40"/>
      <c r="H408" s="40"/>
      <c r="I408" s="40"/>
      <c r="J408" s="40"/>
      <c r="K408" s="40"/>
      <c r="L408" s="40"/>
      <c r="M408" s="40"/>
      <c r="N408" s="40"/>
      <c r="O408" s="40"/>
      <c r="P408" s="40"/>
      <c r="Q408" s="40"/>
      <c r="R408" s="40"/>
      <c r="S408" s="40"/>
      <c r="T408" s="40"/>
      <c r="U408" s="40"/>
      <c r="V408" s="42"/>
      <c r="W408" s="40"/>
      <c r="X408" s="40"/>
      <c r="Y408" s="40"/>
      <c r="Z408" s="40"/>
      <c r="AA408" s="40"/>
      <c r="AB408" s="40"/>
      <c r="AC408" s="40"/>
      <c r="AD408" s="40"/>
      <c r="AE408" s="40"/>
      <c r="AF408" s="42"/>
      <c r="AG408" s="40"/>
      <c r="AH408" s="40"/>
      <c r="AI408" s="40"/>
      <c r="AJ408" s="40"/>
      <c r="AK408" s="40"/>
      <c r="AL408" s="40"/>
      <c r="AO408" s="33"/>
    </row>
    <row r="409" spans="1:41" s="6" customFormat="1" ht="15">
      <c r="A409" s="38"/>
      <c r="B409" s="39"/>
      <c r="C409" s="39"/>
      <c r="D409" s="40"/>
      <c r="E409" s="40"/>
      <c r="F409" s="40"/>
      <c r="G409" s="40"/>
      <c r="H409" s="40"/>
      <c r="I409" s="40"/>
      <c r="J409" s="40"/>
      <c r="K409" s="40"/>
      <c r="L409" s="40"/>
      <c r="M409" s="40"/>
      <c r="N409" s="40"/>
      <c r="O409" s="40"/>
      <c r="P409" s="40"/>
      <c r="Q409" s="40"/>
      <c r="R409" s="40"/>
      <c r="S409" s="40"/>
      <c r="T409" s="40"/>
      <c r="U409" s="40"/>
      <c r="V409" s="42"/>
      <c r="W409" s="40"/>
      <c r="X409" s="40"/>
      <c r="Y409" s="40"/>
      <c r="Z409" s="40"/>
      <c r="AA409" s="40"/>
      <c r="AB409" s="40"/>
      <c r="AC409" s="40"/>
      <c r="AD409" s="40"/>
      <c r="AE409" s="40"/>
      <c r="AF409" s="42"/>
      <c r="AG409" s="40"/>
      <c r="AH409" s="40"/>
      <c r="AI409" s="40"/>
      <c r="AJ409" s="40"/>
      <c r="AK409" s="40"/>
      <c r="AL409" s="40"/>
      <c r="AO409" s="33"/>
    </row>
    <row r="410" spans="1:41" s="6" customFormat="1" ht="15">
      <c r="A410" s="38"/>
      <c r="B410" s="39"/>
      <c r="C410" s="39"/>
      <c r="D410" s="40"/>
      <c r="E410" s="40"/>
      <c r="F410" s="40"/>
      <c r="G410" s="40"/>
      <c r="H410" s="40"/>
      <c r="I410" s="40"/>
      <c r="J410" s="40"/>
      <c r="K410" s="40"/>
      <c r="L410" s="40"/>
      <c r="M410" s="40"/>
      <c r="N410" s="40"/>
      <c r="O410" s="40"/>
      <c r="P410" s="40"/>
      <c r="Q410" s="40"/>
      <c r="R410" s="40"/>
      <c r="S410" s="40"/>
      <c r="T410" s="40"/>
      <c r="U410" s="40"/>
      <c r="V410" s="42"/>
      <c r="W410" s="40"/>
      <c r="X410" s="40"/>
      <c r="Y410" s="40"/>
      <c r="Z410" s="40"/>
      <c r="AA410" s="40"/>
      <c r="AB410" s="40"/>
      <c r="AC410" s="40"/>
      <c r="AD410" s="40"/>
      <c r="AE410" s="40"/>
      <c r="AF410" s="42"/>
      <c r="AG410" s="40"/>
      <c r="AH410" s="40"/>
      <c r="AI410" s="40"/>
      <c r="AJ410" s="40"/>
      <c r="AK410" s="40"/>
      <c r="AL410" s="40"/>
      <c r="AO410" s="5"/>
    </row>
    <row r="411" spans="1:41" s="6" customFormat="1" ht="15">
      <c r="A411" s="38"/>
      <c r="B411" s="39"/>
      <c r="C411" s="39"/>
      <c r="D411" s="40"/>
      <c r="E411" s="40"/>
      <c r="F411" s="40"/>
      <c r="G411" s="40"/>
      <c r="H411" s="40"/>
      <c r="I411" s="40"/>
      <c r="J411" s="40"/>
      <c r="K411" s="40"/>
      <c r="L411" s="40"/>
      <c r="M411" s="40"/>
      <c r="N411" s="40"/>
      <c r="O411" s="40"/>
      <c r="P411" s="40"/>
      <c r="Q411" s="40"/>
      <c r="R411" s="40"/>
      <c r="S411" s="40"/>
      <c r="T411" s="40"/>
      <c r="U411" s="40"/>
      <c r="V411" s="42"/>
      <c r="W411" s="40"/>
      <c r="X411" s="40"/>
      <c r="Y411" s="40"/>
      <c r="Z411" s="40"/>
      <c r="AA411" s="40"/>
      <c r="AB411" s="40"/>
      <c r="AC411" s="40"/>
      <c r="AD411" s="40"/>
      <c r="AE411" s="40"/>
      <c r="AF411" s="42"/>
      <c r="AG411" s="40"/>
      <c r="AH411" s="40"/>
      <c r="AI411" s="40"/>
      <c r="AJ411" s="40"/>
      <c r="AK411" s="40"/>
      <c r="AL411" s="40"/>
      <c r="AO411" s="5"/>
    </row>
    <row r="412" spans="1:41" s="6" customFormat="1" ht="15">
      <c r="A412" s="38"/>
      <c r="B412" s="39"/>
      <c r="C412" s="39"/>
      <c r="D412" s="40"/>
      <c r="E412" s="40"/>
      <c r="F412" s="40"/>
      <c r="G412" s="40"/>
      <c r="H412" s="40"/>
      <c r="I412" s="40"/>
      <c r="J412" s="40"/>
      <c r="K412" s="40"/>
      <c r="L412" s="40"/>
      <c r="M412" s="40"/>
      <c r="N412" s="40"/>
      <c r="O412" s="40"/>
      <c r="P412" s="40"/>
      <c r="Q412" s="40"/>
      <c r="R412" s="40"/>
      <c r="S412" s="40"/>
      <c r="T412" s="40"/>
      <c r="U412" s="40"/>
      <c r="V412" s="42"/>
      <c r="W412" s="40"/>
      <c r="X412" s="40"/>
      <c r="Y412" s="40"/>
      <c r="Z412" s="40"/>
      <c r="AA412" s="40"/>
      <c r="AB412" s="40"/>
      <c r="AC412" s="40"/>
      <c r="AD412" s="40"/>
      <c r="AE412" s="40"/>
      <c r="AF412" s="42"/>
      <c r="AG412" s="40"/>
      <c r="AH412" s="40"/>
      <c r="AI412" s="40"/>
      <c r="AJ412" s="40"/>
      <c r="AK412" s="40"/>
      <c r="AL412" s="40"/>
      <c r="AO412" s="33"/>
    </row>
    <row r="413" spans="1:41" s="6" customFormat="1" ht="15">
      <c r="A413" s="38"/>
      <c r="B413" s="39"/>
      <c r="C413" s="39"/>
      <c r="D413" s="40"/>
      <c r="E413" s="40"/>
      <c r="F413" s="40"/>
      <c r="G413" s="40"/>
      <c r="H413" s="40"/>
      <c r="I413" s="40"/>
      <c r="J413" s="40"/>
      <c r="K413" s="40"/>
      <c r="L413" s="40"/>
      <c r="M413" s="40"/>
      <c r="N413" s="40"/>
      <c r="O413" s="40"/>
      <c r="P413" s="40"/>
      <c r="Q413" s="40"/>
      <c r="R413" s="40"/>
      <c r="S413" s="40"/>
      <c r="T413" s="40"/>
      <c r="U413" s="40"/>
      <c r="V413" s="42"/>
      <c r="W413" s="40"/>
      <c r="X413" s="40"/>
      <c r="Y413" s="40"/>
      <c r="Z413" s="40"/>
      <c r="AA413" s="40"/>
      <c r="AB413" s="40"/>
      <c r="AC413" s="40"/>
      <c r="AD413" s="40"/>
      <c r="AE413" s="40"/>
      <c r="AF413" s="42"/>
      <c r="AG413" s="40"/>
      <c r="AH413" s="40"/>
      <c r="AI413" s="40"/>
      <c r="AJ413" s="40"/>
      <c r="AK413" s="40"/>
      <c r="AL413" s="40"/>
      <c r="AO413" s="33"/>
    </row>
    <row r="414" spans="1:41" s="6" customFormat="1" ht="15">
      <c r="A414" s="38"/>
      <c r="B414" s="39"/>
      <c r="C414" s="39"/>
      <c r="D414" s="40"/>
      <c r="E414" s="40"/>
      <c r="F414" s="40"/>
      <c r="G414" s="40"/>
      <c r="H414" s="40"/>
      <c r="I414" s="40"/>
      <c r="J414" s="40"/>
      <c r="K414" s="40"/>
      <c r="L414" s="40"/>
      <c r="M414" s="40"/>
      <c r="N414" s="40"/>
      <c r="O414" s="40"/>
      <c r="P414" s="40"/>
      <c r="Q414" s="40"/>
      <c r="R414" s="40"/>
      <c r="S414" s="40"/>
      <c r="T414" s="40"/>
      <c r="U414" s="40"/>
      <c r="V414" s="42"/>
      <c r="W414" s="40"/>
      <c r="X414" s="40"/>
      <c r="Y414" s="40"/>
      <c r="Z414" s="40"/>
      <c r="AA414" s="40"/>
      <c r="AB414" s="40"/>
      <c r="AC414" s="40"/>
      <c r="AD414" s="40"/>
      <c r="AE414" s="40"/>
      <c r="AF414" s="42"/>
      <c r="AG414" s="40"/>
      <c r="AH414" s="40"/>
      <c r="AI414" s="40"/>
      <c r="AJ414" s="40"/>
      <c r="AK414" s="40"/>
      <c r="AL414" s="40"/>
      <c r="AO414" s="5"/>
    </row>
    <row r="415" spans="1:41" s="6" customFormat="1" ht="15">
      <c r="A415" s="38"/>
      <c r="B415" s="39"/>
      <c r="C415" s="39"/>
      <c r="D415" s="40"/>
      <c r="E415" s="40"/>
      <c r="F415" s="40"/>
      <c r="G415" s="40"/>
      <c r="H415" s="40"/>
      <c r="I415" s="40"/>
      <c r="J415" s="40"/>
      <c r="K415" s="40"/>
      <c r="L415" s="40"/>
      <c r="M415" s="40"/>
      <c r="N415" s="40"/>
      <c r="O415" s="40"/>
      <c r="P415" s="40"/>
      <c r="Q415" s="40"/>
      <c r="R415" s="40"/>
      <c r="S415" s="40"/>
      <c r="T415" s="40"/>
      <c r="U415" s="40"/>
      <c r="V415" s="42"/>
      <c r="W415" s="40"/>
      <c r="X415" s="40"/>
      <c r="Y415" s="40"/>
      <c r="Z415" s="40"/>
      <c r="AA415" s="40"/>
      <c r="AB415" s="40"/>
      <c r="AC415" s="40"/>
      <c r="AD415" s="40"/>
      <c r="AE415" s="40"/>
      <c r="AF415" s="42"/>
      <c r="AG415" s="40"/>
      <c r="AH415" s="40"/>
      <c r="AI415" s="40"/>
      <c r="AJ415" s="40"/>
      <c r="AK415" s="40"/>
      <c r="AL415" s="40"/>
      <c r="AO415" s="5"/>
    </row>
    <row r="416" spans="1:41" s="6" customFormat="1" ht="15">
      <c r="A416" s="38"/>
      <c r="B416" s="39"/>
      <c r="C416" s="39"/>
      <c r="D416" s="40"/>
      <c r="E416" s="40"/>
      <c r="F416" s="40"/>
      <c r="G416" s="40"/>
      <c r="H416" s="40"/>
      <c r="I416" s="40"/>
      <c r="J416" s="40"/>
      <c r="K416" s="40"/>
      <c r="L416" s="40"/>
      <c r="M416" s="40"/>
      <c r="N416" s="40"/>
      <c r="O416" s="40"/>
      <c r="P416" s="40"/>
      <c r="Q416" s="40"/>
      <c r="R416" s="40"/>
      <c r="S416" s="40"/>
      <c r="T416" s="40"/>
      <c r="U416" s="40"/>
      <c r="V416" s="42"/>
      <c r="W416" s="40"/>
      <c r="X416" s="40"/>
      <c r="Y416" s="40"/>
      <c r="Z416" s="40"/>
      <c r="AA416" s="40"/>
      <c r="AB416" s="40"/>
      <c r="AC416" s="40"/>
      <c r="AD416" s="40"/>
      <c r="AE416" s="40"/>
      <c r="AF416" s="42"/>
      <c r="AG416" s="40"/>
      <c r="AH416" s="40"/>
      <c r="AI416" s="40"/>
      <c r="AJ416" s="40"/>
      <c r="AK416" s="40"/>
      <c r="AL416" s="40"/>
      <c r="AO416" s="33"/>
    </row>
    <row r="417" spans="1:41" s="6" customFormat="1" ht="15">
      <c r="A417" s="38"/>
      <c r="B417" s="39"/>
      <c r="C417" s="39"/>
      <c r="D417" s="40"/>
      <c r="E417" s="40"/>
      <c r="F417" s="40"/>
      <c r="G417" s="40"/>
      <c r="H417" s="40"/>
      <c r="I417" s="40"/>
      <c r="J417" s="40"/>
      <c r="K417" s="40"/>
      <c r="L417" s="40"/>
      <c r="M417" s="40"/>
      <c r="N417" s="40"/>
      <c r="O417" s="40"/>
      <c r="P417" s="40"/>
      <c r="Q417" s="40"/>
      <c r="R417" s="40"/>
      <c r="S417" s="40"/>
      <c r="T417" s="40"/>
      <c r="U417" s="40"/>
      <c r="V417" s="42"/>
      <c r="W417" s="40"/>
      <c r="X417" s="40"/>
      <c r="Y417" s="40"/>
      <c r="Z417" s="40"/>
      <c r="AA417" s="40"/>
      <c r="AB417" s="40"/>
      <c r="AC417" s="40"/>
      <c r="AD417" s="40"/>
      <c r="AE417" s="40"/>
      <c r="AF417" s="42"/>
      <c r="AG417" s="40"/>
      <c r="AH417" s="40"/>
      <c r="AI417" s="40"/>
      <c r="AJ417" s="40"/>
      <c r="AK417" s="40"/>
      <c r="AL417" s="40"/>
      <c r="AO417" s="33"/>
    </row>
    <row r="418" spans="1:41" s="6" customFormat="1" ht="15">
      <c r="A418" s="38"/>
      <c r="B418" s="39"/>
      <c r="C418" s="39"/>
      <c r="D418" s="40"/>
      <c r="E418" s="40"/>
      <c r="F418" s="40"/>
      <c r="G418" s="40"/>
      <c r="H418" s="40"/>
      <c r="I418" s="40"/>
      <c r="J418" s="40"/>
      <c r="K418" s="40"/>
      <c r="L418" s="40"/>
      <c r="M418" s="40"/>
      <c r="N418" s="40"/>
      <c r="O418" s="40"/>
      <c r="P418" s="40"/>
      <c r="Q418" s="40"/>
      <c r="R418" s="40"/>
      <c r="S418" s="40"/>
      <c r="T418" s="40"/>
      <c r="U418" s="40"/>
      <c r="V418" s="42"/>
      <c r="W418" s="40"/>
      <c r="X418" s="40"/>
      <c r="Y418" s="40"/>
      <c r="Z418" s="40"/>
      <c r="AA418" s="40"/>
      <c r="AB418" s="40"/>
      <c r="AC418" s="40"/>
      <c r="AD418" s="40"/>
      <c r="AE418" s="40"/>
      <c r="AF418" s="42"/>
      <c r="AG418" s="40"/>
      <c r="AH418" s="40"/>
      <c r="AI418" s="40"/>
      <c r="AJ418" s="40"/>
      <c r="AK418" s="40"/>
      <c r="AL418" s="40"/>
      <c r="AO418" s="5"/>
    </row>
    <row r="419" spans="1:41" s="6" customFormat="1" ht="15">
      <c r="A419" s="38"/>
      <c r="B419" s="39"/>
      <c r="C419" s="39"/>
      <c r="D419" s="40"/>
      <c r="E419" s="40"/>
      <c r="F419" s="40"/>
      <c r="G419" s="40"/>
      <c r="H419" s="40"/>
      <c r="I419" s="40"/>
      <c r="J419" s="40"/>
      <c r="K419" s="40"/>
      <c r="L419" s="40"/>
      <c r="M419" s="40"/>
      <c r="N419" s="40"/>
      <c r="O419" s="40"/>
      <c r="P419" s="40"/>
      <c r="Q419" s="40"/>
      <c r="R419" s="40"/>
      <c r="S419" s="40"/>
      <c r="T419" s="40"/>
      <c r="U419" s="40"/>
      <c r="V419" s="42"/>
      <c r="W419" s="40"/>
      <c r="X419" s="40"/>
      <c r="Y419" s="40"/>
      <c r="Z419" s="40"/>
      <c r="AA419" s="40"/>
      <c r="AB419" s="40"/>
      <c r="AC419" s="40"/>
      <c r="AD419" s="40"/>
      <c r="AE419" s="40"/>
      <c r="AF419" s="42"/>
      <c r="AG419" s="40"/>
      <c r="AH419" s="40"/>
      <c r="AI419" s="40"/>
      <c r="AJ419" s="40"/>
      <c r="AK419" s="40"/>
      <c r="AL419" s="40"/>
      <c r="AO419" s="5"/>
    </row>
    <row r="420" spans="1:41" s="6" customFormat="1" ht="15">
      <c r="A420" s="38"/>
      <c r="B420" s="39"/>
      <c r="C420" s="39"/>
      <c r="D420" s="40"/>
      <c r="E420" s="40"/>
      <c r="F420" s="40"/>
      <c r="G420" s="40"/>
      <c r="H420" s="40"/>
      <c r="I420" s="40"/>
      <c r="J420" s="40"/>
      <c r="K420" s="40"/>
      <c r="L420" s="40"/>
      <c r="M420" s="40"/>
      <c r="N420" s="40"/>
      <c r="O420" s="40"/>
      <c r="P420" s="40"/>
      <c r="Q420" s="40"/>
      <c r="R420" s="40"/>
      <c r="S420" s="40"/>
      <c r="T420" s="40"/>
      <c r="U420" s="40"/>
      <c r="V420" s="42"/>
      <c r="W420" s="40"/>
      <c r="X420" s="40"/>
      <c r="Y420" s="40"/>
      <c r="Z420" s="40"/>
      <c r="AA420" s="40"/>
      <c r="AB420" s="40"/>
      <c r="AC420" s="40"/>
      <c r="AD420" s="40"/>
      <c r="AE420" s="40"/>
      <c r="AF420" s="42"/>
      <c r="AG420" s="40"/>
      <c r="AH420" s="40"/>
      <c r="AI420" s="40"/>
      <c r="AJ420" s="40"/>
      <c r="AK420" s="40"/>
      <c r="AL420" s="40"/>
      <c r="AO420" s="33"/>
    </row>
    <row r="421" spans="1:41" s="6" customFormat="1" ht="15">
      <c r="A421" s="43"/>
      <c r="B421" s="39"/>
      <c r="C421" s="39"/>
      <c r="D421" s="40"/>
      <c r="E421" s="40"/>
      <c r="F421" s="40"/>
      <c r="G421" s="40"/>
      <c r="H421" s="41"/>
      <c r="I421" s="40"/>
      <c r="J421" s="40"/>
      <c r="K421" s="40"/>
      <c r="L421" s="40"/>
      <c r="M421" s="40"/>
      <c r="N421" s="40"/>
      <c r="O421" s="40"/>
      <c r="P421" s="40"/>
      <c r="Q421" s="40"/>
      <c r="R421" s="40"/>
      <c r="S421" s="40"/>
      <c r="T421" s="40"/>
      <c r="U421" s="40"/>
      <c r="V421" s="42"/>
      <c r="W421" s="40"/>
      <c r="X421" s="40"/>
      <c r="Y421" s="40"/>
      <c r="Z421" s="40"/>
      <c r="AA421" s="40"/>
      <c r="AB421" s="40"/>
      <c r="AC421" s="40"/>
      <c r="AD421" s="40"/>
      <c r="AE421" s="40"/>
      <c r="AF421" s="42"/>
      <c r="AG421" s="40"/>
      <c r="AH421" s="40"/>
      <c r="AI421" s="40"/>
      <c r="AJ421" s="40"/>
      <c r="AK421" s="40"/>
      <c r="AL421" s="40"/>
      <c r="AO421" s="33"/>
    </row>
    <row r="422" spans="1:41" s="6" customFormat="1" ht="15">
      <c r="A422" s="38"/>
      <c r="B422" s="39"/>
      <c r="C422" s="39"/>
      <c r="D422" s="40"/>
      <c r="E422" s="40"/>
      <c r="F422" s="40"/>
      <c r="G422" s="40"/>
      <c r="H422" s="40"/>
      <c r="I422" s="40"/>
      <c r="J422" s="40"/>
      <c r="K422" s="40"/>
      <c r="L422" s="40"/>
      <c r="M422" s="40"/>
      <c r="N422" s="40"/>
      <c r="O422" s="40"/>
      <c r="P422" s="40"/>
      <c r="Q422" s="40"/>
      <c r="R422" s="40"/>
      <c r="S422" s="40"/>
      <c r="T422" s="40"/>
      <c r="U422" s="40"/>
      <c r="V422" s="42"/>
      <c r="W422" s="40"/>
      <c r="X422" s="40"/>
      <c r="Y422" s="40"/>
      <c r="Z422" s="40"/>
      <c r="AA422" s="40"/>
      <c r="AB422" s="40"/>
      <c r="AC422" s="40"/>
      <c r="AD422" s="40"/>
      <c r="AE422" s="40"/>
      <c r="AF422" s="42"/>
      <c r="AG422" s="40"/>
      <c r="AH422" s="40"/>
      <c r="AI422" s="40"/>
      <c r="AJ422" s="40"/>
      <c r="AK422" s="40"/>
      <c r="AL422" s="40"/>
      <c r="AO422" s="5"/>
    </row>
    <row r="423" spans="1:41" s="6" customFormat="1" ht="15">
      <c r="A423" s="43"/>
      <c r="B423" s="39"/>
      <c r="C423" s="39"/>
      <c r="D423" s="40"/>
      <c r="E423" s="40"/>
      <c r="F423" s="40"/>
      <c r="G423" s="40"/>
      <c r="H423" s="40"/>
      <c r="I423" s="40"/>
      <c r="J423" s="40"/>
      <c r="K423" s="40"/>
      <c r="L423" s="40"/>
      <c r="M423" s="40"/>
      <c r="N423" s="40"/>
      <c r="O423" s="40"/>
      <c r="P423" s="40"/>
      <c r="Q423" s="40"/>
      <c r="R423" s="40"/>
      <c r="S423" s="40"/>
      <c r="T423" s="40"/>
      <c r="U423" s="40"/>
      <c r="V423" s="42"/>
      <c r="W423" s="40"/>
      <c r="X423" s="40"/>
      <c r="Y423" s="40"/>
      <c r="Z423" s="40"/>
      <c r="AA423" s="40"/>
      <c r="AB423" s="40"/>
      <c r="AC423" s="40"/>
      <c r="AD423" s="40"/>
      <c r="AE423" s="40"/>
      <c r="AF423" s="42"/>
      <c r="AG423" s="40"/>
      <c r="AH423" s="40"/>
      <c r="AI423" s="40"/>
      <c r="AJ423" s="40"/>
      <c r="AK423" s="40"/>
      <c r="AL423" s="40"/>
      <c r="AO423" s="5"/>
    </row>
    <row r="424" spans="1:41" s="6" customFormat="1" ht="15">
      <c r="A424" s="43"/>
      <c r="B424" s="39"/>
      <c r="C424" s="39"/>
      <c r="D424" s="40"/>
      <c r="E424" s="40"/>
      <c r="F424" s="40"/>
      <c r="G424" s="40"/>
      <c r="H424" s="40"/>
      <c r="I424" s="40"/>
      <c r="J424" s="40"/>
      <c r="K424" s="40"/>
      <c r="L424" s="40"/>
      <c r="M424" s="40"/>
      <c r="N424" s="40"/>
      <c r="O424" s="40"/>
      <c r="P424" s="40"/>
      <c r="Q424" s="40"/>
      <c r="R424" s="40"/>
      <c r="S424" s="40"/>
      <c r="T424" s="40"/>
      <c r="U424" s="40"/>
      <c r="V424" s="42"/>
      <c r="W424" s="40"/>
      <c r="X424" s="40"/>
      <c r="Y424" s="40"/>
      <c r="Z424" s="40"/>
      <c r="AA424" s="40"/>
      <c r="AB424" s="40"/>
      <c r="AC424" s="40"/>
      <c r="AD424" s="40"/>
      <c r="AE424" s="40"/>
      <c r="AF424" s="42"/>
      <c r="AG424" s="40"/>
      <c r="AH424" s="40"/>
      <c r="AI424" s="40"/>
      <c r="AJ424" s="40"/>
      <c r="AK424" s="40"/>
      <c r="AL424" s="40"/>
      <c r="AO424" s="33"/>
    </row>
    <row r="425" spans="1:41" s="6" customFormat="1" ht="15">
      <c r="A425" s="43"/>
      <c r="B425" s="39"/>
      <c r="C425" s="39"/>
      <c r="D425" s="40"/>
      <c r="E425" s="40"/>
      <c r="F425" s="40"/>
      <c r="G425" s="40"/>
      <c r="H425" s="40"/>
      <c r="I425" s="40"/>
      <c r="J425" s="40"/>
      <c r="K425" s="40"/>
      <c r="L425" s="40"/>
      <c r="M425" s="40"/>
      <c r="N425" s="40"/>
      <c r="O425" s="40"/>
      <c r="P425" s="40"/>
      <c r="Q425" s="40"/>
      <c r="R425" s="40"/>
      <c r="S425" s="40"/>
      <c r="T425" s="40"/>
      <c r="U425" s="40"/>
      <c r="V425" s="42"/>
      <c r="W425" s="40"/>
      <c r="X425" s="40"/>
      <c r="Y425" s="40"/>
      <c r="Z425" s="40"/>
      <c r="AA425" s="40"/>
      <c r="AB425" s="40"/>
      <c r="AC425" s="40"/>
      <c r="AD425" s="40"/>
      <c r="AE425" s="40"/>
      <c r="AF425" s="42"/>
      <c r="AG425" s="40"/>
      <c r="AH425" s="40"/>
      <c r="AI425" s="40"/>
      <c r="AJ425" s="40"/>
      <c r="AK425" s="40"/>
      <c r="AL425" s="40"/>
      <c r="AO425" s="33"/>
    </row>
    <row r="426" spans="1:41" s="6" customFormat="1" ht="15">
      <c r="A426" s="38"/>
      <c r="B426" s="39"/>
      <c r="C426" s="39"/>
      <c r="D426" s="40"/>
      <c r="E426" s="40"/>
      <c r="F426" s="40"/>
      <c r="G426" s="40"/>
      <c r="H426" s="40"/>
      <c r="I426" s="40"/>
      <c r="J426" s="40"/>
      <c r="K426" s="40"/>
      <c r="L426" s="40"/>
      <c r="M426" s="40"/>
      <c r="N426" s="40"/>
      <c r="O426" s="40"/>
      <c r="P426" s="40"/>
      <c r="Q426" s="40"/>
      <c r="R426" s="40"/>
      <c r="S426" s="40"/>
      <c r="T426" s="40"/>
      <c r="U426" s="40"/>
      <c r="V426" s="42"/>
      <c r="W426" s="40"/>
      <c r="X426" s="40"/>
      <c r="Y426" s="40"/>
      <c r="Z426" s="40"/>
      <c r="AA426" s="40"/>
      <c r="AB426" s="40"/>
      <c r="AC426" s="40"/>
      <c r="AD426" s="40"/>
      <c r="AE426" s="40"/>
      <c r="AF426" s="42"/>
      <c r="AG426" s="40"/>
      <c r="AH426" s="40"/>
      <c r="AI426" s="40"/>
      <c r="AJ426" s="40"/>
      <c r="AK426" s="40"/>
      <c r="AL426" s="40"/>
      <c r="AO426" s="5"/>
    </row>
    <row r="427" spans="1:41" s="6" customFormat="1" ht="15">
      <c r="A427" s="38"/>
      <c r="B427" s="39"/>
      <c r="C427" s="39"/>
      <c r="D427" s="40"/>
      <c r="E427" s="40"/>
      <c r="F427" s="40"/>
      <c r="G427" s="40"/>
      <c r="H427" s="40"/>
      <c r="I427" s="40"/>
      <c r="J427" s="40"/>
      <c r="K427" s="40"/>
      <c r="L427" s="40"/>
      <c r="M427" s="40"/>
      <c r="N427" s="40"/>
      <c r="O427" s="40"/>
      <c r="P427" s="40"/>
      <c r="Q427" s="40"/>
      <c r="R427" s="40"/>
      <c r="S427" s="40"/>
      <c r="T427" s="40"/>
      <c r="U427" s="40"/>
      <c r="V427" s="42"/>
      <c r="W427" s="40"/>
      <c r="X427" s="40"/>
      <c r="Y427" s="40"/>
      <c r="Z427" s="40"/>
      <c r="AA427" s="40"/>
      <c r="AB427" s="40"/>
      <c r="AC427" s="40"/>
      <c r="AD427" s="40"/>
      <c r="AE427" s="40"/>
      <c r="AF427" s="42"/>
      <c r="AG427" s="40"/>
      <c r="AH427" s="40"/>
      <c r="AI427" s="40"/>
      <c r="AJ427" s="40"/>
      <c r="AK427" s="40"/>
      <c r="AL427" s="40"/>
      <c r="AO427" s="5"/>
    </row>
    <row r="428" spans="1:41" s="6" customFormat="1" ht="15">
      <c r="A428" s="38"/>
      <c r="B428" s="39"/>
      <c r="C428" s="39"/>
      <c r="D428" s="40"/>
      <c r="E428" s="40"/>
      <c r="F428" s="40"/>
      <c r="G428" s="40"/>
      <c r="H428" s="40"/>
      <c r="I428" s="40"/>
      <c r="J428" s="40"/>
      <c r="K428" s="40"/>
      <c r="L428" s="40"/>
      <c r="M428" s="40"/>
      <c r="N428" s="40"/>
      <c r="O428" s="40"/>
      <c r="P428" s="40"/>
      <c r="Q428" s="40"/>
      <c r="R428" s="40"/>
      <c r="S428" s="40"/>
      <c r="T428" s="40"/>
      <c r="U428" s="40"/>
      <c r="V428" s="42"/>
      <c r="W428" s="40"/>
      <c r="X428" s="40"/>
      <c r="Y428" s="40"/>
      <c r="Z428" s="40"/>
      <c r="AA428" s="40"/>
      <c r="AB428" s="40"/>
      <c r="AC428" s="40"/>
      <c r="AD428" s="40"/>
      <c r="AE428" s="40"/>
      <c r="AF428" s="42"/>
      <c r="AG428" s="40"/>
      <c r="AH428" s="40"/>
      <c r="AI428" s="40"/>
      <c r="AJ428" s="40"/>
      <c r="AK428" s="40"/>
      <c r="AL428" s="40"/>
      <c r="AO428" s="33"/>
    </row>
    <row r="429" spans="1:41" s="6" customFormat="1" ht="15">
      <c r="A429" s="38"/>
      <c r="B429" s="39"/>
      <c r="C429" s="39"/>
      <c r="D429" s="40"/>
      <c r="E429" s="40"/>
      <c r="F429" s="40"/>
      <c r="G429" s="40"/>
      <c r="H429" s="40"/>
      <c r="I429" s="40"/>
      <c r="J429" s="40"/>
      <c r="K429" s="40"/>
      <c r="L429" s="40"/>
      <c r="M429" s="40"/>
      <c r="N429" s="40"/>
      <c r="O429" s="40"/>
      <c r="P429" s="40"/>
      <c r="Q429" s="40"/>
      <c r="R429" s="40"/>
      <c r="S429" s="40"/>
      <c r="T429" s="40"/>
      <c r="U429" s="40"/>
      <c r="V429" s="42"/>
      <c r="W429" s="40"/>
      <c r="X429" s="40"/>
      <c r="Y429" s="40"/>
      <c r="Z429" s="40"/>
      <c r="AA429" s="40"/>
      <c r="AB429" s="40"/>
      <c r="AC429" s="40"/>
      <c r="AD429" s="40"/>
      <c r="AE429" s="40"/>
      <c r="AF429" s="42"/>
      <c r="AG429" s="40"/>
      <c r="AH429" s="40"/>
      <c r="AI429" s="40"/>
      <c r="AJ429" s="40"/>
      <c r="AK429" s="40"/>
      <c r="AL429" s="40"/>
      <c r="AO429" s="33"/>
    </row>
    <row r="430" spans="1:41" s="6" customFormat="1" ht="15">
      <c r="A430" s="38"/>
      <c r="B430" s="39"/>
      <c r="C430" s="39"/>
      <c r="D430" s="40"/>
      <c r="E430" s="40"/>
      <c r="F430" s="40"/>
      <c r="G430" s="40"/>
      <c r="H430" s="40"/>
      <c r="I430" s="40"/>
      <c r="J430" s="40"/>
      <c r="K430" s="40"/>
      <c r="L430" s="40"/>
      <c r="M430" s="40"/>
      <c r="N430" s="40"/>
      <c r="O430" s="40"/>
      <c r="P430" s="40"/>
      <c r="Q430" s="40"/>
      <c r="R430" s="40"/>
      <c r="S430" s="40"/>
      <c r="T430" s="40"/>
      <c r="U430" s="40"/>
      <c r="V430" s="42"/>
      <c r="W430" s="40"/>
      <c r="X430" s="40"/>
      <c r="Y430" s="40"/>
      <c r="Z430" s="40"/>
      <c r="AA430" s="40"/>
      <c r="AB430" s="40"/>
      <c r="AC430" s="40"/>
      <c r="AD430" s="40"/>
      <c r="AE430" s="40"/>
      <c r="AF430" s="42"/>
      <c r="AG430" s="40"/>
      <c r="AH430" s="40"/>
      <c r="AI430" s="40"/>
      <c r="AJ430" s="40"/>
      <c r="AK430" s="40"/>
      <c r="AL430" s="40"/>
      <c r="AO430" s="5"/>
    </row>
    <row r="431" spans="1:41" s="6" customFormat="1" ht="15">
      <c r="A431" s="38"/>
      <c r="B431" s="39"/>
      <c r="C431" s="39"/>
      <c r="D431" s="40"/>
      <c r="E431" s="40"/>
      <c r="F431" s="40"/>
      <c r="G431" s="40"/>
      <c r="H431" s="41"/>
      <c r="I431" s="40"/>
      <c r="J431" s="40"/>
      <c r="K431" s="40"/>
      <c r="L431" s="40"/>
      <c r="M431" s="40"/>
      <c r="N431" s="40"/>
      <c r="O431" s="40"/>
      <c r="P431" s="40"/>
      <c r="Q431" s="40"/>
      <c r="R431" s="40"/>
      <c r="S431" s="40"/>
      <c r="T431" s="40"/>
      <c r="U431" s="40"/>
      <c r="V431" s="42"/>
      <c r="W431" s="40"/>
      <c r="X431" s="40"/>
      <c r="Y431" s="40"/>
      <c r="Z431" s="40"/>
      <c r="AA431" s="40"/>
      <c r="AB431" s="40"/>
      <c r="AC431" s="40"/>
      <c r="AD431" s="40"/>
      <c r="AE431" s="40"/>
      <c r="AF431" s="42"/>
      <c r="AG431" s="40"/>
      <c r="AH431" s="40"/>
      <c r="AI431" s="40"/>
      <c r="AJ431" s="40"/>
      <c r="AK431" s="40"/>
      <c r="AL431" s="40"/>
      <c r="AO431" s="5"/>
    </row>
    <row r="432" spans="1:41" s="6" customFormat="1" ht="15">
      <c r="A432" s="38"/>
      <c r="B432" s="39"/>
      <c r="C432" s="39"/>
      <c r="D432" s="40"/>
      <c r="E432" s="40"/>
      <c r="F432" s="40"/>
      <c r="G432" s="40"/>
      <c r="H432" s="40"/>
      <c r="I432" s="40"/>
      <c r="J432" s="40"/>
      <c r="K432" s="40"/>
      <c r="L432" s="40"/>
      <c r="M432" s="40"/>
      <c r="N432" s="40"/>
      <c r="O432" s="40"/>
      <c r="P432" s="40"/>
      <c r="Q432" s="40"/>
      <c r="R432" s="40"/>
      <c r="S432" s="40"/>
      <c r="T432" s="40"/>
      <c r="U432" s="40"/>
      <c r="V432" s="42"/>
      <c r="W432" s="40"/>
      <c r="X432" s="40"/>
      <c r="Y432" s="40"/>
      <c r="Z432" s="40"/>
      <c r="AA432" s="40"/>
      <c r="AB432" s="40"/>
      <c r="AC432" s="40"/>
      <c r="AD432" s="40"/>
      <c r="AE432" s="40"/>
      <c r="AF432" s="42"/>
      <c r="AG432" s="40"/>
      <c r="AH432" s="40"/>
      <c r="AI432" s="40"/>
      <c r="AJ432" s="40"/>
      <c r="AK432" s="40"/>
      <c r="AL432" s="40"/>
      <c r="AO432" s="33"/>
    </row>
    <row r="433" spans="1:41" s="6" customFormat="1" ht="15">
      <c r="A433" s="38"/>
      <c r="B433" s="39"/>
      <c r="C433" s="39"/>
      <c r="D433" s="40"/>
      <c r="E433" s="40"/>
      <c r="F433" s="40"/>
      <c r="G433" s="40"/>
      <c r="H433" s="40"/>
      <c r="I433" s="40"/>
      <c r="J433" s="40"/>
      <c r="K433" s="40"/>
      <c r="L433" s="40"/>
      <c r="M433" s="40"/>
      <c r="N433" s="40"/>
      <c r="O433" s="40"/>
      <c r="P433" s="40"/>
      <c r="Q433" s="40"/>
      <c r="R433" s="40"/>
      <c r="S433" s="40"/>
      <c r="T433" s="40"/>
      <c r="U433" s="40"/>
      <c r="V433" s="42"/>
      <c r="W433" s="40"/>
      <c r="X433" s="40"/>
      <c r="Y433" s="40"/>
      <c r="Z433" s="40"/>
      <c r="AA433" s="40"/>
      <c r="AB433" s="40"/>
      <c r="AC433" s="40"/>
      <c r="AD433" s="40"/>
      <c r="AE433" s="40"/>
      <c r="AF433" s="42"/>
      <c r="AG433" s="40"/>
      <c r="AH433" s="40"/>
      <c r="AI433" s="40"/>
      <c r="AJ433" s="40"/>
      <c r="AK433" s="40"/>
      <c r="AL433" s="40"/>
      <c r="AO433" s="33"/>
    </row>
    <row r="434" spans="1:41" s="6" customFormat="1" ht="15">
      <c r="A434" s="38"/>
      <c r="B434" s="39"/>
      <c r="C434" s="39"/>
      <c r="D434" s="40"/>
      <c r="E434" s="40"/>
      <c r="F434" s="40"/>
      <c r="G434" s="40"/>
      <c r="H434" s="40"/>
      <c r="I434" s="40"/>
      <c r="J434" s="40"/>
      <c r="K434" s="40"/>
      <c r="L434" s="40"/>
      <c r="M434" s="40"/>
      <c r="N434" s="40"/>
      <c r="O434" s="40"/>
      <c r="P434" s="40"/>
      <c r="Q434" s="40"/>
      <c r="R434" s="40"/>
      <c r="S434" s="40"/>
      <c r="T434" s="40"/>
      <c r="U434" s="40"/>
      <c r="V434" s="42"/>
      <c r="W434" s="40"/>
      <c r="X434" s="40"/>
      <c r="Y434" s="40"/>
      <c r="Z434" s="40"/>
      <c r="AA434" s="40"/>
      <c r="AB434" s="40"/>
      <c r="AC434" s="40"/>
      <c r="AD434" s="40"/>
      <c r="AE434" s="40"/>
      <c r="AF434" s="42"/>
      <c r="AG434" s="40"/>
      <c r="AH434" s="40"/>
      <c r="AI434" s="40"/>
      <c r="AJ434" s="40"/>
      <c r="AK434" s="40"/>
      <c r="AL434" s="40"/>
      <c r="AO434" s="5"/>
    </row>
    <row r="435" spans="1:41" s="6" customFormat="1" ht="15">
      <c r="A435" s="38"/>
      <c r="B435" s="39"/>
      <c r="C435" s="39"/>
      <c r="D435" s="40"/>
      <c r="E435" s="40"/>
      <c r="F435" s="40"/>
      <c r="G435" s="40"/>
      <c r="H435" s="40"/>
      <c r="I435" s="40"/>
      <c r="J435" s="40"/>
      <c r="K435" s="40"/>
      <c r="L435" s="40"/>
      <c r="M435" s="40"/>
      <c r="N435" s="40"/>
      <c r="O435" s="40"/>
      <c r="P435" s="40"/>
      <c r="Q435" s="40"/>
      <c r="R435" s="40"/>
      <c r="S435" s="40"/>
      <c r="T435" s="40"/>
      <c r="U435" s="40"/>
      <c r="V435" s="42"/>
      <c r="W435" s="40"/>
      <c r="X435" s="40"/>
      <c r="Y435" s="40"/>
      <c r="Z435" s="40"/>
      <c r="AA435" s="40"/>
      <c r="AB435" s="40"/>
      <c r="AC435" s="40"/>
      <c r="AD435" s="40"/>
      <c r="AE435" s="40"/>
      <c r="AF435" s="42"/>
      <c r="AG435" s="40"/>
      <c r="AH435" s="40"/>
      <c r="AI435" s="40"/>
      <c r="AJ435" s="40"/>
      <c r="AK435" s="40"/>
      <c r="AL435" s="40"/>
      <c r="AO435" s="5"/>
    </row>
    <row r="436" spans="1:41" s="6" customFormat="1" ht="15">
      <c r="A436" s="38"/>
      <c r="B436" s="39"/>
      <c r="C436" s="39"/>
      <c r="D436" s="40"/>
      <c r="E436" s="40"/>
      <c r="F436" s="40"/>
      <c r="G436" s="40"/>
      <c r="H436" s="40"/>
      <c r="I436" s="40"/>
      <c r="J436" s="40"/>
      <c r="K436" s="40"/>
      <c r="L436" s="40"/>
      <c r="M436" s="40"/>
      <c r="N436" s="40"/>
      <c r="O436" s="40"/>
      <c r="P436" s="40"/>
      <c r="Q436" s="40"/>
      <c r="R436" s="40"/>
      <c r="S436" s="40"/>
      <c r="T436" s="40"/>
      <c r="U436" s="40"/>
      <c r="V436" s="42"/>
      <c r="W436" s="40"/>
      <c r="X436" s="40"/>
      <c r="Y436" s="40"/>
      <c r="Z436" s="40"/>
      <c r="AA436" s="40"/>
      <c r="AB436" s="40"/>
      <c r="AC436" s="40"/>
      <c r="AD436" s="40"/>
      <c r="AE436" s="40"/>
      <c r="AF436" s="42"/>
      <c r="AG436" s="40"/>
      <c r="AH436" s="40"/>
      <c r="AI436" s="40"/>
      <c r="AJ436" s="40"/>
      <c r="AK436" s="40"/>
      <c r="AL436" s="40"/>
      <c r="AO436" s="33"/>
    </row>
    <row r="437" spans="1:41" s="6" customFormat="1" ht="15">
      <c r="A437" s="38"/>
      <c r="B437" s="39"/>
      <c r="C437" s="39"/>
      <c r="D437" s="40"/>
      <c r="E437" s="40"/>
      <c r="F437" s="40"/>
      <c r="G437" s="40"/>
      <c r="H437" s="40"/>
      <c r="I437" s="40"/>
      <c r="J437" s="40"/>
      <c r="K437" s="40"/>
      <c r="L437" s="40"/>
      <c r="M437" s="40"/>
      <c r="N437" s="40"/>
      <c r="O437" s="40"/>
      <c r="P437" s="40"/>
      <c r="Q437" s="40"/>
      <c r="R437" s="40"/>
      <c r="S437" s="40"/>
      <c r="T437" s="40"/>
      <c r="U437" s="40"/>
      <c r="V437" s="42"/>
      <c r="W437" s="40"/>
      <c r="X437" s="40"/>
      <c r="Y437" s="40"/>
      <c r="Z437" s="40"/>
      <c r="AA437" s="40"/>
      <c r="AB437" s="40"/>
      <c r="AC437" s="40"/>
      <c r="AD437" s="40"/>
      <c r="AE437" s="40"/>
      <c r="AF437" s="42"/>
      <c r="AG437" s="40"/>
      <c r="AH437" s="40"/>
      <c r="AI437" s="40"/>
      <c r="AJ437" s="40"/>
      <c r="AK437" s="40"/>
      <c r="AL437" s="40"/>
      <c r="AO437" s="33"/>
    </row>
    <row r="438" spans="1:41" s="6" customFormat="1" ht="15">
      <c r="A438" s="38"/>
      <c r="B438" s="39"/>
      <c r="C438" s="39"/>
      <c r="D438" s="40"/>
      <c r="E438" s="40"/>
      <c r="F438" s="40"/>
      <c r="G438" s="40"/>
      <c r="H438" s="40"/>
      <c r="I438" s="40"/>
      <c r="J438" s="40"/>
      <c r="K438" s="40"/>
      <c r="L438" s="40"/>
      <c r="M438" s="40"/>
      <c r="N438" s="40"/>
      <c r="O438" s="40"/>
      <c r="P438" s="40"/>
      <c r="Q438" s="40"/>
      <c r="R438" s="40"/>
      <c r="S438" s="40"/>
      <c r="T438" s="40"/>
      <c r="U438" s="40"/>
      <c r="V438" s="42"/>
      <c r="W438" s="40"/>
      <c r="X438" s="40"/>
      <c r="Y438" s="40"/>
      <c r="Z438" s="40"/>
      <c r="AA438" s="40"/>
      <c r="AB438" s="40"/>
      <c r="AC438" s="40"/>
      <c r="AD438" s="40"/>
      <c r="AE438" s="40"/>
      <c r="AF438" s="42"/>
      <c r="AG438" s="40"/>
      <c r="AH438" s="40"/>
      <c r="AI438" s="40"/>
      <c r="AJ438" s="40"/>
      <c r="AK438" s="40"/>
      <c r="AL438" s="40"/>
      <c r="AO438" s="5"/>
    </row>
    <row r="439" spans="1:41" s="6" customFormat="1" ht="15">
      <c r="A439" s="38"/>
      <c r="B439" s="39"/>
      <c r="C439" s="39"/>
      <c r="D439" s="40"/>
      <c r="E439" s="40"/>
      <c r="F439" s="40"/>
      <c r="G439" s="40"/>
      <c r="H439" s="40"/>
      <c r="I439" s="40"/>
      <c r="J439" s="40"/>
      <c r="K439" s="40"/>
      <c r="L439" s="40"/>
      <c r="M439" s="40"/>
      <c r="N439" s="40"/>
      <c r="O439" s="40"/>
      <c r="P439" s="40"/>
      <c r="Q439" s="40"/>
      <c r="R439" s="40"/>
      <c r="S439" s="40"/>
      <c r="T439" s="40"/>
      <c r="U439" s="40"/>
      <c r="V439" s="42"/>
      <c r="W439" s="40"/>
      <c r="X439" s="40"/>
      <c r="Y439" s="40"/>
      <c r="Z439" s="40"/>
      <c r="AA439" s="40"/>
      <c r="AB439" s="40"/>
      <c r="AC439" s="40"/>
      <c r="AD439" s="40"/>
      <c r="AE439" s="40"/>
      <c r="AF439" s="42"/>
      <c r="AG439" s="40"/>
      <c r="AH439" s="40"/>
      <c r="AI439" s="40"/>
      <c r="AJ439" s="40"/>
      <c r="AK439" s="40"/>
      <c r="AL439" s="40"/>
      <c r="AO439" s="5"/>
    </row>
    <row r="440" spans="1:41" s="6" customFormat="1" ht="15">
      <c r="A440" s="38"/>
      <c r="B440" s="39"/>
      <c r="C440" s="39"/>
      <c r="D440" s="40"/>
      <c r="E440" s="40"/>
      <c r="F440" s="40"/>
      <c r="G440" s="40"/>
      <c r="H440" s="40"/>
      <c r="I440" s="40"/>
      <c r="J440" s="40"/>
      <c r="K440" s="40"/>
      <c r="L440" s="40"/>
      <c r="M440" s="40"/>
      <c r="N440" s="40"/>
      <c r="O440" s="40"/>
      <c r="P440" s="40"/>
      <c r="Q440" s="40"/>
      <c r="R440" s="40"/>
      <c r="S440" s="40"/>
      <c r="T440" s="40"/>
      <c r="U440" s="40"/>
      <c r="V440" s="42"/>
      <c r="W440" s="40"/>
      <c r="X440" s="40"/>
      <c r="Y440" s="40"/>
      <c r="Z440" s="40"/>
      <c r="AA440" s="40"/>
      <c r="AB440" s="40"/>
      <c r="AC440" s="40"/>
      <c r="AD440" s="40"/>
      <c r="AE440" s="40"/>
      <c r="AF440" s="42"/>
      <c r="AG440" s="40"/>
      <c r="AH440" s="40"/>
      <c r="AI440" s="40"/>
      <c r="AJ440" s="40"/>
      <c r="AK440" s="40"/>
      <c r="AL440" s="40"/>
      <c r="AO440" s="33"/>
    </row>
    <row r="441" spans="1:41" s="6" customFormat="1" ht="15">
      <c r="A441" s="38"/>
      <c r="B441" s="39"/>
      <c r="C441" s="39"/>
      <c r="D441" s="40"/>
      <c r="E441" s="40"/>
      <c r="F441" s="40"/>
      <c r="G441" s="40"/>
      <c r="H441" s="40"/>
      <c r="I441" s="40"/>
      <c r="J441" s="40"/>
      <c r="K441" s="40"/>
      <c r="L441" s="40"/>
      <c r="M441" s="40"/>
      <c r="N441" s="40"/>
      <c r="O441" s="40"/>
      <c r="P441" s="40"/>
      <c r="Q441" s="40"/>
      <c r="R441" s="40"/>
      <c r="S441" s="40"/>
      <c r="T441" s="40"/>
      <c r="U441" s="40"/>
      <c r="V441" s="42"/>
      <c r="W441" s="40"/>
      <c r="X441" s="40"/>
      <c r="Y441" s="40"/>
      <c r="Z441" s="40"/>
      <c r="AA441" s="40"/>
      <c r="AB441" s="40"/>
      <c r="AC441" s="40"/>
      <c r="AD441" s="40"/>
      <c r="AE441" s="40"/>
      <c r="AF441" s="42"/>
      <c r="AG441" s="40"/>
      <c r="AH441" s="40"/>
      <c r="AI441" s="40"/>
      <c r="AJ441" s="40"/>
      <c r="AK441" s="40"/>
      <c r="AL441" s="40"/>
      <c r="AO441" s="33"/>
    </row>
    <row r="442" spans="1:41" s="6" customFormat="1" ht="15">
      <c r="A442" s="38"/>
      <c r="B442" s="39"/>
      <c r="C442" s="39"/>
      <c r="D442" s="40"/>
      <c r="E442" s="40"/>
      <c r="F442" s="40"/>
      <c r="G442" s="40"/>
      <c r="H442" s="41"/>
      <c r="I442" s="40"/>
      <c r="J442" s="40"/>
      <c r="K442" s="40"/>
      <c r="L442" s="40"/>
      <c r="M442" s="40"/>
      <c r="N442" s="40"/>
      <c r="O442" s="40"/>
      <c r="P442" s="40"/>
      <c r="Q442" s="40"/>
      <c r="R442" s="40"/>
      <c r="S442" s="40"/>
      <c r="T442" s="40"/>
      <c r="U442" s="40"/>
      <c r="V442" s="42"/>
      <c r="W442" s="40"/>
      <c r="X442" s="40"/>
      <c r="Y442" s="40"/>
      <c r="Z442" s="40"/>
      <c r="AA442" s="40"/>
      <c r="AB442" s="40"/>
      <c r="AC442" s="40"/>
      <c r="AD442" s="40"/>
      <c r="AE442" s="40"/>
      <c r="AF442" s="42"/>
      <c r="AG442" s="40"/>
      <c r="AH442" s="40"/>
      <c r="AI442" s="40"/>
      <c r="AJ442" s="40"/>
      <c r="AK442" s="40"/>
      <c r="AL442" s="40"/>
      <c r="AO442" s="5"/>
    </row>
    <row r="443" spans="1:41" s="6" customFormat="1" ht="15">
      <c r="A443" s="38"/>
      <c r="B443" s="39"/>
      <c r="C443" s="39"/>
      <c r="D443" s="40"/>
      <c r="E443" s="40"/>
      <c r="F443" s="40"/>
      <c r="G443" s="40"/>
      <c r="H443" s="40"/>
      <c r="I443" s="40"/>
      <c r="J443" s="40"/>
      <c r="K443" s="40"/>
      <c r="L443" s="40"/>
      <c r="M443" s="40"/>
      <c r="N443" s="40"/>
      <c r="O443" s="40"/>
      <c r="P443" s="40"/>
      <c r="Q443" s="40"/>
      <c r="R443" s="40"/>
      <c r="S443" s="40"/>
      <c r="T443" s="40"/>
      <c r="U443" s="40"/>
      <c r="V443" s="42"/>
      <c r="W443" s="40"/>
      <c r="X443" s="40"/>
      <c r="Y443" s="40"/>
      <c r="Z443" s="40"/>
      <c r="AA443" s="40"/>
      <c r="AB443" s="40"/>
      <c r="AC443" s="40"/>
      <c r="AD443" s="40"/>
      <c r="AE443" s="40"/>
      <c r="AF443" s="42"/>
      <c r="AG443" s="40"/>
      <c r="AH443" s="40"/>
      <c r="AI443" s="40"/>
      <c r="AJ443" s="40"/>
      <c r="AK443" s="40"/>
      <c r="AL443" s="40"/>
      <c r="AO443" s="5"/>
    </row>
    <row r="444" spans="1:41" s="6" customFormat="1" ht="15">
      <c r="A444" s="38"/>
      <c r="B444" s="39"/>
      <c r="C444" s="39"/>
      <c r="D444" s="40"/>
      <c r="E444" s="40"/>
      <c r="F444" s="40"/>
      <c r="G444" s="40"/>
      <c r="H444" s="40"/>
      <c r="I444" s="40"/>
      <c r="J444" s="40"/>
      <c r="K444" s="40"/>
      <c r="L444" s="40"/>
      <c r="M444" s="40"/>
      <c r="N444" s="40"/>
      <c r="O444" s="40"/>
      <c r="P444" s="40"/>
      <c r="Q444" s="40"/>
      <c r="R444" s="40"/>
      <c r="S444" s="40"/>
      <c r="T444" s="40"/>
      <c r="U444" s="40"/>
      <c r="V444" s="42"/>
      <c r="W444" s="40"/>
      <c r="X444" s="40"/>
      <c r="Y444" s="40"/>
      <c r="Z444" s="40"/>
      <c r="AA444" s="40"/>
      <c r="AB444" s="40"/>
      <c r="AC444" s="40"/>
      <c r="AD444" s="40"/>
      <c r="AE444" s="40"/>
      <c r="AF444" s="42"/>
      <c r="AG444" s="40"/>
      <c r="AH444" s="40"/>
      <c r="AI444" s="40"/>
      <c r="AJ444" s="40"/>
      <c r="AK444" s="40"/>
      <c r="AL444" s="40"/>
      <c r="AO444" s="33"/>
    </row>
    <row r="445" spans="1:41" s="6" customFormat="1" ht="15">
      <c r="A445" s="38"/>
      <c r="B445" s="39"/>
      <c r="C445" s="39"/>
      <c r="D445" s="40"/>
      <c r="E445" s="40"/>
      <c r="F445" s="40"/>
      <c r="G445" s="40"/>
      <c r="H445" s="40"/>
      <c r="I445" s="40"/>
      <c r="J445" s="40"/>
      <c r="K445" s="40"/>
      <c r="L445" s="40"/>
      <c r="M445" s="40"/>
      <c r="N445" s="40"/>
      <c r="O445" s="40"/>
      <c r="P445" s="40"/>
      <c r="Q445" s="40"/>
      <c r="R445" s="40"/>
      <c r="S445" s="40"/>
      <c r="T445" s="40"/>
      <c r="U445" s="40"/>
      <c r="V445" s="42"/>
      <c r="W445" s="40"/>
      <c r="X445" s="40"/>
      <c r="Y445" s="40"/>
      <c r="Z445" s="40"/>
      <c r="AA445" s="40"/>
      <c r="AB445" s="40"/>
      <c r="AC445" s="40"/>
      <c r="AD445" s="40"/>
      <c r="AE445" s="40"/>
      <c r="AF445" s="42"/>
      <c r="AG445" s="40"/>
      <c r="AH445" s="40"/>
      <c r="AI445" s="40"/>
      <c r="AJ445" s="40"/>
      <c r="AK445" s="40"/>
      <c r="AL445" s="40"/>
      <c r="AO445" s="33"/>
    </row>
    <row r="446" spans="1:41" s="6" customFormat="1" ht="15">
      <c r="A446" s="43"/>
      <c r="B446" s="39"/>
      <c r="C446" s="39"/>
      <c r="D446" s="40"/>
      <c r="E446" s="40"/>
      <c r="F446" s="40"/>
      <c r="G446" s="40"/>
      <c r="H446" s="40"/>
      <c r="I446" s="40"/>
      <c r="J446" s="40"/>
      <c r="K446" s="40"/>
      <c r="L446" s="40"/>
      <c r="M446" s="40"/>
      <c r="N446" s="40"/>
      <c r="O446" s="40"/>
      <c r="P446" s="40"/>
      <c r="Q446" s="40"/>
      <c r="R446" s="40"/>
      <c r="S446" s="40"/>
      <c r="T446" s="40"/>
      <c r="U446" s="40"/>
      <c r="V446" s="42"/>
      <c r="W446" s="40"/>
      <c r="X446" s="40"/>
      <c r="Y446" s="40"/>
      <c r="Z446" s="40"/>
      <c r="AA446" s="40"/>
      <c r="AB446" s="40"/>
      <c r="AC446" s="40"/>
      <c r="AD446" s="40"/>
      <c r="AE446" s="40"/>
      <c r="AF446" s="42"/>
      <c r="AG446" s="40"/>
      <c r="AH446" s="40"/>
      <c r="AI446" s="40"/>
      <c r="AJ446" s="40"/>
      <c r="AK446" s="40"/>
      <c r="AL446" s="40"/>
      <c r="AO446" s="5"/>
    </row>
    <row r="447" spans="1:41" s="6" customFormat="1" ht="15">
      <c r="A447" s="38"/>
      <c r="B447" s="39"/>
      <c r="C447" s="39"/>
      <c r="D447" s="40"/>
      <c r="E447" s="40"/>
      <c r="F447" s="40"/>
      <c r="G447" s="40"/>
      <c r="H447" s="40"/>
      <c r="I447" s="40"/>
      <c r="J447" s="40"/>
      <c r="K447" s="40"/>
      <c r="L447" s="40"/>
      <c r="M447" s="40"/>
      <c r="N447" s="40"/>
      <c r="O447" s="40"/>
      <c r="P447" s="40"/>
      <c r="Q447" s="40"/>
      <c r="R447" s="40"/>
      <c r="S447" s="40"/>
      <c r="T447" s="40"/>
      <c r="U447" s="40"/>
      <c r="V447" s="42"/>
      <c r="W447" s="40"/>
      <c r="X447" s="40"/>
      <c r="Y447" s="40"/>
      <c r="Z447" s="40"/>
      <c r="AA447" s="40"/>
      <c r="AB447" s="40"/>
      <c r="AC447" s="40"/>
      <c r="AD447" s="40"/>
      <c r="AE447" s="40"/>
      <c r="AF447" s="42"/>
      <c r="AG447" s="40"/>
      <c r="AH447" s="40"/>
      <c r="AI447" s="40"/>
      <c r="AJ447" s="40"/>
      <c r="AK447" s="40"/>
      <c r="AL447" s="40"/>
      <c r="AO447" s="5"/>
    </row>
    <row r="448" spans="1:41" s="6" customFormat="1" ht="15">
      <c r="A448" s="38"/>
      <c r="B448" s="39"/>
      <c r="C448" s="39"/>
      <c r="D448" s="40"/>
      <c r="E448" s="40"/>
      <c r="F448" s="40"/>
      <c r="G448" s="40"/>
      <c r="H448" s="40"/>
      <c r="I448" s="40"/>
      <c r="J448" s="40"/>
      <c r="K448" s="40"/>
      <c r="L448" s="40"/>
      <c r="M448" s="40"/>
      <c r="N448" s="40"/>
      <c r="O448" s="40"/>
      <c r="P448" s="40"/>
      <c r="Q448" s="40"/>
      <c r="R448" s="40"/>
      <c r="S448" s="40"/>
      <c r="T448" s="40"/>
      <c r="U448" s="40"/>
      <c r="V448" s="42"/>
      <c r="W448" s="40"/>
      <c r="X448" s="40"/>
      <c r="Y448" s="40"/>
      <c r="Z448" s="40"/>
      <c r="AA448" s="40"/>
      <c r="AB448" s="40"/>
      <c r="AC448" s="40"/>
      <c r="AD448" s="40"/>
      <c r="AE448" s="40"/>
      <c r="AF448" s="42"/>
      <c r="AG448" s="40"/>
      <c r="AH448" s="40"/>
      <c r="AI448" s="40"/>
      <c r="AJ448" s="40"/>
      <c r="AK448" s="40"/>
      <c r="AL448" s="40"/>
      <c r="AO448" s="33"/>
    </row>
    <row r="449" spans="1:41" s="6" customFormat="1" ht="15">
      <c r="A449" s="38"/>
      <c r="B449" s="39"/>
      <c r="C449" s="39"/>
      <c r="D449" s="40"/>
      <c r="E449" s="40"/>
      <c r="F449" s="40"/>
      <c r="G449" s="40"/>
      <c r="H449" s="40"/>
      <c r="I449" s="40"/>
      <c r="J449" s="40"/>
      <c r="K449" s="40"/>
      <c r="L449" s="40"/>
      <c r="M449" s="40"/>
      <c r="N449" s="40"/>
      <c r="O449" s="40"/>
      <c r="P449" s="40"/>
      <c r="Q449" s="40"/>
      <c r="R449" s="40"/>
      <c r="S449" s="40"/>
      <c r="T449" s="40"/>
      <c r="U449" s="40"/>
      <c r="V449" s="42"/>
      <c r="W449" s="40"/>
      <c r="X449" s="40"/>
      <c r="Y449" s="40"/>
      <c r="Z449" s="40"/>
      <c r="AA449" s="40"/>
      <c r="AB449" s="40"/>
      <c r="AC449" s="40"/>
      <c r="AD449" s="40"/>
      <c r="AE449" s="40"/>
      <c r="AF449" s="42"/>
      <c r="AG449" s="40"/>
      <c r="AH449" s="40"/>
      <c r="AI449" s="40"/>
      <c r="AJ449" s="40"/>
      <c r="AK449" s="40"/>
      <c r="AL449" s="40"/>
      <c r="AO449" s="33"/>
    </row>
    <row r="450" spans="1:41" s="6" customFormat="1" ht="15">
      <c r="A450" s="38"/>
      <c r="B450" s="39"/>
      <c r="C450" s="39"/>
      <c r="D450" s="40"/>
      <c r="E450" s="40"/>
      <c r="F450" s="40"/>
      <c r="G450" s="40"/>
      <c r="H450" s="40"/>
      <c r="I450" s="40"/>
      <c r="J450" s="40"/>
      <c r="K450" s="40"/>
      <c r="L450" s="40"/>
      <c r="M450" s="40"/>
      <c r="N450" s="40"/>
      <c r="O450" s="40"/>
      <c r="P450" s="40"/>
      <c r="Q450" s="40"/>
      <c r="R450" s="40"/>
      <c r="S450" s="40"/>
      <c r="T450" s="40"/>
      <c r="U450" s="40"/>
      <c r="V450" s="42"/>
      <c r="W450" s="40"/>
      <c r="X450" s="40"/>
      <c r="Y450" s="40"/>
      <c r="Z450" s="40"/>
      <c r="AA450" s="40"/>
      <c r="AB450" s="40"/>
      <c r="AC450" s="40"/>
      <c r="AD450" s="40"/>
      <c r="AE450" s="40"/>
      <c r="AF450" s="42"/>
      <c r="AG450" s="40"/>
      <c r="AH450" s="40"/>
      <c r="AI450" s="40"/>
      <c r="AJ450" s="40"/>
      <c r="AK450" s="40"/>
      <c r="AL450" s="40"/>
      <c r="AO450" s="5"/>
    </row>
    <row r="451" spans="1:41" s="6" customFormat="1" ht="15">
      <c r="A451" s="38"/>
      <c r="B451" s="39"/>
      <c r="C451" s="39"/>
      <c r="D451" s="40"/>
      <c r="E451" s="40"/>
      <c r="F451" s="40"/>
      <c r="G451" s="40"/>
      <c r="H451" s="40"/>
      <c r="I451" s="40"/>
      <c r="J451" s="40"/>
      <c r="K451" s="40"/>
      <c r="L451" s="40"/>
      <c r="M451" s="40"/>
      <c r="N451" s="40"/>
      <c r="O451" s="40"/>
      <c r="P451" s="40"/>
      <c r="Q451" s="40"/>
      <c r="R451" s="40"/>
      <c r="S451" s="40"/>
      <c r="T451" s="40"/>
      <c r="U451" s="40"/>
      <c r="V451" s="42"/>
      <c r="W451" s="40"/>
      <c r="X451" s="40"/>
      <c r="Y451" s="40"/>
      <c r="Z451" s="40"/>
      <c r="AA451" s="40"/>
      <c r="AB451" s="40"/>
      <c r="AC451" s="40"/>
      <c r="AD451" s="40"/>
      <c r="AE451" s="40"/>
      <c r="AF451" s="42"/>
      <c r="AG451" s="40"/>
      <c r="AH451" s="40"/>
      <c r="AI451" s="40"/>
      <c r="AJ451" s="40"/>
      <c r="AK451" s="40"/>
      <c r="AL451" s="40"/>
      <c r="AO451" s="5"/>
    </row>
    <row r="452" spans="1:41" s="6" customFormat="1" ht="15">
      <c r="A452" s="38"/>
      <c r="B452" s="39"/>
      <c r="C452" s="39"/>
      <c r="D452" s="40"/>
      <c r="E452" s="40"/>
      <c r="F452" s="40"/>
      <c r="G452" s="40"/>
      <c r="H452" s="40"/>
      <c r="I452" s="40"/>
      <c r="J452" s="40"/>
      <c r="K452" s="40"/>
      <c r="L452" s="40"/>
      <c r="M452" s="40"/>
      <c r="N452" s="40"/>
      <c r="O452" s="40"/>
      <c r="P452" s="40"/>
      <c r="Q452" s="40"/>
      <c r="R452" s="40"/>
      <c r="S452" s="40"/>
      <c r="T452" s="40"/>
      <c r="U452" s="40"/>
      <c r="V452" s="42"/>
      <c r="W452" s="40"/>
      <c r="X452" s="40"/>
      <c r="Y452" s="40"/>
      <c r="Z452" s="40"/>
      <c r="AA452" s="40"/>
      <c r="AB452" s="40"/>
      <c r="AC452" s="40"/>
      <c r="AD452" s="40"/>
      <c r="AE452" s="40"/>
      <c r="AF452" s="42"/>
      <c r="AG452" s="40"/>
      <c r="AH452" s="40"/>
      <c r="AI452" s="40"/>
      <c r="AJ452" s="40"/>
      <c r="AK452" s="40"/>
      <c r="AL452" s="40"/>
      <c r="AO452" s="33"/>
    </row>
    <row r="453" spans="1:41" s="6" customFormat="1" ht="15">
      <c r="A453" s="38"/>
      <c r="B453" s="39"/>
      <c r="C453" s="39"/>
      <c r="D453" s="40"/>
      <c r="E453" s="40"/>
      <c r="F453" s="40"/>
      <c r="G453" s="40"/>
      <c r="H453" s="40"/>
      <c r="I453" s="40"/>
      <c r="J453" s="40"/>
      <c r="K453" s="40"/>
      <c r="L453" s="40"/>
      <c r="M453" s="40"/>
      <c r="N453" s="40"/>
      <c r="O453" s="40"/>
      <c r="P453" s="40"/>
      <c r="Q453" s="40"/>
      <c r="R453" s="40"/>
      <c r="S453" s="40"/>
      <c r="T453" s="40"/>
      <c r="U453" s="40"/>
      <c r="V453" s="42"/>
      <c r="W453" s="40"/>
      <c r="X453" s="40"/>
      <c r="Y453" s="40"/>
      <c r="Z453" s="40"/>
      <c r="AA453" s="40"/>
      <c r="AB453" s="40"/>
      <c r="AC453" s="40"/>
      <c r="AD453" s="40"/>
      <c r="AE453" s="40"/>
      <c r="AF453" s="42"/>
      <c r="AG453" s="40"/>
      <c r="AH453" s="40"/>
      <c r="AI453" s="40"/>
      <c r="AJ453" s="40"/>
      <c r="AK453" s="40"/>
      <c r="AL453" s="40"/>
      <c r="AO453" s="33"/>
    </row>
    <row r="454" spans="1:41" s="6" customFormat="1" ht="15">
      <c r="A454" s="38"/>
      <c r="B454" s="39"/>
      <c r="C454" s="39"/>
      <c r="D454" s="40"/>
      <c r="E454" s="40"/>
      <c r="F454" s="40"/>
      <c r="G454" s="40"/>
      <c r="H454" s="40"/>
      <c r="I454" s="40"/>
      <c r="J454" s="40"/>
      <c r="K454" s="40"/>
      <c r="L454" s="40"/>
      <c r="M454" s="40"/>
      <c r="N454" s="40"/>
      <c r="O454" s="40"/>
      <c r="P454" s="40"/>
      <c r="Q454" s="40"/>
      <c r="R454" s="40"/>
      <c r="S454" s="40"/>
      <c r="T454" s="40"/>
      <c r="U454" s="40"/>
      <c r="V454" s="42"/>
      <c r="W454" s="40"/>
      <c r="X454" s="40"/>
      <c r="Y454" s="40"/>
      <c r="Z454" s="40"/>
      <c r="AA454" s="40"/>
      <c r="AB454" s="40"/>
      <c r="AC454" s="40"/>
      <c r="AD454" s="40"/>
      <c r="AE454" s="40"/>
      <c r="AF454" s="42"/>
      <c r="AG454" s="40"/>
      <c r="AH454" s="40"/>
      <c r="AI454" s="40"/>
      <c r="AJ454" s="40"/>
      <c r="AK454" s="40"/>
      <c r="AL454" s="40"/>
      <c r="AO454" s="5"/>
    </row>
    <row r="455" spans="1:41" s="6" customFormat="1" ht="15">
      <c r="A455" s="38"/>
      <c r="B455" s="39"/>
      <c r="C455" s="39"/>
      <c r="D455" s="40"/>
      <c r="E455" s="40"/>
      <c r="F455" s="40"/>
      <c r="G455" s="40"/>
      <c r="H455" s="40"/>
      <c r="I455" s="40"/>
      <c r="J455" s="40"/>
      <c r="K455" s="40"/>
      <c r="L455" s="40"/>
      <c r="M455" s="40"/>
      <c r="N455" s="40"/>
      <c r="O455" s="40"/>
      <c r="P455" s="40"/>
      <c r="Q455" s="40"/>
      <c r="R455" s="40"/>
      <c r="S455" s="40"/>
      <c r="T455" s="40"/>
      <c r="U455" s="40"/>
      <c r="V455" s="42"/>
      <c r="W455" s="40"/>
      <c r="X455" s="40"/>
      <c r="Y455" s="40"/>
      <c r="Z455" s="40"/>
      <c r="AA455" s="40"/>
      <c r="AB455" s="40"/>
      <c r="AC455" s="40"/>
      <c r="AD455" s="40"/>
      <c r="AE455" s="40"/>
      <c r="AF455" s="42"/>
      <c r="AG455" s="40"/>
      <c r="AH455" s="40"/>
      <c r="AI455" s="40"/>
      <c r="AJ455" s="40"/>
      <c r="AK455" s="40"/>
      <c r="AL455" s="40"/>
      <c r="AO455" s="5"/>
    </row>
    <row r="456" spans="1:41" s="6" customFormat="1" ht="15">
      <c r="A456" s="38"/>
      <c r="B456" s="39"/>
      <c r="C456" s="39"/>
      <c r="D456" s="40"/>
      <c r="E456" s="40"/>
      <c r="F456" s="40"/>
      <c r="G456" s="40"/>
      <c r="H456" s="40"/>
      <c r="I456" s="40"/>
      <c r="J456" s="40"/>
      <c r="K456" s="40"/>
      <c r="L456" s="40"/>
      <c r="M456" s="40"/>
      <c r="N456" s="40"/>
      <c r="O456" s="40"/>
      <c r="P456" s="40"/>
      <c r="Q456" s="40"/>
      <c r="R456" s="40"/>
      <c r="S456" s="40"/>
      <c r="T456" s="40"/>
      <c r="U456" s="40"/>
      <c r="V456" s="42"/>
      <c r="W456" s="40"/>
      <c r="X456" s="40"/>
      <c r="Y456" s="40"/>
      <c r="Z456" s="40"/>
      <c r="AA456" s="40"/>
      <c r="AB456" s="40"/>
      <c r="AC456" s="40"/>
      <c r="AD456" s="40"/>
      <c r="AE456" s="40"/>
      <c r="AF456" s="42"/>
      <c r="AG456" s="40"/>
      <c r="AH456" s="40"/>
      <c r="AI456" s="40"/>
      <c r="AJ456" s="40"/>
      <c r="AK456" s="40"/>
      <c r="AL456" s="40"/>
      <c r="AO456" s="33"/>
    </row>
    <row r="457" spans="1:41" s="6" customFormat="1" ht="15">
      <c r="A457" s="38"/>
      <c r="B457" s="39"/>
      <c r="C457" s="39"/>
      <c r="D457" s="40"/>
      <c r="E457" s="40"/>
      <c r="F457" s="40"/>
      <c r="G457" s="40"/>
      <c r="H457" s="40"/>
      <c r="I457" s="40"/>
      <c r="J457" s="40"/>
      <c r="K457" s="40"/>
      <c r="L457" s="40"/>
      <c r="M457" s="40"/>
      <c r="N457" s="40"/>
      <c r="O457" s="40"/>
      <c r="P457" s="40"/>
      <c r="Q457" s="40"/>
      <c r="R457" s="40"/>
      <c r="S457" s="40"/>
      <c r="T457" s="40"/>
      <c r="U457" s="40"/>
      <c r="V457" s="42"/>
      <c r="W457" s="40"/>
      <c r="X457" s="40"/>
      <c r="Y457" s="40"/>
      <c r="Z457" s="40"/>
      <c r="AA457" s="40"/>
      <c r="AB457" s="40"/>
      <c r="AC457" s="40"/>
      <c r="AD457" s="40"/>
      <c r="AE457" s="40"/>
      <c r="AF457" s="42"/>
      <c r="AG457" s="40"/>
      <c r="AH457" s="40"/>
      <c r="AI457" s="40"/>
      <c r="AJ457" s="40"/>
      <c r="AK457" s="40"/>
      <c r="AL457" s="40"/>
      <c r="AO457" s="33"/>
    </row>
    <row r="458" spans="1:41" s="6" customFormat="1" ht="15">
      <c r="A458" s="38"/>
      <c r="B458" s="39"/>
      <c r="C458" s="39"/>
      <c r="D458" s="40"/>
      <c r="E458" s="40"/>
      <c r="F458" s="40"/>
      <c r="G458" s="40"/>
      <c r="H458" s="41"/>
      <c r="I458" s="40"/>
      <c r="J458" s="40"/>
      <c r="K458" s="40"/>
      <c r="L458" s="40"/>
      <c r="M458" s="40"/>
      <c r="N458" s="40"/>
      <c r="O458" s="40"/>
      <c r="P458" s="40"/>
      <c r="Q458" s="40"/>
      <c r="R458" s="40"/>
      <c r="S458" s="40"/>
      <c r="T458" s="40"/>
      <c r="U458" s="40"/>
      <c r="V458" s="42"/>
      <c r="W458" s="40"/>
      <c r="X458" s="40"/>
      <c r="Y458" s="40"/>
      <c r="Z458" s="40"/>
      <c r="AA458" s="40"/>
      <c r="AB458" s="40"/>
      <c r="AC458" s="40"/>
      <c r="AD458" s="40"/>
      <c r="AE458" s="40"/>
      <c r="AF458" s="42"/>
      <c r="AG458" s="40"/>
      <c r="AH458" s="40"/>
      <c r="AI458" s="40"/>
      <c r="AJ458" s="40"/>
      <c r="AK458" s="40"/>
      <c r="AL458" s="40"/>
      <c r="AO458" s="5"/>
    </row>
    <row r="459" spans="1:41" s="6" customFormat="1" ht="15">
      <c r="A459" s="38"/>
      <c r="B459" s="39"/>
      <c r="C459" s="39"/>
      <c r="D459" s="40"/>
      <c r="E459" s="40"/>
      <c r="F459" s="40"/>
      <c r="G459" s="40"/>
      <c r="H459" s="40"/>
      <c r="I459" s="40"/>
      <c r="J459" s="40"/>
      <c r="K459" s="40"/>
      <c r="L459" s="40"/>
      <c r="M459" s="40"/>
      <c r="N459" s="40"/>
      <c r="O459" s="40"/>
      <c r="P459" s="40"/>
      <c r="Q459" s="40"/>
      <c r="R459" s="40"/>
      <c r="S459" s="40"/>
      <c r="T459" s="40"/>
      <c r="U459" s="40"/>
      <c r="V459" s="42"/>
      <c r="W459" s="40"/>
      <c r="X459" s="40"/>
      <c r="Y459" s="40"/>
      <c r="Z459" s="40"/>
      <c r="AA459" s="40"/>
      <c r="AB459" s="40"/>
      <c r="AC459" s="40"/>
      <c r="AD459" s="40"/>
      <c r="AE459" s="40"/>
      <c r="AF459" s="42"/>
      <c r="AG459" s="40"/>
      <c r="AH459" s="40"/>
      <c r="AI459" s="40"/>
      <c r="AJ459" s="40"/>
      <c r="AK459" s="40"/>
      <c r="AL459" s="40"/>
      <c r="AO459" s="5"/>
    </row>
    <row r="460" spans="1:41" s="6" customFormat="1" ht="15">
      <c r="A460" s="38"/>
      <c r="B460" s="39"/>
      <c r="C460" s="39"/>
      <c r="D460" s="40"/>
      <c r="E460" s="40"/>
      <c r="F460" s="40"/>
      <c r="G460" s="40"/>
      <c r="H460" s="40"/>
      <c r="I460" s="40"/>
      <c r="J460" s="40"/>
      <c r="K460" s="40"/>
      <c r="L460" s="40"/>
      <c r="M460" s="40"/>
      <c r="N460" s="40"/>
      <c r="O460" s="40"/>
      <c r="P460" s="40"/>
      <c r="Q460" s="40"/>
      <c r="R460" s="40"/>
      <c r="S460" s="40"/>
      <c r="T460" s="40"/>
      <c r="U460" s="40"/>
      <c r="V460" s="42"/>
      <c r="W460" s="40"/>
      <c r="X460" s="40"/>
      <c r="Y460" s="40"/>
      <c r="Z460" s="40"/>
      <c r="AA460" s="40"/>
      <c r="AB460" s="40"/>
      <c r="AC460" s="40"/>
      <c r="AD460" s="40"/>
      <c r="AE460" s="40"/>
      <c r="AF460" s="42"/>
      <c r="AG460" s="40"/>
      <c r="AH460" s="40"/>
      <c r="AI460" s="40"/>
      <c r="AJ460" s="40"/>
      <c r="AK460" s="40"/>
      <c r="AL460" s="40"/>
      <c r="AO460" s="33"/>
    </row>
    <row r="461" spans="1:41" s="6" customFormat="1" ht="15">
      <c r="A461" s="44"/>
      <c r="B461" s="45"/>
      <c r="C461" s="46"/>
      <c r="D461" s="40"/>
      <c r="E461" s="40"/>
      <c r="F461" s="40"/>
      <c r="G461" s="40"/>
      <c r="H461" s="40"/>
      <c r="I461" s="40"/>
      <c r="J461" s="40"/>
      <c r="K461" s="40"/>
      <c r="L461" s="40"/>
      <c r="M461" s="40"/>
      <c r="N461" s="40"/>
      <c r="O461" s="40"/>
      <c r="P461" s="40"/>
      <c r="Q461" s="40"/>
      <c r="R461" s="40"/>
      <c r="S461" s="40"/>
      <c r="T461" s="40"/>
      <c r="U461" s="40"/>
      <c r="V461" s="42"/>
      <c r="W461" s="40"/>
      <c r="X461" s="40"/>
      <c r="Y461" s="40"/>
      <c r="Z461" s="40"/>
      <c r="AA461" s="40"/>
      <c r="AB461" s="40"/>
      <c r="AC461" s="40"/>
      <c r="AD461" s="40"/>
      <c r="AE461" s="40"/>
      <c r="AF461" s="42"/>
      <c r="AG461" s="40"/>
      <c r="AH461" s="40"/>
      <c r="AI461" s="40"/>
      <c r="AJ461" s="40"/>
      <c r="AK461" s="40"/>
      <c r="AL461" s="40"/>
      <c r="AO461" s="33"/>
    </row>
    <row r="462" spans="1:41" s="6" customFormat="1" ht="15">
      <c r="A462" s="38"/>
      <c r="B462" s="39"/>
      <c r="C462" s="39"/>
      <c r="D462" s="40"/>
      <c r="E462" s="40"/>
      <c r="F462" s="40"/>
      <c r="G462" s="40"/>
      <c r="H462" s="40"/>
      <c r="I462" s="40"/>
      <c r="J462" s="40"/>
      <c r="K462" s="40"/>
      <c r="L462" s="40"/>
      <c r="M462" s="40"/>
      <c r="N462" s="40"/>
      <c r="O462" s="40"/>
      <c r="P462" s="40"/>
      <c r="Q462" s="40"/>
      <c r="R462" s="40"/>
      <c r="S462" s="40"/>
      <c r="T462" s="40"/>
      <c r="U462" s="40"/>
      <c r="V462" s="42"/>
      <c r="W462" s="40"/>
      <c r="X462" s="40"/>
      <c r="Y462" s="40"/>
      <c r="Z462" s="40"/>
      <c r="AA462" s="40"/>
      <c r="AB462" s="40"/>
      <c r="AC462" s="40"/>
      <c r="AD462" s="40"/>
      <c r="AE462" s="40"/>
      <c r="AF462" s="42"/>
      <c r="AG462" s="40"/>
      <c r="AH462" s="40"/>
      <c r="AI462" s="40"/>
      <c r="AJ462" s="40"/>
      <c r="AK462" s="40"/>
      <c r="AL462" s="40"/>
      <c r="AO462" s="5"/>
    </row>
    <row r="463" spans="1:41" s="6" customFormat="1" ht="15">
      <c r="A463" s="38"/>
      <c r="B463" s="39"/>
      <c r="C463" s="39"/>
      <c r="D463" s="40"/>
      <c r="E463" s="40"/>
      <c r="F463" s="40"/>
      <c r="G463" s="40"/>
      <c r="H463" s="40"/>
      <c r="I463" s="40"/>
      <c r="J463" s="40"/>
      <c r="K463" s="40"/>
      <c r="L463" s="40"/>
      <c r="M463" s="40"/>
      <c r="N463" s="40"/>
      <c r="O463" s="40"/>
      <c r="P463" s="40"/>
      <c r="Q463" s="40"/>
      <c r="R463" s="40"/>
      <c r="S463" s="40"/>
      <c r="T463" s="40"/>
      <c r="U463" s="40"/>
      <c r="V463" s="42"/>
      <c r="W463" s="40"/>
      <c r="X463" s="40"/>
      <c r="Y463" s="40"/>
      <c r="Z463" s="40"/>
      <c r="AA463" s="40"/>
      <c r="AB463" s="40"/>
      <c r="AC463" s="40"/>
      <c r="AD463" s="40"/>
      <c r="AE463" s="40"/>
      <c r="AF463" s="42"/>
      <c r="AG463" s="40"/>
      <c r="AH463" s="40"/>
      <c r="AI463" s="40"/>
      <c r="AJ463" s="40"/>
      <c r="AK463" s="40"/>
      <c r="AL463" s="40"/>
      <c r="AO463" s="5"/>
    </row>
    <row r="464" spans="1:41" s="6" customFormat="1" ht="15">
      <c r="A464" s="38"/>
      <c r="B464" s="39"/>
      <c r="C464" s="39"/>
      <c r="D464" s="40"/>
      <c r="E464" s="40"/>
      <c r="F464" s="40"/>
      <c r="G464" s="40"/>
      <c r="H464" s="40"/>
      <c r="I464" s="40"/>
      <c r="J464" s="40"/>
      <c r="K464" s="40"/>
      <c r="L464" s="40"/>
      <c r="M464" s="40"/>
      <c r="N464" s="40"/>
      <c r="O464" s="40"/>
      <c r="P464" s="40"/>
      <c r="Q464" s="40"/>
      <c r="R464" s="40"/>
      <c r="S464" s="40"/>
      <c r="T464" s="40"/>
      <c r="U464" s="40"/>
      <c r="V464" s="42"/>
      <c r="W464" s="40"/>
      <c r="X464" s="40"/>
      <c r="Y464" s="40"/>
      <c r="Z464" s="40"/>
      <c r="AA464" s="40"/>
      <c r="AB464" s="40"/>
      <c r="AC464" s="40"/>
      <c r="AD464" s="40"/>
      <c r="AE464" s="40"/>
      <c r="AF464" s="42"/>
      <c r="AG464" s="40"/>
      <c r="AH464" s="40"/>
      <c r="AI464" s="40"/>
      <c r="AJ464" s="40"/>
      <c r="AK464" s="40"/>
      <c r="AL464" s="40"/>
      <c r="AO464" s="33"/>
    </row>
    <row r="465" spans="1:41" s="6" customFormat="1" ht="15">
      <c r="A465" s="38"/>
      <c r="B465" s="39"/>
      <c r="C465" s="39"/>
      <c r="D465" s="40"/>
      <c r="E465" s="40"/>
      <c r="F465" s="40"/>
      <c r="G465" s="40"/>
      <c r="H465" s="40"/>
      <c r="I465" s="40"/>
      <c r="J465" s="40"/>
      <c r="K465" s="40"/>
      <c r="L465" s="40"/>
      <c r="M465" s="40"/>
      <c r="N465" s="40"/>
      <c r="O465" s="40"/>
      <c r="P465" s="40"/>
      <c r="Q465" s="40"/>
      <c r="R465" s="40"/>
      <c r="S465" s="40"/>
      <c r="T465" s="40"/>
      <c r="U465" s="40"/>
      <c r="V465" s="42"/>
      <c r="W465" s="40"/>
      <c r="X465" s="40"/>
      <c r="Y465" s="40"/>
      <c r="Z465" s="40"/>
      <c r="AA465" s="40"/>
      <c r="AB465" s="40"/>
      <c r="AC465" s="40"/>
      <c r="AD465" s="40"/>
      <c r="AE465" s="40"/>
      <c r="AF465" s="42"/>
      <c r="AG465" s="40"/>
      <c r="AH465" s="40"/>
      <c r="AI465" s="40"/>
      <c r="AJ465" s="40"/>
      <c r="AK465" s="40"/>
      <c r="AL465" s="40"/>
      <c r="AO465" s="33"/>
    </row>
    <row r="466" spans="1:41" s="6" customFormat="1" ht="15">
      <c r="A466" s="38"/>
      <c r="B466" s="39"/>
      <c r="C466" s="39"/>
      <c r="D466" s="40"/>
      <c r="E466" s="40"/>
      <c r="F466" s="40"/>
      <c r="G466" s="40"/>
      <c r="H466" s="40"/>
      <c r="I466" s="40"/>
      <c r="J466" s="40"/>
      <c r="K466" s="40"/>
      <c r="L466" s="40"/>
      <c r="M466" s="40"/>
      <c r="N466" s="40"/>
      <c r="O466" s="40"/>
      <c r="P466" s="40"/>
      <c r="Q466" s="40"/>
      <c r="R466" s="40"/>
      <c r="S466" s="40"/>
      <c r="T466" s="40"/>
      <c r="U466" s="40"/>
      <c r="V466" s="42"/>
      <c r="W466" s="40"/>
      <c r="X466" s="40"/>
      <c r="Y466" s="40"/>
      <c r="Z466" s="40"/>
      <c r="AA466" s="40"/>
      <c r="AB466" s="40"/>
      <c r="AC466" s="40"/>
      <c r="AD466" s="40"/>
      <c r="AE466" s="40"/>
      <c r="AF466" s="42"/>
      <c r="AG466" s="40"/>
      <c r="AH466" s="40"/>
      <c r="AI466" s="40"/>
      <c r="AJ466" s="40"/>
      <c r="AK466" s="40"/>
      <c r="AL466" s="40"/>
      <c r="AO466" s="5"/>
    </row>
    <row r="467" spans="1:41" s="6" customFormat="1" ht="15">
      <c r="A467" s="47"/>
      <c r="B467" s="48"/>
      <c r="C467" s="48"/>
      <c r="D467" s="40"/>
      <c r="E467" s="40"/>
      <c r="F467" s="40"/>
      <c r="G467" s="40"/>
      <c r="H467" s="41"/>
      <c r="I467" s="40"/>
      <c r="J467" s="40"/>
      <c r="K467" s="40"/>
      <c r="L467" s="40"/>
      <c r="M467" s="40"/>
      <c r="N467" s="40"/>
      <c r="O467" s="40"/>
      <c r="P467" s="40"/>
      <c r="Q467" s="40"/>
      <c r="R467" s="40"/>
      <c r="S467" s="40"/>
      <c r="T467" s="40"/>
      <c r="U467" s="40"/>
      <c r="V467" s="42"/>
      <c r="W467" s="40"/>
      <c r="X467" s="40"/>
      <c r="Y467" s="40"/>
      <c r="Z467" s="40"/>
      <c r="AA467" s="40"/>
      <c r="AB467" s="40"/>
      <c r="AC467" s="40"/>
      <c r="AD467" s="40"/>
      <c r="AE467" s="40"/>
      <c r="AF467" s="42"/>
      <c r="AG467" s="40"/>
      <c r="AH467" s="40"/>
      <c r="AI467" s="40"/>
      <c r="AJ467" s="40"/>
      <c r="AK467" s="40"/>
      <c r="AL467" s="40"/>
      <c r="AO467" s="5"/>
    </row>
    <row r="468" spans="1:41" s="6" customFormat="1" ht="15">
      <c r="A468" s="49"/>
      <c r="B468" s="50"/>
      <c r="C468" s="51"/>
      <c r="D468" s="40"/>
      <c r="E468" s="40"/>
      <c r="F468" s="40"/>
      <c r="G468" s="40"/>
      <c r="H468" s="40"/>
      <c r="I468" s="40"/>
      <c r="J468" s="40"/>
      <c r="K468" s="40"/>
      <c r="L468" s="40"/>
      <c r="M468" s="40"/>
      <c r="N468" s="40"/>
      <c r="O468" s="40"/>
      <c r="P468" s="40"/>
      <c r="Q468" s="40"/>
      <c r="R468" s="40"/>
      <c r="S468" s="40"/>
      <c r="T468" s="40"/>
      <c r="U468" s="40"/>
      <c r="V468" s="42"/>
      <c r="W468" s="40"/>
      <c r="X468" s="40"/>
      <c r="Y468" s="40"/>
      <c r="Z468" s="40"/>
      <c r="AA468" s="40"/>
      <c r="AB468" s="40"/>
      <c r="AC468" s="40"/>
      <c r="AD468" s="40"/>
      <c r="AE468" s="40"/>
      <c r="AF468" s="42"/>
      <c r="AG468" s="40"/>
      <c r="AH468" s="40"/>
      <c r="AI468" s="40"/>
      <c r="AJ468" s="40"/>
      <c r="AK468" s="40"/>
      <c r="AL468" s="40"/>
      <c r="AO468" s="33"/>
    </row>
    <row r="469" spans="1:41" s="6" customFormat="1" ht="15">
      <c r="A469" s="52"/>
      <c r="B469" s="53"/>
      <c r="C469" s="54"/>
      <c r="D469" s="40"/>
      <c r="E469" s="40"/>
      <c r="F469" s="40"/>
      <c r="G469" s="40"/>
      <c r="H469" s="40"/>
      <c r="I469" s="40"/>
      <c r="J469" s="40"/>
      <c r="K469" s="40"/>
      <c r="L469" s="40"/>
      <c r="M469" s="40"/>
      <c r="N469" s="40"/>
      <c r="O469" s="40"/>
      <c r="P469" s="40"/>
      <c r="Q469" s="40"/>
      <c r="R469" s="40"/>
      <c r="S469" s="40"/>
      <c r="T469" s="40"/>
      <c r="U469" s="40"/>
      <c r="V469" s="42"/>
      <c r="W469" s="40"/>
      <c r="X469" s="40"/>
      <c r="Y469" s="40"/>
      <c r="Z469" s="40"/>
      <c r="AA469" s="40"/>
      <c r="AB469" s="40"/>
      <c r="AC469" s="40"/>
      <c r="AD469" s="40"/>
      <c r="AE469" s="40"/>
      <c r="AF469" s="42"/>
      <c r="AG469" s="40"/>
      <c r="AH469" s="40"/>
      <c r="AI469" s="40"/>
      <c r="AJ469" s="40"/>
      <c r="AK469" s="40"/>
      <c r="AL469" s="40"/>
      <c r="AO469" s="33"/>
    </row>
    <row r="470" spans="1:41" s="6" customFormat="1" ht="15">
      <c r="A470" s="55"/>
      <c r="B470" s="56"/>
      <c r="C470" s="57"/>
      <c r="D470" s="40"/>
      <c r="E470" s="40"/>
      <c r="F470" s="40"/>
      <c r="G470" s="40"/>
      <c r="H470" s="40"/>
      <c r="I470" s="40"/>
      <c r="J470" s="40"/>
      <c r="K470" s="40"/>
      <c r="L470" s="40"/>
      <c r="M470" s="40"/>
      <c r="N470" s="40"/>
      <c r="O470" s="40"/>
      <c r="P470" s="40"/>
      <c r="Q470" s="40"/>
      <c r="R470" s="40"/>
      <c r="S470" s="40"/>
      <c r="T470" s="40"/>
      <c r="U470" s="40"/>
      <c r="V470" s="42"/>
      <c r="W470" s="40"/>
      <c r="X470" s="40"/>
      <c r="Y470" s="40"/>
      <c r="Z470" s="40"/>
      <c r="AA470" s="40"/>
      <c r="AB470" s="40"/>
      <c r="AC470" s="40"/>
      <c r="AD470" s="40"/>
      <c r="AE470" s="40"/>
      <c r="AF470" s="42"/>
      <c r="AG470" s="40"/>
      <c r="AH470" s="40"/>
      <c r="AI470" s="40"/>
      <c r="AJ470" s="40"/>
      <c r="AK470" s="40"/>
      <c r="AL470" s="40"/>
      <c r="AO470" s="5"/>
    </row>
    <row r="471" spans="1:41" s="6" customFormat="1" ht="15">
      <c r="A471" s="38"/>
      <c r="B471" s="39"/>
      <c r="C471" s="39"/>
      <c r="D471" s="40"/>
      <c r="E471" s="40"/>
      <c r="F471" s="40"/>
      <c r="G471" s="40"/>
      <c r="H471" s="40"/>
      <c r="I471" s="40"/>
      <c r="J471" s="40"/>
      <c r="K471" s="40"/>
      <c r="L471" s="40"/>
      <c r="M471" s="40"/>
      <c r="N471" s="40"/>
      <c r="O471" s="40"/>
      <c r="P471" s="40"/>
      <c r="Q471" s="40"/>
      <c r="R471" s="40"/>
      <c r="S471" s="40"/>
      <c r="T471" s="40"/>
      <c r="U471" s="40"/>
      <c r="V471" s="42"/>
      <c r="W471" s="40"/>
      <c r="X471" s="40"/>
      <c r="Y471" s="40"/>
      <c r="Z471" s="40"/>
      <c r="AA471" s="40"/>
      <c r="AB471" s="40"/>
      <c r="AC471" s="40"/>
      <c r="AD471" s="40"/>
      <c r="AE471" s="40"/>
      <c r="AF471" s="42"/>
      <c r="AG471" s="40"/>
      <c r="AH471" s="40"/>
      <c r="AI471" s="40"/>
      <c r="AJ471" s="40"/>
      <c r="AK471" s="40"/>
      <c r="AL471" s="40"/>
      <c r="AO471" s="5"/>
    </row>
    <row r="472" spans="1:41" s="6" customFormat="1" ht="15">
      <c r="A472" s="38"/>
      <c r="B472" s="39"/>
      <c r="C472" s="39"/>
      <c r="D472" s="40"/>
      <c r="E472" s="40"/>
      <c r="F472" s="40"/>
      <c r="G472" s="40"/>
      <c r="H472" s="40"/>
      <c r="I472" s="40"/>
      <c r="J472" s="40"/>
      <c r="K472" s="40"/>
      <c r="L472" s="40"/>
      <c r="M472" s="40"/>
      <c r="N472" s="40"/>
      <c r="O472" s="40"/>
      <c r="P472" s="40"/>
      <c r="Q472" s="40"/>
      <c r="R472" s="40"/>
      <c r="S472" s="40"/>
      <c r="T472" s="40"/>
      <c r="U472" s="40"/>
      <c r="V472" s="42"/>
      <c r="W472" s="40"/>
      <c r="X472" s="40"/>
      <c r="Y472" s="40"/>
      <c r="Z472" s="40"/>
      <c r="AA472" s="40"/>
      <c r="AB472" s="40"/>
      <c r="AC472" s="40"/>
      <c r="AD472" s="40"/>
      <c r="AE472" s="40"/>
      <c r="AF472" s="42"/>
      <c r="AG472" s="40"/>
      <c r="AH472" s="40"/>
      <c r="AI472" s="40"/>
      <c r="AJ472" s="40"/>
      <c r="AK472" s="40"/>
      <c r="AL472" s="40"/>
      <c r="AO472" s="33"/>
    </row>
    <row r="473" spans="1:41" s="6" customFormat="1" ht="15">
      <c r="A473" s="58"/>
      <c r="B473" s="59"/>
      <c r="C473" s="60"/>
      <c r="D473" s="40"/>
      <c r="E473" s="40"/>
      <c r="F473" s="40"/>
      <c r="G473" s="40"/>
      <c r="H473" s="40"/>
      <c r="I473" s="40"/>
      <c r="J473" s="40"/>
      <c r="K473" s="40"/>
      <c r="L473" s="40"/>
      <c r="M473" s="40"/>
      <c r="N473" s="40"/>
      <c r="O473" s="40"/>
      <c r="P473" s="40"/>
      <c r="Q473" s="40"/>
      <c r="R473" s="40"/>
      <c r="S473" s="40"/>
      <c r="T473" s="40"/>
      <c r="U473" s="40"/>
      <c r="V473" s="42"/>
      <c r="W473" s="40"/>
      <c r="X473" s="40"/>
      <c r="Y473" s="40"/>
      <c r="Z473" s="40"/>
      <c r="AA473" s="40"/>
      <c r="AB473" s="40"/>
      <c r="AC473" s="40"/>
      <c r="AD473" s="40"/>
      <c r="AE473" s="40"/>
      <c r="AF473" s="42"/>
      <c r="AG473" s="40"/>
      <c r="AH473" s="40"/>
      <c r="AI473" s="40"/>
      <c r="AJ473" s="40"/>
      <c r="AK473" s="40"/>
      <c r="AL473" s="40"/>
      <c r="AO473" s="33"/>
    </row>
    <row r="474" spans="1:41" s="6" customFormat="1" ht="15">
      <c r="A474" s="38"/>
      <c r="B474" s="39"/>
      <c r="C474" s="39"/>
      <c r="D474" s="40"/>
      <c r="E474" s="40"/>
      <c r="F474" s="40"/>
      <c r="G474" s="40"/>
      <c r="H474" s="40"/>
      <c r="I474" s="40"/>
      <c r="J474" s="40"/>
      <c r="K474" s="40"/>
      <c r="L474" s="40"/>
      <c r="M474" s="40"/>
      <c r="N474" s="40"/>
      <c r="O474" s="40"/>
      <c r="P474" s="40"/>
      <c r="Q474" s="40"/>
      <c r="R474" s="40"/>
      <c r="S474" s="40"/>
      <c r="T474" s="40"/>
      <c r="U474" s="40"/>
      <c r="V474" s="42"/>
      <c r="W474" s="40"/>
      <c r="X474" s="40"/>
      <c r="Y474" s="40"/>
      <c r="Z474" s="40"/>
      <c r="AA474" s="40"/>
      <c r="AB474" s="40"/>
      <c r="AC474" s="40"/>
      <c r="AD474" s="40"/>
      <c r="AE474" s="40"/>
      <c r="AF474" s="42"/>
      <c r="AG474" s="40"/>
      <c r="AH474" s="40"/>
      <c r="AI474" s="40"/>
      <c r="AJ474" s="40"/>
      <c r="AK474" s="40"/>
      <c r="AL474" s="40"/>
      <c r="AO474" s="5"/>
    </row>
    <row r="475" spans="1:41" s="6" customFormat="1" ht="15">
      <c r="A475" s="38"/>
      <c r="B475" s="39"/>
      <c r="C475" s="39"/>
      <c r="D475" s="40"/>
      <c r="E475" s="40"/>
      <c r="F475" s="40"/>
      <c r="G475" s="40"/>
      <c r="H475" s="40"/>
      <c r="I475" s="40"/>
      <c r="J475" s="40"/>
      <c r="K475" s="40"/>
      <c r="L475" s="40"/>
      <c r="M475" s="40"/>
      <c r="N475" s="40"/>
      <c r="O475" s="40"/>
      <c r="P475" s="40"/>
      <c r="Q475" s="40"/>
      <c r="R475" s="40"/>
      <c r="S475" s="40"/>
      <c r="T475" s="40"/>
      <c r="U475" s="40"/>
      <c r="V475" s="42"/>
      <c r="W475" s="40"/>
      <c r="X475" s="40"/>
      <c r="Y475" s="40"/>
      <c r="Z475" s="40"/>
      <c r="AA475" s="40"/>
      <c r="AB475" s="40"/>
      <c r="AC475" s="40"/>
      <c r="AD475" s="40"/>
      <c r="AE475" s="40"/>
      <c r="AF475" s="42"/>
      <c r="AG475" s="40"/>
      <c r="AH475" s="40"/>
      <c r="AI475" s="40"/>
      <c r="AJ475" s="40"/>
      <c r="AK475" s="40"/>
      <c r="AL475" s="40"/>
      <c r="AO475" s="5"/>
    </row>
    <row r="476" spans="1:41" s="6" customFormat="1" ht="15">
      <c r="A476" s="61"/>
      <c r="B476" s="62"/>
      <c r="C476" s="63"/>
      <c r="D476" s="40"/>
      <c r="E476" s="40"/>
      <c r="F476" s="40"/>
      <c r="G476" s="40"/>
      <c r="H476" s="40"/>
      <c r="I476" s="40"/>
      <c r="J476" s="40"/>
      <c r="K476" s="40"/>
      <c r="L476" s="40"/>
      <c r="M476" s="40"/>
      <c r="N476" s="40"/>
      <c r="O476" s="40"/>
      <c r="P476" s="40"/>
      <c r="Q476" s="40"/>
      <c r="R476" s="40"/>
      <c r="S476" s="40"/>
      <c r="T476" s="40"/>
      <c r="U476" s="40"/>
      <c r="V476" s="42"/>
      <c r="W476" s="40"/>
      <c r="X476" s="40"/>
      <c r="Y476" s="40"/>
      <c r="Z476" s="40"/>
      <c r="AA476" s="40"/>
      <c r="AB476" s="40"/>
      <c r="AC476" s="40"/>
      <c r="AD476" s="40"/>
      <c r="AE476" s="40"/>
      <c r="AF476" s="42"/>
      <c r="AG476" s="40"/>
      <c r="AH476" s="40"/>
      <c r="AI476" s="40"/>
      <c r="AJ476" s="40"/>
      <c r="AK476" s="40"/>
      <c r="AL476" s="40"/>
      <c r="AO476" s="33"/>
    </row>
    <row r="477" spans="1:41" s="6" customFormat="1" ht="15">
      <c r="A477" s="64"/>
      <c r="B477" s="65"/>
      <c r="C477" s="65"/>
      <c r="D477" s="40"/>
      <c r="E477" s="40"/>
      <c r="F477" s="40"/>
      <c r="G477" s="40"/>
      <c r="H477" s="40"/>
      <c r="I477" s="40"/>
      <c r="J477" s="40"/>
      <c r="K477" s="40"/>
      <c r="L477" s="40"/>
      <c r="M477" s="40"/>
      <c r="N477" s="40"/>
      <c r="O477" s="40"/>
      <c r="P477" s="40"/>
      <c r="Q477" s="40"/>
      <c r="R477" s="40"/>
      <c r="S477" s="40"/>
      <c r="T477" s="40"/>
      <c r="U477" s="40"/>
      <c r="V477" s="42"/>
      <c r="W477" s="40"/>
      <c r="X477" s="40"/>
      <c r="Y477" s="40"/>
      <c r="Z477" s="40"/>
      <c r="AA477" s="40"/>
      <c r="AB477" s="40"/>
      <c r="AC477" s="40"/>
      <c r="AD477" s="40"/>
      <c r="AE477" s="40"/>
      <c r="AF477" s="42"/>
      <c r="AG477" s="40"/>
      <c r="AH477" s="40"/>
      <c r="AI477" s="40"/>
      <c r="AJ477" s="40"/>
      <c r="AK477" s="40"/>
      <c r="AL477" s="40"/>
      <c r="AO477" s="33"/>
    </row>
    <row r="478" spans="1:41" s="6" customFormat="1" ht="15">
      <c r="A478" s="38"/>
      <c r="B478" s="39"/>
      <c r="C478" s="39"/>
      <c r="D478" s="40"/>
      <c r="E478" s="40"/>
      <c r="F478" s="40"/>
      <c r="G478" s="40"/>
      <c r="H478" s="40"/>
      <c r="I478" s="40"/>
      <c r="J478" s="40"/>
      <c r="K478" s="40"/>
      <c r="L478" s="40"/>
      <c r="M478" s="40"/>
      <c r="N478" s="40"/>
      <c r="O478" s="40"/>
      <c r="P478" s="40"/>
      <c r="Q478" s="40"/>
      <c r="R478" s="40"/>
      <c r="S478" s="40"/>
      <c r="T478" s="40"/>
      <c r="U478" s="40"/>
      <c r="V478" s="42"/>
      <c r="W478" s="40"/>
      <c r="X478" s="40"/>
      <c r="Y478" s="40"/>
      <c r="Z478" s="40"/>
      <c r="AA478" s="40"/>
      <c r="AB478" s="40"/>
      <c r="AC478" s="40"/>
      <c r="AD478" s="40"/>
      <c r="AE478" s="40"/>
      <c r="AF478" s="42"/>
      <c r="AG478" s="40"/>
      <c r="AH478" s="40"/>
      <c r="AI478" s="40"/>
      <c r="AJ478" s="40"/>
      <c r="AK478" s="40"/>
      <c r="AL478" s="40"/>
      <c r="AO478" s="5"/>
    </row>
    <row r="479" spans="1:41" s="6" customFormat="1" ht="15">
      <c r="A479" s="38"/>
      <c r="B479" s="39"/>
      <c r="C479" s="39"/>
      <c r="D479" s="40"/>
      <c r="E479" s="40"/>
      <c r="F479" s="40"/>
      <c r="G479" s="40"/>
      <c r="H479" s="40"/>
      <c r="I479" s="40"/>
      <c r="J479" s="40"/>
      <c r="K479" s="40"/>
      <c r="L479" s="40"/>
      <c r="M479" s="40"/>
      <c r="N479" s="40"/>
      <c r="O479" s="40"/>
      <c r="P479" s="40"/>
      <c r="Q479" s="40"/>
      <c r="R479" s="40"/>
      <c r="S479" s="40"/>
      <c r="T479" s="40"/>
      <c r="U479" s="40"/>
      <c r="V479" s="42"/>
      <c r="W479" s="40"/>
      <c r="X479" s="40"/>
      <c r="Y479" s="40"/>
      <c r="Z479" s="40"/>
      <c r="AA479" s="40"/>
      <c r="AB479" s="40"/>
      <c r="AC479" s="40"/>
      <c r="AD479" s="40"/>
      <c r="AE479" s="40"/>
      <c r="AF479" s="42"/>
      <c r="AG479" s="40"/>
      <c r="AH479" s="40"/>
      <c r="AI479" s="40"/>
      <c r="AJ479" s="40"/>
      <c r="AK479" s="40"/>
      <c r="AL479" s="40"/>
      <c r="AO479" s="5"/>
    </row>
    <row r="480" spans="1:41" s="6" customFormat="1" ht="15">
      <c r="A480" s="38"/>
      <c r="B480" s="39"/>
      <c r="C480" s="39"/>
      <c r="D480" s="40"/>
      <c r="E480" s="40"/>
      <c r="F480" s="40"/>
      <c r="G480" s="40"/>
      <c r="H480" s="41"/>
      <c r="I480" s="40"/>
      <c r="J480" s="40"/>
      <c r="K480" s="40"/>
      <c r="L480" s="40"/>
      <c r="M480" s="40"/>
      <c r="N480" s="40"/>
      <c r="O480" s="40"/>
      <c r="P480" s="40"/>
      <c r="Q480" s="40"/>
      <c r="R480" s="40"/>
      <c r="S480" s="40"/>
      <c r="T480" s="40"/>
      <c r="U480" s="40"/>
      <c r="V480" s="42"/>
      <c r="W480" s="40"/>
      <c r="X480" s="40"/>
      <c r="Y480" s="40"/>
      <c r="Z480" s="40"/>
      <c r="AA480" s="40"/>
      <c r="AB480" s="40"/>
      <c r="AC480" s="40"/>
      <c r="AD480" s="40"/>
      <c r="AE480" s="40"/>
      <c r="AF480" s="42"/>
      <c r="AG480" s="40"/>
      <c r="AH480" s="40"/>
      <c r="AI480" s="40"/>
      <c r="AJ480" s="40"/>
      <c r="AK480" s="40"/>
      <c r="AL480" s="40"/>
      <c r="AO480" s="33"/>
    </row>
    <row r="481" spans="1:41" s="6" customFormat="1" ht="15">
      <c r="A481" s="38"/>
      <c r="B481" s="39"/>
      <c r="C481" s="39"/>
      <c r="D481" s="66"/>
      <c r="E481" s="66"/>
      <c r="F481" s="66"/>
      <c r="G481" s="66"/>
      <c r="H481" s="66"/>
      <c r="I481" s="66"/>
      <c r="J481" s="66"/>
      <c r="K481" s="66"/>
      <c r="L481" s="66"/>
      <c r="M481" s="66"/>
      <c r="N481" s="66"/>
      <c r="O481" s="66"/>
      <c r="P481" s="66"/>
      <c r="Q481" s="66"/>
      <c r="R481" s="66"/>
      <c r="S481" s="66"/>
      <c r="T481" s="66"/>
      <c r="U481" s="66"/>
      <c r="V481" s="42"/>
      <c r="W481" s="66"/>
      <c r="X481" s="66"/>
      <c r="Y481" s="66"/>
      <c r="Z481" s="66"/>
      <c r="AA481" s="66"/>
      <c r="AB481" s="66"/>
      <c r="AC481" s="66"/>
      <c r="AD481" s="66"/>
      <c r="AE481" s="66"/>
      <c r="AF481" s="42"/>
      <c r="AG481" s="66"/>
      <c r="AH481" s="66"/>
      <c r="AI481" s="66"/>
      <c r="AJ481" s="66"/>
      <c r="AK481" s="66"/>
      <c r="AL481" s="66"/>
      <c r="AO481" s="33"/>
    </row>
    <row r="482" spans="1:41" s="6" customFormat="1" ht="15">
      <c r="A482" s="38"/>
      <c r="B482" s="39"/>
      <c r="C482" s="39"/>
      <c r="D482" s="66"/>
      <c r="E482" s="66"/>
      <c r="F482" s="66"/>
      <c r="G482" s="66"/>
      <c r="H482" s="66"/>
      <c r="I482" s="66"/>
      <c r="J482" s="66"/>
      <c r="K482" s="66"/>
      <c r="L482" s="66"/>
      <c r="M482" s="66"/>
      <c r="N482" s="66"/>
      <c r="O482" s="66"/>
      <c r="P482" s="66"/>
      <c r="Q482" s="66"/>
      <c r="R482" s="66"/>
      <c r="S482" s="66"/>
      <c r="T482" s="66"/>
      <c r="U482" s="66"/>
      <c r="V482" s="42"/>
      <c r="W482" s="66"/>
      <c r="X482" s="66"/>
      <c r="Y482" s="66"/>
      <c r="Z482" s="66"/>
      <c r="AA482" s="66"/>
      <c r="AB482" s="66"/>
      <c r="AC482" s="66"/>
      <c r="AD482" s="66"/>
      <c r="AE482" s="66"/>
      <c r="AF482" s="42"/>
      <c r="AG482" s="66"/>
      <c r="AH482" s="66"/>
      <c r="AI482" s="66"/>
      <c r="AJ482" s="66"/>
      <c r="AK482" s="66"/>
      <c r="AL482" s="66"/>
      <c r="AO482" s="5"/>
    </row>
    <row r="483" spans="1:41" s="6" customFormat="1" ht="15">
      <c r="A483" s="38"/>
      <c r="B483" s="39"/>
      <c r="C483" s="39"/>
      <c r="D483" s="66"/>
      <c r="E483" s="66"/>
      <c r="F483" s="66"/>
      <c r="G483" s="66"/>
      <c r="H483" s="66"/>
      <c r="I483" s="66"/>
      <c r="J483" s="66"/>
      <c r="K483" s="66"/>
      <c r="L483" s="66"/>
      <c r="M483" s="66"/>
      <c r="N483" s="66"/>
      <c r="O483" s="66"/>
      <c r="P483" s="66"/>
      <c r="Q483" s="66"/>
      <c r="R483" s="66"/>
      <c r="S483" s="66"/>
      <c r="T483" s="66"/>
      <c r="U483" s="66"/>
      <c r="V483" s="42"/>
      <c r="W483" s="66"/>
      <c r="X483" s="66"/>
      <c r="Y483" s="66"/>
      <c r="Z483" s="66"/>
      <c r="AA483" s="66"/>
      <c r="AB483" s="66"/>
      <c r="AC483" s="66"/>
      <c r="AD483" s="66"/>
      <c r="AE483" s="66"/>
      <c r="AF483" s="42"/>
      <c r="AG483" s="66"/>
      <c r="AH483" s="66"/>
      <c r="AI483" s="66"/>
      <c r="AJ483" s="66"/>
      <c r="AK483" s="66"/>
      <c r="AL483" s="66"/>
      <c r="AO483" s="5"/>
    </row>
    <row r="484" spans="1:41" s="6" customFormat="1" ht="15">
      <c r="A484" s="38"/>
      <c r="B484" s="39"/>
      <c r="C484" s="39"/>
      <c r="D484" s="66"/>
      <c r="E484" s="66"/>
      <c r="F484" s="66"/>
      <c r="G484" s="66"/>
      <c r="H484" s="66"/>
      <c r="I484" s="66"/>
      <c r="J484" s="66"/>
      <c r="K484" s="66"/>
      <c r="L484" s="66"/>
      <c r="M484" s="66"/>
      <c r="N484" s="66"/>
      <c r="O484" s="66"/>
      <c r="P484" s="66"/>
      <c r="Q484" s="66"/>
      <c r="R484" s="66"/>
      <c r="S484" s="66"/>
      <c r="T484" s="66"/>
      <c r="U484" s="66"/>
      <c r="V484" s="42"/>
      <c r="W484" s="66"/>
      <c r="X484" s="66"/>
      <c r="Y484" s="66"/>
      <c r="Z484" s="66"/>
      <c r="AA484" s="66"/>
      <c r="AB484" s="66"/>
      <c r="AC484" s="66"/>
      <c r="AD484" s="66"/>
      <c r="AE484" s="66"/>
      <c r="AF484" s="42"/>
      <c r="AG484" s="66"/>
      <c r="AH484" s="66"/>
      <c r="AI484" s="66"/>
      <c r="AJ484" s="66"/>
      <c r="AK484" s="66"/>
      <c r="AL484" s="66"/>
      <c r="AO484" s="33"/>
    </row>
    <row r="485" spans="1:41" s="6" customFormat="1" ht="15">
      <c r="A485" s="38"/>
      <c r="B485" s="39"/>
      <c r="C485" s="39"/>
      <c r="D485" s="66"/>
      <c r="E485" s="66"/>
      <c r="F485" s="66"/>
      <c r="G485" s="66"/>
      <c r="H485" s="66"/>
      <c r="I485" s="66"/>
      <c r="J485" s="66"/>
      <c r="K485" s="66"/>
      <c r="L485" s="66"/>
      <c r="M485" s="66"/>
      <c r="N485" s="66"/>
      <c r="O485" s="66"/>
      <c r="P485" s="66"/>
      <c r="Q485" s="66"/>
      <c r="R485" s="66"/>
      <c r="S485" s="66"/>
      <c r="T485" s="66"/>
      <c r="U485" s="66"/>
      <c r="V485" s="42"/>
      <c r="W485" s="66"/>
      <c r="X485" s="66"/>
      <c r="Y485" s="66"/>
      <c r="Z485" s="66"/>
      <c r="AA485" s="66"/>
      <c r="AB485" s="66"/>
      <c r="AC485" s="66"/>
      <c r="AD485" s="66"/>
      <c r="AE485" s="66"/>
      <c r="AF485" s="42"/>
      <c r="AG485" s="66"/>
      <c r="AH485" s="66"/>
      <c r="AI485" s="66"/>
      <c r="AJ485" s="66"/>
      <c r="AK485" s="66"/>
      <c r="AL485" s="66"/>
      <c r="AO485" s="33"/>
    </row>
    <row r="486" spans="1:41" s="6" customFormat="1" ht="15">
      <c r="A486" s="38"/>
      <c r="B486" s="39"/>
      <c r="C486" s="39"/>
      <c r="D486" s="66"/>
      <c r="E486" s="66"/>
      <c r="F486" s="66"/>
      <c r="G486" s="66"/>
      <c r="H486" s="66"/>
      <c r="I486" s="66"/>
      <c r="J486" s="66"/>
      <c r="K486" s="66"/>
      <c r="L486" s="66"/>
      <c r="M486" s="66"/>
      <c r="N486" s="66"/>
      <c r="O486" s="66"/>
      <c r="P486" s="66"/>
      <c r="Q486" s="66"/>
      <c r="R486" s="66"/>
      <c r="S486" s="66"/>
      <c r="T486" s="66"/>
      <c r="U486" s="66"/>
      <c r="V486" s="42"/>
      <c r="W486" s="66"/>
      <c r="X486" s="66"/>
      <c r="Y486" s="66"/>
      <c r="Z486" s="66"/>
      <c r="AA486" s="66"/>
      <c r="AB486" s="66"/>
      <c r="AC486" s="66"/>
      <c r="AD486" s="66"/>
      <c r="AE486" s="66"/>
      <c r="AF486" s="42"/>
      <c r="AG486" s="66"/>
      <c r="AH486" s="66"/>
      <c r="AI486" s="66"/>
      <c r="AJ486" s="66"/>
      <c r="AK486" s="66"/>
      <c r="AL486" s="66"/>
      <c r="AO486" s="5"/>
    </row>
    <row r="487" spans="1:41" s="6" customFormat="1" ht="15">
      <c r="A487" s="38"/>
      <c r="B487" s="39"/>
      <c r="C487" s="39"/>
      <c r="D487" s="66"/>
      <c r="E487" s="66"/>
      <c r="F487" s="66"/>
      <c r="G487" s="66"/>
      <c r="H487" s="66"/>
      <c r="I487" s="66"/>
      <c r="J487" s="66"/>
      <c r="K487" s="66"/>
      <c r="L487" s="66"/>
      <c r="M487" s="66"/>
      <c r="N487" s="66"/>
      <c r="O487" s="66"/>
      <c r="P487" s="66"/>
      <c r="Q487" s="66"/>
      <c r="R487" s="66"/>
      <c r="S487" s="66"/>
      <c r="T487" s="66"/>
      <c r="U487" s="66"/>
      <c r="V487" s="42"/>
      <c r="W487" s="66"/>
      <c r="X487" s="66"/>
      <c r="Y487" s="66"/>
      <c r="Z487" s="66"/>
      <c r="AA487" s="66"/>
      <c r="AB487" s="66"/>
      <c r="AC487" s="66"/>
      <c r="AD487" s="66"/>
      <c r="AE487" s="66"/>
      <c r="AF487" s="42"/>
      <c r="AG487" s="66"/>
      <c r="AH487" s="66"/>
      <c r="AI487" s="66"/>
      <c r="AJ487" s="66"/>
      <c r="AK487" s="66"/>
      <c r="AL487" s="66"/>
      <c r="AO487" s="5"/>
    </row>
    <row r="488" spans="1:41" s="6" customFormat="1" ht="15">
      <c r="A488" s="38"/>
      <c r="B488" s="39"/>
      <c r="C488" s="39"/>
      <c r="D488" s="66"/>
      <c r="E488" s="66"/>
      <c r="F488" s="66"/>
      <c r="G488" s="66"/>
      <c r="H488" s="67"/>
      <c r="I488" s="66"/>
      <c r="J488" s="66"/>
      <c r="K488" s="66"/>
      <c r="L488" s="66"/>
      <c r="M488" s="66"/>
      <c r="N488" s="66"/>
      <c r="O488" s="66"/>
      <c r="P488" s="66"/>
      <c r="Q488" s="66"/>
      <c r="R488" s="66"/>
      <c r="S488" s="66"/>
      <c r="T488" s="66"/>
      <c r="U488" s="66"/>
      <c r="V488" s="42"/>
      <c r="W488" s="66"/>
      <c r="X488" s="66"/>
      <c r="Y488" s="66"/>
      <c r="Z488" s="66"/>
      <c r="AA488" s="66"/>
      <c r="AB488" s="66"/>
      <c r="AC488" s="66"/>
      <c r="AD488" s="66"/>
      <c r="AE488" s="66"/>
      <c r="AF488" s="42"/>
      <c r="AG488" s="66"/>
      <c r="AH488" s="66"/>
      <c r="AI488" s="66"/>
      <c r="AJ488" s="66"/>
      <c r="AK488" s="66"/>
      <c r="AL488" s="66"/>
      <c r="AO488" s="33"/>
    </row>
    <row r="489" spans="1:41" s="6" customFormat="1" ht="15">
      <c r="A489" s="38"/>
      <c r="B489" s="39"/>
      <c r="C489" s="39"/>
      <c r="D489" s="40"/>
      <c r="E489" s="40"/>
      <c r="F489" s="40"/>
      <c r="G489" s="40"/>
      <c r="H489" s="40"/>
      <c r="I489" s="40"/>
      <c r="J489" s="40"/>
      <c r="K489" s="40"/>
      <c r="L489" s="40"/>
      <c r="M489" s="40"/>
      <c r="N489" s="40"/>
      <c r="O489" s="40"/>
      <c r="P489" s="40"/>
      <c r="Q489" s="40"/>
      <c r="R489" s="40"/>
      <c r="S489" s="40"/>
      <c r="T489" s="40"/>
      <c r="U489" s="40"/>
      <c r="V489" s="42"/>
      <c r="W489" s="40"/>
      <c r="X489" s="40"/>
      <c r="Y489" s="40"/>
      <c r="Z489" s="40"/>
      <c r="AA489" s="40"/>
      <c r="AB489" s="40"/>
      <c r="AC489" s="40"/>
      <c r="AD489" s="40"/>
      <c r="AE489" s="40"/>
      <c r="AF489" s="42"/>
      <c r="AG489" s="40"/>
      <c r="AH489" s="40"/>
      <c r="AI489" s="40"/>
      <c r="AJ489" s="40"/>
      <c r="AK489" s="40"/>
      <c r="AL489" s="40"/>
      <c r="AO489" s="33"/>
    </row>
    <row r="490" spans="1:41" s="6" customFormat="1" ht="15">
      <c r="A490" s="38"/>
      <c r="B490" s="39"/>
      <c r="C490" s="39"/>
      <c r="D490" s="40"/>
      <c r="E490" s="40"/>
      <c r="F490" s="40"/>
      <c r="G490" s="40"/>
      <c r="H490" s="40"/>
      <c r="I490" s="40"/>
      <c r="J490" s="40"/>
      <c r="K490" s="40"/>
      <c r="L490" s="40"/>
      <c r="M490" s="40"/>
      <c r="N490" s="40"/>
      <c r="O490" s="40"/>
      <c r="P490" s="40"/>
      <c r="Q490" s="40"/>
      <c r="R490" s="40"/>
      <c r="S490" s="40"/>
      <c r="T490" s="40"/>
      <c r="U490" s="40"/>
      <c r="V490" s="42"/>
      <c r="W490" s="40"/>
      <c r="X490" s="40"/>
      <c r="Y490" s="40"/>
      <c r="Z490" s="40"/>
      <c r="AA490" s="40"/>
      <c r="AB490" s="40"/>
      <c r="AC490" s="40"/>
      <c r="AD490" s="40"/>
      <c r="AE490" s="40"/>
      <c r="AF490" s="42"/>
      <c r="AG490" s="40"/>
      <c r="AH490" s="40"/>
      <c r="AI490" s="40"/>
      <c r="AJ490" s="40"/>
      <c r="AK490" s="40"/>
      <c r="AL490" s="40"/>
      <c r="AO490" s="5"/>
    </row>
    <row r="491" spans="1:41" s="6" customFormat="1" ht="15">
      <c r="A491" s="38"/>
      <c r="B491" s="39"/>
      <c r="C491" s="39"/>
      <c r="D491" s="40"/>
      <c r="E491" s="40"/>
      <c r="F491" s="40"/>
      <c r="G491" s="40"/>
      <c r="H491" s="40"/>
      <c r="I491" s="40"/>
      <c r="J491" s="40"/>
      <c r="K491" s="40"/>
      <c r="L491" s="40"/>
      <c r="M491" s="40"/>
      <c r="N491" s="40"/>
      <c r="O491" s="40"/>
      <c r="P491" s="40"/>
      <c r="Q491" s="40"/>
      <c r="R491" s="40"/>
      <c r="S491" s="40"/>
      <c r="T491" s="40"/>
      <c r="U491" s="40"/>
      <c r="V491" s="42"/>
      <c r="W491" s="40"/>
      <c r="X491" s="40"/>
      <c r="Y491" s="40"/>
      <c r="Z491" s="40"/>
      <c r="AA491" s="40"/>
      <c r="AB491" s="40"/>
      <c r="AC491" s="40"/>
      <c r="AD491" s="40"/>
      <c r="AE491" s="40"/>
      <c r="AF491" s="42"/>
      <c r="AG491" s="40"/>
      <c r="AH491" s="40"/>
      <c r="AI491" s="40"/>
      <c r="AJ491" s="40"/>
      <c r="AK491" s="40"/>
      <c r="AL491" s="40"/>
      <c r="AO491" s="5"/>
    </row>
    <row r="492" spans="1:41" s="6" customFormat="1" ht="15">
      <c r="A492" s="38"/>
      <c r="B492" s="39"/>
      <c r="C492" s="39"/>
      <c r="D492" s="40"/>
      <c r="E492" s="40"/>
      <c r="F492" s="40"/>
      <c r="G492" s="40"/>
      <c r="H492" s="40"/>
      <c r="I492" s="40"/>
      <c r="J492" s="40"/>
      <c r="K492" s="40"/>
      <c r="L492" s="40"/>
      <c r="M492" s="40"/>
      <c r="N492" s="40"/>
      <c r="O492" s="40"/>
      <c r="P492" s="40"/>
      <c r="Q492" s="40"/>
      <c r="R492" s="40"/>
      <c r="S492" s="40"/>
      <c r="T492" s="40"/>
      <c r="U492" s="40"/>
      <c r="V492" s="42"/>
      <c r="W492" s="40"/>
      <c r="X492" s="40"/>
      <c r="Y492" s="40"/>
      <c r="Z492" s="40"/>
      <c r="AA492" s="40"/>
      <c r="AB492" s="40"/>
      <c r="AC492" s="40"/>
      <c r="AD492" s="40"/>
      <c r="AE492" s="40"/>
      <c r="AF492" s="42"/>
      <c r="AG492" s="40"/>
      <c r="AH492" s="40"/>
      <c r="AI492" s="40"/>
      <c r="AJ492" s="40"/>
      <c r="AK492" s="40"/>
      <c r="AL492" s="40"/>
      <c r="AO492" s="33"/>
    </row>
    <row r="493" spans="1:41" s="6" customFormat="1" ht="15">
      <c r="A493" s="38"/>
      <c r="B493" s="39"/>
      <c r="C493" s="39"/>
      <c r="D493" s="40"/>
      <c r="E493" s="40"/>
      <c r="F493" s="40"/>
      <c r="G493" s="40"/>
      <c r="H493" s="40"/>
      <c r="I493" s="40"/>
      <c r="J493" s="40"/>
      <c r="K493" s="40"/>
      <c r="L493" s="40"/>
      <c r="M493" s="40"/>
      <c r="N493" s="40"/>
      <c r="O493" s="40"/>
      <c r="P493" s="40"/>
      <c r="Q493" s="40"/>
      <c r="R493" s="40"/>
      <c r="S493" s="40"/>
      <c r="T493" s="40"/>
      <c r="U493" s="40"/>
      <c r="V493" s="42"/>
      <c r="W493" s="40"/>
      <c r="X493" s="40"/>
      <c r="Y493" s="40"/>
      <c r="Z493" s="40"/>
      <c r="AA493" s="40"/>
      <c r="AB493" s="40"/>
      <c r="AC493" s="40"/>
      <c r="AD493" s="40"/>
      <c r="AE493" s="40"/>
      <c r="AF493" s="42"/>
      <c r="AG493" s="40"/>
      <c r="AH493" s="40"/>
      <c r="AI493" s="40"/>
      <c r="AJ493" s="40"/>
      <c r="AK493" s="40"/>
      <c r="AL493" s="40"/>
      <c r="AO493" s="33"/>
    </row>
    <row r="494" spans="1:41" s="6" customFormat="1" ht="15">
      <c r="A494" s="38"/>
      <c r="B494" s="39"/>
      <c r="C494" s="39"/>
      <c r="D494" s="40"/>
      <c r="E494" s="40"/>
      <c r="F494" s="40"/>
      <c r="G494" s="40"/>
      <c r="H494" s="40"/>
      <c r="I494" s="40"/>
      <c r="J494" s="40"/>
      <c r="K494" s="40"/>
      <c r="L494" s="40"/>
      <c r="M494" s="40"/>
      <c r="N494" s="40"/>
      <c r="O494" s="40"/>
      <c r="P494" s="40"/>
      <c r="Q494" s="40"/>
      <c r="R494" s="40"/>
      <c r="S494" s="40"/>
      <c r="T494" s="40"/>
      <c r="U494" s="40"/>
      <c r="V494" s="42"/>
      <c r="W494" s="40"/>
      <c r="X494" s="40"/>
      <c r="Y494" s="40"/>
      <c r="Z494" s="40"/>
      <c r="AA494" s="40"/>
      <c r="AB494" s="40"/>
      <c r="AC494" s="40"/>
      <c r="AD494" s="40"/>
      <c r="AE494" s="40"/>
      <c r="AF494" s="42"/>
      <c r="AG494" s="40"/>
      <c r="AH494" s="40"/>
      <c r="AI494" s="40"/>
      <c r="AJ494" s="40"/>
      <c r="AK494" s="40"/>
      <c r="AL494" s="40"/>
      <c r="AO494" s="5"/>
    </row>
    <row r="495" spans="1:41" s="6" customFormat="1" ht="15">
      <c r="A495" s="38"/>
      <c r="B495" s="39"/>
      <c r="C495" s="39"/>
      <c r="D495" s="40"/>
      <c r="E495" s="40"/>
      <c r="F495" s="40"/>
      <c r="G495" s="40"/>
      <c r="H495" s="40"/>
      <c r="I495" s="40"/>
      <c r="J495" s="40"/>
      <c r="K495" s="40"/>
      <c r="L495" s="40"/>
      <c r="M495" s="40"/>
      <c r="N495" s="40"/>
      <c r="O495" s="40"/>
      <c r="P495" s="40"/>
      <c r="Q495" s="40"/>
      <c r="R495" s="40"/>
      <c r="S495" s="40"/>
      <c r="T495" s="40"/>
      <c r="U495" s="40"/>
      <c r="V495" s="42"/>
      <c r="W495" s="40"/>
      <c r="X495" s="40"/>
      <c r="Y495" s="40"/>
      <c r="Z495" s="40"/>
      <c r="AA495" s="40"/>
      <c r="AB495" s="40"/>
      <c r="AC495" s="40"/>
      <c r="AD495" s="40"/>
      <c r="AE495" s="40"/>
      <c r="AF495" s="42"/>
      <c r="AG495" s="40"/>
      <c r="AH495" s="40"/>
      <c r="AI495" s="40"/>
      <c r="AJ495" s="40"/>
      <c r="AK495" s="40"/>
      <c r="AL495" s="40"/>
      <c r="AO495" s="5"/>
    </row>
    <row r="496" spans="1:41" s="6" customFormat="1" ht="15">
      <c r="A496" s="38"/>
      <c r="B496" s="39"/>
      <c r="C496" s="39"/>
      <c r="D496" s="40"/>
      <c r="E496" s="40"/>
      <c r="F496" s="40"/>
      <c r="G496" s="40"/>
      <c r="H496" s="40"/>
      <c r="I496" s="40"/>
      <c r="J496" s="40"/>
      <c r="K496" s="40"/>
      <c r="L496" s="40"/>
      <c r="M496" s="40"/>
      <c r="N496" s="40"/>
      <c r="O496" s="40"/>
      <c r="P496" s="40"/>
      <c r="Q496" s="40"/>
      <c r="R496" s="40"/>
      <c r="S496" s="40"/>
      <c r="T496" s="40"/>
      <c r="U496" s="40"/>
      <c r="V496" s="42"/>
      <c r="W496" s="40"/>
      <c r="X496" s="40"/>
      <c r="Y496" s="40"/>
      <c r="Z496" s="40"/>
      <c r="AA496" s="40"/>
      <c r="AB496" s="40"/>
      <c r="AC496" s="40"/>
      <c r="AD496" s="40"/>
      <c r="AE496" s="40"/>
      <c r="AF496" s="42"/>
      <c r="AG496" s="40"/>
      <c r="AH496" s="40"/>
      <c r="AI496" s="40"/>
      <c r="AJ496" s="40"/>
      <c r="AK496" s="40"/>
      <c r="AL496" s="40"/>
      <c r="AO496" s="33"/>
    </row>
    <row r="497" spans="1:41" s="6" customFormat="1" ht="15">
      <c r="A497" s="38"/>
      <c r="B497" s="39"/>
      <c r="C497" s="39"/>
      <c r="D497" s="40"/>
      <c r="E497" s="40"/>
      <c r="F497" s="40"/>
      <c r="G497" s="40"/>
      <c r="H497" s="40"/>
      <c r="I497" s="40"/>
      <c r="J497" s="40"/>
      <c r="K497" s="40"/>
      <c r="L497" s="40"/>
      <c r="M497" s="40"/>
      <c r="N497" s="40"/>
      <c r="O497" s="40"/>
      <c r="P497" s="40"/>
      <c r="Q497" s="40"/>
      <c r="R497" s="40"/>
      <c r="S497" s="40"/>
      <c r="T497" s="40"/>
      <c r="U497" s="40"/>
      <c r="V497" s="42"/>
      <c r="W497" s="40"/>
      <c r="X497" s="40"/>
      <c r="Y497" s="40"/>
      <c r="Z497" s="40"/>
      <c r="AA497" s="40"/>
      <c r="AB497" s="40"/>
      <c r="AC497" s="40"/>
      <c r="AD497" s="40"/>
      <c r="AE497" s="40"/>
      <c r="AF497" s="42"/>
      <c r="AG497" s="40"/>
      <c r="AH497" s="40"/>
      <c r="AI497" s="40"/>
      <c r="AJ497" s="40"/>
      <c r="AK497" s="40"/>
      <c r="AL497" s="40"/>
      <c r="AO497" s="33"/>
    </row>
    <row r="498" spans="1:41" s="6" customFormat="1" ht="15">
      <c r="A498" s="38"/>
      <c r="B498" s="39"/>
      <c r="C498" s="39"/>
      <c r="D498" s="40"/>
      <c r="E498" s="40"/>
      <c r="F498" s="40"/>
      <c r="G498" s="40"/>
      <c r="H498" s="40"/>
      <c r="I498" s="40"/>
      <c r="J498" s="40"/>
      <c r="K498" s="40"/>
      <c r="L498" s="40"/>
      <c r="M498" s="40"/>
      <c r="N498" s="40"/>
      <c r="O498" s="40"/>
      <c r="P498" s="40"/>
      <c r="Q498" s="40"/>
      <c r="R498" s="40"/>
      <c r="S498" s="40"/>
      <c r="T498" s="40"/>
      <c r="U498" s="40"/>
      <c r="V498" s="42"/>
      <c r="W498" s="40"/>
      <c r="X498" s="40"/>
      <c r="Y498" s="40"/>
      <c r="Z498" s="40"/>
      <c r="AA498" s="40"/>
      <c r="AB498" s="40"/>
      <c r="AC498" s="40"/>
      <c r="AD498" s="40"/>
      <c r="AE498" s="40"/>
      <c r="AF498" s="42"/>
      <c r="AG498" s="40"/>
      <c r="AH498" s="40"/>
      <c r="AI498" s="40"/>
      <c r="AJ498" s="40"/>
      <c r="AK498" s="40"/>
      <c r="AL498" s="40"/>
      <c r="AO498" s="5"/>
    </row>
    <row r="499" spans="1:41" s="6" customFormat="1" ht="15">
      <c r="A499" s="38"/>
      <c r="B499" s="39"/>
      <c r="C499" s="39"/>
      <c r="D499" s="40"/>
      <c r="E499" s="40"/>
      <c r="F499" s="40"/>
      <c r="G499" s="40"/>
      <c r="H499" s="40"/>
      <c r="I499" s="40"/>
      <c r="J499" s="40"/>
      <c r="K499" s="40"/>
      <c r="L499" s="40"/>
      <c r="M499" s="40"/>
      <c r="N499" s="40"/>
      <c r="O499" s="40"/>
      <c r="P499" s="40"/>
      <c r="Q499" s="40"/>
      <c r="R499" s="40"/>
      <c r="S499" s="40"/>
      <c r="T499" s="40"/>
      <c r="U499" s="40"/>
      <c r="V499" s="42"/>
      <c r="W499" s="40"/>
      <c r="X499" s="40"/>
      <c r="Y499" s="40"/>
      <c r="Z499" s="40"/>
      <c r="AA499" s="40"/>
      <c r="AB499" s="40"/>
      <c r="AC499" s="40"/>
      <c r="AD499" s="40"/>
      <c r="AE499" s="40"/>
      <c r="AF499" s="42"/>
      <c r="AG499" s="40"/>
      <c r="AH499" s="40"/>
      <c r="AI499" s="40"/>
      <c r="AJ499" s="40"/>
      <c r="AK499" s="40"/>
      <c r="AL499" s="40"/>
      <c r="AO499" s="5"/>
    </row>
    <row r="500" spans="1:41" s="6" customFormat="1" ht="15">
      <c r="A500" s="38"/>
      <c r="B500" s="39"/>
      <c r="C500" s="39"/>
      <c r="D500" s="40"/>
      <c r="E500" s="40"/>
      <c r="F500" s="40"/>
      <c r="G500" s="40"/>
      <c r="H500" s="40"/>
      <c r="I500" s="40"/>
      <c r="J500" s="40"/>
      <c r="K500" s="40"/>
      <c r="L500" s="40"/>
      <c r="M500" s="40"/>
      <c r="N500" s="40"/>
      <c r="O500" s="40"/>
      <c r="P500" s="40"/>
      <c r="Q500" s="40"/>
      <c r="R500" s="40"/>
      <c r="S500" s="40"/>
      <c r="T500" s="40"/>
      <c r="U500" s="40"/>
      <c r="V500" s="42"/>
      <c r="W500" s="40"/>
      <c r="X500" s="40"/>
      <c r="Y500" s="40"/>
      <c r="Z500" s="40"/>
      <c r="AA500" s="40"/>
      <c r="AB500" s="40"/>
      <c r="AC500" s="40"/>
      <c r="AD500" s="40"/>
      <c r="AE500" s="40"/>
      <c r="AF500" s="42"/>
      <c r="AG500" s="40"/>
      <c r="AH500" s="40"/>
      <c r="AI500" s="40"/>
      <c r="AJ500" s="40"/>
      <c r="AK500" s="40"/>
      <c r="AL500" s="40"/>
      <c r="AO500" s="33"/>
    </row>
    <row r="501" spans="1:41" s="6" customFormat="1" ht="15">
      <c r="A501" s="38"/>
      <c r="B501" s="39"/>
      <c r="C501" s="39"/>
      <c r="D501" s="40"/>
      <c r="E501" s="40"/>
      <c r="F501" s="40"/>
      <c r="G501" s="40"/>
      <c r="H501" s="40"/>
      <c r="I501" s="40"/>
      <c r="J501" s="40"/>
      <c r="K501" s="40"/>
      <c r="L501" s="40"/>
      <c r="M501" s="40"/>
      <c r="N501" s="40"/>
      <c r="O501" s="40"/>
      <c r="P501" s="40"/>
      <c r="Q501" s="40"/>
      <c r="R501" s="40"/>
      <c r="S501" s="40"/>
      <c r="T501" s="40"/>
      <c r="U501" s="40"/>
      <c r="V501" s="42"/>
      <c r="W501" s="40"/>
      <c r="X501" s="40"/>
      <c r="Y501" s="40"/>
      <c r="Z501" s="40"/>
      <c r="AA501" s="40"/>
      <c r="AB501" s="40"/>
      <c r="AC501" s="40"/>
      <c r="AD501" s="40"/>
      <c r="AE501" s="40"/>
      <c r="AF501" s="42"/>
      <c r="AG501" s="40"/>
      <c r="AH501" s="40"/>
      <c r="AI501" s="40"/>
      <c r="AJ501" s="40"/>
      <c r="AK501" s="40"/>
      <c r="AL501" s="40"/>
      <c r="AO501" s="33"/>
    </row>
    <row r="502" spans="1:41" s="6" customFormat="1" ht="15">
      <c r="A502" s="38"/>
      <c r="B502" s="39"/>
      <c r="C502" s="39"/>
      <c r="D502" s="40"/>
      <c r="E502" s="40"/>
      <c r="F502" s="40"/>
      <c r="G502" s="40"/>
      <c r="H502" s="41"/>
      <c r="I502" s="40"/>
      <c r="J502" s="40"/>
      <c r="K502" s="40"/>
      <c r="L502" s="40"/>
      <c r="M502" s="40"/>
      <c r="N502" s="40"/>
      <c r="O502" s="40"/>
      <c r="P502" s="40"/>
      <c r="Q502" s="40"/>
      <c r="R502" s="40"/>
      <c r="S502" s="40"/>
      <c r="T502" s="40"/>
      <c r="U502" s="40"/>
      <c r="V502" s="42"/>
      <c r="W502" s="40"/>
      <c r="X502" s="40"/>
      <c r="Y502" s="40"/>
      <c r="Z502" s="40"/>
      <c r="AA502" s="40"/>
      <c r="AB502" s="40"/>
      <c r="AC502" s="40"/>
      <c r="AD502" s="40"/>
      <c r="AE502" s="40"/>
      <c r="AF502" s="42"/>
      <c r="AG502" s="40"/>
      <c r="AH502" s="40"/>
      <c r="AI502" s="40"/>
      <c r="AJ502" s="40"/>
      <c r="AK502" s="40"/>
      <c r="AL502" s="40"/>
      <c r="AO502" s="5"/>
    </row>
    <row r="503" spans="1:41" s="6" customFormat="1" ht="15">
      <c r="A503" s="38"/>
      <c r="B503" s="39"/>
      <c r="C503" s="39"/>
      <c r="D503" s="40"/>
      <c r="E503" s="40"/>
      <c r="F503" s="40"/>
      <c r="G503" s="40"/>
      <c r="H503" s="40"/>
      <c r="I503" s="40"/>
      <c r="J503" s="40"/>
      <c r="K503" s="40"/>
      <c r="L503" s="40"/>
      <c r="M503" s="40"/>
      <c r="N503" s="40"/>
      <c r="O503" s="40"/>
      <c r="P503" s="40"/>
      <c r="Q503" s="40"/>
      <c r="R503" s="40"/>
      <c r="S503" s="40"/>
      <c r="T503" s="40"/>
      <c r="U503" s="40"/>
      <c r="V503" s="42"/>
      <c r="W503" s="40"/>
      <c r="X503" s="40"/>
      <c r="Y503" s="40"/>
      <c r="Z503" s="40"/>
      <c r="AA503" s="40"/>
      <c r="AB503" s="40"/>
      <c r="AC503" s="40"/>
      <c r="AD503" s="40"/>
      <c r="AE503" s="40"/>
      <c r="AF503" s="42"/>
      <c r="AG503" s="40"/>
      <c r="AH503" s="40"/>
      <c r="AI503" s="40"/>
      <c r="AJ503" s="40"/>
      <c r="AK503" s="40"/>
      <c r="AL503" s="40"/>
      <c r="AO503" s="5"/>
    </row>
    <row r="504" spans="1:41" s="6" customFormat="1" ht="15">
      <c r="A504" s="38"/>
      <c r="B504" s="39"/>
      <c r="C504" s="39"/>
      <c r="D504" s="40"/>
      <c r="E504" s="40"/>
      <c r="F504" s="40"/>
      <c r="G504" s="40"/>
      <c r="H504" s="40"/>
      <c r="I504" s="40"/>
      <c r="J504" s="40"/>
      <c r="K504" s="40"/>
      <c r="L504" s="40"/>
      <c r="M504" s="40"/>
      <c r="N504" s="40"/>
      <c r="O504" s="40"/>
      <c r="P504" s="40"/>
      <c r="Q504" s="40"/>
      <c r="R504" s="40"/>
      <c r="S504" s="40"/>
      <c r="T504" s="40"/>
      <c r="U504" s="40"/>
      <c r="V504" s="42"/>
      <c r="W504" s="40"/>
      <c r="X504" s="40"/>
      <c r="Y504" s="40"/>
      <c r="Z504" s="40"/>
      <c r="AA504" s="40"/>
      <c r="AB504" s="40"/>
      <c r="AC504" s="40"/>
      <c r="AD504" s="40"/>
      <c r="AE504" s="40"/>
      <c r="AF504" s="42"/>
      <c r="AG504" s="40"/>
      <c r="AH504" s="40"/>
      <c r="AI504" s="40"/>
      <c r="AJ504" s="40"/>
      <c r="AK504" s="40"/>
      <c r="AL504" s="40"/>
      <c r="AO504" s="33"/>
    </row>
    <row r="505" spans="1:41" s="6" customFormat="1" ht="15">
      <c r="A505" s="38"/>
      <c r="B505" s="39"/>
      <c r="C505" s="39"/>
      <c r="D505" s="40"/>
      <c r="E505" s="40"/>
      <c r="F505" s="40"/>
      <c r="G505" s="40"/>
      <c r="H505" s="40"/>
      <c r="I505" s="40"/>
      <c r="J505" s="40"/>
      <c r="K505" s="40"/>
      <c r="L505" s="40"/>
      <c r="M505" s="40"/>
      <c r="N505" s="40"/>
      <c r="O505" s="40"/>
      <c r="P505" s="40"/>
      <c r="Q505" s="40"/>
      <c r="R505" s="40"/>
      <c r="S505" s="40"/>
      <c r="T505" s="40"/>
      <c r="U505" s="40"/>
      <c r="V505" s="42"/>
      <c r="W505" s="40"/>
      <c r="X505" s="40"/>
      <c r="Y505" s="40"/>
      <c r="Z505" s="40"/>
      <c r="AA505" s="40"/>
      <c r="AB505" s="40"/>
      <c r="AC505" s="40"/>
      <c r="AD505" s="40"/>
      <c r="AE505" s="40"/>
      <c r="AF505" s="42"/>
      <c r="AG505" s="40"/>
      <c r="AH505" s="40"/>
      <c r="AI505" s="40"/>
      <c r="AJ505" s="40"/>
      <c r="AK505" s="40"/>
      <c r="AL505" s="40"/>
      <c r="AO505" s="33"/>
    </row>
    <row r="506" spans="1:41" s="6" customFormat="1" ht="15">
      <c r="A506" s="38"/>
      <c r="B506" s="39"/>
      <c r="C506" s="39"/>
      <c r="D506" s="40"/>
      <c r="E506" s="40"/>
      <c r="F506" s="40"/>
      <c r="G506" s="40"/>
      <c r="H506" s="40"/>
      <c r="I506" s="40"/>
      <c r="J506" s="40"/>
      <c r="K506" s="40"/>
      <c r="L506" s="40"/>
      <c r="M506" s="40"/>
      <c r="N506" s="40"/>
      <c r="O506" s="40"/>
      <c r="P506" s="40"/>
      <c r="Q506" s="40"/>
      <c r="R506" s="40"/>
      <c r="S506" s="40"/>
      <c r="T506" s="40"/>
      <c r="U506" s="40"/>
      <c r="V506" s="42"/>
      <c r="W506" s="40"/>
      <c r="X506" s="40"/>
      <c r="Y506" s="40"/>
      <c r="Z506" s="40"/>
      <c r="AA506" s="40"/>
      <c r="AB506" s="40"/>
      <c r="AC506" s="40"/>
      <c r="AD506" s="40"/>
      <c r="AE506" s="40"/>
      <c r="AF506" s="42"/>
      <c r="AG506" s="40"/>
      <c r="AH506" s="40"/>
      <c r="AI506" s="40"/>
      <c r="AJ506" s="40"/>
      <c r="AK506" s="40"/>
      <c r="AL506" s="40"/>
      <c r="AO506" s="5"/>
    </row>
    <row r="507" spans="1:41" s="6" customFormat="1" ht="15">
      <c r="A507" s="38"/>
      <c r="B507" s="39"/>
      <c r="C507" s="39"/>
      <c r="D507" s="40"/>
      <c r="E507" s="40"/>
      <c r="F507" s="40"/>
      <c r="G507" s="40"/>
      <c r="H507" s="41"/>
      <c r="I507" s="40"/>
      <c r="J507" s="40"/>
      <c r="K507" s="41"/>
      <c r="L507" s="40"/>
      <c r="M507" s="40"/>
      <c r="N507" s="40"/>
      <c r="O507" s="40"/>
      <c r="P507" s="41"/>
      <c r="Q507" s="41"/>
      <c r="R507" s="40"/>
      <c r="S507" s="40"/>
      <c r="T507" s="41"/>
      <c r="U507" s="40"/>
      <c r="V507" s="42"/>
      <c r="W507" s="40"/>
      <c r="X507" s="40"/>
      <c r="Y507" s="40"/>
      <c r="Z507" s="40"/>
      <c r="AA507" s="40"/>
      <c r="AB507" s="40"/>
      <c r="AC507" s="40"/>
      <c r="AD507" s="40"/>
      <c r="AE507" s="40"/>
      <c r="AF507" s="42"/>
      <c r="AG507" s="40"/>
      <c r="AH507" s="40"/>
      <c r="AI507" s="40"/>
      <c r="AJ507" s="40"/>
      <c r="AK507" s="40"/>
      <c r="AL507" s="40"/>
      <c r="AO507" s="5"/>
    </row>
    <row r="508" spans="1:41" s="6" customFormat="1" ht="15">
      <c r="A508" s="38"/>
      <c r="B508" s="39"/>
      <c r="C508" s="39"/>
      <c r="D508" s="40"/>
      <c r="E508" s="40"/>
      <c r="F508" s="40"/>
      <c r="G508" s="40"/>
      <c r="H508" s="40"/>
      <c r="I508" s="40"/>
      <c r="J508" s="40"/>
      <c r="K508" s="40"/>
      <c r="L508" s="40"/>
      <c r="M508" s="40"/>
      <c r="N508" s="40"/>
      <c r="O508" s="40"/>
      <c r="P508" s="40"/>
      <c r="Q508" s="40"/>
      <c r="R508" s="40"/>
      <c r="S508" s="40"/>
      <c r="T508" s="40"/>
      <c r="U508" s="40"/>
      <c r="V508" s="42"/>
      <c r="W508" s="40"/>
      <c r="X508" s="40"/>
      <c r="Y508" s="40"/>
      <c r="Z508" s="40"/>
      <c r="AA508" s="40"/>
      <c r="AB508" s="40"/>
      <c r="AC508" s="40"/>
      <c r="AD508" s="40"/>
      <c r="AE508" s="40"/>
      <c r="AF508" s="42"/>
      <c r="AG508" s="40"/>
      <c r="AH508" s="40"/>
      <c r="AI508" s="40"/>
      <c r="AJ508" s="40"/>
      <c r="AK508" s="40"/>
      <c r="AL508" s="40"/>
      <c r="AO508" s="33"/>
    </row>
    <row r="509" spans="1:41" s="6" customFormat="1" ht="15">
      <c r="A509" s="38"/>
      <c r="B509" s="39"/>
      <c r="C509" s="39"/>
      <c r="D509" s="40"/>
      <c r="E509" s="40"/>
      <c r="F509" s="40"/>
      <c r="G509" s="40"/>
      <c r="H509" s="41"/>
      <c r="I509" s="40"/>
      <c r="J509" s="40"/>
      <c r="K509" s="40"/>
      <c r="L509" s="40"/>
      <c r="M509" s="40"/>
      <c r="N509" s="40"/>
      <c r="O509" s="40"/>
      <c r="P509" s="40"/>
      <c r="Q509" s="40"/>
      <c r="R509" s="40"/>
      <c r="S509" s="40"/>
      <c r="T509" s="40"/>
      <c r="U509" s="40"/>
      <c r="V509" s="42"/>
      <c r="W509" s="40"/>
      <c r="X509" s="40"/>
      <c r="Y509" s="40"/>
      <c r="Z509" s="40"/>
      <c r="AA509" s="40"/>
      <c r="AB509" s="40"/>
      <c r="AC509" s="40"/>
      <c r="AD509" s="40"/>
      <c r="AE509" s="40"/>
      <c r="AF509" s="42"/>
      <c r="AG509" s="40"/>
      <c r="AH509" s="40"/>
      <c r="AI509" s="40"/>
      <c r="AJ509" s="40"/>
      <c r="AK509" s="40"/>
      <c r="AL509" s="40"/>
      <c r="AO509" s="33"/>
    </row>
    <row r="510" spans="1:41" s="6" customFormat="1" ht="15">
      <c r="A510" s="38"/>
      <c r="B510" s="39"/>
      <c r="C510" s="39"/>
      <c r="D510" s="40"/>
      <c r="E510" s="40"/>
      <c r="F510" s="40"/>
      <c r="G510" s="40"/>
      <c r="H510" s="40"/>
      <c r="I510" s="40"/>
      <c r="J510" s="40"/>
      <c r="K510" s="40"/>
      <c r="L510" s="40"/>
      <c r="M510" s="40"/>
      <c r="N510" s="40"/>
      <c r="O510" s="40"/>
      <c r="P510" s="40"/>
      <c r="Q510" s="40"/>
      <c r="R510" s="40"/>
      <c r="S510" s="40"/>
      <c r="T510" s="40"/>
      <c r="U510" s="40"/>
      <c r="V510" s="42"/>
      <c r="W510" s="40"/>
      <c r="X510" s="40"/>
      <c r="Y510" s="40"/>
      <c r="Z510" s="40"/>
      <c r="AA510" s="40"/>
      <c r="AB510" s="40"/>
      <c r="AC510" s="40"/>
      <c r="AD510" s="40"/>
      <c r="AE510" s="40"/>
      <c r="AF510" s="42"/>
      <c r="AG510" s="40"/>
      <c r="AH510" s="40"/>
      <c r="AI510" s="40"/>
      <c r="AJ510" s="40"/>
      <c r="AK510" s="40"/>
      <c r="AL510" s="40"/>
      <c r="AO510" s="5"/>
    </row>
    <row r="511" spans="1:41" s="6" customFormat="1" ht="15">
      <c r="A511" s="68"/>
      <c r="B511" s="69"/>
      <c r="C511" s="69"/>
      <c r="D511" s="70"/>
      <c r="E511" s="70"/>
      <c r="F511" s="70"/>
      <c r="G511" s="70"/>
      <c r="H511" s="70"/>
      <c r="I511" s="70"/>
      <c r="J511" s="70"/>
      <c r="K511" s="70"/>
      <c r="L511" s="70"/>
      <c r="M511" s="70"/>
      <c r="N511" s="70"/>
      <c r="O511" s="70"/>
      <c r="P511" s="70"/>
      <c r="Q511" s="70"/>
      <c r="R511" s="70"/>
      <c r="S511" s="70"/>
      <c r="T511" s="70"/>
      <c r="U511" s="70"/>
      <c r="V511" s="42"/>
      <c r="W511" s="70"/>
      <c r="X511" s="70"/>
      <c r="Y511" s="70"/>
      <c r="Z511" s="70"/>
      <c r="AA511" s="70"/>
      <c r="AB511" s="70"/>
      <c r="AC511" s="70"/>
      <c r="AD511" s="70"/>
      <c r="AE511" s="70"/>
      <c r="AF511" s="42"/>
      <c r="AG511" s="70"/>
      <c r="AH511" s="70"/>
      <c r="AI511" s="70"/>
      <c r="AJ511" s="70"/>
      <c r="AK511" s="70"/>
      <c r="AL511" s="70"/>
      <c r="AO511" s="5"/>
    </row>
    <row r="512" spans="1:41" s="6" customFormat="1" ht="15">
      <c r="A512" s="38"/>
      <c r="B512" s="39"/>
      <c r="C512" s="39"/>
      <c r="D512" s="40"/>
      <c r="E512" s="40"/>
      <c r="F512" s="40"/>
      <c r="G512" s="40"/>
      <c r="H512" s="40"/>
      <c r="I512" s="40"/>
      <c r="J512" s="40"/>
      <c r="K512" s="40"/>
      <c r="L512" s="40"/>
      <c r="M512" s="40"/>
      <c r="N512" s="40"/>
      <c r="O512" s="40"/>
      <c r="P512" s="40"/>
      <c r="Q512" s="40"/>
      <c r="R512" s="40"/>
      <c r="S512" s="40"/>
      <c r="T512" s="40"/>
      <c r="U512" s="40"/>
      <c r="V512" s="42"/>
      <c r="W512" s="40"/>
      <c r="X512" s="40"/>
      <c r="Y512" s="40"/>
      <c r="Z512" s="40"/>
      <c r="AA512" s="40"/>
      <c r="AB512" s="40"/>
      <c r="AC512" s="40"/>
      <c r="AD512" s="40"/>
      <c r="AE512" s="40"/>
      <c r="AF512" s="42"/>
      <c r="AG512" s="40"/>
      <c r="AH512" s="40"/>
      <c r="AI512" s="40"/>
      <c r="AJ512" s="40"/>
      <c r="AK512" s="40"/>
      <c r="AL512" s="40"/>
      <c r="AO512" s="33"/>
    </row>
    <row r="513" spans="1:41" s="6" customFormat="1" ht="15">
      <c r="A513" s="38"/>
      <c r="B513" s="39"/>
      <c r="C513" s="39"/>
      <c r="D513" s="40"/>
      <c r="E513" s="40"/>
      <c r="F513" s="40"/>
      <c r="G513" s="40"/>
      <c r="H513" s="40"/>
      <c r="I513" s="40"/>
      <c r="J513" s="40"/>
      <c r="K513" s="40"/>
      <c r="L513" s="40"/>
      <c r="M513" s="40"/>
      <c r="N513" s="40"/>
      <c r="O513" s="40"/>
      <c r="P513" s="40"/>
      <c r="Q513" s="40"/>
      <c r="R513" s="40"/>
      <c r="S513" s="40"/>
      <c r="T513" s="40"/>
      <c r="U513" s="40"/>
      <c r="V513" s="42"/>
      <c r="W513" s="40"/>
      <c r="X513" s="40"/>
      <c r="Y513" s="40"/>
      <c r="Z513" s="40"/>
      <c r="AA513" s="40"/>
      <c r="AB513" s="40"/>
      <c r="AC513" s="40"/>
      <c r="AD513" s="40"/>
      <c r="AE513" s="40"/>
      <c r="AF513" s="42"/>
      <c r="AG513" s="40"/>
      <c r="AH513" s="40"/>
      <c r="AI513" s="40"/>
      <c r="AJ513" s="40"/>
      <c r="AK513" s="40"/>
      <c r="AL513" s="40"/>
      <c r="AO513" s="33"/>
    </row>
    <row r="514" spans="1:41" s="6" customFormat="1" ht="15">
      <c r="A514" s="38"/>
      <c r="B514" s="39"/>
      <c r="C514" s="39"/>
      <c r="D514" s="40"/>
      <c r="E514" s="40"/>
      <c r="F514" s="40"/>
      <c r="G514" s="40"/>
      <c r="H514" s="40"/>
      <c r="I514" s="40"/>
      <c r="J514" s="40"/>
      <c r="K514" s="40"/>
      <c r="L514" s="40"/>
      <c r="M514" s="40"/>
      <c r="N514" s="40"/>
      <c r="O514" s="40"/>
      <c r="P514" s="40"/>
      <c r="Q514" s="40"/>
      <c r="R514" s="40"/>
      <c r="S514" s="40"/>
      <c r="T514" s="40"/>
      <c r="U514" s="40"/>
      <c r="V514" s="42"/>
      <c r="W514" s="40"/>
      <c r="X514" s="40"/>
      <c r="Y514" s="40"/>
      <c r="Z514" s="40"/>
      <c r="AA514" s="40"/>
      <c r="AB514" s="40"/>
      <c r="AC514" s="40"/>
      <c r="AD514" s="40"/>
      <c r="AE514" s="40"/>
      <c r="AF514" s="42"/>
      <c r="AG514" s="40"/>
      <c r="AH514" s="40"/>
      <c r="AI514" s="40"/>
      <c r="AJ514" s="40"/>
      <c r="AK514" s="40"/>
      <c r="AL514" s="40"/>
      <c r="AO514" s="5"/>
    </row>
    <row r="515" spans="1:41" s="6" customFormat="1" ht="15">
      <c r="A515" s="38"/>
      <c r="B515" s="39"/>
      <c r="C515" s="39"/>
      <c r="D515" s="40"/>
      <c r="E515" s="40"/>
      <c r="F515" s="40"/>
      <c r="G515" s="40"/>
      <c r="H515" s="40"/>
      <c r="I515" s="40"/>
      <c r="J515" s="40"/>
      <c r="K515" s="40"/>
      <c r="L515" s="40"/>
      <c r="M515" s="40"/>
      <c r="N515" s="40"/>
      <c r="O515" s="40"/>
      <c r="P515" s="40"/>
      <c r="Q515" s="40"/>
      <c r="R515" s="40"/>
      <c r="S515" s="40"/>
      <c r="T515" s="40"/>
      <c r="U515" s="40"/>
      <c r="V515" s="42"/>
      <c r="W515" s="40"/>
      <c r="X515" s="40"/>
      <c r="Y515" s="40"/>
      <c r="Z515" s="40"/>
      <c r="AA515" s="40"/>
      <c r="AB515" s="40"/>
      <c r="AC515" s="40"/>
      <c r="AD515" s="40"/>
      <c r="AE515" s="40"/>
      <c r="AF515" s="42"/>
      <c r="AG515" s="40"/>
      <c r="AH515" s="40"/>
      <c r="AI515" s="40"/>
      <c r="AJ515" s="40"/>
      <c r="AK515" s="40"/>
      <c r="AL515" s="40"/>
      <c r="AO515" s="5"/>
    </row>
    <row r="516" spans="1:41" s="6" customFormat="1" ht="15">
      <c r="A516" s="43"/>
      <c r="B516" s="39"/>
      <c r="C516" s="39"/>
      <c r="D516" s="40"/>
      <c r="E516" s="40"/>
      <c r="F516" s="40"/>
      <c r="G516" s="40"/>
      <c r="H516" s="40"/>
      <c r="I516" s="40"/>
      <c r="J516" s="40"/>
      <c r="K516" s="40"/>
      <c r="L516" s="40"/>
      <c r="M516" s="40"/>
      <c r="N516" s="40"/>
      <c r="O516" s="40"/>
      <c r="P516" s="40"/>
      <c r="Q516" s="40"/>
      <c r="R516" s="40"/>
      <c r="S516" s="40"/>
      <c r="T516" s="40"/>
      <c r="U516" s="40"/>
      <c r="V516" s="42"/>
      <c r="W516" s="40"/>
      <c r="X516" s="40"/>
      <c r="Y516" s="40"/>
      <c r="Z516" s="40"/>
      <c r="AA516" s="40"/>
      <c r="AB516" s="40"/>
      <c r="AC516" s="40"/>
      <c r="AD516" s="40"/>
      <c r="AE516" s="40"/>
      <c r="AF516" s="42"/>
      <c r="AG516" s="40"/>
      <c r="AH516" s="40"/>
      <c r="AI516" s="40"/>
      <c r="AJ516" s="40"/>
      <c r="AK516" s="40"/>
      <c r="AL516" s="40"/>
      <c r="AO516" s="33"/>
    </row>
    <row r="517" spans="1:41" s="6" customFormat="1" ht="15">
      <c r="A517" s="38"/>
      <c r="B517" s="39"/>
      <c r="C517" s="39"/>
      <c r="D517" s="40"/>
      <c r="E517" s="40"/>
      <c r="F517" s="40"/>
      <c r="G517" s="40"/>
      <c r="H517" s="40"/>
      <c r="I517" s="40"/>
      <c r="J517" s="40"/>
      <c r="K517" s="40"/>
      <c r="L517" s="40"/>
      <c r="M517" s="40"/>
      <c r="N517" s="40"/>
      <c r="O517" s="40"/>
      <c r="P517" s="40"/>
      <c r="Q517" s="40"/>
      <c r="R517" s="40"/>
      <c r="S517" s="40"/>
      <c r="T517" s="40"/>
      <c r="U517" s="40"/>
      <c r="V517" s="42"/>
      <c r="W517" s="40"/>
      <c r="X517" s="40"/>
      <c r="Y517" s="40"/>
      <c r="Z517" s="40"/>
      <c r="AA517" s="40"/>
      <c r="AB517" s="40"/>
      <c r="AC517" s="40"/>
      <c r="AD517" s="40"/>
      <c r="AE517" s="40"/>
      <c r="AF517" s="42"/>
      <c r="AG517" s="40"/>
      <c r="AH517" s="40"/>
      <c r="AI517" s="40"/>
      <c r="AJ517" s="40"/>
      <c r="AK517" s="40"/>
      <c r="AL517" s="40"/>
      <c r="AO517" s="33"/>
    </row>
    <row r="518" spans="1:41" s="6" customFormat="1" ht="15">
      <c r="A518" s="38"/>
      <c r="B518" s="39"/>
      <c r="C518" s="39"/>
      <c r="D518" s="40"/>
      <c r="E518" s="40"/>
      <c r="F518" s="40"/>
      <c r="G518" s="40"/>
      <c r="H518" s="40"/>
      <c r="I518" s="40"/>
      <c r="J518" s="40"/>
      <c r="K518" s="40"/>
      <c r="L518" s="40"/>
      <c r="M518" s="40"/>
      <c r="N518" s="40"/>
      <c r="O518" s="40"/>
      <c r="P518" s="40"/>
      <c r="Q518" s="40"/>
      <c r="R518" s="40"/>
      <c r="S518" s="40"/>
      <c r="T518" s="40"/>
      <c r="U518" s="40"/>
      <c r="V518" s="42"/>
      <c r="W518" s="40"/>
      <c r="X518" s="40"/>
      <c r="Y518" s="40"/>
      <c r="Z518" s="40"/>
      <c r="AA518" s="40"/>
      <c r="AB518" s="40"/>
      <c r="AC518" s="40"/>
      <c r="AD518" s="40"/>
      <c r="AE518" s="40"/>
      <c r="AF518" s="42"/>
      <c r="AG518" s="40"/>
      <c r="AH518" s="40"/>
      <c r="AI518" s="40"/>
      <c r="AJ518" s="40"/>
      <c r="AK518" s="40"/>
      <c r="AL518" s="40"/>
      <c r="AO518" s="5"/>
    </row>
    <row r="519" spans="1:41" s="6" customFormat="1" ht="15">
      <c r="A519" s="38"/>
      <c r="B519" s="39"/>
      <c r="C519" s="39"/>
      <c r="D519" s="40"/>
      <c r="E519" s="40"/>
      <c r="F519" s="40"/>
      <c r="G519" s="40"/>
      <c r="H519" s="40"/>
      <c r="I519" s="40"/>
      <c r="J519" s="40"/>
      <c r="K519" s="40"/>
      <c r="L519" s="40"/>
      <c r="M519" s="40"/>
      <c r="N519" s="40"/>
      <c r="O519" s="40"/>
      <c r="P519" s="40"/>
      <c r="Q519" s="40"/>
      <c r="R519" s="40"/>
      <c r="S519" s="40"/>
      <c r="T519" s="40"/>
      <c r="U519" s="40"/>
      <c r="V519" s="42"/>
      <c r="W519" s="40"/>
      <c r="X519" s="40"/>
      <c r="Y519" s="40"/>
      <c r="Z519" s="40"/>
      <c r="AA519" s="40"/>
      <c r="AB519" s="40"/>
      <c r="AC519" s="40"/>
      <c r="AD519" s="40"/>
      <c r="AE519" s="40"/>
      <c r="AF519" s="42"/>
      <c r="AG519" s="40"/>
      <c r="AH519" s="40"/>
      <c r="AI519" s="40"/>
      <c r="AJ519" s="40"/>
      <c r="AK519" s="40"/>
      <c r="AL519" s="40"/>
      <c r="AO519" s="5"/>
    </row>
    <row r="520" spans="1:41" s="6" customFormat="1" ht="15">
      <c r="A520" s="38"/>
      <c r="B520" s="39"/>
      <c r="C520" s="39"/>
      <c r="D520" s="40"/>
      <c r="E520" s="40"/>
      <c r="F520" s="40"/>
      <c r="G520" s="40"/>
      <c r="H520" s="40"/>
      <c r="I520" s="40"/>
      <c r="J520" s="40"/>
      <c r="K520" s="40"/>
      <c r="L520" s="40"/>
      <c r="M520" s="40"/>
      <c r="N520" s="40"/>
      <c r="O520" s="40"/>
      <c r="P520" s="40"/>
      <c r="Q520" s="40"/>
      <c r="R520" s="40"/>
      <c r="S520" s="40"/>
      <c r="T520" s="40"/>
      <c r="U520" s="40"/>
      <c r="V520" s="42"/>
      <c r="W520" s="40"/>
      <c r="X520" s="40"/>
      <c r="Y520" s="40"/>
      <c r="Z520" s="40"/>
      <c r="AA520" s="40"/>
      <c r="AB520" s="40"/>
      <c r="AC520" s="40"/>
      <c r="AD520" s="40"/>
      <c r="AE520" s="40"/>
      <c r="AF520" s="42"/>
      <c r="AG520" s="40"/>
      <c r="AH520" s="40"/>
      <c r="AI520" s="40"/>
      <c r="AJ520" s="40"/>
      <c r="AK520" s="40"/>
      <c r="AL520" s="40"/>
      <c r="AO520" s="33"/>
    </row>
    <row r="521" spans="1:41" s="6" customFormat="1" ht="15">
      <c r="A521" s="38"/>
      <c r="B521" s="39"/>
      <c r="C521" s="39"/>
      <c r="D521" s="40"/>
      <c r="E521" s="40"/>
      <c r="F521" s="40"/>
      <c r="G521" s="40"/>
      <c r="H521" s="40"/>
      <c r="I521" s="40"/>
      <c r="J521" s="40"/>
      <c r="K521" s="40"/>
      <c r="L521" s="40"/>
      <c r="M521" s="40"/>
      <c r="N521" s="40"/>
      <c r="O521" s="40"/>
      <c r="P521" s="40"/>
      <c r="Q521" s="40"/>
      <c r="R521" s="40"/>
      <c r="S521" s="40"/>
      <c r="T521" s="40"/>
      <c r="U521" s="40"/>
      <c r="V521" s="42"/>
      <c r="W521" s="40"/>
      <c r="X521" s="40"/>
      <c r="Y521" s="40"/>
      <c r="Z521" s="40"/>
      <c r="AA521" s="40"/>
      <c r="AB521" s="40"/>
      <c r="AC521" s="40"/>
      <c r="AD521" s="40"/>
      <c r="AE521" s="40"/>
      <c r="AF521" s="42"/>
      <c r="AG521" s="40"/>
      <c r="AH521" s="40"/>
      <c r="AI521" s="40"/>
      <c r="AJ521" s="40"/>
      <c r="AK521" s="40"/>
      <c r="AL521" s="40"/>
      <c r="AO521" s="33"/>
    </row>
    <row r="522" spans="1:41" s="6" customFormat="1" ht="15">
      <c r="A522" s="38"/>
      <c r="B522" s="39"/>
      <c r="C522" s="39"/>
      <c r="D522" s="40"/>
      <c r="E522" s="40"/>
      <c r="F522" s="40"/>
      <c r="G522" s="40"/>
      <c r="H522" s="40"/>
      <c r="I522" s="40"/>
      <c r="J522" s="40"/>
      <c r="K522" s="40"/>
      <c r="L522" s="40"/>
      <c r="M522" s="40"/>
      <c r="N522" s="40"/>
      <c r="O522" s="40"/>
      <c r="P522" s="40"/>
      <c r="Q522" s="40"/>
      <c r="R522" s="40"/>
      <c r="S522" s="40"/>
      <c r="T522" s="40"/>
      <c r="U522" s="40"/>
      <c r="V522" s="42"/>
      <c r="W522" s="40"/>
      <c r="X522" s="40"/>
      <c r="Y522" s="40"/>
      <c r="Z522" s="40"/>
      <c r="AA522" s="40"/>
      <c r="AB522" s="40"/>
      <c r="AC522" s="40"/>
      <c r="AD522" s="40"/>
      <c r="AE522" s="40"/>
      <c r="AF522" s="42"/>
      <c r="AG522" s="40"/>
      <c r="AH522" s="40"/>
      <c r="AI522" s="40"/>
      <c r="AJ522" s="40"/>
      <c r="AK522" s="40"/>
      <c r="AL522" s="40"/>
      <c r="AO522" s="5"/>
    </row>
    <row r="523" spans="1:41" s="6" customFormat="1" ht="15">
      <c r="A523" s="38"/>
      <c r="B523" s="39"/>
      <c r="C523" s="39"/>
      <c r="D523" s="40"/>
      <c r="E523" s="40"/>
      <c r="F523" s="40"/>
      <c r="G523" s="40"/>
      <c r="H523" s="40"/>
      <c r="I523" s="40"/>
      <c r="J523" s="40"/>
      <c r="K523" s="40"/>
      <c r="L523" s="40"/>
      <c r="M523" s="40"/>
      <c r="N523" s="40"/>
      <c r="O523" s="40"/>
      <c r="P523" s="40"/>
      <c r="Q523" s="40"/>
      <c r="R523" s="40"/>
      <c r="S523" s="40"/>
      <c r="T523" s="40"/>
      <c r="U523" s="40"/>
      <c r="V523" s="42"/>
      <c r="W523" s="40"/>
      <c r="X523" s="40"/>
      <c r="Y523" s="40"/>
      <c r="Z523" s="40"/>
      <c r="AA523" s="40"/>
      <c r="AB523" s="40"/>
      <c r="AC523" s="40"/>
      <c r="AD523" s="40"/>
      <c r="AE523" s="40"/>
      <c r="AF523" s="42"/>
      <c r="AG523" s="40"/>
      <c r="AH523" s="40"/>
      <c r="AI523" s="40"/>
      <c r="AJ523" s="40"/>
      <c r="AK523" s="40"/>
      <c r="AL523" s="40"/>
      <c r="AO523" s="5"/>
    </row>
    <row r="524" spans="1:41" s="6" customFormat="1" ht="15">
      <c r="A524" s="71"/>
      <c r="B524" s="53"/>
      <c r="C524" s="53"/>
      <c r="D524" s="72"/>
      <c r="E524" s="72"/>
      <c r="F524" s="72"/>
      <c r="G524" s="72"/>
      <c r="H524" s="73"/>
      <c r="I524" s="72"/>
      <c r="J524" s="72"/>
      <c r="K524" s="72"/>
      <c r="L524" s="72"/>
      <c r="M524" s="72"/>
      <c r="N524" s="72"/>
      <c r="O524" s="72"/>
      <c r="P524" s="72"/>
      <c r="Q524" s="72"/>
      <c r="R524" s="72"/>
      <c r="S524" s="72"/>
      <c r="T524" s="72"/>
      <c r="U524" s="72"/>
      <c r="V524" s="42"/>
      <c r="W524" s="72"/>
      <c r="X524" s="72"/>
      <c r="Y524" s="72"/>
      <c r="Z524" s="72"/>
      <c r="AA524" s="72"/>
      <c r="AB524" s="72"/>
      <c r="AC524" s="72"/>
      <c r="AD524" s="72"/>
      <c r="AE524" s="72"/>
      <c r="AF524" s="42"/>
      <c r="AG524" s="72"/>
      <c r="AH524" s="72"/>
      <c r="AI524" s="72"/>
      <c r="AJ524" s="72"/>
      <c r="AK524" s="72"/>
      <c r="AL524" s="72"/>
      <c r="AO524" s="33"/>
    </row>
    <row r="525" spans="1:41" s="6" customFormat="1" ht="15">
      <c r="A525" s="38"/>
      <c r="B525" s="39"/>
      <c r="C525" s="39"/>
      <c r="D525" s="40"/>
      <c r="E525" s="40"/>
      <c r="F525" s="40"/>
      <c r="G525" s="40"/>
      <c r="H525" s="40"/>
      <c r="I525" s="40"/>
      <c r="J525" s="40"/>
      <c r="K525" s="40"/>
      <c r="L525" s="40"/>
      <c r="M525" s="40"/>
      <c r="N525" s="40"/>
      <c r="O525" s="40"/>
      <c r="P525" s="40"/>
      <c r="Q525" s="40"/>
      <c r="R525" s="40"/>
      <c r="S525" s="40"/>
      <c r="T525" s="40"/>
      <c r="U525" s="40"/>
      <c r="V525" s="42"/>
      <c r="W525" s="40"/>
      <c r="X525" s="40"/>
      <c r="Y525" s="40"/>
      <c r="Z525" s="40"/>
      <c r="AA525" s="40"/>
      <c r="AB525" s="40"/>
      <c r="AC525" s="40"/>
      <c r="AD525" s="40"/>
      <c r="AE525" s="40"/>
      <c r="AF525" s="42"/>
      <c r="AG525" s="40"/>
      <c r="AH525" s="40"/>
      <c r="AI525" s="40"/>
      <c r="AJ525" s="40"/>
      <c r="AK525" s="40"/>
      <c r="AL525" s="40"/>
      <c r="AO525" s="33"/>
    </row>
    <row r="526" spans="1:41" s="6" customFormat="1" ht="15">
      <c r="A526" s="38"/>
      <c r="B526" s="39"/>
      <c r="C526" s="39"/>
      <c r="D526" s="40"/>
      <c r="E526" s="40"/>
      <c r="F526" s="40"/>
      <c r="G526" s="40"/>
      <c r="H526" s="40"/>
      <c r="I526" s="40"/>
      <c r="J526" s="40"/>
      <c r="K526" s="40"/>
      <c r="L526" s="40"/>
      <c r="M526" s="40"/>
      <c r="N526" s="40"/>
      <c r="O526" s="40"/>
      <c r="P526" s="40"/>
      <c r="Q526" s="40"/>
      <c r="R526" s="40"/>
      <c r="S526" s="40"/>
      <c r="T526" s="40"/>
      <c r="U526" s="40"/>
      <c r="V526" s="42"/>
      <c r="W526" s="40"/>
      <c r="X526" s="40"/>
      <c r="Y526" s="40"/>
      <c r="Z526" s="40"/>
      <c r="AA526" s="40"/>
      <c r="AB526" s="40"/>
      <c r="AC526" s="40"/>
      <c r="AD526" s="40"/>
      <c r="AE526" s="40"/>
      <c r="AF526" s="42"/>
      <c r="AG526" s="40"/>
      <c r="AH526" s="40"/>
      <c r="AI526" s="40"/>
      <c r="AJ526" s="40"/>
      <c r="AK526" s="40"/>
      <c r="AL526" s="40"/>
      <c r="AO526" s="5"/>
    </row>
    <row r="527" spans="1:41" s="6" customFormat="1" ht="15">
      <c r="A527" s="38"/>
      <c r="B527" s="39"/>
      <c r="C527" s="39"/>
      <c r="D527" s="40"/>
      <c r="E527" s="40"/>
      <c r="F527" s="40"/>
      <c r="G527" s="40"/>
      <c r="H527" s="40"/>
      <c r="I527" s="40"/>
      <c r="J527" s="40"/>
      <c r="K527" s="40"/>
      <c r="L527" s="40"/>
      <c r="M527" s="40"/>
      <c r="N527" s="40"/>
      <c r="O527" s="40"/>
      <c r="P527" s="40"/>
      <c r="Q527" s="40"/>
      <c r="R527" s="40"/>
      <c r="S527" s="40"/>
      <c r="T527" s="40"/>
      <c r="U527" s="40"/>
      <c r="V527" s="42"/>
      <c r="W527" s="40"/>
      <c r="X527" s="40"/>
      <c r="Y527" s="40"/>
      <c r="Z527" s="40"/>
      <c r="AA527" s="40"/>
      <c r="AB527" s="40"/>
      <c r="AC527" s="40"/>
      <c r="AD527" s="40"/>
      <c r="AE527" s="40"/>
      <c r="AF527" s="42"/>
      <c r="AG527" s="40"/>
      <c r="AH527" s="40"/>
      <c r="AI527" s="40"/>
      <c r="AJ527" s="40"/>
      <c r="AK527" s="40"/>
      <c r="AL527" s="40"/>
      <c r="AO527" s="5"/>
    </row>
    <row r="528" spans="1:41" s="6" customFormat="1" ht="15">
      <c r="A528" s="38"/>
      <c r="B528" s="39"/>
      <c r="C528" s="39"/>
      <c r="D528" s="40"/>
      <c r="E528" s="40"/>
      <c r="F528" s="40"/>
      <c r="G528" s="40"/>
      <c r="H528" s="40"/>
      <c r="I528" s="40"/>
      <c r="J528" s="40"/>
      <c r="K528" s="40"/>
      <c r="L528" s="40"/>
      <c r="M528" s="40"/>
      <c r="N528" s="40"/>
      <c r="O528" s="40"/>
      <c r="P528" s="40"/>
      <c r="Q528" s="40"/>
      <c r="R528" s="40"/>
      <c r="S528" s="40"/>
      <c r="T528" s="40"/>
      <c r="U528" s="40"/>
      <c r="V528" s="42"/>
      <c r="W528" s="40"/>
      <c r="X528" s="40"/>
      <c r="Y528" s="40"/>
      <c r="Z528" s="40"/>
      <c r="AA528" s="40"/>
      <c r="AB528" s="40"/>
      <c r="AC528" s="40"/>
      <c r="AD528" s="40"/>
      <c r="AE528" s="40"/>
      <c r="AF528" s="42"/>
      <c r="AG528" s="40"/>
      <c r="AH528" s="40"/>
      <c r="AI528" s="40"/>
      <c r="AJ528" s="40"/>
      <c r="AK528" s="40"/>
      <c r="AL528" s="40"/>
      <c r="AO528" s="33"/>
    </row>
    <row r="529" spans="1:41" s="6" customFormat="1" ht="15">
      <c r="A529" s="38"/>
      <c r="B529" s="39"/>
      <c r="C529" s="39"/>
      <c r="D529" s="40"/>
      <c r="E529" s="40"/>
      <c r="F529" s="40"/>
      <c r="G529" s="40"/>
      <c r="H529" s="40"/>
      <c r="I529" s="40"/>
      <c r="J529" s="40"/>
      <c r="K529" s="40"/>
      <c r="L529" s="40"/>
      <c r="M529" s="40"/>
      <c r="N529" s="40"/>
      <c r="O529" s="40"/>
      <c r="P529" s="40"/>
      <c r="Q529" s="40"/>
      <c r="R529" s="40"/>
      <c r="S529" s="40"/>
      <c r="T529" s="40"/>
      <c r="U529" s="40"/>
      <c r="V529" s="42"/>
      <c r="W529" s="40"/>
      <c r="X529" s="40"/>
      <c r="Y529" s="40"/>
      <c r="Z529" s="40"/>
      <c r="AA529" s="40"/>
      <c r="AB529" s="40"/>
      <c r="AC529" s="40"/>
      <c r="AD529" s="40"/>
      <c r="AE529" s="40"/>
      <c r="AF529" s="42"/>
      <c r="AG529" s="40"/>
      <c r="AH529" s="40"/>
      <c r="AI529" s="40"/>
      <c r="AJ529" s="40"/>
      <c r="AK529" s="40"/>
      <c r="AL529" s="40"/>
      <c r="AO529" s="33"/>
    </row>
    <row r="530" spans="1:41" s="6" customFormat="1" ht="15">
      <c r="A530" s="38"/>
      <c r="B530" s="39"/>
      <c r="C530" s="39"/>
      <c r="D530" s="40"/>
      <c r="E530" s="40"/>
      <c r="F530" s="40"/>
      <c r="G530" s="40"/>
      <c r="H530" s="40"/>
      <c r="I530" s="40"/>
      <c r="J530" s="40"/>
      <c r="K530" s="40"/>
      <c r="L530" s="40"/>
      <c r="M530" s="40"/>
      <c r="N530" s="40"/>
      <c r="O530" s="40"/>
      <c r="P530" s="40"/>
      <c r="Q530" s="40"/>
      <c r="R530" s="40"/>
      <c r="S530" s="40"/>
      <c r="T530" s="40"/>
      <c r="U530" s="40"/>
      <c r="V530" s="42"/>
      <c r="W530" s="40"/>
      <c r="X530" s="40"/>
      <c r="Y530" s="40"/>
      <c r="Z530" s="40"/>
      <c r="AA530" s="40"/>
      <c r="AB530" s="40"/>
      <c r="AC530" s="40"/>
      <c r="AD530" s="40"/>
      <c r="AE530" s="40"/>
      <c r="AF530" s="42"/>
      <c r="AG530" s="40"/>
      <c r="AH530" s="40"/>
      <c r="AI530" s="40"/>
      <c r="AJ530" s="40"/>
      <c r="AK530" s="40"/>
      <c r="AL530" s="40"/>
      <c r="AO530" s="5"/>
    </row>
    <row r="531" spans="1:41" s="6" customFormat="1" ht="15">
      <c r="A531" s="38"/>
      <c r="B531" s="39"/>
      <c r="C531" s="39"/>
      <c r="D531" s="40"/>
      <c r="E531" s="40"/>
      <c r="F531" s="40"/>
      <c r="G531" s="40"/>
      <c r="H531" s="40"/>
      <c r="I531" s="40"/>
      <c r="J531" s="40"/>
      <c r="K531" s="40"/>
      <c r="L531" s="40"/>
      <c r="M531" s="40"/>
      <c r="N531" s="40"/>
      <c r="O531" s="40"/>
      <c r="P531" s="40"/>
      <c r="Q531" s="40"/>
      <c r="R531" s="40"/>
      <c r="S531" s="40"/>
      <c r="T531" s="40"/>
      <c r="U531" s="40"/>
      <c r="V531" s="42"/>
      <c r="W531" s="40"/>
      <c r="X531" s="40"/>
      <c r="Y531" s="40"/>
      <c r="Z531" s="40"/>
      <c r="AA531" s="40"/>
      <c r="AB531" s="40"/>
      <c r="AC531" s="40"/>
      <c r="AD531" s="40"/>
      <c r="AE531" s="40"/>
      <c r="AF531" s="42"/>
      <c r="AG531" s="40"/>
      <c r="AH531" s="40"/>
      <c r="AI531" s="40"/>
      <c r="AJ531" s="40"/>
      <c r="AK531" s="40"/>
      <c r="AL531" s="40"/>
      <c r="AO531" s="5"/>
    </row>
    <row r="532" spans="1:41" s="6" customFormat="1" ht="15">
      <c r="A532" s="38"/>
      <c r="B532" s="39"/>
      <c r="C532" s="39"/>
      <c r="D532" s="40"/>
      <c r="E532" s="40"/>
      <c r="F532" s="40"/>
      <c r="G532" s="40"/>
      <c r="H532" s="40"/>
      <c r="I532" s="40"/>
      <c r="J532" s="40"/>
      <c r="K532" s="40"/>
      <c r="L532" s="40"/>
      <c r="M532" s="40"/>
      <c r="N532" s="40"/>
      <c r="O532" s="40"/>
      <c r="P532" s="40"/>
      <c r="Q532" s="40"/>
      <c r="R532" s="40"/>
      <c r="S532" s="40"/>
      <c r="T532" s="40"/>
      <c r="U532" s="40"/>
      <c r="V532" s="42"/>
      <c r="W532" s="40"/>
      <c r="X532" s="40"/>
      <c r="Y532" s="40"/>
      <c r="Z532" s="40"/>
      <c r="AA532" s="40"/>
      <c r="AB532" s="40"/>
      <c r="AC532" s="40"/>
      <c r="AD532" s="40"/>
      <c r="AE532" s="40"/>
      <c r="AF532" s="42"/>
      <c r="AG532" s="40"/>
      <c r="AH532" s="40"/>
      <c r="AI532" s="40"/>
      <c r="AJ532" s="40"/>
      <c r="AK532" s="40"/>
      <c r="AL532" s="40"/>
      <c r="AO532" s="33"/>
    </row>
    <row r="533" spans="1:41" s="6" customFormat="1" ht="15">
      <c r="A533" s="38"/>
      <c r="B533" s="39"/>
      <c r="C533" s="39"/>
      <c r="D533" s="40"/>
      <c r="E533" s="40"/>
      <c r="F533" s="40"/>
      <c r="G533" s="40"/>
      <c r="H533" s="40"/>
      <c r="I533" s="40"/>
      <c r="J533" s="40"/>
      <c r="K533" s="40"/>
      <c r="L533" s="40"/>
      <c r="M533" s="40"/>
      <c r="N533" s="40"/>
      <c r="O533" s="40"/>
      <c r="P533" s="40"/>
      <c r="Q533" s="40"/>
      <c r="R533" s="40"/>
      <c r="S533" s="40"/>
      <c r="T533" s="40"/>
      <c r="U533" s="40"/>
      <c r="V533" s="42"/>
      <c r="W533" s="40"/>
      <c r="X533" s="40"/>
      <c r="Y533" s="40"/>
      <c r="Z533" s="40"/>
      <c r="AA533" s="40"/>
      <c r="AB533" s="40"/>
      <c r="AC533" s="40"/>
      <c r="AD533" s="40"/>
      <c r="AE533" s="40"/>
      <c r="AF533" s="42"/>
      <c r="AG533" s="40"/>
      <c r="AH533" s="40"/>
      <c r="AI533" s="40"/>
      <c r="AJ533" s="40"/>
      <c r="AK533" s="40"/>
      <c r="AL533" s="40"/>
      <c r="AO533" s="33"/>
    </row>
    <row r="534" spans="1:41" s="6" customFormat="1" ht="15">
      <c r="A534" s="38"/>
      <c r="B534" s="39"/>
      <c r="C534" s="39"/>
      <c r="D534" s="40"/>
      <c r="E534" s="40"/>
      <c r="F534" s="40"/>
      <c r="G534" s="40"/>
      <c r="H534" s="40"/>
      <c r="I534" s="40"/>
      <c r="J534" s="40"/>
      <c r="K534" s="40"/>
      <c r="L534" s="40"/>
      <c r="M534" s="40"/>
      <c r="N534" s="40"/>
      <c r="O534" s="40"/>
      <c r="P534" s="40"/>
      <c r="Q534" s="40"/>
      <c r="R534" s="40"/>
      <c r="S534" s="40"/>
      <c r="T534" s="40"/>
      <c r="U534" s="40"/>
      <c r="V534" s="42"/>
      <c r="W534" s="40"/>
      <c r="X534" s="40"/>
      <c r="Y534" s="40"/>
      <c r="Z534" s="40"/>
      <c r="AA534" s="40"/>
      <c r="AB534" s="40"/>
      <c r="AC534" s="40"/>
      <c r="AD534" s="40"/>
      <c r="AE534" s="40"/>
      <c r="AF534" s="42"/>
      <c r="AG534" s="40"/>
      <c r="AH534" s="40"/>
      <c r="AI534" s="40"/>
      <c r="AJ534" s="40"/>
      <c r="AK534" s="40"/>
      <c r="AL534" s="40"/>
      <c r="AO534" s="5"/>
    </row>
    <row r="535" spans="1:41" s="6" customFormat="1" ht="15">
      <c r="A535" s="38"/>
      <c r="B535" s="39"/>
      <c r="C535" s="39"/>
      <c r="D535" s="40"/>
      <c r="E535" s="40"/>
      <c r="F535" s="40"/>
      <c r="G535" s="40"/>
      <c r="H535" s="40"/>
      <c r="I535" s="40"/>
      <c r="J535" s="40"/>
      <c r="K535" s="40"/>
      <c r="L535" s="40"/>
      <c r="M535" s="40"/>
      <c r="N535" s="40"/>
      <c r="O535" s="40"/>
      <c r="P535" s="40"/>
      <c r="Q535" s="40"/>
      <c r="R535" s="40"/>
      <c r="S535" s="40"/>
      <c r="T535" s="40"/>
      <c r="U535" s="40"/>
      <c r="V535" s="42"/>
      <c r="W535" s="40"/>
      <c r="X535" s="40"/>
      <c r="Y535" s="40"/>
      <c r="Z535" s="40"/>
      <c r="AA535" s="40"/>
      <c r="AB535" s="40"/>
      <c r="AC535" s="40"/>
      <c r="AD535" s="40"/>
      <c r="AE535" s="40"/>
      <c r="AF535" s="42"/>
      <c r="AG535" s="40"/>
      <c r="AH535" s="40"/>
      <c r="AI535" s="40"/>
      <c r="AJ535" s="40"/>
      <c r="AK535" s="40"/>
      <c r="AL535" s="40"/>
      <c r="AO535" s="5"/>
    </row>
    <row r="536" spans="1:41" s="6" customFormat="1" ht="15">
      <c r="A536" s="38"/>
      <c r="B536" s="39"/>
      <c r="C536" s="39"/>
      <c r="D536" s="40"/>
      <c r="E536" s="40"/>
      <c r="F536" s="40"/>
      <c r="G536" s="40"/>
      <c r="H536" s="41"/>
      <c r="I536" s="40"/>
      <c r="J536" s="40"/>
      <c r="K536" s="40"/>
      <c r="L536" s="40"/>
      <c r="M536" s="40"/>
      <c r="N536" s="40"/>
      <c r="O536" s="40"/>
      <c r="P536" s="40"/>
      <c r="Q536" s="40"/>
      <c r="R536" s="40"/>
      <c r="S536" s="40"/>
      <c r="T536" s="40"/>
      <c r="U536" s="40"/>
      <c r="V536" s="42"/>
      <c r="W536" s="40"/>
      <c r="X536" s="40"/>
      <c r="Y536" s="40"/>
      <c r="Z536" s="40"/>
      <c r="AA536" s="40"/>
      <c r="AB536" s="40"/>
      <c r="AC536" s="40"/>
      <c r="AD536" s="40"/>
      <c r="AE536" s="40"/>
      <c r="AF536" s="42"/>
      <c r="AG536" s="40"/>
      <c r="AH536" s="40"/>
      <c r="AI536" s="40"/>
      <c r="AJ536" s="40"/>
      <c r="AK536" s="40"/>
      <c r="AL536" s="40"/>
      <c r="AO536" s="33"/>
    </row>
    <row r="537" spans="1:41" s="6" customFormat="1" ht="15">
      <c r="A537" s="38"/>
      <c r="B537" s="39"/>
      <c r="C537" s="39"/>
      <c r="D537" s="40"/>
      <c r="E537" s="40"/>
      <c r="F537" s="40"/>
      <c r="G537" s="40"/>
      <c r="H537" s="40"/>
      <c r="I537" s="40"/>
      <c r="J537" s="40"/>
      <c r="K537" s="40"/>
      <c r="L537" s="40"/>
      <c r="M537" s="40"/>
      <c r="N537" s="40"/>
      <c r="O537" s="40"/>
      <c r="P537" s="40"/>
      <c r="Q537" s="40"/>
      <c r="R537" s="40"/>
      <c r="S537" s="40"/>
      <c r="T537" s="40"/>
      <c r="U537" s="40"/>
      <c r="V537" s="42"/>
      <c r="W537" s="40"/>
      <c r="X537" s="40"/>
      <c r="Y537" s="40"/>
      <c r="Z537" s="40"/>
      <c r="AA537" s="40"/>
      <c r="AB537" s="40"/>
      <c r="AC537" s="40"/>
      <c r="AD537" s="40"/>
      <c r="AE537" s="40"/>
      <c r="AF537" s="42"/>
      <c r="AG537" s="40"/>
      <c r="AH537" s="40"/>
      <c r="AI537" s="40"/>
      <c r="AJ537" s="40"/>
      <c r="AK537" s="40"/>
      <c r="AL537" s="40"/>
      <c r="AO537" s="33"/>
    </row>
    <row r="538" spans="1:41" s="6" customFormat="1" ht="15">
      <c r="A538" s="38"/>
      <c r="B538" s="39"/>
      <c r="C538" s="39"/>
      <c r="D538" s="40"/>
      <c r="E538" s="40"/>
      <c r="F538" s="40"/>
      <c r="G538" s="40"/>
      <c r="H538" s="40"/>
      <c r="I538" s="40"/>
      <c r="J538" s="40"/>
      <c r="K538" s="40"/>
      <c r="L538" s="40"/>
      <c r="M538" s="40"/>
      <c r="N538" s="40"/>
      <c r="O538" s="40"/>
      <c r="P538" s="40"/>
      <c r="Q538" s="40"/>
      <c r="R538" s="40"/>
      <c r="S538" s="40"/>
      <c r="T538" s="40"/>
      <c r="U538" s="40"/>
      <c r="V538" s="42"/>
      <c r="W538" s="40"/>
      <c r="X538" s="40"/>
      <c r="Y538" s="40"/>
      <c r="Z538" s="40"/>
      <c r="AA538" s="40"/>
      <c r="AB538" s="40"/>
      <c r="AC538" s="40"/>
      <c r="AD538" s="40"/>
      <c r="AE538" s="40"/>
      <c r="AF538" s="42"/>
      <c r="AG538" s="40"/>
      <c r="AH538" s="40"/>
      <c r="AI538" s="40"/>
      <c r="AJ538" s="40"/>
      <c r="AK538" s="40"/>
      <c r="AL538" s="40"/>
      <c r="AO538" s="5"/>
    </row>
    <row r="539" spans="1:41" s="6" customFormat="1" ht="15">
      <c r="A539" s="38"/>
      <c r="B539" s="39"/>
      <c r="C539" s="39"/>
      <c r="D539" s="40"/>
      <c r="E539" s="40"/>
      <c r="F539" s="40"/>
      <c r="G539" s="40"/>
      <c r="H539" s="40"/>
      <c r="I539" s="40"/>
      <c r="J539" s="40"/>
      <c r="K539" s="40"/>
      <c r="L539" s="40"/>
      <c r="M539" s="40"/>
      <c r="N539" s="40"/>
      <c r="O539" s="40"/>
      <c r="P539" s="40"/>
      <c r="Q539" s="40"/>
      <c r="R539" s="40"/>
      <c r="S539" s="40"/>
      <c r="T539" s="40"/>
      <c r="U539" s="40"/>
      <c r="V539" s="42"/>
      <c r="W539" s="40"/>
      <c r="X539" s="40"/>
      <c r="Y539" s="40"/>
      <c r="Z539" s="40"/>
      <c r="AA539" s="40"/>
      <c r="AB539" s="40"/>
      <c r="AC539" s="40"/>
      <c r="AD539" s="40"/>
      <c r="AE539" s="40"/>
      <c r="AF539" s="42"/>
      <c r="AG539" s="40"/>
      <c r="AH539" s="40"/>
      <c r="AI539" s="40"/>
      <c r="AJ539" s="40"/>
      <c r="AK539" s="40"/>
      <c r="AL539" s="40"/>
      <c r="AO539" s="5"/>
    </row>
    <row r="540" spans="1:41" s="6" customFormat="1" ht="15">
      <c r="A540" s="38"/>
      <c r="B540" s="39"/>
      <c r="C540" s="39"/>
      <c r="D540" s="40"/>
      <c r="E540" s="40"/>
      <c r="F540" s="40"/>
      <c r="G540" s="40"/>
      <c r="H540" s="40"/>
      <c r="I540" s="40"/>
      <c r="J540" s="40"/>
      <c r="K540" s="40"/>
      <c r="L540" s="40"/>
      <c r="M540" s="40"/>
      <c r="N540" s="40"/>
      <c r="O540" s="40"/>
      <c r="P540" s="40"/>
      <c r="Q540" s="40"/>
      <c r="R540" s="40"/>
      <c r="S540" s="40"/>
      <c r="T540" s="40"/>
      <c r="U540" s="40"/>
      <c r="V540" s="42"/>
      <c r="W540" s="40"/>
      <c r="X540" s="40"/>
      <c r="Y540" s="40"/>
      <c r="Z540" s="40"/>
      <c r="AA540" s="40"/>
      <c r="AB540" s="40"/>
      <c r="AC540" s="40"/>
      <c r="AD540" s="40"/>
      <c r="AE540" s="40"/>
      <c r="AF540" s="42"/>
      <c r="AG540" s="40"/>
      <c r="AH540" s="40"/>
      <c r="AI540" s="40"/>
      <c r="AJ540" s="40"/>
      <c r="AK540" s="40"/>
      <c r="AL540" s="40"/>
      <c r="AO540" s="33"/>
    </row>
    <row r="541" spans="1:41" s="6" customFormat="1" ht="15">
      <c r="A541" s="38"/>
      <c r="B541" s="39"/>
      <c r="C541" s="39"/>
      <c r="D541" s="40"/>
      <c r="E541" s="40"/>
      <c r="F541" s="40"/>
      <c r="G541" s="40"/>
      <c r="H541" s="40"/>
      <c r="I541" s="40"/>
      <c r="J541" s="40"/>
      <c r="K541" s="40"/>
      <c r="L541" s="40"/>
      <c r="M541" s="40"/>
      <c r="N541" s="40"/>
      <c r="O541" s="40"/>
      <c r="P541" s="40"/>
      <c r="Q541" s="40"/>
      <c r="R541" s="40"/>
      <c r="S541" s="40"/>
      <c r="T541" s="40"/>
      <c r="U541" s="40"/>
      <c r="V541" s="42"/>
      <c r="W541" s="40"/>
      <c r="X541" s="40"/>
      <c r="Y541" s="40"/>
      <c r="Z541" s="40"/>
      <c r="AA541" s="40"/>
      <c r="AB541" s="40"/>
      <c r="AC541" s="40"/>
      <c r="AD541" s="40"/>
      <c r="AE541" s="40"/>
      <c r="AF541" s="42"/>
      <c r="AG541" s="40"/>
      <c r="AH541" s="40"/>
      <c r="AI541" s="40"/>
      <c r="AJ541" s="40"/>
      <c r="AK541" s="40"/>
      <c r="AL541" s="40"/>
      <c r="AO541" s="33"/>
    </row>
    <row r="542" spans="1:41" s="6" customFormat="1" ht="15">
      <c r="A542" s="38"/>
      <c r="B542" s="39"/>
      <c r="C542" s="39"/>
      <c r="D542" s="40"/>
      <c r="E542" s="40"/>
      <c r="F542" s="40"/>
      <c r="G542" s="40"/>
      <c r="H542" s="40"/>
      <c r="I542" s="40"/>
      <c r="J542" s="40"/>
      <c r="K542" s="40"/>
      <c r="L542" s="40"/>
      <c r="M542" s="40"/>
      <c r="N542" s="40"/>
      <c r="O542" s="40"/>
      <c r="P542" s="40"/>
      <c r="Q542" s="40"/>
      <c r="R542" s="40"/>
      <c r="S542" s="40"/>
      <c r="T542" s="40"/>
      <c r="U542" s="40"/>
      <c r="V542" s="42"/>
      <c r="W542" s="40"/>
      <c r="X542" s="40"/>
      <c r="Y542" s="40"/>
      <c r="Z542" s="40"/>
      <c r="AA542" s="40"/>
      <c r="AB542" s="40"/>
      <c r="AC542" s="40"/>
      <c r="AD542" s="40"/>
      <c r="AE542" s="40"/>
      <c r="AF542" s="42"/>
      <c r="AG542" s="40"/>
      <c r="AH542" s="40"/>
      <c r="AI542" s="40"/>
      <c r="AJ542" s="40"/>
      <c r="AK542" s="40"/>
      <c r="AL542" s="40"/>
      <c r="AO542" s="5"/>
    </row>
    <row r="543" spans="1:41" s="6" customFormat="1" ht="15">
      <c r="A543" s="38"/>
      <c r="B543" s="39"/>
      <c r="C543" s="39"/>
      <c r="D543" s="40"/>
      <c r="E543" s="40"/>
      <c r="F543" s="40"/>
      <c r="G543" s="40"/>
      <c r="H543" s="40"/>
      <c r="I543" s="40"/>
      <c r="J543" s="40"/>
      <c r="K543" s="40"/>
      <c r="L543" s="40"/>
      <c r="M543" s="40"/>
      <c r="N543" s="40"/>
      <c r="O543" s="40"/>
      <c r="P543" s="40"/>
      <c r="Q543" s="40"/>
      <c r="R543" s="40"/>
      <c r="S543" s="40"/>
      <c r="T543" s="40"/>
      <c r="U543" s="40"/>
      <c r="V543" s="42"/>
      <c r="W543" s="40"/>
      <c r="X543" s="40"/>
      <c r="Y543" s="40"/>
      <c r="Z543" s="40"/>
      <c r="AA543" s="40"/>
      <c r="AB543" s="40"/>
      <c r="AC543" s="40"/>
      <c r="AD543" s="40"/>
      <c r="AE543" s="40"/>
      <c r="AF543" s="42"/>
      <c r="AG543" s="40"/>
      <c r="AH543" s="40"/>
      <c r="AI543" s="40"/>
      <c r="AJ543" s="40"/>
      <c r="AK543" s="40"/>
      <c r="AL543" s="40"/>
      <c r="AO543" s="5"/>
    </row>
    <row r="544" spans="1:41" s="6" customFormat="1" ht="15">
      <c r="A544" s="38"/>
      <c r="B544" s="39"/>
      <c r="C544" s="39"/>
      <c r="D544" s="40"/>
      <c r="E544" s="40"/>
      <c r="F544" s="40"/>
      <c r="G544" s="40"/>
      <c r="H544" s="40"/>
      <c r="I544" s="40"/>
      <c r="J544" s="40"/>
      <c r="K544" s="40"/>
      <c r="L544" s="40"/>
      <c r="M544" s="40"/>
      <c r="N544" s="40"/>
      <c r="O544" s="40"/>
      <c r="P544" s="40"/>
      <c r="Q544" s="40"/>
      <c r="R544" s="40"/>
      <c r="S544" s="40"/>
      <c r="T544" s="40"/>
      <c r="U544" s="40"/>
      <c r="V544" s="42"/>
      <c r="W544" s="40"/>
      <c r="X544" s="40"/>
      <c r="Y544" s="40"/>
      <c r="Z544" s="40"/>
      <c r="AA544" s="40"/>
      <c r="AB544" s="40"/>
      <c r="AC544" s="40"/>
      <c r="AD544" s="40"/>
      <c r="AE544" s="40"/>
      <c r="AF544" s="42"/>
      <c r="AG544" s="40"/>
      <c r="AH544" s="40"/>
      <c r="AI544" s="40"/>
      <c r="AJ544" s="40"/>
      <c r="AK544" s="40"/>
      <c r="AL544" s="40"/>
      <c r="AO544" s="33"/>
    </row>
    <row r="545" spans="1:41" s="6" customFormat="1" ht="15">
      <c r="A545" s="38"/>
      <c r="B545" s="39"/>
      <c r="C545" s="39"/>
      <c r="D545" s="40"/>
      <c r="E545" s="40"/>
      <c r="F545" s="40"/>
      <c r="G545" s="40"/>
      <c r="H545" s="41"/>
      <c r="I545" s="40"/>
      <c r="J545" s="40"/>
      <c r="K545" s="40"/>
      <c r="L545" s="40"/>
      <c r="M545" s="40"/>
      <c r="N545" s="40"/>
      <c r="O545" s="40"/>
      <c r="P545" s="40"/>
      <c r="Q545" s="40"/>
      <c r="R545" s="40"/>
      <c r="S545" s="40"/>
      <c r="T545" s="40"/>
      <c r="U545" s="40"/>
      <c r="V545" s="42"/>
      <c r="W545" s="40"/>
      <c r="X545" s="40"/>
      <c r="Y545" s="40"/>
      <c r="Z545" s="40"/>
      <c r="AA545" s="40"/>
      <c r="AB545" s="40"/>
      <c r="AC545" s="40"/>
      <c r="AD545" s="40"/>
      <c r="AE545" s="40"/>
      <c r="AF545" s="42"/>
      <c r="AG545" s="40"/>
      <c r="AH545" s="40"/>
      <c r="AI545" s="40"/>
      <c r="AJ545" s="40"/>
      <c r="AK545" s="40"/>
      <c r="AL545" s="40"/>
      <c r="AO545" s="33"/>
    </row>
    <row r="546" spans="1:41" s="6" customFormat="1" ht="15">
      <c r="A546" s="38"/>
      <c r="B546" s="39"/>
      <c r="C546" s="39"/>
      <c r="D546" s="40"/>
      <c r="E546" s="40"/>
      <c r="F546" s="40"/>
      <c r="G546" s="40"/>
      <c r="H546" s="40"/>
      <c r="I546" s="40"/>
      <c r="J546" s="40"/>
      <c r="K546" s="40"/>
      <c r="L546" s="40"/>
      <c r="M546" s="40"/>
      <c r="N546" s="40"/>
      <c r="O546" s="40"/>
      <c r="P546" s="40"/>
      <c r="Q546" s="40"/>
      <c r="R546" s="40"/>
      <c r="S546" s="40"/>
      <c r="T546" s="40"/>
      <c r="U546" s="40"/>
      <c r="V546" s="42"/>
      <c r="W546" s="40"/>
      <c r="X546" s="40"/>
      <c r="Y546" s="40"/>
      <c r="Z546" s="40"/>
      <c r="AA546" s="40"/>
      <c r="AB546" s="40"/>
      <c r="AC546" s="40"/>
      <c r="AD546" s="40"/>
      <c r="AE546" s="40"/>
      <c r="AF546" s="42"/>
      <c r="AG546" s="40"/>
      <c r="AH546" s="40"/>
      <c r="AI546" s="40"/>
      <c r="AJ546" s="40"/>
      <c r="AK546" s="40"/>
      <c r="AL546" s="40"/>
      <c r="AO546" s="5"/>
    </row>
    <row r="547" spans="1:41" s="6" customFormat="1" ht="15">
      <c r="A547" s="38"/>
      <c r="B547" s="39"/>
      <c r="C547" s="39"/>
      <c r="D547" s="40"/>
      <c r="E547" s="40"/>
      <c r="F547" s="40"/>
      <c r="G547" s="40"/>
      <c r="H547" s="40"/>
      <c r="I547" s="40"/>
      <c r="J547" s="40"/>
      <c r="K547" s="40"/>
      <c r="L547" s="40"/>
      <c r="M547" s="40"/>
      <c r="N547" s="40"/>
      <c r="O547" s="40"/>
      <c r="P547" s="40"/>
      <c r="Q547" s="40"/>
      <c r="R547" s="40"/>
      <c r="S547" s="40"/>
      <c r="T547" s="40"/>
      <c r="U547" s="40"/>
      <c r="V547" s="42"/>
      <c r="W547" s="40"/>
      <c r="X547" s="40"/>
      <c r="Y547" s="40"/>
      <c r="Z547" s="40"/>
      <c r="AA547" s="40"/>
      <c r="AB547" s="40"/>
      <c r="AC547" s="40"/>
      <c r="AD547" s="40"/>
      <c r="AE547" s="40"/>
      <c r="AF547" s="42"/>
      <c r="AG547" s="40"/>
      <c r="AH547" s="40"/>
      <c r="AI547" s="40"/>
      <c r="AJ547" s="40"/>
      <c r="AK547" s="40"/>
      <c r="AL547" s="40"/>
      <c r="AO547" s="5"/>
    </row>
    <row r="548" spans="1:41" s="6" customFormat="1" ht="15">
      <c r="A548" s="38"/>
      <c r="B548" s="39"/>
      <c r="C548" s="39"/>
      <c r="D548" s="40"/>
      <c r="E548" s="40"/>
      <c r="F548" s="40"/>
      <c r="G548" s="40"/>
      <c r="H548" s="40"/>
      <c r="I548" s="40"/>
      <c r="J548" s="40"/>
      <c r="K548" s="40"/>
      <c r="L548" s="40"/>
      <c r="M548" s="40"/>
      <c r="N548" s="40"/>
      <c r="O548" s="40"/>
      <c r="P548" s="40"/>
      <c r="Q548" s="40"/>
      <c r="R548" s="40"/>
      <c r="S548" s="40"/>
      <c r="T548" s="40"/>
      <c r="U548" s="40"/>
      <c r="V548" s="42"/>
      <c r="W548" s="40"/>
      <c r="X548" s="40"/>
      <c r="Y548" s="40"/>
      <c r="Z548" s="40"/>
      <c r="AA548" s="40"/>
      <c r="AB548" s="40"/>
      <c r="AC548" s="40"/>
      <c r="AD548" s="40"/>
      <c r="AE548" s="40"/>
      <c r="AF548" s="42"/>
      <c r="AG548" s="40"/>
      <c r="AH548" s="40"/>
      <c r="AI548" s="40"/>
      <c r="AJ548" s="40"/>
      <c r="AK548" s="40"/>
      <c r="AL548" s="40"/>
      <c r="AO548" s="33"/>
    </row>
    <row r="549" spans="1:41" s="6" customFormat="1" ht="15">
      <c r="A549" s="38"/>
      <c r="B549" s="39"/>
      <c r="C549" s="39"/>
      <c r="D549" s="40"/>
      <c r="E549" s="40"/>
      <c r="F549" s="40"/>
      <c r="G549" s="40"/>
      <c r="H549" s="40"/>
      <c r="I549" s="40"/>
      <c r="J549" s="40"/>
      <c r="K549" s="40"/>
      <c r="L549" s="40"/>
      <c r="M549" s="40"/>
      <c r="N549" s="40"/>
      <c r="O549" s="40"/>
      <c r="P549" s="40"/>
      <c r="Q549" s="40"/>
      <c r="R549" s="40"/>
      <c r="S549" s="40"/>
      <c r="T549" s="40"/>
      <c r="U549" s="40"/>
      <c r="V549" s="42"/>
      <c r="W549" s="40"/>
      <c r="X549" s="40"/>
      <c r="Y549" s="40"/>
      <c r="Z549" s="40"/>
      <c r="AA549" s="40"/>
      <c r="AB549" s="40"/>
      <c r="AC549" s="40"/>
      <c r="AD549" s="40"/>
      <c r="AE549" s="40"/>
      <c r="AF549" s="42"/>
      <c r="AG549" s="40"/>
      <c r="AH549" s="40"/>
      <c r="AI549" s="40"/>
      <c r="AJ549" s="40"/>
      <c r="AK549" s="40"/>
      <c r="AL549" s="40"/>
      <c r="AO549" s="33"/>
    </row>
    <row r="550" spans="1:41" s="6" customFormat="1" ht="15">
      <c r="A550" s="38"/>
      <c r="B550" s="39"/>
      <c r="C550" s="39"/>
      <c r="D550" s="40"/>
      <c r="E550" s="40"/>
      <c r="F550" s="40"/>
      <c r="G550" s="40"/>
      <c r="H550" s="40"/>
      <c r="I550" s="40"/>
      <c r="J550" s="40"/>
      <c r="K550" s="40"/>
      <c r="L550" s="40"/>
      <c r="M550" s="40"/>
      <c r="N550" s="40"/>
      <c r="O550" s="40"/>
      <c r="P550" s="40"/>
      <c r="Q550" s="40"/>
      <c r="R550" s="40"/>
      <c r="S550" s="40"/>
      <c r="T550" s="40"/>
      <c r="U550" s="40"/>
      <c r="V550" s="42"/>
      <c r="W550" s="40"/>
      <c r="X550" s="40"/>
      <c r="Y550" s="40"/>
      <c r="Z550" s="40"/>
      <c r="AA550" s="40"/>
      <c r="AB550" s="40"/>
      <c r="AC550" s="40"/>
      <c r="AD550" s="40"/>
      <c r="AE550" s="40"/>
      <c r="AF550" s="42"/>
      <c r="AG550" s="40"/>
      <c r="AH550" s="40"/>
      <c r="AI550" s="40"/>
      <c r="AJ550" s="40"/>
      <c r="AK550" s="40"/>
      <c r="AL550" s="40"/>
      <c r="AO550" s="5"/>
    </row>
    <row r="551" spans="1:41" s="6" customFormat="1" ht="15">
      <c r="A551" s="38"/>
      <c r="B551" s="39"/>
      <c r="C551" s="39"/>
      <c r="D551" s="40"/>
      <c r="E551" s="40"/>
      <c r="F551" s="40"/>
      <c r="G551" s="40"/>
      <c r="H551" s="40"/>
      <c r="I551" s="40"/>
      <c r="J551" s="40"/>
      <c r="K551" s="40"/>
      <c r="L551" s="40"/>
      <c r="M551" s="40"/>
      <c r="N551" s="40"/>
      <c r="O551" s="40"/>
      <c r="P551" s="40"/>
      <c r="Q551" s="40"/>
      <c r="R551" s="40"/>
      <c r="S551" s="40"/>
      <c r="T551" s="40"/>
      <c r="U551" s="40"/>
      <c r="V551" s="42"/>
      <c r="W551" s="40"/>
      <c r="X551" s="40"/>
      <c r="Y551" s="40"/>
      <c r="Z551" s="40"/>
      <c r="AA551" s="40"/>
      <c r="AB551" s="40"/>
      <c r="AC551" s="40"/>
      <c r="AD551" s="40"/>
      <c r="AE551" s="40"/>
      <c r="AF551" s="42"/>
      <c r="AG551" s="40"/>
      <c r="AH551" s="40"/>
      <c r="AI551" s="40"/>
      <c r="AJ551" s="40"/>
      <c r="AK551" s="40"/>
      <c r="AL551" s="40"/>
      <c r="AO551" s="5"/>
    </row>
    <row r="552" spans="1:41" s="6" customFormat="1" ht="15">
      <c r="A552" s="38"/>
      <c r="B552" s="39"/>
      <c r="C552" s="39"/>
      <c r="D552" s="40"/>
      <c r="E552" s="40"/>
      <c r="F552" s="40"/>
      <c r="G552" s="40"/>
      <c r="H552" s="40"/>
      <c r="I552" s="40"/>
      <c r="J552" s="40"/>
      <c r="K552" s="40"/>
      <c r="L552" s="40"/>
      <c r="M552" s="40"/>
      <c r="N552" s="40"/>
      <c r="O552" s="40"/>
      <c r="P552" s="40"/>
      <c r="Q552" s="40"/>
      <c r="R552" s="40"/>
      <c r="S552" s="40"/>
      <c r="T552" s="40"/>
      <c r="U552" s="40"/>
      <c r="V552" s="42"/>
      <c r="W552" s="40"/>
      <c r="X552" s="40"/>
      <c r="Y552" s="40"/>
      <c r="Z552" s="40"/>
      <c r="AA552" s="40"/>
      <c r="AB552" s="40"/>
      <c r="AC552" s="40"/>
      <c r="AD552" s="40"/>
      <c r="AE552" s="40"/>
      <c r="AF552" s="42"/>
      <c r="AG552" s="40"/>
      <c r="AH552" s="40"/>
      <c r="AI552" s="40"/>
      <c r="AJ552" s="40"/>
      <c r="AK552" s="40"/>
      <c r="AL552" s="40"/>
      <c r="AO552" s="33"/>
    </row>
    <row r="553" spans="1:41" s="6" customFormat="1" ht="15">
      <c r="A553" s="38"/>
      <c r="B553" s="39"/>
      <c r="C553" s="39"/>
      <c r="D553" s="40"/>
      <c r="E553" s="40"/>
      <c r="F553" s="40"/>
      <c r="G553" s="40"/>
      <c r="H553" s="40"/>
      <c r="I553" s="40"/>
      <c r="J553" s="40"/>
      <c r="K553" s="40"/>
      <c r="L553" s="40"/>
      <c r="M553" s="40"/>
      <c r="N553" s="40"/>
      <c r="O553" s="40"/>
      <c r="P553" s="40"/>
      <c r="Q553" s="40"/>
      <c r="R553" s="40"/>
      <c r="S553" s="40"/>
      <c r="T553" s="40"/>
      <c r="U553" s="40"/>
      <c r="V553" s="42"/>
      <c r="W553" s="40"/>
      <c r="X553" s="40"/>
      <c r="Y553" s="40"/>
      <c r="Z553" s="40"/>
      <c r="AA553" s="40"/>
      <c r="AB553" s="40"/>
      <c r="AC553" s="40"/>
      <c r="AD553" s="40"/>
      <c r="AE553" s="40"/>
      <c r="AF553" s="42"/>
      <c r="AG553" s="40"/>
      <c r="AH553" s="40"/>
      <c r="AI553" s="40"/>
      <c r="AJ553" s="40"/>
      <c r="AK553" s="40"/>
      <c r="AL553" s="40"/>
      <c r="AO553" s="33"/>
    </row>
    <row r="554" spans="1:41" s="6" customFormat="1" ht="15">
      <c r="A554" s="38"/>
      <c r="B554" s="39"/>
      <c r="C554" s="39"/>
      <c r="D554" s="40"/>
      <c r="E554" s="40"/>
      <c r="F554" s="40"/>
      <c r="G554" s="40"/>
      <c r="H554" s="41"/>
      <c r="I554" s="40"/>
      <c r="J554" s="40"/>
      <c r="K554" s="40"/>
      <c r="L554" s="40"/>
      <c r="M554" s="40"/>
      <c r="N554" s="40"/>
      <c r="O554" s="40"/>
      <c r="P554" s="40"/>
      <c r="Q554" s="40"/>
      <c r="R554" s="40"/>
      <c r="S554" s="40"/>
      <c r="T554" s="40"/>
      <c r="U554" s="40"/>
      <c r="V554" s="42"/>
      <c r="W554" s="40"/>
      <c r="X554" s="40"/>
      <c r="Y554" s="40"/>
      <c r="Z554" s="40"/>
      <c r="AA554" s="40"/>
      <c r="AB554" s="40"/>
      <c r="AC554" s="40"/>
      <c r="AD554" s="40"/>
      <c r="AE554" s="40"/>
      <c r="AF554" s="42"/>
      <c r="AG554" s="40"/>
      <c r="AH554" s="40"/>
      <c r="AI554" s="40"/>
      <c r="AJ554" s="40"/>
      <c r="AK554" s="40"/>
      <c r="AL554" s="40"/>
      <c r="AO554" s="5"/>
    </row>
    <row r="555" spans="1:41" s="6" customFormat="1" ht="15">
      <c r="A555" s="38"/>
      <c r="B555" s="39"/>
      <c r="C555" s="39"/>
      <c r="D555" s="40"/>
      <c r="E555" s="40"/>
      <c r="F555" s="40"/>
      <c r="G555" s="40"/>
      <c r="H555" s="40"/>
      <c r="I555" s="40"/>
      <c r="J555" s="40"/>
      <c r="K555" s="40"/>
      <c r="L555" s="40"/>
      <c r="M555" s="40"/>
      <c r="N555" s="40"/>
      <c r="O555" s="40"/>
      <c r="P555" s="40"/>
      <c r="Q555" s="40"/>
      <c r="R555" s="40"/>
      <c r="S555" s="40"/>
      <c r="T555" s="40"/>
      <c r="U555" s="40"/>
      <c r="V555" s="42"/>
      <c r="W555" s="40"/>
      <c r="X555" s="40"/>
      <c r="Y555" s="40"/>
      <c r="Z555" s="40"/>
      <c r="AA555" s="40"/>
      <c r="AB555" s="40"/>
      <c r="AC555" s="40"/>
      <c r="AD555" s="40"/>
      <c r="AE555" s="40"/>
      <c r="AF555" s="42"/>
      <c r="AG555" s="40"/>
      <c r="AH555" s="40"/>
      <c r="AI555" s="40"/>
      <c r="AJ555" s="40"/>
      <c r="AK555" s="40"/>
      <c r="AL555" s="40"/>
      <c r="AO555" s="5"/>
    </row>
    <row r="556" spans="1:41" s="6" customFormat="1" ht="15">
      <c r="A556" s="38"/>
      <c r="B556" s="39"/>
      <c r="C556" s="39"/>
      <c r="D556" s="40"/>
      <c r="E556" s="40"/>
      <c r="F556" s="40"/>
      <c r="G556" s="40"/>
      <c r="H556" s="40"/>
      <c r="I556" s="40"/>
      <c r="J556" s="40"/>
      <c r="K556" s="40"/>
      <c r="L556" s="40"/>
      <c r="M556" s="40"/>
      <c r="N556" s="40"/>
      <c r="O556" s="40"/>
      <c r="P556" s="40"/>
      <c r="Q556" s="40"/>
      <c r="R556" s="40"/>
      <c r="S556" s="40"/>
      <c r="T556" s="40"/>
      <c r="U556" s="40"/>
      <c r="V556" s="42"/>
      <c r="W556" s="40"/>
      <c r="X556" s="40"/>
      <c r="Y556" s="40"/>
      <c r="Z556" s="40"/>
      <c r="AA556" s="40"/>
      <c r="AB556" s="40"/>
      <c r="AC556" s="40"/>
      <c r="AD556" s="40"/>
      <c r="AE556" s="40"/>
      <c r="AF556" s="42"/>
      <c r="AG556" s="40"/>
      <c r="AH556" s="40"/>
      <c r="AI556" s="40"/>
      <c r="AJ556" s="40"/>
      <c r="AK556" s="40"/>
      <c r="AL556" s="40"/>
      <c r="AO556" s="33"/>
    </row>
    <row r="557" spans="1:41" s="6" customFormat="1" ht="15">
      <c r="A557" s="38"/>
      <c r="B557" s="39"/>
      <c r="C557" s="39"/>
      <c r="D557" s="40"/>
      <c r="E557" s="40"/>
      <c r="F557" s="40"/>
      <c r="G557" s="40"/>
      <c r="H557" s="40"/>
      <c r="I557" s="40"/>
      <c r="J557" s="40"/>
      <c r="K557" s="40"/>
      <c r="L557" s="40"/>
      <c r="M557" s="40"/>
      <c r="N557" s="40"/>
      <c r="O557" s="40"/>
      <c r="P557" s="40"/>
      <c r="Q557" s="40"/>
      <c r="R557" s="40"/>
      <c r="S557" s="40"/>
      <c r="T557" s="40"/>
      <c r="U557" s="40"/>
      <c r="V557" s="42"/>
      <c r="W557" s="40"/>
      <c r="X557" s="40"/>
      <c r="Y557" s="40"/>
      <c r="Z557" s="40"/>
      <c r="AA557" s="40"/>
      <c r="AB557" s="40"/>
      <c r="AC557" s="40"/>
      <c r="AD557" s="40"/>
      <c r="AE557" s="40"/>
      <c r="AF557" s="42"/>
      <c r="AG557" s="40"/>
      <c r="AH557" s="40"/>
      <c r="AI557" s="40"/>
      <c r="AJ557" s="40"/>
      <c r="AK557" s="40"/>
      <c r="AL557" s="40"/>
      <c r="AO557" s="33"/>
    </row>
    <row r="558" spans="1:41" s="6" customFormat="1" ht="15">
      <c r="A558" s="38"/>
      <c r="B558" s="39"/>
      <c r="C558" s="39"/>
      <c r="D558" s="40"/>
      <c r="E558" s="40"/>
      <c r="F558" s="40"/>
      <c r="G558" s="40"/>
      <c r="H558" s="40"/>
      <c r="I558" s="40"/>
      <c r="J558" s="40"/>
      <c r="K558" s="40"/>
      <c r="L558" s="40"/>
      <c r="M558" s="40"/>
      <c r="N558" s="40"/>
      <c r="O558" s="40"/>
      <c r="P558" s="40"/>
      <c r="Q558" s="40"/>
      <c r="R558" s="40"/>
      <c r="S558" s="40"/>
      <c r="T558" s="40"/>
      <c r="U558" s="40"/>
      <c r="V558" s="42"/>
      <c r="W558" s="40"/>
      <c r="X558" s="40"/>
      <c r="Y558" s="40"/>
      <c r="Z558" s="40"/>
      <c r="AA558" s="40"/>
      <c r="AB558" s="40"/>
      <c r="AC558" s="40"/>
      <c r="AD558" s="40"/>
      <c r="AE558" s="40"/>
      <c r="AF558" s="42"/>
      <c r="AG558" s="40"/>
      <c r="AH558" s="40"/>
      <c r="AI558" s="40"/>
      <c r="AJ558" s="40"/>
      <c r="AK558" s="40"/>
      <c r="AL558" s="40"/>
      <c r="AO558" s="5"/>
    </row>
    <row r="559" spans="1:41" s="6" customFormat="1" ht="15">
      <c r="A559" s="38"/>
      <c r="B559" s="39"/>
      <c r="C559" s="39"/>
      <c r="D559" s="40"/>
      <c r="E559" s="40"/>
      <c r="F559" s="40"/>
      <c r="G559" s="40"/>
      <c r="H559" s="40"/>
      <c r="I559" s="40"/>
      <c r="J559" s="40"/>
      <c r="K559" s="40"/>
      <c r="L559" s="40"/>
      <c r="M559" s="40"/>
      <c r="N559" s="40"/>
      <c r="O559" s="40"/>
      <c r="P559" s="40"/>
      <c r="Q559" s="40"/>
      <c r="R559" s="40"/>
      <c r="S559" s="40"/>
      <c r="T559" s="40"/>
      <c r="U559" s="40"/>
      <c r="V559" s="42"/>
      <c r="W559" s="40"/>
      <c r="X559" s="40"/>
      <c r="Y559" s="40"/>
      <c r="Z559" s="40"/>
      <c r="AA559" s="40"/>
      <c r="AB559" s="40"/>
      <c r="AC559" s="40"/>
      <c r="AD559" s="40"/>
      <c r="AE559" s="40"/>
      <c r="AF559" s="42"/>
      <c r="AG559" s="40"/>
      <c r="AH559" s="40"/>
      <c r="AI559" s="40"/>
      <c r="AJ559" s="40"/>
      <c r="AK559" s="40"/>
      <c r="AL559" s="40"/>
      <c r="AO559" s="5"/>
    </row>
    <row r="560" spans="1:41" s="6" customFormat="1" ht="15">
      <c r="A560" s="38"/>
      <c r="B560" s="39"/>
      <c r="C560" s="39"/>
      <c r="D560" s="40"/>
      <c r="E560" s="40"/>
      <c r="F560" s="40"/>
      <c r="G560" s="40"/>
      <c r="H560" s="40"/>
      <c r="I560" s="40"/>
      <c r="J560" s="40"/>
      <c r="K560" s="40"/>
      <c r="L560" s="40"/>
      <c r="M560" s="40"/>
      <c r="N560" s="40"/>
      <c r="O560" s="40"/>
      <c r="P560" s="40"/>
      <c r="Q560" s="40"/>
      <c r="R560" s="40"/>
      <c r="S560" s="40"/>
      <c r="T560" s="40"/>
      <c r="U560" s="40"/>
      <c r="V560" s="42"/>
      <c r="W560" s="40"/>
      <c r="X560" s="40"/>
      <c r="Y560" s="40"/>
      <c r="Z560" s="40"/>
      <c r="AA560" s="40"/>
      <c r="AB560" s="40"/>
      <c r="AC560" s="40"/>
      <c r="AD560" s="40"/>
      <c r="AE560" s="40"/>
      <c r="AF560" s="42"/>
      <c r="AG560" s="40"/>
      <c r="AH560" s="40"/>
      <c r="AI560" s="40"/>
      <c r="AJ560" s="40"/>
      <c r="AK560" s="40"/>
      <c r="AL560" s="40"/>
      <c r="AO560" s="33"/>
    </row>
    <row r="561" spans="1:41" s="6" customFormat="1" ht="15">
      <c r="A561" s="38"/>
      <c r="B561" s="39"/>
      <c r="C561" s="39"/>
      <c r="D561" s="40"/>
      <c r="E561" s="40"/>
      <c r="F561" s="40"/>
      <c r="G561" s="40"/>
      <c r="H561" s="40"/>
      <c r="I561" s="40"/>
      <c r="J561" s="40"/>
      <c r="K561" s="40"/>
      <c r="L561" s="40"/>
      <c r="M561" s="40"/>
      <c r="N561" s="40"/>
      <c r="O561" s="40"/>
      <c r="P561" s="40"/>
      <c r="Q561" s="40"/>
      <c r="R561" s="40"/>
      <c r="S561" s="40"/>
      <c r="T561" s="40"/>
      <c r="U561" s="40"/>
      <c r="V561" s="42"/>
      <c r="W561" s="40"/>
      <c r="X561" s="40"/>
      <c r="Y561" s="40"/>
      <c r="Z561" s="40"/>
      <c r="AA561" s="40"/>
      <c r="AB561" s="40"/>
      <c r="AC561" s="40"/>
      <c r="AD561" s="40"/>
      <c r="AE561" s="40"/>
      <c r="AF561" s="42"/>
      <c r="AG561" s="40"/>
      <c r="AH561" s="40"/>
      <c r="AI561" s="40"/>
      <c r="AJ561" s="40"/>
      <c r="AK561" s="40"/>
      <c r="AL561" s="40"/>
      <c r="AO561" s="33"/>
    </row>
    <row r="562" spans="1:41" s="6" customFormat="1" ht="15">
      <c r="A562" s="38"/>
      <c r="B562" s="39"/>
      <c r="C562" s="39"/>
      <c r="D562" s="40"/>
      <c r="E562" s="40"/>
      <c r="F562" s="40"/>
      <c r="G562" s="40"/>
      <c r="H562" s="41"/>
      <c r="I562" s="40"/>
      <c r="J562" s="40"/>
      <c r="K562" s="40"/>
      <c r="L562" s="40"/>
      <c r="M562" s="40"/>
      <c r="N562" s="40"/>
      <c r="O562" s="40"/>
      <c r="P562" s="40"/>
      <c r="Q562" s="40"/>
      <c r="R562" s="40"/>
      <c r="S562" s="40"/>
      <c r="T562" s="40"/>
      <c r="U562" s="40"/>
      <c r="V562" s="42"/>
      <c r="W562" s="40"/>
      <c r="X562" s="40"/>
      <c r="Y562" s="40"/>
      <c r="Z562" s="40"/>
      <c r="AA562" s="40"/>
      <c r="AB562" s="40"/>
      <c r="AC562" s="40"/>
      <c r="AD562" s="40"/>
      <c r="AE562" s="40"/>
      <c r="AF562" s="42"/>
      <c r="AG562" s="40"/>
      <c r="AH562" s="40"/>
      <c r="AI562" s="40"/>
      <c r="AJ562" s="40"/>
      <c r="AK562" s="40"/>
      <c r="AL562" s="40"/>
      <c r="AO562" s="5"/>
    </row>
    <row r="563" spans="1:41" s="6" customFormat="1" ht="15">
      <c r="A563" s="38"/>
      <c r="B563" s="39"/>
      <c r="C563" s="39"/>
      <c r="D563" s="40"/>
      <c r="E563" s="40"/>
      <c r="F563" s="40"/>
      <c r="G563" s="40"/>
      <c r="H563" s="40"/>
      <c r="I563" s="40"/>
      <c r="J563" s="40"/>
      <c r="K563" s="40"/>
      <c r="L563" s="40"/>
      <c r="M563" s="40"/>
      <c r="N563" s="40"/>
      <c r="O563" s="40"/>
      <c r="P563" s="40"/>
      <c r="Q563" s="40"/>
      <c r="R563" s="40"/>
      <c r="S563" s="40"/>
      <c r="T563" s="40"/>
      <c r="U563" s="40"/>
      <c r="V563" s="42"/>
      <c r="W563" s="40"/>
      <c r="X563" s="40"/>
      <c r="Y563" s="40"/>
      <c r="Z563" s="40"/>
      <c r="AA563" s="40"/>
      <c r="AB563" s="40"/>
      <c r="AC563" s="40"/>
      <c r="AD563" s="40"/>
      <c r="AE563" s="40"/>
      <c r="AF563" s="42"/>
      <c r="AG563" s="40"/>
      <c r="AH563" s="40"/>
      <c r="AI563" s="40"/>
      <c r="AJ563" s="40"/>
      <c r="AK563" s="40"/>
      <c r="AL563" s="40"/>
      <c r="AO563" s="5"/>
    </row>
    <row r="564" spans="1:41" s="6" customFormat="1" ht="15">
      <c r="A564" s="38"/>
      <c r="B564" s="39"/>
      <c r="C564" s="39"/>
      <c r="D564" s="40"/>
      <c r="E564" s="40"/>
      <c r="F564" s="40"/>
      <c r="G564" s="40"/>
      <c r="H564" s="40"/>
      <c r="I564" s="40"/>
      <c r="J564" s="40"/>
      <c r="K564" s="40"/>
      <c r="L564" s="40"/>
      <c r="M564" s="40"/>
      <c r="N564" s="40"/>
      <c r="O564" s="40"/>
      <c r="P564" s="40"/>
      <c r="Q564" s="40"/>
      <c r="R564" s="40"/>
      <c r="S564" s="40"/>
      <c r="T564" s="40"/>
      <c r="U564" s="40"/>
      <c r="V564" s="42"/>
      <c r="W564" s="40"/>
      <c r="X564" s="40"/>
      <c r="Y564" s="40"/>
      <c r="Z564" s="40"/>
      <c r="AA564" s="40"/>
      <c r="AB564" s="40"/>
      <c r="AC564" s="40"/>
      <c r="AD564" s="40"/>
      <c r="AE564" s="40"/>
      <c r="AF564" s="42"/>
      <c r="AG564" s="40"/>
      <c r="AH564" s="40"/>
      <c r="AI564" s="40"/>
      <c r="AJ564" s="40"/>
      <c r="AK564" s="40"/>
      <c r="AL564" s="40"/>
      <c r="AO564" s="33"/>
    </row>
    <row r="565" spans="1:41" s="6" customFormat="1" ht="15">
      <c r="A565" s="38"/>
      <c r="B565" s="39"/>
      <c r="C565" s="39"/>
      <c r="D565" s="40"/>
      <c r="E565" s="40"/>
      <c r="F565" s="40"/>
      <c r="G565" s="40"/>
      <c r="H565" s="40"/>
      <c r="I565" s="40"/>
      <c r="J565" s="40"/>
      <c r="K565" s="40"/>
      <c r="L565" s="40"/>
      <c r="M565" s="40"/>
      <c r="N565" s="40"/>
      <c r="O565" s="40"/>
      <c r="P565" s="40"/>
      <c r="Q565" s="40"/>
      <c r="R565" s="40"/>
      <c r="S565" s="40"/>
      <c r="T565" s="40"/>
      <c r="U565" s="40"/>
      <c r="V565" s="42"/>
      <c r="W565" s="40"/>
      <c r="X565" s="40"/>
      <c r="Y565" s="40"/>
      <c r="Z565" s="40"/>
      <c r="AA565" s="40"/>
      <c r="AB565" s="40"/>
      <c r="AC565" s="40"/>
      <c r="AD565" s="40"/>
      <c r="AE565" s="40"/>
      <c r="AF565" s="42"/>
      <c r="AG565" s="40"/>
      <c r="AH565" s="40"/>
      <c r="AI565" s="40"/>
      <c r="AJ565" s="40"/>
      <c r="AK565" s="40"/>
      <c r="AL565" s="40"/>
      <c r="AO565" s="33"/>
    </row>
    <row r="566" spans="1:41" s="6" customFormat="1" ht="15">
      <c r="A566" s="38"/>
      <c r="B566" s="39"/>
      <c r="C566" s="39"/>
      <c r="D566" s="40"/>
      <c r="E566" s="40"/>
      <c r="F566" s="40"/>
      <c r="G566" s="40"/>
      <c r="H566" s="40"/>
      <c r="I566" s="40"/>
      <c r="J566" s="40"/>
      <c r="K566" s="40"/>
      <c r="L566" s="40"/>
      <c r="M566" s="40"/>
      <c r="N566" s="40"/>
      <c r="O566" s="40"/>
      <c r="P566" s="40"/>
      <c r="Q566" s="40"/>
      <c r="R566" s="40"/>
      <c r="S566" s="40"/>
      <c r="T566" s="40"/>
      <c r="U566" s="40"/>
      <c r="V566" s="42"/>
      <c r="W566" s="40"/>
      <c r="X566" s="40"/>
      <c r="Y566" s="40"/>
      <c r="Z566" s="40"/>
      <c r="AA566" s="40"/>
      <c r="AB566" s="40"/>
      <c r="AC566" s="40"/>
      <c r="AD566" s="40"/>
      <c r="AE566" s="40"/>
      <c r="AF566" s="42"/>
      <c r="AG566" s="40"/>
      <c r="AH566" s="40"/>
      <c r="AI566" s="40"/>
      <c r="AJ566" s="40"/>
      <c r="AK566" s="40"/>
      <c r="AL566" s="40"/>
      <c r="AO566" s="5"/>
    </row>
    <row r="567" spans="1:41" s="6" customFormat="1" ht="15">
      <c r="A567" s="38"/>
      <c r="B567" s="39"/>
      <c r="C567" s="39"/>
      <c r="D567" s="40"/>
      <c r="E567" s="40"/>
      <c r="F567" s="40"/>
      <c r="G567" s="40"/>
      <c r="H567" s="40"/>
      <c r="I567" s="40"/>
      <c r="J567" s="40"/>
      <c r="K567" s="40"/>
      <c r="L567" s="40"/>
      <c r="M567" s="40"/>
      <c r="N567" s="40"/>
      <c r="O567" s="40"/>
      <c r="P567" s="40"/>
      <c r="Q567" s="40"/>
      <c r="R567" s="40"/>
      <c r="S567" s="40"/>
      <c r="T567" s="40"/>
      <c r="U567" s="40"/>
      <c r="V567" s="42"/>
      <c r="W567" s="40"/>
      <c r="X567" s="40"/>
      <c r="Y567" s="40"/>
      <c r="Z567" s="40"/>
      <c r="AA567" s="40"/>
      <c r="AB567" s="40"/>
      <c r="AC567" s="40"/>
      <c r="AD567" s="40"/>
      <c r="AE567" s="40"/>
      <c r="AF567" s="42"/>
      <c r="AG567" s="40"/>
      <c r="AH567" s="40"/>
      <c r="AI567" s="40"/>
      <c r="AJ567" s="40"/>
      <c r="AK567" s="40"/>
      <c r="AL567" s="40"/>
      <c r="AO567" s="5"/>
    </row>
    <row r="568" spans="1:41" s="6" customFormat="1" ht="15">
      <c r="A568" s="38"/>
      <c r="B568" s="39"/>
      <c r="C568" s="39"/>
      <c r="D568" s="40"/>
      <c r="E568" s="40"/>
      <c r="F568" s="40"/>
      <c r="G568" s="40"/>
      <c r="H568" s="40"/>
      <c r="I568" s="40"/>
      <c r="J568" s="40"/>
      <c r="K568" s="40"/>
      <c r="L568" s="40"/>
      <c r="M568" s="40"/>
      <c r="N568" s="40"/>
      <c r="O568" s="40"/>
      <c r="P568" s="40"/>
      <c r="Q568" s="40"/>
      <c r="R568" s="40"/>
      <c r="S568" s="40"/>
      <c r="T568" s="40"/>
      <c r="U568" s="40"/>
      <c r="V568" s="42"/>
      <c r="W568" s="40"/>
      <c r="X568" s="40"/>
      <c r="Y568" s="40"/>
      <c r="Z568" s="40"/>
      <c r="AA568" s="40"/>
      <c r="AB568" s="40"/>
      <c r="AC568" s="40"/>
      <c r="AD568" s="40"/>
      <c r="AE568" s="40"/>
      <c r="AF568" s="42"/>
      <c r="AG568" s="40"/>
      <c r="AH568" s="40"/>
      <c r="AI568" s="40"/>
      <c r="AJ568" s="40"/>
      <c r="AK568" s="40"/>
      <c r="AL568" s="40"/>
      <c r="AO568" s="33"/>
    </row>
    <row r="569" spans="1:41" s="6" customFormat="1" ht="15">
      <c r="A569" s="38"/>
      <c r="B569" s="39"/>
      <c r="C569" s="39"/>
      <c r="D569" s="40"/>
      <c r="E569" s="40"/>
      <c r="F569" s="40"/>
      <c r="G569" s="40"/>
      <c r="H569" s="40"/>
      <c r="I569" s="40"/>
      <c r="J569" s="40"/>
      <c r="K569" s="40"/>
      <c r="L569" s="40"/>
      <c r="M569" s="40"/>
      <c r="N569" s="40"/>
      <c r="O569" s="40"/>
      <c r="P569" s="40"/>
      <c r="Q569" s="40"/>
      <c r="R569" s="40"/>
      <c r="S569" s="40"/>
      <c r="T569" s="40"/>
      <c r="U569" s="40"/>
      <c r="V569" s="42"/>
      <c r="W569" s="40"/>
      <c r="X569" s="40"/>
      <c r="Y569" s="40"/>
      <c r="Z569" s="40"/>
      <c r="AA569" s="40"/>
      <c r="AB569" s="40"/>
      <c r="AC569" s="40"/>
      <c r="AD569" s="40"/>
      <c r="AE569" s="40"/>
      <c r="AF569" s="42"/>
      <c r="AG569" s="40"/>
      <c r="AH569" s="40"/>
      <c r="AI569" s="40"/>
      <c r="AJ569" s="40"/>
      <c r="AK569" s="40"/>
      <c r="AL569" s="40"/>
      <c r="AO569" s="33"/>
    </row>
    <row r="570" spans="1:41" s="6" customFormat="1" ht="15">
      <c r="A570" s="38"/>
      <c r="B570" s="39"/>
      <c r="C570" s="39"/>
      <c r="D570" s="40"/>
      <c r="E570" s="40"/>
      <c r="F570" s="40"/>
      <c r="G570" s="40"/>
      <c r="H570" s="41"/>
      <c r="I570" s="40"/>
      <c r="J570" s="40"/>
      <c r="K570" s="40"/>
      <c r="L570" s="40"/>
      <c r="M570" s="40"/>
      <c r="N570" s="40"/>
      <c r="O570" s="40"/>
      <c r="P570" s="40"/>
      <c r="Q570" s="40"/>
      <c r="R570" s="40"/>
      <c r="S570" s="40"/>
      <c r="T570" s="40"/>
      <c r="U570" s="40"/>
      <c r="V570" s="42"/>
      <c r="W570" s="40"/>
      <c r="X570" s="40"/>
      <c r="Y570" s="40"/>
      <c r="Z570" s="40"/>
      <c r="AA570" s="40"/>
      <c r="AB570" s="40"/>
      <c r="AC570" s="40"/>
      <c r="AD570" s="40"/>
      <c r="AE570" s="40"/>
      <c r="AF570" s="42"/>
      <c r="AG570" s="40"/>
      <c r="AH570" s="40"/>
      <c r="AI570" s="40"/>
      <c r="AJ570" s="40"/>
      <c r="AK570" s="40"/>
      <c r="AL570" s="40"/>
      <c r="AO570" s="5"/>
    </row>
    <row r="571" spans="1:41" s="6" customFormat="1" ht="15">
      <c r="A571" s="38"/>
      <c r="B571" s="39"/>
      <c r="C571" s="39"/>
      <c r="D571" s="40"/>
      <c r="E571" s="40"/>
      <c r="F571" s="40"/>
      <c r="G571" s="40"/>
      <c r="H571" s="40"/>
      <c r="I571" s="40"/>
      <c r="J571" s="40"/>
      <c r="K571" s="40"/>
      <c r="L571" s="40"/>
      <c r="M571" s="40"/>
      <c r="N571" s="40"/>
      <c r="O571" s="40"/>
      <c r="P571" s="40"/>
      <c r="Q571" s="40"/>
      <c r="R571" s="40"/>
      <c r="S571" s="40"/>
      <c r="T571" s="40"/>
      <c r="U571" s="40"/>
      <c r="V571" s="42"/>
      <c r="W571" s="40"/>
      <c r="X571" s="40"/>
      <c r="Y571" s="40"/>
      <c r="Z571" s="40"/>
      <c r="AA571" s="40"/>
      <c r="AB571" s="40"/>
      <c r="AC571" s="40"/>
      <c r="AD571" s="40"/>
      <c r="AE571" s="40"/>
      <c r="AF571" s="42"/>
      <c r="AG571" s="40"/>
      <c r="AH571" s="40"/>
      <c r="AI571" s="40"/>
      <c r="AJ571" s="40"/>
      <c r="AK571" s="40"/>
      <c r="AL571" s="40"/>
      <c r="AO571" s="5"/>
    </row>
    <row r="572" spans="1:41" s="6" customFormat="1" ht="15">
      <c r="A572" s="38"/>
      <c r="B572" s="39"/>
      <c r="C572" s="39"/>
      <c r="D572" s="40"/>
      <c r="E572" s="40"/>
      <c r="F572" s="40"/>
      <c r="G572" s="40"/>
      <c r="H572" s="40"/>
      <c r="I572" s="40"/>
      <c r="J572" s="40"/>
      <c r="K572" s="40"/>
      <c r="L572" s="40"/>
      <c r="M572" s="40"/>
      <c r="N572" s="40"/>
      <c r="O572" s="40"/>
      <c r="P572" s="40"/>
      <c r="Q572" s="40"/>
      <c r="R572" s="40"/>
      <c r="S572" s="40"/>
      <c r="T572" s="40"/>
      <c r="U572" s="40"/>
      <c r="V572" s="42"/>
      <c r="W572" s="40"/>
      <c r="X572" s="40"/>
      <c r="Y572" s="40"/>
      <c r="Z572" s="40"/>
      <c r="AA572" s="40"/>
      <c r="AB572" s="40"/>
      <c r="AC572" s="40"/>
      <c r="AD572" s="40"/>
      <c r="AE572" s="40"/>
      <c r="AF572" s="42"/>
      <c r="AG572" s="40"/>
      <c r="AH572" s="40"/>
      <c r="AI572" s="40"/>
      <c r="AJ572" s="40"/>
      <c r="AK572" s="40"/>
      <c r="AL572" s="40"/>
      <c r="AO572" s="33"/>
    </row>
    <row r="573" spans="1:41" s="6" customFormat="1" ht="15">
      <c r="A573" s="38"/>
      <c r="B573" s="39"/>
      <c r="C573" s="39"/>
      <c r="D573" s="40"/>
      <c r="E573" s="40"/>
      <c r="F573" s="40"/>
      <c r="G573" s="40"/>
      <c r="H573" s="40"/>
      <c r="I573" s="40"/>
      <c r="J573" s="40"/>
      <c r="K573" s="40"/>
      <c r="L573" s="40"/>
      <c r="M573" s="40"/>
      <c r="N573" s="40"/>
      <c r="O573" s="40"/>
      <c r="P573" s="40"/>
      <c r="Q573" s="40"/>
      <c r="R573" s="40"/>
      <c r="S573" s="40"/>
      <c r="T573" s="40"/>
      <c r="U573" s="40"/>
      <c r="V573" s="42"/>
      <c r="W573" s="40"/>
      <c r="X573" s="40"/>
      <c r="Y573" s="40"/>
      <c r="Z573" s="40"/>
      <c r="AA573" s="40"/>
      <c r="AB573" s="40"/>
      <c r="AC573" s="40"/>
      <c r="AD573" s="40"/>
      <c r="AE573" s="40"/>
      <c r="AF573" s="42"/>
      <c r="AG573" s="40"/>
      <c r="AH573" s="40"/>
      <c r="AI573" s="40"/>
      <c r="AJ573" s="40"/>
      <c r="AK573" s="40"/>
      <c r="AL573" s="40"/>
      <c r="AO573" s="33"/>
    </row>
    <row r="574" spans="1:41" s="6" customFormat="1" ht="15">
      <c r="A574" s="38"/>
      <c r="B574" s="39"/>
      <c r="C574" s="39"/>
      <c r="D574" s="40"/>
      <c r="E574" s="40"/>
      <c r="F574" s="40"/>
      <c r="G574" s="40"/>
      <c r="H574" s="40"/>
      <c r="I574" s="40"/>
      <c r="J574" s="40"/>
      <c r="K574" s="40"/>
      <c r="L574" s="40"/>
      <c r="M574" s="40"/>
      <c r="N574" s="40"/>
      <c r="O574" s="40"/>
      <c r="P574" s="40"/>
      <c r="Q574" s="40"/>
      <c r="R574" s="40"/>
      <c r="S574" s="40"/>
      <c r="T574" s="40"/>
      <c r="U574" s="40"/>
      <c r="V574" s="42"/>
      <c r="W574" s="40"/>
      <c r="X574" s="40"/>
      <c r="Y574" s="40"/>
      <c r="Z574" s="40"/>
      <c r="AA574" s="40"/>
      <c r="AB574" s="40"/>
      <c r="AC574" s="40"/>
      <c r="AD574" s="40"/>
      <c r="AE574" s="40"/>
      <c r="AF574" s="42"/>
      <c r="AG574" s="40"/>
      <c r="AH574" s="40"/>
      <c r="AI574" s="40"/>
      <c r="AJ574" s="40"/>
      <c r="AK574" s="40"/>
      <c r="AL574" s="40"/>
      <c r="AO574" s="5"/>
    </row>
    <row r="575" spans="1:41" s="6" customFormat="1" ht="15">
      <c r="A575" s="38"/>
      <c r="B575" s="39"/>
      <c r="C575" s="39"/>
      <c r="D575" s="40"/>
      <c r="E575" s="40"/>
      <c r="F575" s="40"/>
      <c r="G575" s="40"/>
      <c r="H575" s="40"/>
      <c r="I575" s="40"/>
      <c r="J575" s="40"/>
      <c r="K575" s="40"/>
      <c r="L575" s="40"/>
      <c r="M575" s="40"/>
      <c r="N575" s="40"/>
      <c r="O575" s="40"/>
      <c r="P575" s="40"/>
      <c r="Q575" s="40"/>
      <c r="R575" s="40"/>
      <c r="S575" s="40"/>
      <c r="T575" s="40"/>
      <c r="U575" s="40"/>
      <c r="V575" s="42"/>
      <c r="W575" s="40"/>
      <c r="X575" s="40"/>
      <c r="Y575" s="40"/>
      <c r="Z575" s="40"/>
      <c r="AA575" s="40"/>
      <c r="AB575" s="40"/>
      <c r="AC575" s="40"/>
      <c r="AD575" s="40"/>
      <c r="AE575" s="40"/>
      <c r="AF575" s="42"/>
      <c r="AG575" s="40"/>
      <c r="AH575" s="40"/>
      <c r="AI575" s="40"/>
      <c r="AJ575" s="40"/>
      <c r="AK575" s="40"/>
      <c r="AL575" s="40"/>
      <c r="AO575" s="5"/>
    </row>
    <row r="576" spans="1:41" s="6" customFormat="1" ht="15">
      <c r="A576" s="38"/>
      <c r="B576" s="39"/>
      <c r="C576" s="39"/>
      <c r="D576" s="40"/>
      <c r="E576" s="40"/>
      <c r="F576" s="40"/>
      <c r="G576" s="40"/>
      <c r="H576" s="40"/>
      <c r="I576" s="40"/>
      <c r="J576" s="40"/>
      <c r="K576" s="40"/>
      <c r="L576" s="40"/>
      <c r="M576" s="40"/>
      <c r="N576" s="40"/>
      <c r="O576" s="40"/>
      <c r="P576" s="40"/>
      <c r="Q576" s="40"/>
      <c r="R576" s="40"/>
      <c r="S576" s="40"/>
      <c r="T576" s="40"/>
      <c r="U576" s="40"/>
      <c r="V576" s="42"/>
      <c r="W576" s="40"/>
      <c r="X576" s="40"/>
      <c r="Y576" s="40"/>
      <c r="Z576" s="40"/>
      <c r="AA576" s="40"/>
      <c r="AB576" s="40"/>
      <c r="AC576" s="40"/>
      <c r="AD576" s="40"/>
      <c r="AE576" s="40"/>
      <c r="AF576" s="42"/>
      <c r="AG576" s="40"/>
      <c r="AH576" s="40"/>
      <c r="AI576" s="40"/>
      <c r="AJ576" s="40"/>
      <c r="AK576" s="40"/>
      <c r="AL576" s="40"/>
      <c r="AO576" s="33"/>
    </row>
    <row r="577" spans="1:41" s="6" customFormat="1" ht="15">
      <c r="A577" s="38"/>
      <c r="B577" s="39"/>
      <c r="C577" s="39"/>
      <c r="D577" s="40"/>
      <c r="E577" s="40"/>
      <c r="F577" s="40"/>
      <c r="G577" s="40"/>
      <c r="H577" s="40"/>
      <c r="I577" s="40"/>
      <c r="J577" s="40"/>
      <c r="K577" s="40"/>
      <c r="L577" s="40"/>
      <c r="M577" s="40"/>
      <c r="N577" s="40"/>
      <c r="O577" s="40"/>
      <c r="P577" s="40"/>
      <c r="Q577" s="40"/>
      <c r="R577" s="40"/>
      <c r="S577" s="40"/>
      <c r="T577" s="40"/>
      <c r="U577" s="40"/>
      <c r="V577" s="42"/>
      <c r="W577" s="40"/>
      <c r="X577" s="40"/>
      <c r="Y577" s="40"/>
      <c r="Z577" s="40"/>
      <c r="AA577" s="40"/>
      <c r="AB577" s="40"/>
      <c r="AC577" s="40"/>
      <c r="AD577" s="40"/>
      <c r="AE577" s="40"/>
      <c r="AF577" s="42"/>
      <c r="AG577" s="40"/>
      <c r="AH577" s="40"/>
      <c r="AI577" s="40"/>
      <c r="AJ577" s="40"/>
      <c r="AK577" s="40"/>
      <c r="AL577" s="40"/>
      <c r="AO577" s="33"/>
    </row>
    <row r="578" spans="1:41" s="6" customFormat="1" ht="15">
      <c r="A578" s="38"/>
      <c r="B578" s="39"/>
      <c r="C578" s="39"/>
      <c r="D578" s="40"/>
      <c r="E578" s="40"/>
      <c r="F578" s="40"/>
      <c r="G578" s="40"/>
      <c r="H578" s="40"/>
      <c r="I578" s="40"/>
      <c r="J578" s="40"/>
      <c r="K578" s="40"/>
      <c r="L578" s="40"/>
      <c r="M578" s="40"/>
      <c r="N578" s="40"/>
      <c r="O578" s="40"/>
      <c r="P578" s="40"/>
      <c r="Q578" s="40"/>
      <c r="R578" s="40"/>
      <c r="S578" s="40"/>
      <c r="T578" s="40"/>
      <c r="U578" s="40"/>
      <c r="V578" s="42"/>
      <c r="W578" s="40"/>
      <c r="X578" s="40"/>
      <c r="Y578" s="40"/>
      <c r="Z578" s="40"/>
      <c r="AA578" s="40"/>
      <c r="AB578" s="40"/>
      <c r="AC578" s="40"/>
      <c r="AD578" s="40"/>
      <c r="AE578" s="40"/>
      <c r="AF578" s="42"/>
      <c r="AG578" s="40"/>
      <c r="AH578" s="40"/>
      <c r="AI578" s="40"/>
      <c r="AJ578" s="40"/>
      <c r="AK578" s="40"/>
      <c r="AL578" s="40"/>
      <c r="AO578" s="5"/>
    </row>
    <row r="579" spans="1:41" s="6" customFormat="1" ht="15">
      <c r="A579" s="38"/>
      <c r="B579" s="39"/>
      <c r="C579" s="39"/>
      <c r="D579" s="40"/>
      <c r="E579" s="40"/>
      <c r="F579" s="40"/>
      <c r="G579" s="40"/>
      <c r="H579" s="41"/>
      <c r="I579" s="40"/>
      <c r="J579" s="40"/>
      <c r="K579" s="40"/>
      <c r="L579" s="40"/>
      <c r="M579" s="40"/>
      <c r="N579" s="40"/>
      <c r="O579" s="40"/>
      <c r="P579" s="40"/>
      <c r="Q579" s="40"/>
      <c r="R579" s="40"/>
      <c r="S579" s="40"/>
      <c r="T579" s="40"/>
      <c r="U579" s="40"/>
      <c r="V579" s="42"/>
      <c r="W579" s="40"/>
      <c r="X579" s="40"/>
      <c r="Y579" s="40"/>
      <c r="Z579" s="40"/>
      <c r="AA579" s="40"/>
      <c r="AB579" s="40"/>
      <c r="AC579" s="40"/>
      <c r="AD579" s="40"/>
      <c r="AE579" s="40"/>
      <c r="AF579" s="42"/>
      <c r="AG579" s="40"/>
      <c r="AH579" s="40"/>
      <c r="AI579" s="40"/>
      <c r="AJ579" s="40"/>
      <c r="AK579" s="40"/>
      <c r="AL579" s="40"/>
      <c r="AO579" s="5"/>
    </row>
    <row r="580" spans="1:41" s="6" customFormat="1" ht="15">
      <c r="A580" s="38"/>
      <c r="B580" s="39"/>
      <c r="C580" s="39"/>
      <c r="D580" s="40"/>
      <c r="E580" s="40"/>
      <c r="F580" s="40"/>
      <c r="G580" s="40"/>
      <c r="H580" s="40"/>
      <c r="I580" s="40"/>
      <c r="J580" s="40"/>
      <c r="K580" s="40"/>
      <c r="L580" s="40"/>
      <c r="M580" s="40"/>
      <c r="N580" s="40"/>
      <c r="O580" s="40"/>
      <c r="P580" s="40"/>
      <c r="Q580" s="40"/>
      <c r="R580" s="40"/>
      <c r="S580" s="40"/>
      <c r="T580" s="40"/>
      <c r="U580" s="40"/>
      <c r="V580" s="42"/>
      <c r="W580" s="40"/>
      <c r="X580" s="40"/>
      <c r="Y580" s="40"/>
      <c r="Z580" s="40"/>
      <c r="AA580" s="40"/>
      <c r="AB580" s="40"/>
      <c r="AC580" s="40"/>
      <c r="AD580" s="40"/>
      <c r="AE580" s="40"/>
      <c r="AF580" s="42"/>
      <c r="AG580" s="40"/>
      <c r="AH580" s="40"/>
      <c r="AI580" s="40"/>
      <c r="AJ580" s="40"/>
      <c r="AK580" s="40"/>
      <c r="AL580" s="40"/>
      <c r="AO580" s="33"/>
    </row>
    <row r="581" spans="1:41" s="6" customFormat="1" ht="15">
      <c r="A581" s="38"/>
      <c r="B581" s="39"/>
      <c r="C581" s="39"/>
      <c r="D581" s="40"/>
      <c r="E581" s="40"/>
      <c r="F581" s="40"/>
      <c r="G581" s="40"/>
      <c r="H581" s="40"/>
      <c r="I581" s="40"/>
      <c r="J581" s="40"/>
      <c r="K581" s="40"/>
      <c r="L581" s="40"/>
      <c r="M581" s="40"/>
      <c r="N581" s="40"/>
      <c r="O581" s="40"/>
      <c r="P581" s="40"/>
      <c r="Q581" s="40"/>
      <c r="R581" s="40"/>
      <c r="S581" s="40"/>
      <c r="T581" s="40"/>
      <c r="U581" s="40"/>
      <c r="V581" s="42"/>
      <c r="W581" s="40"/>
      <c r="X581" s="40"/>
      <c r="Y581" s="40"/>
      <c r="Z581" s="40"/>
      <c r="AA581" s="40"/>
      <c r="AB581" s="40"/>
      <c r="AC581" s="40"/>
      <c r="AD581" s="40"/>
      <c r="AE581" s="40"/>
      <c r="AF581" s="42"/>
      <c r="AG581" s="40"/>
      <c r="AH581" s="40"/>
      <c r="AI581" s="40"/>
      <c r="AJ581" s="40"/>
      <c r="AK581" s="40"/>
      <c r="AL581" s="40"/>
      <c r="AO581" s="33"/>
    </row>
    <row r="582" spans="1:41" s="6" customFormat="1" ht="15">
      <c r="A582" s="38"/>
      <c r="B582" s="39"/>
      <c r="C582" s="39"/>
      <c r="D582" s="40"/>
      <c r="E582" s="40"/>
      <c r="F582" s="40"/>
      <c r="G582" s="40"/>
      <c r="H582" s="40"/>
      <c r="I582" s="40"/>
      <c r="J582" s="40"/>
      <c r="K582" s="40"/>
      <c r="L582" s="40"/>
      <c r="M582" s="40"/>
      <c r="N582" s="40"/>
      <c r="O582" s="40"/>
      <c r="P582" s="40"/>
      <c r="Q582" s="40"/>
      <c r="R582" s="40"/>
      <c r="S582" s="40"/>
      <c r="T582" s="40"/>
      <c r="U582" s="40"/>
      <c r="V582" s="42"/>
      <c r="W582" s="40"/>
      <c r="X582" s="40"/>
      <c r="Y582" s="40"/>
      <c r="Z582" s="40"/>
      <c r="AA582" s="40"/>
      <c r="AB582" s="40"/>
      <c r="AC582" s="40"/>
      <c r="AD582" s="40"/>
      <c r="AE582" s="40"/>
      <c r="AF582" s="42"/>
      <c r="AG582" s="40"/>
      <c r="AH582" s="40"/>
      <c r="AI582" s="40"/>
      <c r="AJ582" s="40"/>
      <c r="AK582" s="40"/>
      <c r="AL582" s="40"/>
      <c r="AO582" s="5"/>
    </row>
    <row r="583" spans="1:41" s="6" customFormat="1" ht="15">
      <c r="A583" s="38"/>
      <c r="B583" s="39"/>
      <c r="C583" s="39"/>
      <c r="D583" s="40"/>
      <c r="E583" s="40"/>
      <c r="F583" s="40"/>
      <c r="G583" s="40"/>
      <c r="H583" s="40"/>
      <c r="I583" s="40"/>
      <c r="J583" s="40"/>
      <c r="K583" s="40"/>
      <c r="L583" s="40"/>
      <c r="M583" s="40"/>
      <c r="N583" s="40"/>
      <c r="O583" s="40"/>
      <c r="P583" s="40"/>
      <c r="Q583" s="40"/>
      <c r="R583" s="40"/>
      <c r="S583" s="40"/>
      <c r="T583" s="40"/>
      <c r="U583" s="40"/>
      <c r="V583" s="42"/>
      <c r="W583" s="40"/>
      <c r="X583" s="40"/>
      <c r="Y583" s="40"/>
      <c r="Z583" s="40"/>
      <c r="AA583" s="40"/>
      <c r="AB583" s="40"/>
      <c r="AC583" s="40"/>
      <c r="AD583" s="40"/>
      <c r="AE583" s="40"/>
      <c r="AF583" s="42"/>
      <c r="AG583" s="40"/>
      <c r="AH583" s="40"/>
      <c r="AI583" s="40"/>
      <c r="AJ583" s="40"/>
      <c r="AK583" s="40"/>
      <c r="AL583" s="40"/>
      <c r="AO583" s="5"/>
    </row>
    <row r="584" spans="1:41" s="6" customFormat="1" ht="15">
      <c r="A584" s="38"/>
      <c r="B584" s="39"/>
      <c r="C584" s="39"/>
      <c r="D584" s="40"/>
      <c r="E584" s="40"/>
      <c r="F584" s="40"/>
      <c r="G584" s="40"/>
      <c r="H584" s="40"/>
      <c r="I584" s="40"/>
      <c r="J584" s="40"/>
      <c r="K584" s="40"/>
      <c r="L584" s="40"/>
      <c r="M584" s="40"/>
      <c r="N584" s="40"/>
      <c r="O584" s="40"/>
      <c r="P584" s="40"/>
      <c r="Q584" s="40"/>
      <c r="R584" s="40"/>
      <c r="S584" s="40"/>
      <c r="T584" s="40"/>
      <c r="U584" s="40"/>
      <c r="V584" s="42"/>
      <c r="W584" s="40"/>
      <c r="X584" s="40"/>
      <c r="Y584" s="40"/>
      <c r="Z584" s="40"/>
      <c r="AA584" s="40"/>
      <c r="AB584" s="40"/>
      <c r="AC584" s="40"/>
      <c r="AD584" s="40"/>
      <c r="AE584" s="40"/>
      <c r="AF584" s="42"/>
      <c r="AG584" s="40"/>
      <c r="AH584" s="40"/>
      <c r="AI584" s="40"/>
      <c r="AJ584" s="40"/>
      <c r="AK584" s="40"/>
      <c r="AL584" s="40"/>
      <c r="AO584" s="33"/>
    </row>
    <row r="585" spans="1:41" s="6" customFormat="1" ht="15">
      <c r="A585" s="38"/>
      <c r="B585" s="39"/>
      <c r="C585" s="39"/>
      <c r="D585" s="40"/>
      <c r="E585" s="40"/>
      <c r="F585" s="40"/>
      <c r="G585" s="40"/>
      <c r="H585" s="40"/>
      <c r="I585" s="40"/>
      <c r="J585" s="40"/>
      <c r="K585" s="40"/>
      <c r="L585" s="40"/>
      <c r="M585" s="40"/>
      <c r="N585" s="40"/>
      <c r="O585" s="40"/>
      <c r="P585" s="40"/>
      <c r="Q585" s="40"/>
      <c r="R585" s="40"/>
      <c r="S585" s="40"/>
      <c r="T585" s="40"/>
      <c r="U585" s="40"/>
      <c r="V585" s="42"/>
      <c r="W585" s="40"/>
      <c r="X585" s="40"/>
      <c r="Y585" s="40"/>
      <c r="Z585" s="40"/>
      <c r="AA585" s="40"/>
      <c r="AB585" s="40"/>
      <c r="AC585" s="40"/>
      <c r="AD585" s="40"/>
      <c r="AE585" s="40"/>
      <c r="AF585" s="42"/>
      <c r="AG585" s="40"/>
      <c r="AH585" s="40"/>
      <c r="AI585" s="40"/>
      <c r="AJ585" s="40"/>
      <c r="AK585" s="40"/>
      <c r="AL585" s="40"/>
      <c r="AO585" s="33"/>
    </row>
    <row r="586" spans="1:41" s="6" customFormat="1" ht="15">
      <c r="A586" s="38"/>
      <c r="B586" s="39"/>
      <c r="C586" s="39"/>
      <c r="D586" s="40"/>
      <c r="E586" s="40"/>
      <c r="F586" s="40"/>
      <c r="G586" s="40"/>
      <c r="H586" s="40"/>
      <c r="I586" s="40"/>
      <c r="J586" s="40"/>
      <c r="K586" s="40"/>
      <c r="L586" s="40"/>
      <c r="M586" s="40"/>
      <c r="N586" s="40"/>
      <c r="O586" s="40"/>
      <c r="P586" s="40"/>
      <c r="Q586" s="40"/>
      <c r="R586" s="40"/>
      <c r="S586" s="40"/>
      <c r="T586" s="40"/>
      <c r="U586" s="40"/>
      <c r="V586" s="42"/>
      <c r="W586" s="40"/>
      <c r="X586" s="40"/>
      <c r="Y586" s="40"/>
      <c r="Z586" s="40"/>
      <c r="AA586" s="40"/>
      <c r="AB586" s="40"/>
      <c r="AC586" s="40"/>
      <c r="AD586" s="40"/>
      <c r="AE586" s="40"/>
      <c r="AF586" s="42"/>
      <c r="AG586" s="40"/>
      <c r="AH586" s="40"/>
      <c r="AI586" s="40"/>
      <c r="AJ586" s="40"/>
      <c r="AK586" s="40"/>
      <c r="AL586" s="40"/>
      <c r="AO586" s="5"/>
    </row>
    <row r="587" spans="1:41" s="6" customFormat="1" ht="15">
      <c r="A587" s="38"/>
      <c r="B587" s="39"/>
      <c r="C587" s="39"/>
      <c r="D587" s="40"/>
      <c r="E587" s="40"/>
      <c r="F587" s="40"/>
      <c r="G587" s="40"/>
      <c r="H587" s="41"/>
      <c r="I587" s="40"/>
      <c r="J587" s="40"/>
      <c r="K587" s="40"/>
      <c r="L587" s="40"/>
      <c r="M587" s="40"/>
      <c r="N587" s="40"/>
      <c r="O587" s="40"/>
      <c r="P587" s="40"/>
      <c r="Q587" s="40"/>
      <c r="R587" s="40"/>
      <c r="S587" s="40"/>
      <c r="T587" s="40"/>
      <c r="U587" s="40"/>
      <c r="V587" s="42"/>
      <c r="W587" s="40"/>
      <c r="X587" s="40"/>
      <c r="Y587" s="40"/>
      <c r="Z587" s="40"/>
      <c r="AA587" s="40"/>
      <c r="AB587" s="40"/>
      <c r="AC587" s="40"/>
      <c r="AD587" s="40"/>
      <c r="AE587" s="40"/>
      <c r="AF587" s="42"/>
      <c r="AG587" s="40"/>
      <c r="AH587" s="40"/>
      <c r="AI587" s="40"/>
      <c r="AJ587" s="40"/>
      <c r="AK587" s="40"/>
      <c r="AL587" s="40"/>
      <c r="AO587" s="5"/>
    </row>
    <row r="588" spans="1:41" s="6" customFormat="1" ht="15">
      <c r="A588" s="38"/>
      <c r="B588" s="39"/>
      <c r="C588" s="39"/>
      <c r="D588" s="40"/>
      <c r="E588" s="40"/>
      <c r="F588" s="40"/>
      <c r="G588" s="40"/>
      <c r="H588" s="40"/>
      <c r="I588" s="40"/>
      <c r="J588" s="40"/>
      <c r="K588" s="40"/>
      <c r="L588" s="40"/>
      <c r="M588" s="40"/>
      <c r="N588" s="40"/>
      <c r="O588" s="40"/>
      <c r="P588" s="40"/>
      <c r="Q588" s="40"/>
      <c r="R588" s="40"/>
      <c r="S588" s="40"/>
      <c r="T588" s="40"/>
      <c r="U588" s="40"/>
      <c r="V588" s="42"/>
      <c r="W588" s="40"/>
      <c r="X588" s="40"/>
      <c r="Y588" s="40"/>
      <c r="Z588" s="40"/>
      <c r="AA588" s="40"/>
      <c r="AB588" s="40"/>
      <c r="AC588" s="40"/>
      <c r="AD588" s="40"/>
      <c r="AE588" s="40"/>
      <c r="AF588" s="42"/>
      <c r="AG588" s="40"/>
      <c r="AH588" s="40"/>
      <c r="AI588" s="40"/>
      <c r="AJ588" s="40"/>
      <c r="AK588" s="40"/>
      <c r="AL588" s="40"/>
      <c r="AO588" s="33"/>
    </row>
    <row r="589" spans="1:41" s="6" customFormat="1" ht="15">
      <c r="A589" s="38"/>
      <c r="B589" s="39"/>
      <c r="C589" s="39"/>
      <c r="D589" s="40"/>
      <c r="E589" s="40"/>
      <c r="F589" s="40"/>
      <c r="G589" s="40"/>
      <c r="H589" s="40"/>
      <c r="I589" s="40"/>
      <c r="J589" s="40"/>
      <c r="K589" s="40"/>
      <c r="L589" s="40"/>
      <c r="M589" s="40"/>
      <c r="N589" s="40"/>
      <c r="O589" s="40"/>
      <c r="P589" s="40"/>
      <c r="Q589" s="40"/>
      <c r="R589" s="40"/>
      <c r="S589" s="40"/>
      <c r="T589" s="40"/>
      <c r="U589" s="40"/>
      <c r="V589" s="42"/>
      <c r="W589" s="40"/>
      <c r="X589" s="40"/>
      <c r="Y589" s="40"/>
      <c r="Z589" s="40"/>
      <c r="AA589" s="40"/>
      <c r="AB589" s="40"/>
      <c r="AC589" s="40"/>
      <c r="AD589" s="40"/>
      <c r="AE589" s="40"/>
      <c r="AF589" s="42"/>
      <c r="AG589" s="40"/>
      <c r="AH589" s="40"/>
      <c r="AI589" s="40"/>
      <c r="AJ589" s="40"/>
      <c r="AK589" s="40"/>
      <c r="AL589" s="40"/>
      <c r="AO589" s="33"/>
    </row>
    <row r="590" spans="1:41" s="6" customFormat="1" ht="15">
      <c r="A590" s="38"/>
      <c r="B590" s="39"/>
      <c r="C590" s="39"/>
      <c r="D590" s="40"/>
      <c r="E590" s="40"/>
      <c r="F590" s="40"/>
      <c r="G590" s="40"/>
      <c r="H590" s="40"/>
      <c r="I590" s="40"/>
      <c r="J590" s="40"/>
      <c r="K590" s="40"/>
      <c r="L590" s="40"/>
      <c r="M590" s="40"/>
      <c r="N590" s="40"/>
      <c r="O590" s="40"/>
      <c r="P590" s="40"/>
      <c r="Q590" s="40"/>
      <c r="R590" s="40"/>
      <c r="S590" s="40"/>
      <c r="T590" s="40"/>
      <c r="U590" s="40"/>
      <c r="V590" s="42"/>
      <c r="W590" s="40"/>
      <c r="X590" s="40"/>
      <c r="Y590" s="40"/>
      <c r="Z590" s="40"/>
      <c r="AA590" s="40"/>
      <c r="AB590" s="40"/>
      <c r="AC590" s="40"/>
      <c r="AD590" s="40"/>
      <c r="AE590" s="40"/>
      <c r="AF590" s="42"/>
      <c r="AG590" s="40"/>
      <c r="AH590" s="40"/>
      <c r="AI590" s="40"/>
      <c r="AJ590" s="40"/>
      <c r="AK590" s="40"/>
      <c r="AL590" s="40"/>
      <c r="AO590" s="5"/>
    </row>
    <row r="591" spans="1:41" s="6" customFormat="1" ht="15">
      <c r="A591" s="38"/>
      <c r="B591" s="39"/>
      <c r="C591" s="39"/>
      <c r="D591" s="40"/>
      <c r="E591" s="40"/>
      <c r="F591" s="40"/>
      <c r="G591" s="40"/>
      <c r="H591" s="40"/>
      <c r="I591" s="40"/>
      <c r="J591" s="40"/>
      <c r="K591" s="40"/>
      <c r="L591" s="40"/>
      <c r="M591" s="40"/>
      <c r="N591" s="40"/>
      <c r="O591" s="40"/>
      <c r="P591" s="40"/>
      <c r="Q591" s="40"/>
      <c r="R591" s="40"/>
      <c r="S591" s="40"/>
      <c r="T591" s="40"/>
      <c r="U591" s="40"/>
      <c r="V591" s="42"/>
      <c r="W591" s="40"/>
      <c r="X591" s="40"/>
      <c r="Y591" s="40"/>
      <c r="Z591" s="40"/>
      <c r="AA591" s="40"/>
      <c r="AB591" s="40"/>
      <c r="AC591" s="40"/>
      <c r="AD591" s="40"/>
      <c r="AE591" s="40"/>
      <c r="AF591" s="42"/>
      <c r="AG591" s="40"/>
      <c r="AH591" s="40"/>
      <c r="AI591" s="40"/>
      <c r="AJ591" s="40"/>
      <c r="AK591" s="40"/>
      <c r="AL591" s="40"/>
      <c r="AO591" s="5"/>
    </row>
    <row r="592" spans="1:41" s="6" customFormat="1" ht="15">
      <c r="A592" s="43"/>
      <c r="B592" s="39"/>
      <c r="C592" s="39"/>
      <c r="D592" s="40"/>
      <c r="E592" s="40"/>
      <c r="F592" s="40"/>
      <c r="G592" s="40"/>
      <c r="H592" s="40"/>
      <c r="I592" s="40"/>
      <c r="J592" s="40"/>
      <c r="K592" s="40"/>
      <c r="L592" s="40"/>
      <c r="M592" s="40"/>
      <c r="N592" s="40"/>
      <c r="O592" s="40"/>
      <c r="P592" s="40"/>
      <c r="Q592" s="40"/>
      <c r="R592" s="40"/>
      <c r="S592" s="40"/>
      <c r="T592" s="40"/>
      <c r="U592" s="40"/>
      <c r="V592" s="42"/>
      <c r="W592" s="40"/>
      <c r="X592" s="40"/>
      <c r="Y592" s="40"/>
      <c r="Z592" s="40"/>
      <c r="AA592" s="40"/>
      <c r="AB592" s="40"/>
      <c r="AC592" s="40"/>
      <c r="AD592" s="40"/>
      <c r="AE592" s="40"/>
      <c r="AF592" s="42"/>
      <c r="AG592" s="40"/>
      <c r="AH592" s="40"/>
      <c r="AI592" s="40"/>
      <c r="AJ592" s="40"/>
      <c r="AK592" s="40"/>
      <c r="AL592" s="40"/>
      <c r="AO592" s="33"/>
    </row>
    <row r="593" spans="1:41" s="6" customFormat="1" ht="15">
      <c r="A593" s="74"/>
      <c r="B593" s="39"/>
      <c r="C593" s="39"/>
      <c r="D593" s="75"/>
      <c r="E593" s="75"/>
      <c r="F593" s="75"/>
      <c r="G593" s="75"/>
      <c r="H593" s="75"/>
      <c r="I593" s="75"/>
      <c r="J593" s="75"/>
      <c r="K593" s="75"/>
      <c r="L593" s="75"/>
      <c r="M593" s="75"/>
      <c r="N593" s="75"/>
      <c r="O593" s="75"/>
      <c r="P593" s="75"/>
      <c r="Q593" s="75"/>
      <c r="R593" s="75"/>
      <c r="S593" s="75"/>
      <c r="T593" s="75"/>
      <c r="U593" s="75"/>
      <c r="V593" s="42"/>
      <c r="W593" s="75"/>
      <c r="X593" s="75"/>
      <c r="Y593" s="75"/>
      <c r="Z593" s="75"/>
      <c r="AA593" s="75"/>
      <c r="AB593" s="75"/>
      <c r="AC593" s="75"/>
      <c r="AD593" s="75"/>
      <c r="AE593" s="75"/>
      <c r="AF593" s="42"/>
      <c r="AG593" s="75"/>
      <c r="AH593" s="75"/>
      <c r="AI593" s="75"/>
      <c r="AJ593" s="75"/>
      <c r="AK593" s="75"/>
      <c r="AL593" s="75"/>
      <c r="AO593" s="33"/>
    </row>
    <row r="594" spans="1:41" s="6" customFormat="1" ht="15">
      <c r="A594" s="74"/>
      <c r="B594" s="39"/>
      <c r="C594" s="39"/>
      <c r="D594" s="75"/>
      <c r="E594" s="75"/>
      <c r="F594" s="75"/>
      <c r="G594" s="75"/>
      <c r="H594" s="75"/>
      <c r="I594" s="75"/>
      <c r="J594" s="75"/>
      <c r="K594" s="75"/>
      <c r="L594" s="75"/>
      <c r="M594" s="75"/>
      <c r="N594" s="75"/>
      <c r="O594" s="75"/>
      <c r="P594" s="75"/>
      <c r="Q594" s="75"/>
      <c r="R594" s="75"/>
      <c r="S594" s="75"/>
      <c r="T594" s="75"/>
      <c r="U594" s="75"/>
      <c r="V594" s="42"/>
      <c r="W594" s="75"/>
      <c r="X594" s="75"/>
      <c r="Y594" s="75"/>
      <c r="Z594" s="75"/>
      <c r="AA594" s="75"/>
      <c r="AB594" s="75"/>
      <c r="AC594" s="75"/>
      <c r="AD594" s="75"/>
      <c r="AE594" s="75"/>
      <c r="AF594" s="42"/>
      <c r="AG594" s="75"/>
      <c r="AH594" s="75"/>
      <c r="AI594" s="75"/>
      <c r="AJ594" s="75"/>
      <c r="AK594" s="75"/>
      <c r="AL594" s="75"/>
      <c r="AO594" s="5"/>
    </row>
    <row r="595" spans="1:41" s="6" customFormat="1" ht="15">
      <c r="A595" s="74"/>
      <c r="B595" s="39"/>
      <c r="C595" s="39"/>
      <c r="D595" s="75"/>
      <c r="E595" s="75"/>
      <c r="F595" s="75"/>
      <c r="G595" s="75"/>
      <c r="H595" s="75"/>
      <c r="I595" s="75"/>
      <c r="J595" s="75"/>
      <c r="K595" s="75"/>
      <c r="L595" s="75"/>
      <c r="M595" s="75"/>
      <c r="N595" s="75"/>
      <c r="O595" s="75"/>
      <c r="P595" s="75"/>
      <c r="Q595" s="75"/>
      <c r="R595" s="75"/>
      <c r="S595" s="75"/>
      <c r="T595" s="75"/>
      <c r="U595" s="75"/>
      <c r="V595" s="42"/>
      <c r="W595" s="75"/>
      <c r="X595" s="75"/>
      <c r="Y595" s="75"/>
      <c r="Z595" s="75"/>
      <c r="AA595" s="75"/>
      <c r="AB595" s="75"/>
      <c r="AC595" s="75"/>
      <c r="AD595" s="75"/>
      <c r="AE595" s="75"/>
      <c r="AF595" s="42"/>
      <c r="AG595" s="75"/>
      <c r="AH595" s="75"/>
      <c r="AI595" s="75"/>
      <c r="AJ595" s="75"/>
      <c r="AK595" s="75"/>
      <c r="AL595" s="75"/>
      <c r="AO595" s="5"/>
    </row>
    <row r="596" spans="1:41" s="6" customFormat="1" ht="15">
      <c r="A596" s="74"/>
      <c r="B596" s="39"/>
      <c r="C596" s="39"/>
      <c r="D596" s="75"/>
      <c r="E596" s="75"/>
      <c r="F596" s="75"/>
      <c r="G596" s="75"/>
      <c r="H596" s="76"/>
      <c r="I596" s="75"/>
      <c r="J596" s="75"/>
      <c r="K596" s="75"/>
      <c r="L596" s="75"/>
      <c r="M596" s="75"/>
      <c r="N596" s="75"/>
      <c r="O596" s="75"/>
      <c r="P596" s="75"/>
      <c r="Q596" s="75"/>
      <c r="R596" s="75"/>
      <c r="S596" s="75"/>
      <c r="T596" s="75"/>
      <c r="U596" s="75"/>
      <c r="V596" s="42"/>
      <c r="W596" s="75"/>
      <c r="X596" s="75"/>
      <c r="Y596" s="75"/>
      <c r="Z596" s="75"/>
      <c r="AA596" s="75"/>
      <c r="AB596" s="75"/>
      <c r="AC596" s="75"/>
      <c r="AD596" s="75"/>
      <c r="AE596" s="75"/>
      <c r="AF596" s="42"/>
      <c r="AG596" s="75"/>
      <c r="AH596" s="75"/>
      <c r="AI596" s="75"/>
      <c r="AJ596" s="75"/>
      <c r="AK596" s="75"/>
      <c r="AL596" s="75"/>
      <c r="AO596" s="33"/>
    </row>
    <row r="597" spans="1:41" s="6" customFormat="1" ht="15">
      <c r="A597" s="74"/>
      <c r="B597" s="39"/>
      <c r="C597" s="39"/>
      <c r="D597" s="75"/>
      <c r="E597" s="75"/>
      <c r="F597" s="75"/>
      <c r="G597" s="75"/>
      <c r="H597" s="75"/>
      <c r="I597" s="75"/>
      <c r="J597" s="75"/>
      <c r="K597" s="75"/>
      <c r="L597" s="75"/>
      <c r="M597" s="75"/>
      <c r="N597" s="75"/>
      <c r="O597" s="75"/>
      <c r="P597" s="75"/>
      <c r="Q597" s="75"/>
      <c r="R597" s="75"/>
      <c r="S597" s="75"/>
      <c r="T597" s="75"/>
      <c r="U597" s="75"/>
      <c r="V597" s="42"/>
      <c r="W597" s="75"/>
      <c r="X597" s="75"/>
      <c r="Y597" s="75"/>
      <c r="Z597" s="75"/>
      <c r="AA597" s="75"/>
      <c r="AB597" s="75"/>
      <c r="AC597" s="75"/>
      <c r="AD597" s="75"/>
      <c r="AE597" s="75"/>
      <c r="AF597" s="42"/>
      <c r="AG597" s="75"/>
      <c r="AH597" s="75"/>
      <c r="AI597" s="75"/>
      <c r="AJ597" s="75"/>
      <c r="AK597" s="75"/>
      <c r="AL597" s="75"/>
      <c r="AO597" s="33"/>
    </row>
    <row r="598" spans="1:41" s="6" customFormat="1" ht="15">
      <c r="A598" s="74"/>
      <c r="B598" s="39"/>
      <c r="C598" s="39"/>
      <c r="D598" s="75"/>
      <c r="E598" s="75"/>
      <c r="F598" s="75"/>
      <c r="G598" s="75"/>
      <c r="H598" s="75"/>
      <c r="I598" s="75"/>
      <c r="J598" s="75"/>
      <c r="K598" s="75"/>
      <c r="L598" s="75"/>
      <c r="M598" s="75"/>
      <c r="N598" s="75"/>
      <c r="O598" s="75"/>
      <c r="P598" s="75"/>
      <c r="Q598" s="75"/>
      <c r="R598" s="75"/>
      <c r="S598" s="75"/>
      <c r="T598" s="75"/>
      <c r="U598" s="75"/>
      <c r="V598" s="42"/>
      <c r="W598" s="75"/>
      <c r="X598" s="75"/>
      <c r="Y598" s="75"/>
      <c r="Z598" s="75"/>
      <c r="AA598" s="75"/>
      <c r="AB598" s="75"/>
      <c r="AC598" s="75"/>
      <c r="AD598" s="75"/>
      <c r="AE598" s="75"/>
      <c r="AF598" s="42"/>
      <c r="AG598" s="75"/>
      <c r="AH598" s="75"/>
      <c r="AI598" s="75"/>
      <c r="AJ598" s="75"/>
      <c r="AK598" s="75"/>
      <c r="AL598" s="75"/>
      <c r="AO598" s="5"/>
    </row>
    <row r="599" spans="1:41" s="6" customFormat="1" ht="15">
      <c r="A599" s="74"/>
      <c r="B599" s="39"/>
      <c r="C599" s="39"/>
      <c r="D599" s="75"/>
      <c r="E599" s="75"/>
      <c r="F599" s="75"/>
      <c r="G599" s="75"/>
      <c r="H599" s="75"/>
      <c r="I599" s="75"/>
      <c r="J599" s="75"/>
      <c r="K599" s="75"/>
      <c r="L599" s="75"/>
      <c r="M599" s="75"/>
      <c r="N599" s="75"/>
      <c r="O599" s="75"/>
      <c r="P599" s="75"/>
      <c r="Q599" s="75"/>
      <c r="R599" s="75"/>
      <c r="S599" s="75"/>
      <c r="T599" s="75"/>
      <c r="U599" s="75"/>
      <c r="V599" s="42"/>
      <c r="W599" s="75"/>
      <c r="X599" s="75"/>
      <c r="Y599" s="75"/>
      <c r="Z599" s="75"/>
      <c r="AA599" s="75"/>
      <c r="AB599" s="75"/>
      <c r="AC599" s="75"/>
      <c r="AD599" s="75"/>
      <c r="AE599" s="75"/>
      <c r="AF599" s="42"/>
      <c r="AG599" s="75"/>
      <c r="AH599" s="75"/>
      <c r="AI599" s="75"/>
      <c r="AJ599" s="75"/>
      <c r="AK599" s="75"/>
      <c r="AL599" s="75"/>
      <c r="AO599" s="5"/>
    </row>
  </sheetData>
  <sheetProtection sheet="1" objects="1" scenarios="1" autoFilter="0"/>
  <autoFilter ref="A7:AO373"/>
  <mergeCells count="14">
    <mergeCell ref="AG4:AH4"/>
    <mergeCell ref="AI4:AJ4"/>
    <mergeCell ref="AK4:AL4"/>
    <mergeCell ref="A5:C5"/>
    <mergeCell ref="AN2:AN5"/>
    <mergeCell ref="W2:AB2"/>
    <mergeCell ref="AC2:AE2"/>
    <mergeCell ref="AG2:AL2"/>
    <mergeCell ref="A3:C3"/>
    <mergeCell ref="D3:L3"/>
    <mergeCell ref="M3:U3"/>
    <mergeCell ref="W3:Z3"/>
    <mergeCell ref="AA3:AB3"/>
    <mergeCell ref="AC3:AE3"/>
  </mergeCells>
  <phoneticPr fontId="49" type="noConversion"/>
  <pageMargins left="0.70833333333333304" right="0.70833333333333304" top="0.74791666666666701" bottom="0.74791666666666701" header="0.31458333333333299" footer="0.31458333333333299"/>
  <pageSetup paperSize="9" orientation="portrait" blackAndWhite="1"/>
  <drawing r:id="rId1"/>
</worksheet>
</file>

<file path=xl/worksheets/sheet18.xml><?xml version="1.0" encoding="utf-8"?>
<worksheet xmlns="http://schemas.openxmlformats.org/spreadsheetml/2006/main" xmlns:r="http://schemas.openxmlformats.org/officeDocument/2006/relationships">
  <sheetPr codeName="Sheet18"/>
  <dimension ref="A2:AF599"/>
  <sheetViews>
    <sheetView topLeftCell="A2" workbookViewId="0">
      <pane xSplit="4" ySplit="7" topLeftCell="E9" activePane="bottomRight" state="frozen"/>
      <selection pane="topRight"/>
      <selection pane="bottomLeft"/>
      <selection pane="bottomRight" activeCell="K6" sqref="K6"/>
    </sheetView>
  </sheetViews>
  <sheetFormatPr defaultColWidth="9" defaultRowHeight="13.5"/>
  <cols>
    <col min="1" max="1" width="6.5" customWidth="1"/>
    <col min="2" max="2" width="4.625" customWidth="1"/>
    <col min="3" max="3" width="16.75" customWidth="1"/>
    <col min="17" max="17" width="2.75" customWidth="1"/>
    <col min="25" max="25" width="2.75" customWidth="1"/>
    <col min="32" max="32" width="2.125" customWidth="1"/>
  </cols>
  <sheetData>
    <row r="2" spans="1:32" ht="20.100000000000001" customHeight="1">
      <c r="R2" s="402" t="s">
        <v>13402</v>
      </c>
      <c r="S2" s="403"/>
      <c r="T2" s="403"/>
      <c r="U2" s="403"/>
      <c r="V2" s="405" t="s">
        <v>13403</v>
      </c>
      <c r="W2" s="405"/>
      <c r="X2" s="405"/>
      <c r="Z2" s="405" t="s">
        <v>13404</v>
      </c>
      <c r="AA2" s="405"/>
      <c r="AB2" s="405"/>
      <c r="AC2" s="405"/>
      <c r="AE2" s="399" t="s">
        <v>13405</v>
      </c>
      <c r="AF2" s="5"/>
    </row>
    <row r="3" spans="1:32" ht="24.6" customHeight="1">
      <c r="A3" s="350" t="s">
        <v>13406</v>
      </c>
      <c r="B3" s="338"/>
      <c r="C3" s="339"/>
      <c r="D3" s="411" t="s">
        <v>11983</v>
      </c>
      <c r="E3" s="412"/>
      <c r="F3" s="412"/>
      <c r="G3" s="412"/>
      <c r="H3" s="412"/>
      <c r="I3" s="412"/>
      <c r="J3" s="409" t="s">
        <v>11984</v>
      </c>
      <c r="K3" s="409"/>
      <c r="L3" s="409"/>
      <c r="M3" s="409"/>
      <c r="N3" s="409"/>
      <c r="O3" s="409"/>
      <c r="P3" s="409"/>
      <c r="R3" s="356" t="s">
        <v>13340</v>
      </c>
      <c r="S3" s="356"/>
      <c r="T3" s="356"/>
      <c r="U3" s="356"/>
      <c r="V3" s="356" t="s">
        <v>12120</v>
      </c>
      <c r="W3" s="356"/>
      <c r="X3" s="356"/>
      <c r="Z3" s="32" t="s">
        <v>13337</v>
      </c>
      <c r="AA3" s="32" t="s">
        <v>13338</v>
      </c>
      <c r="AB3" s="32" t="s">
        <v>13337</v>
      </c>
      <c r="AC3" s="32" t="s">
        <v>13338</v>
      </c>
      <c r="AE3" s="400"/>
      <c r="AF3" s="5"/>
    </row>
    <row r="4" spans="1:32" ht="54">
      <c r="A4" s="7" t="s">
        <v>12223</v>
      </c>
      <c r="B4" s="7" t="s">
        <v>13408</v>
      </c>
      <c r="C4" s="7" t="s">
        <v>13409</v>
      </c>
      <c r="D4" s="8" t="s">
        <v>13410</v>
      </c>
      <c r="E4" s="8" t="s">
        <v>13411</v>
      </c>
      <c r="F4" s="8" t="s">
        <v>13412</v>
      </c>
      <c r="G4" s="7" t="s">
        <v>13340</v>
      </c>
      <c r="H4" s="8" t="s">
        <v>13417</v>
      </c>
      <c r="I4" s="8" t="s">
        <v>13418</v>
      </c>
      <c r="J4" s="8" t="s">
        <v>13423</v>
      </c>
      <c r="K4" s="8" t="s">
        <v>13424</v>
      </c>
      <c r="L4" s="8" t="s">
        <v>12220</v>
      </c>
      <c r="M4" s="7" t="s">
        <v>13435</v>
      </c>
      <c r="N4" s="8" t="s">
        <v>13426</v>
      </c>
      <c r="O4" s="8" t="s">
        <v>13427</v>
      </c>
      <c r="P4" s="8" t="s">
        <v>13428</v>
      </c>
      <c r="R4" s="32" t="s">
        <v>12963</v>
      </c>
      <c r="S4" s="32" t="s">
        <v>13337</v>
      </c>
      <c r="T4" s="32" t="s">
        <v>13338</v>
      </c>
      <c r="U4" s="32" t="s">
        <v>13339</v>
      </c>
      <c r="V4" s="32" t="s">
        <v>13337</v>
      </c>
      <c r="W4" s="32" t="s">
        <v>13338</v>
      </c>
      <c r="X4" s="32" t="s">
        <v>13339</v>
      </c>
      <c r="Z4" s="381" t="s">
        <v>13417</v>
      </c>
      <c r="AA4" s="381"/>
      <c r="AB4" s="410" t="s">
        <v>13435</v>
      </c>
      <c r="AC4" s="381"/>
      <c r="AE4" s="400"/>
      <c r="AF4" s="33"/>
    </row>
    <row r="5" spans="1:32" ht="15">
      <c r="A5" s="346" t="s">
        <v>0</v>
      </c>
      <c r="B5" s="398"/>
      <c r="C5" s="347"/>
      <c r="D5" s="9"/>
      <c r="E5" s="9"/>
      <c r="F5" s="9" t="s">
        <v>11987</v>
      </c>
      <c r="G5" s="9" t="s">
        <v>13328</v>
      </c>
      <c r="H5" s="9" t="s">
        <v>12117</v>
      </c>
      <c r="I5" s="9" t="s">
        <v>12127</v>
      </c>
      <c r="J5" s="9"/>
      <c r="K5" s="9"/>
      <c r="L5" s="9" t="s">
        <v>11989</v>
      </c>
      <c r="M5" s="9" t="s">
        <v>13329</v>
      </c>
      <c r="N5" s="9" t="s">
        <v>12119</v>
      </c>
      <c r="O5" s="9" t="s">
        <v>12129</v>
      </c>
      <c r="P5" s="211" t="s">
        <v>12130</v>
      </c>
      <c r="R5" s="9"/>
      <c r="S5" s="9" t="s">
        <v>13328</v>
      </c>
      <c r="T5" s="9" t="s">
        <v>13328</v>
      </c>
      <c r="U5" s="9" t="s">
        <v>13328</v>
      </c>
      <c r="V5" s="9" t="s">
        <v>12119</v>
      </c>
      <c r="W5" s="9" t="s">
        <v>12119</v>
      </c>
      <c r="X5" s="9" t="s">
        <v>12119</v>
      </c>
      <c r="Z5" s="9" t="s">
        <v>12117</v>
      </c>
      <c r="AA5" s="9" t="s">
        <v>12117</v>
      </c>
      <c r="AB5" s="9" t="s">
        <v>13329</v>
      </c>
      <c r="AC5" s="9" t="s">
        <v>13329</v>
      </c>
      <c r="AE5" s="401"/>
      <c r="AF5" s="33"/>
    </row>
    <row r="6" spans="1:32" ht="15">
      <c r="A6" s="1" t="e">
        <f>封面!#REF!</f>
        <v>#REF!</v>
      </c>
      <c r="B6" s="2" t="str">
        <f>IFERROR(VLOOKUP(A6,内置数据!$A$69:$C$3281,3,0),"")</f>
        <v/>
      </c>
      <c r="C6" s="2" t="str">
        <f>IFERROR(封面!#REF!&amp;IF(封面!#REF!="","","("&amp;封面!#REF!&amp;")"),"请在封面页选择地区")</f>
        <v>请在封面页选择地区</v>
      </c>
      <c r="D6" s="10" t="e">
        <f>SUM(E6:F6)</f>
        <v>#REF!</v>
      </c>
      <c r="E6" s="11" t="e">
        <f>表九!#REF!</f>
        <v>#REF!</v>
      </c>
      <c r="F6" s="12" t="e">
        <f>SUM(G6:I6)</f>
        <v>#REF!</v>
      </c>
      <c r="G6" s="11" t="e">
        <f>VLOOKUP(G5,表九!#REF!,4,0)</f>
        <v>#REF!</v>
      </c>
      <c r="H6" s="11" t="e">
        <f>VLOOKUP(H5,表九!#REF!,4,0)</f>
        <v>#REF!</v>
      </c>
      <c r="I6" s="11" t="e">
        <f>VLOOKUP(I5,表九!#REF!,4,0)</f>
        <v>#REF!</v>
      </c>
      <c r="J6" s="28" t="e">
        <f>SUM(K6:L6)</f>
        <v>#REF!</v>
      </c>
      <c r="K6" s="11" t="e">
        <f>表九!#REF!</f>
        <v>#REF!</v>
      </c>
      <c r="L6" s="12" t="e">
        <f>SUM(M6:P6)</f>
        <v>#REF!</v>
      </c>
      <c r="M6" s="11" t="e">
        <f>VLOOKUP(M5,表九!#REF!,7,0)</f>
        <v>#REF!</v>
      </c>
      <c r="N6" s="11" t="e">
        <f>VLOOKUP(N5,表九!#REF!,7,0)</f>
        <v>#REF!</v>
      </c>
      <c r="O6" s="11" t="e">
        <f>VLOOKUP(O5,表九!#REF!,7,0)</f>
        <v>#REF!</v>
      </c>
      <c r="P6" s="11" t="e">
        <f>VLOOKUP(P5,表九!#REF!,7,0)</f>
        <v>#REF!</v>
      </c>
      <c r="R6" s="28" t="e">
        <f>SUM(S6:U6)</f>
        <v>#REF!</v>
      </c>
      <c r="S6" s="11" t="e">
        <f>#REF!</f>
        <v>#REF!</v>
      </c>
      <c r="T6" s="11" t="e">
        <f>#REF!</f>
        <v>#REF!</v>
      </c>
      <c r="U6" s="11" t="e">
        <f>#REF!</f>
        <v>#REF!</v>
      </c>
      <c r="V6" s="11" t="e">
        <f>#REF!</f>
        <v>#REF!</v>
      </c>
      <c r="W6" s="11" t="e">
        <f>#REF!</f>
        <v>#REF!</v>
      </c>
      <c r="X6" s="11" t="e">
        <f>#REF!</f>
        <v>#REF!</v>
      </c>
      <c r="Z6" s="11">
        <f>IF(B6="省级",VLOOKUP(Z5,表九!#REF!,4,0),0)</f>
        <v>0</v>
      </c>
      <c r="AA6" s="11" t="e">
        <f>VLOOKUP(AA5,表九!#REF!,4,0)-Z6</f>
        <v>#REF!</v>
      </c>
      <c r="AB6" s="11">
        <f>IF(B6="省级",VLOOKUP(AB5,表九!#REF!,7,0),0)</f>
        <v>0</v>
      </c>
      <c r="AC6" s="11" t="e">
        <f>VLOOKUP(AC5,表九!#REF!,7,0)-AB6</f>
        <v>#REF!</v>
      </c>
      <c r="AD6" s="34" t="str">
        <f>IF(COUNT(表九!#REF!)=2,"","收支不平！")</f>
        <v>收支不平！</v>
      </c>
      <c r="AF6" s="5" t="s">
        <v>12224</v>
      </c>
    </row>
    <row r="7" spans="1:32">
      <c r="B7" s="13"/>
      <c r="C7" s="13"/>
      <c r="AF7" s="5"/>
    </row>
    <row r="8" spans="1:32" ht="15">
      <c r="A8" s="14" t="s">
        <v>12225</v>
      </c>
      <c r="B8" s="15">
        <f t="shared" ref="B8:B71" si="0">D8-J8</f>
        <v>0</v>
      </c>
      <c r="C8" s="16" t="s">
        <v>12226</v>
      </c>
      <c r="D8" s="10">
        <f>SUM(E8:F8)</f>
        <v>0</v>
      </c>
      <c r="E8" s="17">
        <f t="shared" ref="E8:E71" si="1">SUMPRODUCT(E$374:E$599*(LEFT($A$374:$A$599,LEN($A8))=$A8))</f>
        <v>0</v>
      </c>
      <c r="F8" s="18">
        <f>SUM(G8:I8)</f>
        <v>0</v>
      </c>
      <c r="G8" s="19">
        <f>U8</f>
        <v>0</v>
      </c>
      <c r="H8" s="20">
        <v>0</v>
      </c>
      <c r="I8" s="17">
        <f t="shared" ref="I8:I71" si="2">SUMPRODUCT(I$374:I$599*(LEFT($A$374:$A$599,LEN($A8))=$A8))</f>
        <v>0</v>
      </c>
      <c r="J8" s="10">
        <f>SUM(K8:L8)</f>
        <v>0</v>
      </c>
      <c r="K8" s="17">
        <f>SUMPRODUCT(K$374:K$599*(LEFT($A$374:$A$599,LEN($A8))=$A8))+MIN(SUMPRODUCT(P$374:P$599*(LEFT($A$374:$A$599,LEN($A8))=$A8))+AE8,0)</f>
        <v>0</v>
      </c>
      <c r="L8" s="18">
        <f t="shared" ref="L8:L71" si="3">SUM(M8:P8)</f>
        <v>0</v>
      </c>
      <c r="M8" s="20">
        <v>0</v>
      </c>
      <c r="N8" s="19">
        <f t="shared" ref="N8:N39" si="4">X8</f>
        <v>0</v>
      </c>
      <c r="O8" s="17">
        <f t="shared" ref="O8:O71" si="5">SUMPRODUCT(O$374:O$599*(LEFT($A$374:$A$599,LEN($A8))=$A8))</f>
        <v>0</v>
      </c>
      <c r="P8" s="17">
        <f>MAX(SUMPRODUCT(P$374:P$599*(LEFT($A$374:$A$599,LEN($A8))=$A8))+AE8,0)</f>
        <v>0</v>
      </c>
      <c r="R8" s="17">
        <f t="shared" ref="R8:X17" si="6">SUMPRODUCT(R$374:R$599*(LEFT($A$374:$A$599,LEN($A8))=$A8))</f>
        <v>0</v>
      </c>
      <c r="S8" s="17">
        <f t="shared" si="6"/>
        <v>0</v>
      </c>
      <c r="T8" s="17">
        <f t="shared" si="6"/>
        <v>0</v>
      </c>
      <c r="U8" s="17">
        <f t="shared" si="6"/>
        <v>0</v>
      </c>
      <c r="V8" s="17">
        <f t="shared" si="6"/>
        <v>0</v>
      </c>
      <c r="W8" s="17">
        <f t="shared" si="6"/>
        <v>0</v>
      </c>
      <c r="X8" s="17">
        <f t="shared" si="6"/>
        <v>0</v>
      </c>
      <c r="Z8" s="17">
        <f t="shared" ref="Z8:AC27" si="7">SUMPRODUCT(Z$374:Z$599*(LEFT($A$374:$A$599,LEN($A8))=$A8))</f>
        <v>0</v>
      </c>
      <c r="AA8" s="17">
        <f t="shared" si="7"/>
        <v>0</v>
      </c>
      <c r="AB8" s="17">
        <f t="shared" si="7"/>
        <v>0</v>
      </c>
      <c r="AC8" s="17">
        <f t="shared" si="7"/>
        <v>0</v>
      </c>
      <c r="AE8" s="35">
        <f>(AB8-S8)+(V8-Z8)+(AC8-T8)+(W8-AA8)</f>
        <v>0</v>
      </c>
      <c r="AF8" s="33"/>
    </row>
    <row r="9" spans="1:32" ht="15">
      <c r="A9" s="21" t="s">
        <v>12227</v>
      </c>
      <c r="B9" s="15">
        <f t="shared" si="0"/>
        <v>0</v>
      </c>
      <c r="C9" s="22" t="s">
        <v>12228</v>
      </c>
      <c r="D9" s="10">
        <f t="shared" ref="D9:D72" si="8">SUM(E9:F9)</f>
        <v>0</v>
      </c>
      <c r="E9" s="17">
        <f t="shared" si="1"/>
        <v>0</v>
      </c>
      <c r="F9" s="18">
        <f t="shared" ref="F9:F72" si="9">SUM(G9:I9)</f>
        <v>0</v>
      </c>
      <c r="G9" s="19">
        <f t="shared" ref="G9:G39" si="10">U9</f>
        <v>0</v>
      </c>
      <c r="H9" s="23">
        <v>0</v>
      </c>
      <c r="I9" s="17">
        <f t="shared" si="2"/>
        <v>0</v>
      </c>
      <c r="J9" s="10">
        <f t="shared" ref="J9:J72" si="11">SUM(K9:L9)</f>
        <v>0</v>
      </c>
      <c r="K9" s="17">
        <f t="shared" ref="K9:K72" si="12">SUMPRODUCT(K$374:K$599*(LEFT($A$374:$A$599,LEN($A9))=$A9))+MIN(SUMPRODUCT(P$374:P$599*(LEFT($A$374:$A$599,LEN($A9))=$A9))+AE9,0)</f>
        <v>0</v>
      </c>
      <c r="L9" s="29">
        <f t="shared" si="3"/>
        <v>0</v>
      </c>
      <c r="M9" s="23">
        <v>0</v>
      </c>
      <c r="N9" s="30">
        <f t="shared" si="4"/>
        <v>0</v>
      </c>
      <c r="O9" s="17">
        <f t="shared" si="5"/>
        <v>0</v>
      </c>
      <c r="P9" s="17">
        <f t="shared" ref="P9:P72" si="13">MAX(SUMPRODUCT(P$374:P$599*(LEFT($A$374:$A$599,LEN($A9))=$A9))+AE9,0)</f>
        <v>0</v>
      </c>
      <c r="R9" s="17">
        <f t="shared" si="6"/>
        <v>0</v>
      </c>
      <c r="S9" s="17">
        <f t="shared" si="6"/>
        <v>0</v>
      </c>
      <c r="T9" s="17">
        <f t="shared" si="6"/>
        <v>0</v>
      </c>
      <c r="U9" s="17">
        <f t="shared" si="6"/>
        <v>0</v>
      </c>
      <c r="V9" s="17">
        <f t="shared" si="6"/>
        <v>0</v>
      </c>
      <c r="W9" s="17">
        <f t="shared" si="6"/>
        <v>0</v>
      </c>
      <c r="X9" s="17">
        <f t="shared" si="6"/>
        <v>0</v>
      </c>
      <c r="Z9" s="17">
        <f t="shared" si="7"/>
        <v>0</v>
      </c>
      <c r="AA9" s="17">
        <f t="shared" si="7"/>
        <v>0</v>
      </c>
      <c r="AB9" s="17">
        <f t="shared" si="7"/>
        <v>0</v>
      </c>
      <c r="AC9" s="17">
        <f t="shared" si="7"/>
        <v>0</v>
      </c>
      <c r="AE9" s="35">
        <f t="shared" ref="AE9:AE39" si="14">(AB9-S9)+(V9-Z9)+(AC9-T9)+(W9-AA9)</f>
        <v>0</v>
      </c>
      <c r="AF9" s="33"/>
    </row>
    <row r="10" spans="1:32" ht="15">
      <c r="A10" s="21" t="s">
        <v>12229</v>
      </c>
      <c r="B10" s="15">
        <f t="shared" si="0"/>
        <v>0</v>
      </c>
      <c r="C10" s="22" t="s">
        <v>12230</v>
      </c>
      <c r="D10" s="10">
        <f t="shared" si="8"/>
        <v>0</v>
      </c>
      <c r="E10" s="17">
        <f t="shared" si="1"/>
        <v>0</v>
      </c>
      <c r="F10" s="18">
        <f t="shared" si="9"/>
        <v>0</v>
      </c>
      <c r="G10" s="19">
        <f t="shared" si="10"/>
        <v>0</v>
      </c>
      <c r="H10" s="23">
        <v>0</v>
      </c>
      <c r="I10" s="17">
        <f t="shared" si="2"/>
        <v>0</v>
      </c>
      <c r="J10" s="10">
        <f t="shared" si="11"/>
        <v>0</v>
      </c>
      <c r="K10" s="17">
        <f t="shared" si="12"/>
        <v>0</v>
      </c>
      <c r="L10" s="29">
        <f t="shared" si="3"/>
        <v>0</v>
      </c>
      <c r="M10" s="23">
        <v>0</v>
      </c>
      <c r="N10" s="30">
        <f t="shared" si="4"/>
        <v>0</v>
      </c>
      <c r="O10" s="17">
        <f t="shared" si="5"/>
        <v>0</v>
      </c>
      <c r="P10" s="17">
        <f t="shared" si="13"/>
        <v>0</v>
      </c>
      <c r="R10" s="17">
        <f t="shared" si="6"/>
        <v>0</v>
      </c>
      <c r="S10" s="17">
        <f t="shared" si="6"/>
        <v>0</v>
      </c>
      <c r="T10" s="17">
        <f t="shared" si="6"/>
        <v>0</v>
      </c>
      <c r="U10" s="17">
        <f t="shared" si="6"/>
        <v>0</v>
      </c>
      <c r="V10" s="17">
        <f t="shared" si="6"/>
        <v>0</v>
      </c>
      <c r="W10" s="17">
        <f t="shared" si="6"/>
        <v>0</v>
      </c>
      <c r="X10" s="17">
        <f t="shared" si="6"/>
        <v>0</v>
      </c>
      <c r="Z10" s="17">
        <f t="shared" si="7"/>
        <v>0</v>
      </c>
      <c r="AA10" s="17">
        <f t="shared" si="7"/>
        <v>0</v>
      </c>
      <c r="AB10" s="17">
        <f t="shared" si="7"/>
        <v>0</v>
      </c>
      <c r="AC10" s="17">
        <f t="shared" si="7"/>
        <v>0</v>
      </c>
      <c r="AE10" s="35">
        <f t="shared" si="14"/>
        <v>0</v>
      </c>
      <c r="AF10" s="5"/>
    </row>
    <row r="11" spans="1:32" ht="15">
      <c r="A11" s="21" t="s">
        <v>12231</v>
      </c>
      <c r="B11" s="15">
        <f t="shared" si="0"/>
        <v>0</v>
      </c>
      <c r="C11" s="22" t="s">
        <v>12232</v>
      </c>
      <c r="D11" s="10">
        <f t="shared" si="8"/>
        <v>0</v>
      </c>
      <c r="E11" s="17">
        <f t="shared" si="1"/>
        <v>0</v>
      </c>
      <c r="F11" s="18">
        <f t="shared" si="9"/>
        <v>0</v>
      </c>
      <c r="G11" s="19">
        <f t="shared" si="10"/>
        <v>0</v>
      </c>
      <c r="H11" s="23">
        <v>0</v>
      </c>
      <c r="I11" s="17">
        <f t="shared" si="2"/>
        <v>0</v>
      </c>
      <c r="J11" s="10">
        <f t="shared" si="11"/>
        <v>0</v>
      </c>
      <c r="K11" s="17">
        <f t="shared" si="12"/>
        <v>0</v>
      </c>
      <c r="L11" s="29">
        <f t="shared" si="3"/>
        <v>0</v>
      </c>
      <c r="M11" s="23">
        <v>0</v>
      </c>
      <c r="N11" s="30">
        <f t="shared" si="4"/>
        <v>0</v>
      </c>
      <c r="O11" s="17">
        <f t="shared" si="5"/>
        <v>0</v>
      </c>
      <c r="P11" s="17">
        <f t="shared" si="13"/>
        <v>0</v>
      </c>
      <c r="R11" s="17">
        <f t="shared" si="6"/>
        <v>0</v>
      </c>
      <c r="S11" s="17">
        <f t="shared" si="6"/>
        <v>0</v>
      </c>
      <c r="T11" s="17">
        <f t="shared" si="6"/>
        <v>0</v>
      </c>
      <c r="U11" s="17">
        <f t="shared" si="6"/>
        <v>0</v>
      </c>
      <c r="V11" s="17">
        <f t="shared" si="6"/>
        <v>0</v>
      </c>
      <c r="W11" s="17">
        <f t="shared" si="6"/>
        <v>0</v>
      </c>
      <c r="X11" s="17">
        <f t="shared" si="6"/>
        <v>0</v>
      </c>
      <c r="Z11" s="17">
        <f t="shared" si="7"/>
        <v>0</v>
      </c>
      <c r="AA11" s="17">
        <f t="shared" si="7"/>
        <v>0</v>
      </c>
      <c r="AB11" s="17">
        <f t="shared" si="7"/>
        <v>0</v>
      </c>
      <c r="AC11" s="17">
        <f t="shared" si="7"/>
        <v>0</v>
      </c>
      <c r="AE11" s="35">
        <f t="shared" si="14"/>
        <v>0</v>
      </c>
      <c r="AF11" s="5"/>
    </row>
    <row r="12" spans="1:32" ht="15">
      <c r="A12" s="24" t="s">
        <v>12233</v>
      </c>
      <c r="B12" s="15">
        <f t="shared" si="0"/>
        <v>0</v>
      </c>
      <c r="C12" s="22" t="s">
        <v>12234</v>
      </c>
      <c r="D12" s="10">
        <f t="shared" si="8"/>
        <v>0</v>
      </c>
      <c r="E12" s="17">
        <f t="shared" si="1"/>
        <v>0</v>
      </c>
      <c r="F12" s="18">
        <f t="shared" si="9"/>
        <v>0</v>
      </c>
      <c r="G12" s="19">
        <f t="shared" si="10"/>
        <v>0</v>
      </c>
      <c r="H12" s="23">
        <v>0</v>
      </c>
      <c r="I12" s="17">
        <f t="shared" si="2"/>
        <v>0</v>
      </c>
      <c r="J12" s="10">
        <f t="shared" si="11"/>
        <v>0</v>
      </c>
      <c r="K12" s="17">
        <f t="shared" si="12"/>
        <v>0</v>
      </c>
      <c r="L12" s="3">
        <f t="shared" si="3"/>
        <v>0</v>
      </c>
      <c r="M12" s="23">
        <v>0</v>
      </c>
      <c r="N12" s="30">
        <f t="shared" si="4"/>
        <v>0</v>
      </c>
      <c r="O12" s="17">
        <f t="shared" si="5"/>
        <v>0</v>
      </c>
      <c r="P12" s="17">
        <f t="shared" si="13"/>
        <v>0</v>
      </c>
      <c r="R12" s="17">
        <f t="shared" si="6"/>
        <v>0</v>
      </c>
      <c r="S12" s="17">
        <f t="shared" si="6"/>
        <v>0</v>
      </c>
      <c r="T12" s="17">
        <f t="shared" si="6"/>
        <v>0</v>
      </c>
      <c r="U12" s="17">
        <f t="shared" si="6"/>
        <v>0</v>
      </c>
      <c r="V12" s="17">
        <f t="shared" si="6"/>
        <v>0</v>
      </c>
      <c r="W12" s="17">
        <f t="shared" si="6"/>
        <v>0</v>
      </c>
      <c r="X12" s="17">
        <f t="shared" si="6"/>
        <v>0</v>
      </c>
      <c r="Z12" s="17">
        <f t="shared" si="7"/>
        <v>0</v>
      </c>
      <c r="AA12" s="17">
        <f t="shared" si="7"/>
        <v>0</v>
      </c>
      <c r="AB12" s="17">
        <f t="shared" si="7"/>
        <v>0</v>
      </c>
      <c r="AC12" s="17">
        <f t="shared" si="7"/>
        <v>0</v>
      </c>
      <c r="AE12" s="35">
        <f t="shared" si="14"/>
        <v>0</v>
      </c>
      <c r="AF12" s="33"/>
    </row>
    <row r="13" spans="1:32" ht="15">
      <c r="A13" s="24" t="s">
        <v>12235</v>
      </c>
      <c r="B13" s="15">
        <f t="shared" si="0"/>
        <v>0</v>
      </c>
      <c r="C13" s="22" t="s">
        <v>12236</v>
      </c>
      <c r="D13" s="10">
        <f t="shared" si="8"/>
        <v>0</v>
      </c>
      <c r="E13" s="17">
        <f t="shared" si="1"/>
        <v>0</v>
      </c>
      <c r="F13" s="18">
        <f t="shared" si="9"/>
        <v>0</v>
      </c>
      <c r="G13" s="19">
        <f t="shared" si="10"/>
        <v>0</v>
      </c>
      <c r="H13" s="23">
        <v>0</v>
      </c>
      <c r="I13" s="17">
        <f t="shared" si="2"/>
        <v>0</v>
      </c>
      <c r="J13" s="10">
        <f t="shared" si="11"/>
        <v>0</v>
      </c>
      <c r="K13" s="17">
        <f t="shared" si="12"/>
        <v>0</v>
      </c>
      <c r="L13" s="3">
        <f t="shared" si="3"/>
        <v>0</v>
      </c>
      <c r="M13" s="23">
        <v>0</v>
      </c>
      <c r="N13" s="30">
        <f t="shared" si="4"/>
        <v>0</v>
      </c>
      <c r="O13" s="17">
        <f t="shared" si="5"/>
        <v>0</v>
      </c>
      <c r="P13" s="17">
        <f t="shared" si="13"/>
        <v>0</v>
      </c>
      <c r="R13" s="17">
        <f t="shared" si="6"/>
        <v>0</v>
      </c>
      <c r="S13" s="17">
        <f t="shared" si="6"/>
        <v>0</v>
      </c>
      <c r="T13" s="17">
        <f t="shared" si="6"/>
        <v>0</v>
      </c>
      <c r="U13" s="17">
        <f t="shared" si="6"/>
        <v>0</v>
      </c>
      <c r="V13" s="17">
        <f t="shared" si="6"/>
        <v>0</v>
      </c>
      <c r="W13" s="17">
        <f t="shared" si="6"/>
        <v>0</v>
      </c>
      <c r="X13" s="17">
        <f t="shared" si="6"/>
        <v>0</v>
      </c>
      <c r="Z13" s="17">
        <f t="shared" si="7"/>
        <v>0</v>
      </c>
      <c r="AA13" s="17">
        <f t="shared" si="7"/>
        <v>0</v>
      </c>
      <c r="AB13" s="17">
        <f t="shared" si="7"/>
        <v>0</v>
      </c>
      <c r="AC13" s="17">
        <f t="shared" si="7"/>
        <v>0</v>
      </c>
      <c r="AE13" s="35">
        <f t="shared" si="14"/>
        <v>0</v>
      </c>
      <c r="AF13" s="33"/>
    </row>
    <row r="14" spans="1:32" ht="15">
      <c r="A14" s="24" t="s">
        <v>12237</v>
      </c>
      <c r="B14" s="15">
        <f t="shared" si="0"/>
        <v>0</v>
      </c>
      <c r="C14" s="22" t="s">
        <v>12238</v>
      </c>
      <c r="D14" s="10">
        <f t="shared" si="8"/>
        <v>0</v>
      </c>
      <c r="E14" s="17">
        <f t="shared" si="1"/>
        <v>0</v>
      </c>
      <c r="F14" s="18">
        <f t="shared" si="9"/>
        <v>0</v>
      </c>
      <c r="G14" s="19">
        <f t="shared" si="10"/>
        <v>0</v>
      </c>
      <c r="H14" s="23">
        <v>0</v>
      </c>
      <c r="I14" s="17">
        <f t="shared" si="2"/>
        <v>0</v>
      </c>
      <c r="J14" s="10">
        <f t="shared" si="11"/>
        <v>0</v>
      </c>
      <c r="K14" s="17">
        <f t="shared" si="12"/>
        <v>0</v>
      </c>
      <c r="L14" s="3">
        <f t="shared" si="3"/>
        <v>0</v>
      </c>
      <c r="M14" s="23">
        <v>0</v>
      </c>
      <c r="N14" s="30">
        <f t="shared" si="4"/>
        <v>0</v>
      </c>
      <c r="O14" s="17">
        <f t="shared" si="5"/>
        <v>0</v>
      </c>
      <c r="P14" s="17">
        <f t="shared" si="13"/>
        <v>0</v>
      </c>
      <c r="R14" s="17">
        <f t="shared" si="6"/>
        <v>0</v>
      </c>
      <c r="S14" s="17">
        <f t="shared" si="6"/>
        <v>0</v>
      </c>
      <c r="T14" s="17">
        <f t="shared" si="6"/>
        <v>0</v>
      </c>
      <c r="U14" s="17">
        <f t="shared" si="6"/>
        <v>0</v>
      </c>
      <c r="V14" s="17">
        <f t="shared" si="6"/>
        <v>0</v>
      </c>
      <c r="W14" s="17">
        <f t="shared" si="6"/>
        <v>0</v>
      </c>
      <c r="X14" s="17">
        <f t="shared" si="6"/>
        <v>0</v>
      </c>
      <c r="Z14" s="17">
        <f t="shared" si="7"/>
        <v>0</v>
      </c>
      <c r="AA14" s="17">
        <f t="shared" si="7"/>
        <v>0</v>
      </c>
      <c r="AB14" s="17">
        <f t="shared" si="7"/>
        <v>0</v>
      </c>
      <c r="AC14" s="17">
        <f t="shared" si="7"/>
        <v>0</v>
      </c>
      <c r="AE14" s="35">
        <f t="shared" si="14"/>
        <v>0</v>
      </c>
      <c r="AF14" s="5"/>
    </row>
    <row r="15" spans="1:32" ht="15">
      <c r="A15" s="24" t="s">
        <v>12239</v>
      </c>
      <c r="B15" s="15">
        <f t="shared" si="0"/>
        <v>0</v>
      </c>
      <c r="C15" s="22" t="s">
        <v>12240</v>
      </c>
      <c r="D15" s="10">
        <f t="shared" si="8"/>
        <v>0</v>
      </c>
      <c r="E15" s="17">
        <f t="shared" si="1"/>
        <v>0</v>
      </c>
      <c r="F15" s="18">
        <f t="shared" si="9"/>
        <v>0</v>
      </c>
      <c r="G15" s="19">
        <f t="shared" si="10"/>
        <v>0</v>
      </c>
      <c r="H15" s="23">
        <v>0</v>
      </c>
      <c r="I15" s="17">
        <f t="shared" si="2"/>
        <v>0</v>
      </c>
      <c r="J15" s="10">
        <f t="shared" si="11"/>
        <v>0</v>
      </c>
      <c r="K15" s="17">
        <f t="shared" si="12"/>
        <v>0</v>
      </c>
      <c r="L15" s="3">
        <f t="shared" si="3"/>
        <v>0</v>
      </c>
      <c r="M15" s="23">
        <v>0</v>
      </c>
      <c r="N15" s="30">
        <f t="shared" si="4"/>
        <v>0</v>
      </c>
      <c r="O15" s="17">
        <f t="shared" si="5"/>
        <v>0</v>
      </c>
      <c r="P15" s="17">
        <f t="shared" si="13"/>
        <v>0</v>
      </c>
      <c r="R15" s="17">
        <f t="shared" si="6"/>
        <v>0</v>
      </c>
      <c r="S15" s="17">
        <f t="shared" si="6"/>
        <v>0</v>
      </c>
      <c r="T15" s="17">
        <f t="shared" si="6"/>
        <v>0</v>
      </c>
      <c r="U15" s="17">
        <f t="shared" si="6"/>
        <v>0</v>
      </c>
      <c r="V15" s="17">
        <f t="shared" si="6"/>
        <v>0</v>
      </c>
      <c r="W15" s="17">
        <f t="shared" si="6"/>
        <v>0</v>
      </c>
      <c r="X15" s="17">
        <f t="shared" si="6"/>
        <v>0</v>
      </c>
      <c r="Z15" s="17">
        <f t="shared" si="7"/>
        <v>0</v>
      </c>
      <c r="AA15" s="17">
        <f t="shared" si="7"/>
        <v>0</v>
      </c>
      <c r="AB15" s="17">
        <f t="shared" si="7"/>
        <v>0</v>
      </c>
      <c r="AC15" s="17">
        <f t="shared" si="7"/>
        <v>0</v>
      </c>
      <c r="AE15" s="35">
        <f t="shared" si="14"/>
        <v>0</v>
      </c>
      <c r="AF15" s="5"/>
    </row>
    <row r="16" spans="1:32" ht="15">
      <c r="A16" s="24" t="s">
        <v>12241</v>
      </c>
      <c r="B16" s="15">
        <f t="shared" si="0"/>
        <v>0</v>
      </c>
      <c r="C16" s="22" t="s">
        <v>12242</v>
      </c>
      <c r="D16" s="10">
        <f t="shared" si="8"/>
        <v>0</v>
      </c>
      <c r="E16" s="17">
        <f t="shared" si="1"/>
        <v>0</v>
      </c>
      <c r="F16" s="18">
        <f t="shared" si="9"/>
        <v>0</v>
      </c>
      <c r="G16" s="19">
        <f t="shared" si="10"/>
        <v>0</v>
      </c>
      <c r="H16" s="23">
        <v>0</v>
      </c>
      <c r="I16" s="17">
        <f t="shared" si="2"/>
        <v>0</v>
      </c>
      <c r="J16" s="10">
        <f t="shared" si="11"/>
        <v>0</v>
      </c>
      <c r="K16" s="17">
        <f t="shared" si="12"/>
        <v>0</v>
      </c>
      <c r="L16" s="3">
        <f t="shared" si="3"/>
        <v>0</v>
      </c>
      <c r="M16" s="23">
        <v>0</v>
      </c>
      <c r="N16" s="30">
        <f t="shared" si="4"/>
        <v>0</v>
      </c>
      <c r="O16" s="17">
        <f t="shared" si="5"/>
        <v>0</v>
      </c>
      <c r="P16" s="17">
        <f t="shared" si="13"/>
        <v>0</v>
      </c>
      <c r="R16" s="17">
        <f t="shared" si="6"/>
        <v>0</v>
      </c>
      <c r="S16" s="17">
        <f t="shared" si="6"/>
        <v>0</v>
      </c>
      <c r="T16" s="17">
        <f t="shared" si="6"/>
        <v>0</v>
      </c>
      <c r="U16" s="17">
        <f t="shared" si="6"/>
        <v>0</v>
      </c>
      <c r="V16" s="17">
        <f t="shared" si="6"/>
        <v>0</v>
      </c>
      <c r="W16" s="17">
        <f t="shared" si="6"/>
        <v>0</v>
      </c>
      <c r="X16" s="17">
        <f t="shared" si="6"/>
        <v>0</v>
      </c>
      <c r="Z16" s="17">
        <f t="shared" si="7"/>
        <v>0</v>
      </c>
      <c r="AA16" s="17">
        <f t="shared" si="7"/>
        <v>0</v>
      </c>
      <c r="AB16" s="17">
        <f t="shared" si="7"/>
        <v>0</v>
      </c>
      <c r="AC16" s="17">
        <f t="shared" si="7"/>
        <v>0</v>
      </c>
      <c r="AE16" s="35">
        <f t="shared" si="14"/>
        <v>0</v>
      </c>
      <c r="AF16" s="33"/>
    </row>
    <row r="17" spans="1:32" ht="15">
      <c r="A17" s="24" t="s">
        <v>12243</v>
      </c>
      <c r="B17" s="15">
        <f t="shared" si="0"/>
        <v>0</v>
      </c>
      <c r="C17" s="22" t="s">
        <v>12244</v>
      </c>
      <c r="D17" s="10">
        <f t="shared" si="8"/>
        <v>0</v>
      </c>
      <c r="E17" s="17">
        <f t="shared" si="1"/>
        <v>0</v>
      </c>
      <c r="F17" s="18">
        <f t="shared" si="9"/>
        <v>0</v>
      </c>
      <c r="G17" s="19">
        <f t="shared" si="10"/>
        <v>0</v>
      </c>
      <c r="H17" s="23">
        <v>0</v>
      </c>
      <c r="I17" s="17">
        <f t="shared" si="2"/>
        <v>0</v>
      </c>
      <c r="J17" s="10">
        <f t="shared" si="11"/>
        <v>0</v>
      </c>
      <c r="K17" s="17">
        <f t="shared" si="12"/>
        <v>0</v>
      </c>
      <c r="L17" s="3">
        <f t="shared" si="3"/>
        <v>0</v>
      </c>
      <c r="M17" s="23">
        <v>0</v>
      </c>
      <c r="N17" s="30">
        <f t="shared" si="4"/>
        <v>0</v>
      </c>
      <c r="O17" s="17">
        <f t="shared" si="5"/>
        <v>0</v>
      </c>
      <c r="P17" s="17">
        <f t="shared" si="13"/>
        <v>0</v>
      </c>
      <c r="R17" s="17">
        <f t="shared" si="6"/>
        <v>0</v>
      </c>
      <c r="S17" s="17">
        <f t="shared" si="6"/>
        <v>0</v>
      </c>
      <c r="T17" s="17">
        <f t="shared" si="6"/>
        <v>0</v>
      </c>
      <c r="U17" s="17">
        <f t="shared" si="6"/>
        <v>0</v>
      </c>
      <c r="V17" s="17">
        <f t="shared" si="6"/>
        <v>0</v>
      </c>
      <c r="W17" s="17">
        <f t="shared" si="6"/>
        <v>0</v>
      </c>
      <c r="X17" s="17">
        <f t="shared" si="6"/>
        <v>0</v>
      </c>
      <c r="Z17" s="17">
        <f t="shared" si="7"/>
        <v>0</v>
      </c>
      <c r="AA17" s="17">
        <f t="shared" si="7"/>
        <v>0</v>
      </c>
      <c r="AB17" s="17">
        <f t="shared" si="7"/>
        <v>0</v>
      </c>
      <c r="AC17" s="17">
        <f t="shared" si="7"/>
        <v>0</v>
      </c>
      <c r="AE17" s="35">
        <f t="shared" si="14"/>
        <v>0</v>
      </c>
      <c r="AF17" s="33"/>
    </row>
    <row r="18" spans="1:32" ht="15">
      <c r="A18" s="24" t="s">
        <v>12245</v>
      </c>
      <c r="B18" s="15">
        <f t="shared" si="0"/>
        <v>0</v>
      </c>
      <c r="C18" s="22" t="s">
        <v>12246</v>
      </c>
      <c r="D18" s="10">
        <f t="shared" si="8"/>
        <v>0</v>
      </c>
      <c r="E18" s="17">
        <f t="shared" si="1"/>
        <v>0</v>
      </c>
      <c r="F18" s="18">
        <f t="shared" si="9"/>
        <v>0</v>
      </c>
      <c r="G18" s="19">
        <f t="shared" si="10"/>
        <v>0</v>
      </c>
      <c r="H18" s="23">
        <v>0</v>
      </c>
      <c r="I18" s="17">
        <f t="shared" si="2"/>
        <v>0</v>
      </c>
      <c r="J18" s="10">
        <f t="shared" si="11"/>
        <v>0</v>
      </c>
      <c r="K18" s="17">
        <f t="shared" si="12"/>
        <v>0</v>
      </c>
      <c r="L18" s="3">
        <f t="shared" si="3"/>
        <v>0</v>
      </c>
      <c r="M18" s="23">
        <v>0</v>
      </c>
      <c r="N18" s="30">
        <f t="shared" si="4"/>
        <v>0</v>
      </c>
      <c r="O18" s="17">
        <f t="shared" si="5"/>
        <v>0</v>
      </c>
      <c r="P18" s="17">
        <f t="shared" si="13"/>
        <v>0</v>
      </c>
      <c r="R18" s="17">
        <f t="shared" ref="R18:X27" si="15">SUMPRODUCT(R$374:R$599*(LEFT($A$374:$A$599,LEN($A18))=$A18))</f>
        <v>0</v>
      </c>
      <c r="S18" s="17">
        <f t="shared" si="15"/>
        <v>0</v>
      </c>
      <c r="T18" s="17">
        <f t="shared" si="15"/>
        <v>0</v>
      </c>
      <c r="U18" s="17">
        <f t="shared" si="15"/>
        <v>0</v>
      </c>
      <c r="V18" s="17">
        <f t="shared" si="15"/>
        <v>0</v>
      </c>
      <c r="W18" s="17">
        <f t="shared" si="15"/>
        <v>0</v>
      </c>
      <c r="X18" s="17">
        <f t="shared" si="15"/>
        <v>0</v>
      </c>
      <c r="Z18" s="17">
        <f t="shared" si="7"/>
        <v>0</v>
      </c>
      <c r="AA18" s="17">
        <f t="shared" si="7"/>
        <v>0</v>
      </c>
      <c r="AB18" s="17">
        <f t="shared" si="7"/>
        <v>0</v>
      </c>
      <c r="AC18" s="17">
        <f t="shared" si="7"/>
        <v>0</v>
      </c>
      <c r="AE18" s="35">
        <f t="shared" si="14"/>
        <v>0</v>
      </c>
      <c r="AF18" s="5"/>
    </row>
    <row r="19" spans="1:32" ht="15">
      <c r="A19" s="24" t="s">
        <v>12247</v>
      </c>
      <c r="B19" s="15">
        <f t="shared" si="0"/>
        <v>0</v>
      </c>
      <c r="C19" s="22" t="s">
        <v>12248</v>
      </c>
      <c r="D19" s="10">
        <f t="shared" si="8"/>
        <v>0</v>
      </c>
      <c r="E19" s="17">
        <f t="shared" si="1"/>
        <v>0</v>
      </c>
      <c r="F19" s="18">
        <f t="shared" si="9"/>
        <v>0</v>
      </c>
      <c r="G19" s="19">
        <f t="shared" si="10"/>
        <v>0</v>
      </c>
      <c r="H19" s="23">
        <v>0</v>
      </c>
      <c r="I19" s="17">
        <f t="shared" si="2"/>
        <v>0</v>
      </c>
      <c r="J19" s="10">
        <f t="shared" si="11"/>
        <v>0</v>
      </c>
      <c r="K19" s="17">
        <f t="shared" si="12"/>
        <v>0</v>
      </c>
      <c r="L19" s="3">
        <f t="shared" si="3"/>
        <v>0</v>
      </c>
      <c r="M19" s="23">
        <v>0</v>
      </c>
      <c r="N19" s="30">
        <f t="shared" si="4"/>
        <v>0</v>
      </c>
      <c r="O19" s="17">
        <f t="shared" si="5"/>
        <v>0</v>
      </c>
      <c r="P19" s="17">
        <f t="shared" si="13"/>
        <v>0</v>
      </c>
      <c r="R19" s="17">
        <f t="shared" si="15"/>
        <v>0</v>
      </c>
      <c r="S19" s="17">
        <f t="shared" si="15"/>
        <v>0</v>
      </c>
      <c r="T19" s="17">
        <f t="shared" si="15"/>
        <v>0</v>
      </c>
      <c r="U19" s="17">
        <f t="shared" si="15"/>
        <v>0</v>
      </c>
      <c r="V19" s="17">
        <f t="shared" si="15"/>
        <v>0</v>
      </c>
      <c r="W19" s="17">
        <f t="shared" si="15"/>
        <v>0</v>
      </c>
      <c r="X19" s="17">
        <f t="shared" si="15"/>
        <v>0</v>
      </c>
      <c r="Z19" s="17">
        <f t="shared" si="7"/>
        <v>0</v>
      </c>
      <c r="AA19" s="17">
        <f t="shared" si="7"/>
        <v>0</v>
      </c>
      <c r="AB19" s="17">
        <f t="shared" si="7"/>
        <v>0</v>
      </c>
      <c r="AC19" s="17">
        <f t="shared" si="7"/>
        <v>0</v>
      </c>
      <c r="AE19" s="35">
        <f t="shared" si="14"/>
        <v>0</v>
      </c>
      <c r="AF19" s="5"/>
    </row>
    <row r="20" spans="1:32" ht="15">
      <c r="A20" s="24" t="s">
        <v>12249</v>
      </c>
      <c r="B20" s="15">
        <f t="shared" si="0"/>
        <v>0</v>
      </c>
      <c r="C20" s="22" t="s">
        <v>12250</v>
      </c>
      <c r="D20" s="10">
        <f t="shared" si="8"/>
        <v>0</v>
      </c>
      <c r="E20" s="17">
        <f t="shared" si="1"/>
        <v>0</v>
      </c>
      <c r="F20" s="18">
        <f t="shared" si="9"/>
        <v>0</v>
      </c>
      <c r="G20" s="19">
        <f t="shared" si="10"/>
        <v>0</v>
      </c>
      <c r="H20" s="23">
        <v>0</v>
      </c>
      <c r="I20" s="17">
        <f t="shared" si="2"/>
        <v>0</v>
      </c>
      <c r="J20" s="10">
        <f t="shared" si="11"/>
        <v>0</v>
      </c>
      <c r="K20" s="17">
        <f t="shared" si="12"/>
        <v>0</v>
      </c>
      <c r="L20" s="3">
        <f t="shared" si="3"/>
        <v>0</v>
      </c>
      <c r="M20" s="23">
        <v>0</v>
      </c>
      <c r="N20" s="30">
        <f t="shared" si="4"/>
        <v>0</v>
      </c>
      <c r="O20" s="17">
        <f t="shared" si="5"/>
        <v>0</v>
      </c>
      <c r="P20" s="17">
        <f t="shared" si="13"/>
        <v>0</v>
      </c>
      <c r="R20" s="17">
        <f t="shared" si="15"/>
        <v>0</v>
      </c>
      <c r="S20" s="17">
        <f t="shared" si="15"/>
        <v>0</v>
      </c>
      <c r="T20" s="17">
        <f t="shared" si="15"/>
        <v>0</v>
      </c>
      <c r="U20" s="17">
        <f t="shared" si="15"/>
        <v>0</v>
      </c>
      <c r="V20" s="17">
        <f t="shared" si="15"/>
        <v>0</v>
      </c>
      <c r="W20" s="17">
        <f t="shared" si="15"/>
        <v>0</v>
      </c>
      <c r="X20" s="17">
        <f t="shared" si="15"/>
        <v>0</v>
      </c>
      <c r="Z20" s="17">
        <f t="shared" si="7"/>
        <v>0</v>
      </c>
      <c r="AA20" s="17">
        <f t="shared" si="7"/>
        <v>0</v>
      </c>
      <c r="AB20" s="17">
        <f t="shared" si="7"/>
        <v>0</v>
      </c>
      <c r="AC20" s="17">
        <f t="shared" si="7"/>
        <v>0</v>
      </c>
      <c r="AE20" s="35">
        <f t="shared" si="14"/>
        <v>0</v>
      </c>
      <c r="AF20" s="33"/>
    </row>
    <row r="21" spans="1:32" ht="15">
      <c r="A21" s="24" t="s">
        <v>12251</v>
      </c>
      <c r="B21" s="15">
        <f t="shared" si="0"/>
        <v>0</v>
      </c>
      <c r="C21" s="22" t="s">
        <v>12252</v>
      </c>
      <c r="D21" s="10">
        <f t="shared" si="8"/>
        <v>0</v>
      </c>
      <c r="E21" s="17">
        <f t="shared" si="1"/>
        <v>0</v>
      </c>
      <c r="F21" s="18">
        <f t="shared" si="9"/>
        <v>0</v>
      </c>
      <c r="G21" s="19">
        <f t="shared" si="10"/>
        <v>0</v>
      </c>
      <c r="H21" s="23">
        <v>0</v>
      </c>
      <c r="I21" s="17">
        <f t="shared" si="2"/>
        <v>0</v>
      </c>
      <c r="J21" s="10">
        <f t="shared" si="11"/>
        <v>0</v>
      </c>
      <c r="K21" s="17">
        <f t="shared" si="12"/>
        <v>0</v>
      </c>
      <c r="L21" s="3">
        <f t="shared" si="3"/>
        <v>0</v>
      </c>
      <c r="M21" s="23">
        <v>0</v>
      </c>
      <c r="N21" s="30">
        <f t="shared" si="4"/>
        <v>0</v>
      </c>
      <c r="O21" s="17">
        <f t="shared" si="5"/>
        <v>0</v>
      </c>
      <c r="P21" s="17">
        <f t="shared" si="13"/>
        <v>0</v>
      </c>
      <c r="R21" s="17">
        <f t="shared" si="15"/>
        <v>0</v>
      </c>
      <c r="S21" s="17">
        <f t="shared" si="15"/>
        <v>0</v>
      </c>
      <c r="T21" s="17">
        <f t="shared" si="15"/>
        <v>0</v>
      </c>
      <c r="U21" s="17">
        <f t="shared" si="15"/>
        <v>0</v>
      </c>
      <c r="V21" s="17">
        <f t="shared" si="15"/>
        <v>0</v>
      </c>
      <c r="W21" s="17">
        <f t="shared" si="15"/>
        <v>0</v>
      </c>
      <c r="X21" s="17">
        <f t="shared" si="15"/>
        <v>0</v>
      </c>
      <c r="Z21" s="17">
        <f t="shared" si="7"/>
        <v>0</v>
      </c>
      <c r="AA21" s="17">
        <f t="shared" si="7"/>
        <v>0</v>
      </c>
      <c r="AB21" s="17">
        <f t="shared" si="7"/>
        <v>0</v>
      </c>
      <c r="AC21" s="17">
        <f t="shared" si="7"/>
        <v>0</v>
      </c>
      <c r="AE21" s="35">
        <f t="shared" si="14"/>
        <v>0</v>
      </c>
      <c r="AF21" s="33"/>
    </row>
    <row r="22" spans="1:32" ht="15">
      <c r="A22" s="24" t="s">
        <v>12253</v>
      </c>
      <c r="B22" s="15">
        <f t="shared" si="0"/>
        <v>0</v>
      </c>
      <c r="C22" s="22" t="s">
        <v>12254</v>
      </c>
      <c r="D22" s="10">
        <f t="shared" si="8"/>
        <v>0</v>
      </c>
      <c r="E22" s="17">
        <f t="shared" si="1"/>
        <v>0</v>
      </c>
      <c r="F22" s="18">
        <f t="shared" si="9"/>
        <v>0</v>
      </c>
      <c r="G22" s="19">
        <f t="shared" si="10"/>
        <v>0</v>
      </c>
      <c r="H22" s="23">
        <v>0</v>
      </c>
      <c r="I22" s="17">
        <f t="shared" si="2"/>
        <v>0</v>
      </c>
      <c r="J22" s="10">
        <f t="shared" si="11"/>
        <v>0</v>
      </c>
      <c r="K22" s="17">
        <f t="shared" si="12"/>
        <v>0</v>
      </c>
      <c r="L22" s="3">
        <f t="shared" si="3"/>
        <v>0</v>
      </c>
      <c r="M22" s="23">
        <v>0</v>
      </c>
      <c r="N22" s="30">
        <f t="shared" si="4"/>
        <v>0</v>
      </c>
      <c r="O22" s="17">
        <f t="shared" si="5"/>
        <v>0</v>
      </c>
      <c r="P22" s="17">
        <f t="shared" si="13"/>
        <v>0</v>
      </c>
      <c r="R22" s="17">
        <f t="shared" si="15"/>
        <v>0</v>
      </c>
      <c r="S22" s="17">
        <f t="shared" si="15"/>
        <v>0</v>
      </c>
      <c r="T22" s="17">
        <f t="shared" si="15"/>
        <v>0</v>
      </c>
      <c r="U22" s="17">
        <f t="shared" si="15"/>
        <v>0</v>
      </c>
      <c r="V22" s="17">
        <f t="shared" si="15"/>
        <v>0</v>
      </c>
      <c r="W22" s="17">
        <f t="shared" si="15"/>
        <v>0</v>
      </c>
      <c r="X22" s="17">
        <f t="shared" si="15"/>
        <v>0</v>
      </c>
      <c r="Z22" s="17">
        <f t="shared" si="7"/>
        <v>0</v>
      </c>
      <c r="AA22" s="17">
        <f t="shared" si="7"/>
        <v>0</v>
      </c>
      <c r="AB22" s="17">
        <f t="shared" si="7"/>
        <v>0</v>
      </c>
      <c r="AC22" s="17">
        <f t="shared" si="7"/>
        <v>0</v>
      </c>
      <c r="AE22" s="35">
        <f t="shared" si="14"/>
        <v>0</v>
      </c>
      <c r="AF22" s="5"/>
    </row>
    <row r="23" spans="1:32" ht="15">
      <c r="A23" s="24" t="s">
        <v>12255</v>
      </c>
      <c r="B23" s="15">
        <f t="shared" si="0"/>
        <v>0</v>
      </c>
      <c r="C23" s="22" t="s">
        <v>12256</v>
      </c>
      <c r="D23" s="10">
        <f t="shared" si="8"/>
        <v>0</v>
      </c>
      <c r="E23" s="17">
        <f t="shared" si="1"/>
        <v>0</v>
      </c>
      <c r="F23" s="18">
        <f t="shared" si="9"/>
        <v>0</v>
      </c>
      <c r="G23" s="19">
        <f t="shared" si="10"/>
        <v>0</v>
      </c>
      <c r="H23" s="23">
        <v>0</v>
      </c>
      <c r="I23" s="17">
        <f t="shared" si="2"/>
        <v>0</v>
      </c>
      <c r="J23" s="10">
        <f t="shared" si="11"/>
        <v>0</v>
      </c>
      <c r="K23" s="17">
        <f t="shared" si="12"/>
        <v>0</v>
      </c>
      <c r="L23" s="3">
        <f t="shared" si="3"/>
        <v>0</v>
      </c>
      <c r="M23" s="23">
        <v>0</v>
      </c>
      <c r="N23" s="30">
        <f t="shared" si="4"/>
        <v>0</v>
      </c>
      <c r="O23" s="17">
        <f t="shared" si="5"/>
        <v>0</v>
      </c>
      <c r="P23" s="17">
        <f t="shared" si="13"/>
        <v>0</v>
      </c>
      <c r="R23" s="17">
        <f t="shared" si="15"/>
        <v>0</v>
      </c>
      <c r="S23" s="17">
        <f t="shared" si="15"/>
        <v>0</v>
      </c>
      <c r="T23" s="17">
        <f t="shared" si="15"/>
        <v>0</v>
      </c>
      <c r="U23" s="17">
        <f t="shared" si="15"/>
        <v>0</v>
      </c>
      <c r="V23" s="17">
        <f t="shared" si="15"/>
        <v>0</v>
      </c>
      <c r="W23" s="17">
        <f t="shared" si="15"/>
        <v>0</v>
      </c>
      <c r="X23" s="17">
        <f t="shared" si="15"/>
        <v>0</v>
      </c>
      <c r="Z23" s="17">
        <f t="shared" si="7"/>
        <v>0</v>
      </c>
      <c r="AA23" s="17">
        <f t="shared" si="7"/>
        <v>0</v>
      </c>
      <c r="AB23" s="17">
        <f t="shared" si="7"/>
        <v>0</v>
      </c>
      <c r="AC23" s="17">
        <f t="shared" si="7"/>
        <v>0</v>
      </c>
      <c r="AE23" s="35">
        <f t="shared" si="14"/>
        <v>0</v>
      </c>
      <c r="AF23" s="5"/>
    </row>
    <row r="24" spans="1:32" ht="15">
      <c r="A24" s="24" t="s">
        <v>12257</v>
      </c>
      <c r="B24" s="15">
        <f t="shared" si="0"/>
        <v>0</v>
      </c>
      <c r="C24" s="22" t="s">
        <v>12258</v>
      </c>
      <c r="D24" s="10">
        <f t="shared" si="8"/>
        <v>0</v>
      </c>
      <c r="E24" s="17">
        <f t="shared" si="1"/>
        <v>0</v>
      </c>
      <c r="F24" s="18">
        <f t="shared" si="9"/>
        <v>0</v>
      </c>
      <c r="G24" s="19">
        <f t="shared" si="10"/>
        <v>0</v>
      </c>
      <c r="H24" s="23">
        <v>0</v>
      </c>
      <c r="I24" s="17">
        <f t="shared" si="2"/>
        <v>0</v>
      </c>
      <c r="J24" s="10">
        <f t="shared" si="11"/>
        <v>0</v>
      </c>
      <c r="K24" s="17">
        <f t="shared" si="12"/>
        <v>0</v>
      </c>
      <c r="L24" s="3">
        <f t="shared" si="3"/>
        <v>0</v>
      </c>
      <c r="M24" s="23">
        <v>0</v>
      </c>
      <c r="N24" s="30">
        <f t="shared" si="4"/>
        <v>0</v>
      </c>
      <c r="O24" s="17">
        <f t="shared" si="5"/>
        <v>0</v>
      </c>
      <c r="P24" s="17">
        <f t="shared" si="13"/>
        <v>0</v>
      </c>
      <c r="R24" s="17">
        <f t="shared" si="15"/>
        <v>0</v>
      </c>
      <c r="S24" s="17">
        <f t="shared" si="15"/>
        <v>0</v>
      </c>
      <c r="T24" s="17">
        <f t="shared" si="15"/>
        <v>0</v>
      </c>
      <c r="U24" s="17">
        <f t="shared" si="15"/>
        <v>0</v>
      </c>
      <c r="V24" s="17">
        <f t="shared" si="15"/>
        <v>0</v>
      </c>
      <c r="W24" s="17">
        <f t="shared" si="15"/>
        <v>0</v>
      </c>
      <c r="X24" s="17">
        <f t="shared" si="15"/>
        <v>0</v>
      </c>
      <c r="Z24" s="17">
        <f t="shared" si="7"/>
        <v>0</v>
      </c>
      <c r="AA24" s="17">
        <f t="shared" si="7"/>
        <v>0</v>
      </c>
      <c r="AB24" s="17">
        <f t="shared" si="7"/>
        <v>0</v>
      </c>
      <c r="AC24" s="17">
        <f t="shared" si="7"/>
        <v>0</v>
      </c>
      <c r="AE24" s="35">
        <f t="shared" si="14"/>
        <v>0</v>
      </c>
      <c r="AF24" s="33"/>
    </row>
    <row r="25" spans="1:32" ht="15">
      <c r="A25" s="24" t="s">
        <v>12259</v>
      </c>
      <c r="B25" s="15">
        <f t="shared" si="0"/>
        <v>0</v>
      </c>
      <c r="C25" s="22" t="s">
        <v>12260</v>
      </c>
      <c r="D25" s="10">
        <f t="shared" si="8"/>
        <v>0</v>
      </c>
      <c r="E25" s="17">
        <f t="shared" si="1"/>
        <v>0</v>
      </c>
      <c r="F25" s="18">
        <f t="shared" si="9"/>
        <v>0</v>
      </c>
      <c r="G25" s="19">
        <f t="shared" si="10"/>
        <v>0</v>
      </c>
      <c r="H25" s="23">
        <v>0</v>
      </c>
      <c r="I25" s="17">
        <f t="shared" si="2"/>
        <v>0</v>
      </c>
      <c r="J25" s="10">
        <f t="shared" si="11"/>
        <v>0</v>
      </c>
      <c r="K25" s="17">
        <f t="shared" si="12"/>
        <v>0</v>
      </c>
      <c r="L25" s="3">
        <f t="shared" si="3"/>
        <v>0</v>
      </c>
      <c r="M25" s="23">
        <v>0</v>
      </c>
      <c r="N25" s="30">
        <f t="shared" si="4"/>
        <v>0</v>
      </c>
      <c r="O25" s="17">
        <f t="shared" si="5"/>
        <v>0</v>
      </c>
      <c r="P25" s="17">
        <f t="shared" si="13"/>
        <v>0</v>
      </c>
      <c r="R25" s="17">
        <f t="shared" si="15"/>
        <v>0</v>
      </c>
      <c r="S25" s="17">
        <f t="shared" si="15"/>
        <v>0</v>
      </c>
      <c r="T25" s="17">
        <f t="shared" si="15"/>
        <v>0</v>
      </c>
      <c r="U25" s="17">
        <f t="shared" si="15"/>
        <v>0</v>
      </c>
      <c r="V25" s="17">
        <f t="shared" si="15"/>
        <v>0</v>
      </c>
      <c r="W25" s="17">
        <f t="shared" si="15"/>
        <v>0</v>
      </c>
      <c r="X25" s="17">
        <f t="shared" si="15"/>
        <v>0</v>
      </c>
      <c r="Z25" s="17">
        <f t="shared" si="7"/>
        <v>0</v>
      </c>
      <c r="AA25" s="17">
        <f t="shared" si="7"/>
        <v>0</v>
      </c>
      <c r="AB25" s="17">
        <f t="shared" si="7"/>
        <v>0</v>
      </c>
      <c r="AC25" s="17">
        <f t="shared" si="7"/>
        <v>0</v>
      </c>
      <c r="AE25" s="35">
        <f t="shared" si="14"/>
        <v>0</v>
      </c>
      <c r="AF25" s="33"/>
    </row>
    <row r="26" spans="1:32" ht="15">
      <c r="A26" s="24" t="s">
        <v>12261</v>
      </c>
      <c r="B26" s="15">
        <f t="shared" si="0"/>
        <v>0</v>
      </c>
      <c r="C26" s="22" t="s">
        <v>12262</v>
      </c>
      <c r="D26" s="10">
        <f t="shared" si="8"/>
        <v>0</v>
      </c>
      <c r="E26" s="17">
        <f t="shared" si="1"/>
        <v>0</v>
      </c>
      <c r="F26" s="18">
        <f t="shared" si="9"/>
        <v>0</v>
      </c>
      <c r="G26" s="19">
        <f t="shared" si="10"/>
        <v>0</v>
      </c>
      <c r="H26" s="20">
        <v>0</v>
      </c>
      <c r="I26" s="17">
        <f t="shared" si="2"/>
        <v>0</v>
      </c>
      <c r="J26" s="10">
        <f t="shared" si="11"/>
        <v>0</v>
      </c>
      <c r="K26" s="17">
        <f t="shared" si="12"/>
        <v>0</v>
      </c>
      <c r="L26" s="3">
        <f t="shared" si="3"/>
        <v>0</v>
      </c>
      <c r="M26" s="20">
        <v>0</v>
      </c>
      <c r="N26" s="19">
        <f t="shared" si="4"/>
        <v>0</v>
      </c>
      <c r="O26" s="17">
        <f t="shared" si="5"/>
        <v>0</v>
      </c>
      <c r="P26" s="17">
        <f t="shared" si="13"/>
        <v>0</v>
      </c>
      <c r="R26" s="17">
        <f t="shared" si="15"/>
        <v>0</v>
      </c>
      <c r="S26" s="17">
        <f t="shared" si="15"/>
        <v>0</v>
      </c>
      <c r="T26" s="17">
        <f t="shared" si="15"/>
        <v>0</v>
      </c>
      <c r="U26" s="17">
        <f t="shared" si="15"/>
        <v>0</v>
      </c>
      <c r="V26" s="17">
        <f t="shared" si="15"/>
        <v>0</v>
      </c>
      <c r="W26" s="17">
        <f t="shared" si="15"/>
        <v>0</v>
      </c>
      <c r="X26" s="17">
        <f t="shared" si="15"/>
        <v>0</v>
      </c>
      <c r="Z26" s="17">
        <f t="shared" si="7"/>
        <v>0</v>
      </c>
      <c r="AA26" s="17">
        <f t="shared" si="7"/>
        <v>0</v>
      </c>
      <c r="AB26" s="17">
        <f t="shared" si="7"/>
        <v>0</v>
      </c>
      <c r="AC26" s="17">
        <f t="shared" si="7"/>
        <v>0</v>
      </c>
      <c r="AE26" s="35">
        <f t="shared" si="14"/>
        <v>0</v>
      </c>
      <c r="AF26" s="5"/>
    </row>
    <row r="27" spans="1:32" ht="15">
      <c r="A27" s="24" t="s">
        <v>12263</v>
      </c>
      <c r="B27" s="15">
        <f t="shared" si="0"/>
        <v>0</v>
      </c>
      <c r="C27" s="22" t="s">
        <v>12264</v>
      </c>
      <c r="D27" s="10">
        <f t="shared" si="8"/>
        <v>0</v>
      </c>
      <c r="E27" s="17">
        <f t="shared" si="1"/>
        <v>0</v>
      </c>
      <c r="F27" s="18">
        <f t="shared" si="9"/>
        <v>0</v>
      </c>
      <c r="G27" s="19">
        <f t="shared" si="10"/>
        <v>0</v>
      </c>
      <c r="H27" s="23">
        <v>0</v>
      </c>
      <c r="I27" s="17">
        <f t="shared" si="2"/>
        <v>0</v>
      </c>
      <c r="J27" s="10">
        <f t="shared" si="11"/>
        <v>0</v>
      </c>
      <c r="K27" s="17">
        <f t="shared" si="12"/>
        <v>0</v>
      </c>
      <c r="L27" s="3">
        <f t="shared" si="3"/>
        <v>0</v>
      </c>
      <c r="M27" s="23">
        <v>0</v>
      </c>
      <c r="N27" s="30">
        <f t="shared" si="4"/>
        <v>0</v>
      </c>
      <c r="O27" s="17">
        <f t="shared" si="5"/>
        <v>0</v>
      </c>
      <c r="P27" s="17">
        <f t="shared" si="13"/>
        <v>0</v>
      </c>
      <c r="R27" s="17">
        <f t="shared" si="15"/>
        <v>0</v>
      </c>
      <c r="S27" s="17">
        <f t="shared" si="15"/>
        <v>0</v>
      </c>
      <c r="T27" s="17">
        <f t="shared" si="15"/>
        <v>0</v>
      </c>
      <c r="U27" s="17">
        <f t="shared" si="15"/>
        <v>0</v>
      </c>
      <c r="V27" s="17">
        <f t="shared" si="15"/>
        <v>0</v>
      </c>
      <c r="W27" s="17">
        <f t="shared" si="15"/>
        <v>0</v>
      </c>
      <c r="X27" s="17">
        <f t="shared" si="15"/>
        <v>0</v>
      </c>
      <c r="Z27" s="17">
        <f t="shared" si="7"/>
        <v>0</v>
      </c>
      <c r="AA27" s="17">
        <f t="shared" si="7"/>
        <v>0</v>
      </c>
      <c r="AB27" s="17">
        <f t="shared" si="7"/>
        <v>0</v>
      </c>
      <c r="AC27" s="17">
        <f t="shared" si="7"/>
        <v>0</v>
      </c>
      <c r="AE27" s="35">
        <f t="shared" si="14"/>
        <v>0</v>
      </c>
      <c r="AF27" s="5"/>
    </row>
    <row r="28" spans="1:32" ht="15">
      <c r="A28" s="24" t="s">
        <v>12265</v>
      </c>
      <c r="B28" s="15">
        <f t="shared" si="0"/>
        <v>0</v>
      </c>
      <c r="C28" s="22" t="s">
        <v>12266</v>
      </c>
      <c r="D28" s="10">
        <f t="shared" si="8"/>
        <v>0</v>
      </c>
      <c r="E28" s="17">
        <f t="shared" si="1"/>
        <v>0</v>
      </c>
      <c r="F28" s="18">
        <f t="shared" si="9"/>
        <v>0</v>
      </c>
      <c r="G28" s="19">
        <f t="shared" si="10"/>
        <v>0</v>
      </c>
      <c r="H28" s="23">
        <v>0</v>
      </c>
      <c r="I28" s="17">
        <f t="shared" si="2"/>
        <v>0</v>
      </c>
      <c r="J28" s="10">
        <f t="shared" si="11"/>
        <v>0</v>
      </c>
      <c r="K28" s="17">
        <f t="shared" si="12"/>
        <v>0</v>
      </c>
      <c r="L28" s="3">
        <f t="shared" si="3"/>
        <v>0</v>
      </c>
      <c r="M28" s="23">
        <v>0</v>
      </c>
      <c r="N28" s="30">
        <f t="shared" si="4"/>
        <v>0</v>
      </c>
      <c r="O28" s="17">
        <f t="shared" si="5"/>
        <v>0</v>
      </c>
      <c r="P28" s="17">
        <f t="shared" si="13"/>
        <v>0</v>
      </c>
      <c r="R28" s="17">
        <f t="shared" ref="R28:X37" si="16">SUMPRODUCT(R$374:R$599*(LEFT($A$374:$A$599,LEN($A28))=$A28))</f>
        <v>0</v>
      </c>
      <c r="S28" s="17">
        <f t="shared" si="16"/>
        <v>0</v>
      </c>
      <c r="T28" s="17">
        <f t="shared" si="16"/>
        <v>0</v>
      </c>
      <c r="U28" s="17">
        <f t="shared" si="16"/>
        <v>0</v>
      </c>
      <c r="V28" s="17">
        <f t="shared" si="16"/>
        <v>0</v>
      </c>
      <c r="W28" s="17">
        <f t="shared" si="16"/>
        <v>0</v>
      </c>
      <c r="X28" s="17">
        <f t="shared" si="16"/>
        <v>0</v>
      </c>
      <c r="Z28" s="17">
        <f t="shared" ref="Z28:AC47" si="17">SUMPRODUCT(Z$374:Z$599*(LEFT($A$374:$A$599,LEN($A28))=$A28))</f>
        <v>0</v>
      </c>
      <c r="AA28" s="17">
        <f t="shared" si="17"/>
        <v>0</v>
      </c>
      <c r="AB28" s="17">
        <f t="shared" si="17"/>
        <v>0</v>
      </c>
      <c r="AC28" s="17">
        <f t="shared" si="17"/>
        <v>0</v>
      </c>
      <c r="AE28" s="35">
        <f t="shared" si="14"/>
        <v>0</v>
      </c>
      <c r="AF28" s="33"/>
    </row>
    <row r="29" spans="1:32" ht="15">
      <c r="A29" s="24" t="s">
        <v>12267</v>
      </c>
      <c r="B29" s="15">
        <f t="shared" si="0"/>
        <v>0</v>
      </c>
      <c r="C29" s="22" t="s">
        <v>12268</v>
      </c>
      <c r="D29" s="10">
        <f t="shared" si="8"/>
        <v>0</v>
      </c>
      <c r="E29" s="17">
        <f t="shared" si="1"/>
        <v>0</v>
      </c>
      <c r="F29" s="18">
        <f t="shared" si="9"/>
        <v>0</v>
      </c>
      <c r="G29" s="19">
        <f t="shared" si="10"/>
        <v>0</v>
      </c>
      <c r="H29" s="23">
        <v>0</v>
      </c>
      <c r="I29" s="17">
        <f t="shared" si="2"/>
        <v>0</v>
      </c>
      <c r="J29" s="10">
        <f t="shared" si="11"/>
        <v>0</v>
      </c>
      <c r="K29" s="17">
        <f t="shared" si="12"/>
        <v>0</v>
      </c>
      <c r="L29" s="3">
        <f t="shared" si="3"/>
        <v>0</v>
      </c>
      <c r="M29" s="23">
        <v>0</v>
      </c>
      <c r="N29" s="30">
        <f t="shared" si="4"/>
        <v>0</v>
      </c>
      <c r="O29" s="17">
        <f t="shared" si="5"/>
        <v>0</v>
      </c>
      <c r="P29" s="17">
        <f t="shared" si="13"/>
        <v>0</v>
      </c>
      <c r="R29" s="17">
        <f t="shared" si="16"/>
        <v>0</v>
      </c>
      <c r="S29" s="17">
        <f t="shared" si="16"/>
        <v>0</v>
      </c>
      <c r="T29" s="17">
        <f t="shared" si="16"/>
        <v>0</v>
      </c>
      <c r="U29" s="17">
        <f t="shared" si="16"/>
        <v>0</v>
      </c>
      <c r="V29" s="17">
        <f t="shared" si="16"/>
        <v>0</v>
      </c>
      <c r="W29" s="17">
        <f t="shared" si="16"/>
        <v>0</v>
      </c>
      <c r="X29" s="17">
        <f t="shared" si="16"/>
        <v>0</v>
      </c>
      <c r="Z29" s="17">
        <f t="shared" si="17"/>
        <v>0</v>
      </c>
      <c r="AA29" s="17">
        <f t="shared" si="17"/>
        <v>0</v>
      </c>
      <c r="AB29" s="17">
        <f t="shared" si="17"/>
        <v>0</v>
      </c>
      <c r="AC29" s="17">
        <f t="shared" si="17"/>
        <v>0</v>
      </c>
      <c r="AE29" s="35">
        <f t="shared" si="14"/>
        <v>0</v>
      </c>
      <c r="AF29" s="33"/>
    </row>
    <row r="30" spans="1:32" ht="15">
      <c r="A30" s="24" t="s">
        <v>12269</v>
      </c>
      <c r="B30" s="15">
        <f t="shared" si="0"/>
        <v>0</v>
      </c>
      <c r="C30" s="22" t="s">
        <v>12270</v>
      </c>
      <c r="D30" s="10">
        <f t="shared" si="8"/>
        <v>0</v>
      </c>
      <c r="E30" s="17">
        <f t="shared" si="1"/>
        <v>0</v>
      </c>
      <c r="F30" s="18">
        <f t="shared" si="9"/>
        <v>0</v>
      </c>
      <c r="G30" s="19">
        <f t="shared" si="10"/>
        <v>0</v>
      </c>
      <c r="H30" s="23">
        <v>0</v>
      </c>
      <c r="I30" s="17">
        <f t="shared" si="2"/>
        <v>0</v>
      </c>
      <c r="J30" s="10">
        <f t="shared" si="11"/>
        <v>0</v>
      </c>
      <c r="K30" s="17">
        <f t="shared" si="12"/>
        <v>0</v>
      </c>
      <c r="L30" s="3">
        <f t="shared" si="3"/>
        <v>0</v>
      </c>
      <c r="M30" s="23">
        <v>0</v>
      </c>
      <c r="N30" s="30">
        <f t="shared" si="4"/>
        <v>0</v>
      </c>
      <c r="O30" s="17">
        <f t="shared" si="5"/>
        <v>0</v>
      </c>
      <c r="P30" s="17">
        <f t="shared" si="13"/>
        <v>0</v>
      </c>
      <c r="R30" s="17">
        <f t="shared" si="16"/>
        <v>0</v>
      </c>
      <c r="S30" s="17">
        <f t="shared" si="16"/>
        <v>0</v>
      </c>
      <c r="T30" s="17">
        <f t="shared" si="16"/>
        <v>0</v>
      </c>
      <c r="U30" s="17">
        <f t="shared" si="16"/>
        <v>0</v>
      </c>
      <c r="V30" s="17">
        <f t="shared" si="16"/>
        <v>0</v>
      </c>
      <c r="W30" s="17">
        <f t="shared" si="16"/>
        <v>0</v>
      </c>
      <c r="X30" s="17">
        <f t="shared" si="16"/>
        <v>0</v>
      </c>
      <c r="Z30" s="17">
        <f t="shared" si="17"/>
        <v>0</v>
      </c>
      <c r="AA30" s="17">
        <f t="shared" si="17"/>
        <v>0</v>
      </c>
      <c r="AB30" s="17">
        <f t="shared" si="17"/>
        <v>0</v>
      </c>
      <c r="AC30" s="17">
        <f t="shared" si="17"/>
        <v>0</v>
      </c>
      <c r="AE30" s="35">
        <f t="shared" si="14"/>
        <v>0</v>
      </c>
      <c r="AF30" s="5"/>
    </row>
    <row r="31" spans="1:32" ht="15">
      <c r="A31" s="24" t="s">
        <v>12271</v>
      </c>
      <c r="B31" s="15">
        <f t="shared" si="0"/>
        <v>0</v>
      </c>
      <c r="C31" s="22" t="s">
        <v>12272</v>
      </c>
      <c r="D31" s="10">
        <f t="shared" si="8"/>
        <v>0</v>
      </c>
      <c r="E31" s="17">
        <f t="shared" si="1"/>
        <v>0</v>
      </c>
      <c r="F31" s="18">
        <f t="shared" si="9"/>
        <v>0</v>
      </c>
      <c r="G31" s="19">
        <f t="shared" si="10"/>
        <v>0</v>
      </c>
      <c r="H31" s="23">
        <v>0</v>
      </c>
      <c r="I31" s="17">
        <f t="shared" si="2"/>
        <v>0</v>
      </c>
      <c r="J31" s="10">
        <f t="shared" si="11"/>
        <v>0</v>
      </c>
      <c r="K31" s="17">
        <f t="shared" si="12"/>
        <v>0</v>
      </c>
      <c r="L31" s="3">
        <f t="shared" si="3"/>
        <v>0</v>
      </c>
      <c r="M31" s="23">
        <v>0</v>
      </c>
      <c r="N31" s="30">
        <f t="shared" si="4"/>
        <v>0</v>
      </c>
      <c r="O31" s="17">
        <f t="shared" si="5"/>
        <v>0</v>
      </c>
      <c r="P31" s="17">
        <f t="shared" si="13"/>
        <v>0</v>
      </c>
      <c r="R31" s="17">
        <f t="shared" si="16"/>
        <v>0</v>
      </c>
      <c r="S31" s="17">
        <f t="shared" si="16"/>
        <v>0</v>
      </c>
      <c r="T31" s="17">
        <f t="shared" si="16"/>
        <v>0</v>
      </c>
      <c r="U31" s="17">
        <f t="shared" si="16"/>
        <v>0</v>
      </c>
      <c r="V31" s="17">
        <f t="shared" si="16"/>
        <v>0</v>
      </c>
      <c r="W31" s="17">
        <f t="shared" si="16"/>
        <v>0</v>
      </c>
      <c r="X31" s="17">
        <f t="shared" si="16"/>
        <v>0</v>
      </c>
      <c r="Z31" s="17">
        <f t="shared" si="17"/>
        <v>0</v>
      </c>
      <c r="AA31" s="17">
        <f t="shared" si="17"/>
        <v>0</v>
      </c>
      <c r="AB31" s="17">
        <f t="shared" si="17"/>
        <v>0</v>
      </c>
      <c r="AC31" s="17">
        <f t="shared" si="17"/>
        <v>0</v>
      </c>
      <c r="AE31" s="35">
        <f t="shared" si="14"/>
        <v>0</v>
      </c>
      <c r="AF31" s="5"/>
    </row>
    <row r="32" spans="1:32" ht="15">
      <c r="A32" s="24" t="s">
        <v>12273</v>
      </c>
      <c r="B32" s="15">
        <f t="shared" si="0"/>
        <v>0</v>
      </c>
      <c r="C32" s="22" t="s">
        <v>12274</v>
      </c>
      <c r="D32" s="10">
        <f t="shared" si="8"/>
        <v>0</v>
      </c>
      <c r="E32" s="17">
        <f t="shared" si="1"/>
        <v>0</v>
      </c>
      <c r="F32" s="18">
        <f t="shared" si="9"/>
        <v>0</v>
      </c>
      <c r="G32" s="19">
        <f t="shared" si="10"/>
        <v>0</v>
      </c>
      <c r="H32" s="23">
        <v>0</v>
      </c>
      <c r="I32" s="17">
        <f t="shared" si="2"/>
        <v>0</v>
      </c>
      <c r="J32" s="10">
        <f t="shared" si="11"/>
        <v>0</v>
      </c>
      <c r="K32" s="17">
        <f t="shared" si="12"/>
        <v>0</v>
      </c>
      <c r="L32" s="3">
        <f t="shared" si="3"/>
        <v>0</v>
      </c>
      <c r="M32" s="23">
        <v>0</v>
      </c>
      <c r="N32" s="30">
        <f t="shared" si="4"/>
        <v>0</v>
      </c>
      <c r="O32" s="17">
        <f t="shared" si="5"/>
        <v>0</v>
      </c>
      <c r="P32" s="17">
        <f t="shared" si="13"/>
        <v>0</v>
      </c>
      <c r="R32" s="17">
        <f t="shared" si="16"/>
        <v>0</v>
      </c>
      <c r="S32" s="17">
        <f t="shared" si="16"/>
        <v>0</v>
      </c>
      <c r="T32" s="17">
        <f t="shared" si="16"/>
        <v>0</v>
      </c>
      <c r="U32" s="17">
        <f t="shared" si="16"/>
        <v>0</v>
      </c>
      <c r="V32" s="17">
        <f t="shared" si="16"/>
        <v>0</v>
      </c>
      <c r="W32" s="17">
        <f t="shared" si="16"/>
        <v>0</v>
      </c>
      <c r="X32" s="17">
        <f t="shared" si="16"/>
        <v>0</v>
      </c>
      <c r="Z32" s="17">
        <f t="shared" si="17"/>
        <v>0</v>
      </c>
      <c r="AA32" s="17">
        <f t="shared" si="17"/>
        <v>0</v>
      </c>
      <c r="AB32" s="17">
        <f t="shared" si="17"/>
        <v>0</v>
      </c>
      <c r="AC32" s="17">
        <f t="shared" si="17"/>
        <v>0</v>
      </c>
      <c r="AE32" s="35">
        <f t="shared" si="14"/>
        <v>0</v>
      </c>
      <c r="AF32" s="33"/>
    </row>
    <row r="33" spans="1:32" ht="15">
      <c r="A33" s="24" t="s">
        <v>12275</v>
      </c>
      <c r="B33" s="15">
        <f t="shared" si="0"/>
        <v>0</v>
      </c>
      <c r="C33" s="22" t="s">
        <v>12276</v>
      </c>
      <c r="D33" s="10">
        <f t="shared" si="8"/>
        <v>0</v>
      </c>
      <c r="E33" s="17">
        <f t="shared" si="1"/>
        <v>0</v>
      </c>
      <c r="F33" s="18">
        <f t="shared" si="9"/>
        <v>0</v>
      </c>
      <c r="G33" s="19">
        <f t="shared" si="10"/>
        <v>0</v>
      </c>
      <c r="H33" s="23">
        <v>0</v>
      </c>
      <c r="I33" s="17">
        <f t="shared" si="2"/>
        <v>0</v>
      </c>
      <c r="J33" s="10">
        <f t="shared" si="11"/>
        <v>0</v>
      </c>
      <c r="K33" s="17">
        <f t="shared" si="12"/>
        <v>0</v>
      </c>
      <c r="L33" s="3">
        <f t="shared" si="3"/>
        <v>0</v>
      </c>
      <c r="M33" s="23">
        <v>0</v>
      </c>
      <c r="N33" s="30">
        <f t="shared" si="4"/>
        <v>0</v>
      </c>
      <c r="O33" s="17">
        <f t="shared" si="5"/>
        <v>0</v>
      </c>
      <c r="P33" s="17">
        <f t="shared" si="13"/>
        <v>0</v>
      </c>
      <c r="R33" s="17">
        <f t="shared" si="16"/>
        <v>0</v>
      </c>
      <c r="S33" s="17">
        <f t="shared" si="16"/>
        <v>0</v>
      </c>
      <c r="T33" s="17">
        <f t="shared" si="16"/>
        <v>0</v>
      </c>
      <c r="U33" s="17">
        <f t="shared" si="16"/>
        <v>0</v>
      </c>
      <c r="V33" s="17">
        <f t="shared" si="16"/>
        <v>0</v>
      </c>
      <c r="W33" s="17">
        <f t="shared" si="16"/>
        <v>0</v>
      </c>
      <c r="X33" s="17">
        <f t="shared" si="16"/>
        <v>0</v>
      </c>
      <c r="Z33" s="17">
        <f t="shared" si="17"/>
        <v>0</v>
      </c>
      <c r="AA33" s="17">
        <f t="shared" si="17"/>
        <v>0</v>
      </c>
      <c r="AB33" s="17">
        <f t="shared" si="17"/>
        <v>0</v>
      </c>
      <c r="AC33" s="17">
        <f t="shared" si="17"/>
        <v>0</v>
      </c>
      <c r="AE33" s="35">
        <f t="shared" si="14"/>
        <v>0</v>
      </c>
      <c r="AF33" s="33"/>
    </row>
    <row r="34" spans="1:32" ht="15">
      <c r="A34" s="24" t="s">
        <v>12277</v>
      </c>
      <c r="B34" s="15">
        <f t="shared" si="0"/>
        <v>0</v>
      </c>
      <c r="C34" s="22" t="s">
        <v>12278</v>
      </c>
      <c r="D34" s="10">
        <f t="shared" si="8"/>
        <v>0</v>
      </c>
      <c r="E34" s="17">
        <f t="shared" si="1"/>
        <v>0</v>
      </c>
      <c r="F34" s="18">
        <f t="shared" si="9"/>
        <v>0</v>
      </c>
      <c r="G34" s="19">
        <f t="shared" si="10"/>
        <v>0</v>
      </c>
      <c r="H34" s="23">
        <v>0</v>
      </c>
      <c r="I34" s="17">
        <f t="shared" si="2"/>
        <v>0</v>
      </c>
      <c r="J34" s="10">
        <f t="shared" si="11"/>
        <v>0</v>
      </c>
      <c r="K34" s="17">
        <f t="shared" si="12"/>
        <v>0</v>
      </c>
      <c r="L34" s="3">
        <f t="shared" si="3"/>
        <v>0</v>
      </c>
      <c r="M34" s="23">
        <v>0</v>
      </c>
      <c r="N34" s="30">
        <f t="shared" si="4"/>
        <v>0</v>
      </c>
      <c r="O34" s="17">
        <f t="shared" si="5"/>
        <v>0</v>
      </c>
      <c r="P34" s="17">
        <f t="shared" si="13"/>
        <v>0</v>
      </c>
      <c r="R34" s="17">
        <f t="shared" si="16"/>
        <v>0</v>
      </c>
      <c r="S34" s="17">
        <f t="shared" si="16"/>
        <v>0</v>
      </c>
      <c r="T34" s="17">
        <f t="shared" si="16"/>
        <v>0</v>
      </c>
      <c r="U34" s="17">
        <f t="shared" si="16"/>
        <v>0</v>
      </c>
      <c r="V34" s="17">
        <f t="shared" si="16"/>
        <v>0</v>
      </c>
      <c r="W34" s="17">
        <f t="shared" si="16"/>
        <v>0</v>
      </c>
      <c r="X34" s="17">
        <f t="shared" si="16"/>
        <v>0</v>
      </c>
      <c r="Z34" s="17">
        <f t="shared" si="17"/>
        <v>0</v>
      </c>
      <c r="AA34" s="17">
        <f t="shared" si="17"/>
        <v>0</v>
      </c>
      <c r="AB34" s="17">
        <f t="shared" si="17"/>
        <v>0</v>
      </c>
      <c r="AC34" s="17">
        <f t="shared" si="17"/>
        <v>0</v>
      </c>
      <c r="AE34" s="35">
        <f t="shared" si="14"/>
        <v>0</v>
      </c>
      <c r="AF34" s="5"/>
    </row>
    <row r="35" spans="1:32" ht="15">
      <c r="A35" s="24" t="s">
        <v>12279</v>
      </c>
      <c r="B35" s="15">
        <f t="shared" si="0"/>
        <v>0</v>
      </c>
      <c r="C35" s="22" t="s">
        <v>12280</v>
      </c>
      <c r="D35" s="10">
        <f t="shared" si="8"/>
        <v>0</v>
      </c>
      <c r="E35" s="17">
        <f t="shared" si="1"/>
        <v>0</v>
      </c>
      <c r="F35" s="18">
        <f t="shared" si="9"/>
        <v>0</v>
      </c>
      <c r="G35" s="19">
        <f t="shared" si="10"/>
        <v>0</v>
      </c>
      <c r="H35" s="23">
        <v>0</v>
      </c>
      <c r="I35" s="17">
        <f t="shared" si="2"/>
        <v>0</v>
      </c>
      <c r="J35" s="10">
        <f t="shared" si="11"/>
        <v>0</v>
      </c>
      <c r="K35" s="17">
        <f t="shared" si="12"/>
        <v>0</v>
      </c>
      <c r="L35" s="3">
        <f t="shared" si="3"/>
        <v>0</v>
      </c>
      <c r="M35" s="23">
        <v>0</v>
      </c>
      <c r="N35" s="30">
        <f t="shared" si="4"/>
        <v>0</v>
      </c>
      <c r="O35" s="17">
        <f t="shared" si="5"/>
        <v>0</v>
      </c>
      <c r="P35" s="17">
        <f t="shared" si="13"/>
        <v>0</v>
      </c>
      <c r="R35" s="17">
        <f t="shared" si="16"/>
        <v>0</v>
      </c>
      <c r="S35" s="17">
        <f t="shared" si="16"/>
        <v>0</v>
      </c>
      <c r="T35" s="17">
        <f t="shared" si="16"/>
        <v>0</v>
      </c>
      <c r="U35" s="17">
        <f t="shared" si="16"/>
        <v>0</v>
      </c>
      <c r="V35" s="17">
        <f t="shared" si="16"/>
        <v>0</v>
      </c>
      <c r="W35" s="17">
        <f t="shared" si="16"/>
        <v>0</v>
      </c>
      <c r="X35" s="17">
        <f t="shared" si="16"/>
        <v>0</v>
      </c>
      <c r="Z35" s="17">
        <f t="shared" si="17"/>
        <v>0</v>
      </c>
      <c r="AA35" s="17">
        <f t="shared" si="17"/>
        <v>0</v>
      </c>
      <c r="AB35" s="17">
        <f t="shared" si="17"/>
        <v>0</v>
      </c>
      <c r="AC35" s="17">
        <f t="shared" si="17"/>
        <v>0</v>
      </c>
      <c r="AE35" s="35">
        <f t="shared" si="14"/>
        <v>0</v>
      </c>
      <c r="AF35" s="5"/>
    </row>
    <row r="36" spans="1:32" ht="15">
      <c r="A36" s="24" t="s">
        <v>12281</v>
      </c>
      <c r="B36" s="15">
        <f t="shared" si="0"/>
        <v>0</v>
      </c>
      <c r="C36" s="22" t="s">
        <v>12282</v>
      </c>
      <c r="D36" s="10">
        <f t="shared" si="8"/>
        <v>0</v>
      </c>
      <c r="E36" s="17">
        <f t="shared" si="1"/>
        <v>0</v>
      </c>
      <c r="F36" s="18">
        <f t="shared" si="9"/>
        <v>0</v>
      </c>
      <c r="G36" s="19">
        <f t="shared" si="10"/>
        <v>0</v>
      </c>
      <c r="H36" s="23">
        <v>0</v>
      </c>
      <c r="I36" s="17">
        <f t="shared" si="2"/>
        <v>0</v>
      </c>
      <c r="J36" s="10">
        <f t="shared" si="11"/>
        <v>0</v>
      </c>
      <c r="K36" s="17">
        <f t="shared" si="12"/>
        <v>0</v>
      </c>
      <c r="L36" s="3">
        <f t="shared" si="3"/>
        <v>0</v>
      </c>
      <c r="M36" s="23">
        <v>0</v>
      </c>
      <c r="N36" s="30">
        <f t="shared" si="4"/>
        <v>0</v>
      </c>
      <c r="O36" s="17">
        <f t="shared" si="5"/>
        <v>0</v>
      </c>
      <c r="P36" s="17">
        <f t="shared" si="13"/>
        <v>0</v>
      </c>
      <c r="R36" s="17">
        <f t="shared" si="16"/>
        <v>0</v>
      </c>
      <c r="S36" s="17">
        <f t="shared" si="16"/>
        <v>0</v>
      </c>
      <c r="T36" s="17">
        <f t="shared" si="16"/>
        <v>0</v>
      </c>
      <c r="U36" s="17">
        <f t="shared" si="16"/>
        <v>0</v>
      </c>
      <c r="V36" s="17">
        <f t="shared" si="16"/>
        <v>0</v>
      </c>
      <c r="W36" s="17">
        <f t="shared" si="16"/>
        <v>0</v>
      </c>
      <c r="X36" s="17">
        <f t="shared" si="16"/>
        <v>0</v>
      </c>
      <c r="Z36" s="17">
        <f t="shared" si="17"/>
        <v>0</v>
      </c>
      <c r="AA36" s="17">
        <f t="shared" si="17"/>
        <v>0</v>
      </c>
      <c r="AB36" s="17">
        <f t="shared" si="17"/>
        <v>0</v>
      </c>
      <c r="AC36" s="17">
        <f t="shared" si="17"/>
        <v>0</v>
      </c>
      <c r="AE36" s="35">
        <f t="shared" si="14"/>
        <v>0</v>
      </c>
      <c r="AF36" s="33"/>
    </row>
    <row r="37" spans="1:32" ht="15">
      <c r="A37" s="24" t="s">
        <v>12283</v>
      </c>
      <c r="B37" s="15">
        <f t="shared" si="0"/>
        <v>0</v>
      </c>
      <c r="C37" s="22" t="s">
        <v>12284</v>
      </c>
      <c r="D37" s="10">
        <f t="shared" si="8"/>
        <v>0</v>
      </c>
      <c r="E37" s="17">
        <f t="shared" si="1"/>
        <v>0</v>
      </c>
      <c r="F37" s="18">
        <f t="shared" si="9"/>
        <v>0</v>
      </c>
      <c r="G37" s="19">
        <f t="shared" si="10"/>
        <v>0</v>
      </c>
      <c r="H37" s="23">
        <v>0</v>
      </c>
      <c r="I37" s="17">
        <f t="shared" si="2"/>
        <v>0</v>
      </c>
      <c r="J37" s="10">
        <f t="shared" si="11"/>
        <v>0</v>
      </c>
      <c r="K37" s="17">
        <f t="shared" si="12"/>
        <v>0</v>
      </c>
      <c r="L37" s="3">
        <f t="shared" si="3"/>
        <v>0</v>
      </c>
      <c r="M37" s="23">
        <v>0</v>
      </c>
      <c r="N37" s="30">
        <f t="shared" si="4"/>
        <v>0</v>
      </c>
      <c r="O37" s="17">
        <f t="shared" si="5"/>
        <v>0</v>
      </c>
      <c r="P37" s="17">
        <f t="shared" si="13"/>
        <v>0</v>
      </c>
      <c r="R37" s="17">
        <f t="shared" si="16"/>
        <v>0</v>
      </c>
      <c r="S37" s="17">
        <f t="shared" si="16"/>
        <v>0</v>
      </c>
      <c r="T37" s="17">
        <f t="shared" si="16"/>
        <v>0</v>
      </c>
      <c r="U37" s="17">
        <f t="shared" si="16"/>
        <v>0</v>
      </c>
      <c r="V37" s="17">
        <f t="shared" si="16"/>
        <v>0</v>
      </c>
      <c r="W37" s="17">
        <f t="shared" si="16"/>
        <v>0</v>
      </c>
      <c r="X37" s="17">
        <f t="shared" si="16"/>
        <v>0</v>
      </c>
      <c r="Z37" s="17">
        <f t="shared" si="17"/>
        <v>0</v>
      </c>
      <c r="AA37" s="17">
        <f t="shared" si="17"/>
        <v>0</v>
      </c>
      <c r="AB37" s="17">
        <f t="shared" si="17"/>
        <v>0</v>
      </c>
      <c r="AC37" s="17">
        <f t="shared" si="17"/>
        <v>0</v>
      </c>
      <c r="AE37" s="35">
        <f t="shared" si="14"/>
        <v>0</v>
      </c>
      <c r="AF37" s="33"/>
    </row>
    <row r="38" spans="1:32" ht="15">
      <c r="A38" s="24" t="s">
        <v>12285</v>
      </c>
      <c r="B38" s="15">
        <f t="shared" si="0"/>
        <v>0</v>
      </c>
      <c r="C38" s="22" t="s">
        <v>12286</v>
      </c>
      <c r="D38" s="10">
        <f t="shared" si="8"/>
        <v>0</v>
      </c>
      <c r="E38" s="17">
        <f t="shared" si="1"/>
        <v>0</v>
      </c>
      <c r="F38" s="18">
        <f t="shared" si="9"/>
        <v>0</v>
      </c>
      <c r="G38" s="19">
        <f t="shared" si="10"/>
        <v>0</v>
      </c>
      <c r="H38" s="23">
        <v>0</v>
      </c>
      <c r="I38" s="17">
        <f t="shared" si="2"/>
        <v>0</v>
      </c>
      <c r="J38" s="10">
        <f t="shared" si="11"/>
        <v>0</v>
      </c>
      <c r="K38" s="17">
        <f t="shared" si="12"/>
        <v>0</v>
      </c>
      <c r="L38" s="3">
        <f t="shared" si="3"/>
        <v>0</v>
      </c>
      <c r="M38" s="23">
        <v>0</v>
      </c>
      <c r="N38" s="30">
        <f t="shared" si="4"/>
        <v>0</v>
      </c>
      <c r="O38" s="17">
        <f t="shared" si="5"/>
        <v>0</v>
      </c>
      <c r="P38" s="17">
        <f t="shared" si="13"/>
        <v>0</v>
      </c>
      <c r="R38" s="17">
        <f t="shared" ref="R38:X47" si="18">SUMPRODUCT(R$374:R$599*(LEFT($A$374:$A$599,LEN($A38))=$A38))</f>
        <v>0</v>
      </c>
      <c r="S38" s="17">
        <f t="shared" si="18"/>
        <v>0</v>
      </c>
      <c r="T38" s="17">
        <f t="shared" si="18"/>
        <v>0</v>
      </c>
      <c r="U38" s="17">
        <f t="shared" si="18"/>
        <v>0</v>
      </c>
      <c r="V38" s="17">
        <f t="shared" si="18"/>
        <v>0</v>
      </c>
      <c r="W38" s="17">
        <f t="shared" si="18"/>
        <v>0</v>
      </c>
      <c r="X38" s="17">
        <f t="shared" si="18"/>
        <v>0</v>
      </c>
      <c r="Z38" s="17">
        <f t="shared" si="17"/>
        <v>0</v>
      </c>
      <c r="AA38" s="17">
        <f t="shared" si="17"/>
        <v>0</v>
      </c>
      <c r="AB38" s="17">
        <f t="shared" si="17"/>
        <v>0</v>
      </c>
      <c r="AC38" s="17">
        <f t="shared" si="17"/>
        <v>0</v>
      </c>
      <c r="AE38" s="35">
        <f t="shared" si="14"/>
        <v>0</v>
      </c>
      <c r="AF38" s="5"/>
    </row>
    <row r="39" spans="1:32" ht="15">
      <c r="A39" s="209" t="s">
        <v>12287</v>
      </c>
      <c r="B39" s="15">
        <f t="shared" si="0"/>
        <v>0</v>
      </c>
      <c r="C39" s="22" t="s">
        <v>12288</v>
      </c>
      <c r="D39" s="10">
        <f t="shared" si="8"/>
        <v>0</v>
      </c>
      <c r="E39" s="17">
        <f t="shared" si="1"/>
        <v>0</v>
      </c>
      <c r="F39" s="18">
        <f t="shared" si="9"/>
        <v>0</v>
      </c>
      <c r="G39" s="19">
        <f t="shared" si="10"/>
        <v>0</v>
      </c>
      <c r="H39" s="23">
        <v>0</v>
      </c>
      <c r="I39" s="17">
        <f t="shared" si="2"/>
        <v>0</v>
      </c>
      <c r="J39" s="10">
        <f t="shared" si="11"/>
        <v>0</v>
      </c>
      <c r="K39" s="17">
        <f t="shared" si="12"/>
        <v>0</v>
      </c>
      <c r="L39" s="3">
        <f t="shared" si="3"/>
        <v>0</v>
      </c>
      <c r="M39" s="23">
        <v>0</v>
      </c>
      <c r="N39" s="30">
        <f t="shared" si="4"/>
        <v>0</v>
      </c>
      <c r="O39" s="17">
        <f t="shared" si="5"/>
        <v>0</v>
      </c>
      <c r="P39" s="17">
        <f t="shared" si="13"/>
        <v>0</v>
      </c>
      <c r="R39" s="17">
        <f t="shared" si="18"/>
        <v>0</v>
      </c>
      <c r="S39" s="17">
        <f t="shared" si="18"/>
        <v>0</v>
      </c>
      <c r="T39" s="17">
        <f t="shared" si="18"/>
        <v>0</v>
      </c>
      <c r="U39" s="17">
        <f t="shared" si="18"/>
        <v>0</v>
      </c>
      <c r="V39" s="17">
        <f t="shared" si="18"/>
        <v>0</v>
      </c>
      <c r="W39" s="17">
        <f t="shared" si="18"/>
        <v>0</v>
      </c>
      <c r="X39" s="17">
        <f t="shared" si="18"/>
        <v>0</v>
      </c>
      <c r="Z39" s="17">
        <f t="shared" si="17"/>
        <v>0</v>
      </c>
      <c r="AA39" s="17">
        <f t="shared" si="17"/>
        <v>0</v>
      </c>
      <c r="AB39" s="17">
        <f t="shared" si="17"/>
        <v>0</v>
      </c>
      <c r="AC39" s="17">
        <f t="shared" si="17"/>
        <v>0</v>
      </c>
      <c r="AE39" s="35">
        <f t="shared" si="14"/>
        <v>0</v>
      </c>
      <c r="AF39" s="5"/>
    </row>
    <row r="40" spans="1:32" ht="15">
      <c r="A40" s="21" t="s">
        <v>12289</v>
      </c>
      <c r="B40" s="15">
        <f t="shared" si="0"/>
        <v>0</v>
      </c>
      <c r="C40" s="22" t="s">
        <v>12290</v>
      </c>
      <c r="D40" s="10">
        <f t="shared" si="8"/>
        <v>0</v>
      </c>
      <c r="E40" s="17">
        <f t="shared" si="1"/>
        <v>0</v>
      </c>
      <c r="F40" s="18">
        <f t="shared" si="9"/>
        <v>0</v>
      </c>
      <c r="G40" s="19">
        <f>U40+S40</f>
        <v>0</v>
      </c>
      <c r="H40" s="23">
        <v>0</v>
      </c>
      <c r="I40" s="17">
        <f t="shared" si="2"/>
        <v>0</v>
      </c>
      <c r="J40" s="10">
        <f t="shared" si="11"/>
        <v>0</v>
      </c>
      <c r="K40" s="17">
        <f t="shared" si="12"/>
        <v>0</v>
      </c>
      <c r="L40" s="29">
        <f t="shared" si="3"/>
        <v>0</v>
      </c>
      <c r="M40" s="23">
        <v>0</v>
      </c>
      <c r="N40" s="30">
        <f>V40+X40</f>
        <v>0</v>
      </c>
      <c r="O40" s="17">
        <f t="shared" si="5"/>
        <v>0</v>
      </c>
      <c r="P40" s="17">
        <f t="shared" si="13"/>
        <v>0</v>
      </c>
      <c r="R40" s="17">
        <f t="shared" si="18"/>
        <v>0</v>
      </c>
      <c r="S40" s="17">
        <f t="shared" si="18"/>
        <v>0</v>
      </c>
      <c r="T40" s="17">
        <f t="shared" si="18"/>
        <v>0</v>
      </c>
      <c r="U40" s="17">
        <f t="shared" si="18"/>
        <v>0</v>
      </c>
      <c r="V40" s="17">
        <f t="shared" si="18"/>
        <v>0</v>
      </c>
      <c r="W40" s="17">
        <f t="shared" si="18"/>
        <v>0</v>
      </c>
      <c r="X40" s="17">
        <f t="shared" si="18"/>
        <v>0</v>
      </c>
      <c r="Z40" s="17">
        <f t="shared" si="17"/>
        <v>0</v>
      </c>
      <c r="AA40" s="17">
        <f t="shared" si="17"/>
        <v>0</v>
      </c>
      <c r="AB40" s="17">
        <f t="shared" si="17"/>
        <v>0</v>
      </c>
      <c r="AC40" s="17">
        <f t="shared" si="17"/>
        <v>0</v>
      </c>
      <c r="AE40" s="36">
        <f>+(AC40-T40)+(W40-AA40)</f>
        <v>0</v>
      </c>
      <c r="AF40" s="33"/>
    </row>
    <row r="41" spans="1:32" ht="15">
      <c r="A41" s="21" t="s">
        <v>12291</v>
      </c>
      <c r="B41" s="15">
        <f t="shared" si="0"/>
        <v>0</v>
      </c>
      <c r="C41" s="22" t="s">
        <v>12292</v>
      </c>
      <c r="D41" s="10">
        <f t="shared" si="8"/>
        <v>0</v>
      </c>
      <c r="E41" s="17">
        <f t="shared" si="1"/>
        <v>0</v>
      </c>
      <c r="F41" s="18">
        <f t="shared" si="9"/>
        <v>0</v>
      </c>
      <c r="G41" s="19">
        <f t="shared" ref="G41:G104" si="19">U41+S41</f>
        <v>0</v>
      </c>
      <c r="H41" s="23">
        <v>0</v>
      </c>
      <c r="I41" s="17">
        <f t="shared" si="2"/>
        <v>0</v>
      </c>
      <c r="J41" s="10">
        <f t="shared" si="11"/>
        <v>0</v>
      </c>
      <c r="K41" s="17">
        <f t="shared" si="12"/>
        <v>0</v>
      </c>
      <c r="L41" s="29">
        <f t="shared" si="3"/>
        <v>0</v>
      </c>
      <c r="M41" s="23">
        <v>0</v>
      </c>
      <c r="N41" s="30">
        <f t="shared" ref="N41:N104" si="20">V41+X41</f>
        <v>0</v>
      </c>
      <c r="O41" s="17">
        <f t="shared" si="5"/>
        <v>0</v>
      </c>
      <c r="P41" s="17">
        <f t="shared" si="13"/>
        <v>0</v>
      </c>
      <c r="R41" s="17">
        <f t="shared" si="18"/>
        <v>0</v>
      </c>
      <c r="S41" s="17">
        <f t="shared" si="18"/>
        <v>0</v>
      </c>
      <c r="T41" s="17">
        <f t="shared" si="18"/>
        <v>0</v>
      </c>
      <c r="U41" s="17">
        <f t="shared" si="18"/>
        <v>0</v>
      </c>
      <c r="V41" s="17">
        <f t="shared" si="18"/>
        <v>0</v>
      </c>
      <c r="W41" s="17">
        <f t="shared" si="18"/>
        <v>0</v>
      </c>
      <c r="X41" s="17">
        <f t="shared" si="18"/>
        <v>0</v>
      </c>
      <c r="Z41" s="17">
        <f t="shared" si="17"/>
        <v>0</v>
      </c>
      <c r="AA41" s="17">
        <f t="shared" si="17"/>
        <v>0</v>
      </c>
      <c r="AB41" s="17">
        <f t="shared" si="17"/>
        <v>0</v>
      </c>
      <c r="AC41" s="17">
        <f t="shared" si="17"/>
        <v>0</v>
      </c>
      <c r="AE41" s="36">
        <f t="shared" ref="AE41:AE104" si="21">+(AC41-T41)+(W41-AA41)</f>
        <v>0</v>
      </c>
      <c r="AF41" s="33"/>
    </row>
    <row r="42" spans="1:32" ht="15">
      <c r="A42" s="21" t="s">
        <v>12293</v>
      </c>
      <c r="B42" s="15">
        <f t="shared" si="0"/>
        <v>0</v>
      </c>
      <c r="C42" s="22" t="s">
        <v>12294</v>
      </c>
      <c r="D42" s="10">
        <f t="shared" si="8"/>
        <v>0</v>
      </c>
      <c r="E42" s="17">
        <f t="shared" si="1"/>
        <v>0</v>
      </c>
      <c r="F42" s="18">
        <f t="shared" si="9"/>
        <v>0</v>
      </c>
      <c r="G42" s="19">
        <f t="shared" si="19"/>
        <v>0</v>
      </c>
      <c r="H42" s="23">
        <v>0</v>
      </c>
      <c r="I42" s="17">
        <f t="shared" si="2"/>
        <v>0</v>
      </c>
      <c r="J42" s="10">
        <f t="shared" si="11"/>
        <v>0</v>
      </c>
      <c r="K42" s="17">
        <f t="shared" si="12"/>
        <v>0</v>
      </c>
      <c r="L42" s="29">
        <f t="shared" si="3"/>
        <v>0</v>
      </c>
      <c r="M42" s="23">
        <v>0</v>
      </c>
      <c r="N42" s="30">
        <f t="shared" si="20"/>
        <v>0</v>
      </c>
      <c r="O42" s="17">
        <f t="shared" si="5"/>
        <v>0</v>
      </c>
      <c r="P42" s="17">
        <f t="shared" si="13"/>
        <v>0</v>
      </c>
      <c r="R42" s="17">
        <f t="shared" si="18"/>
        <v>0</v>
      </c>
      <c r="S42" s="17">
        <f t="shared" si="18"/>
        <v>0</v>
      </c>
      <c r="T42" s="17">
        <f t="shared" si="18"/>
        <v>0</v>
      </c>
      <c r="U42" s="17">
        <f t="shared" si="18"/>
        <v>0</v>
      </c>
      <c r="V42" s="17">
        <f t="shared" si="18"/>
        <v>0</v>
      </c>
      <c r="W42" s="17">
        <f t="shared" si="18"/>
        <v>0</v>
      </c>
      <c r="X42" s="17">
        <f t="shared" si="18"/>
        <v>0</v>
      </c>
      <c r="Z42" s="17">
        <f t="shared" si="17"/>
        <v>0</v>
      </c>
      <c r="AA42" s="17">
        <f t="shared" si="17"/>
        <v>0</v>
      </c>
      <c r="AB42" s="17">
        <f t="shared" si="17"/>
        <v>0</v>
      </c>
      <c r="AC42" s="17">
        <f t="shared" si="17"/>
        <v>0</v>
      </c>
      <c r="AE42" s="36">
        <f t="shared" si="21"/>
        <v>0</v>
      </c>
      <c r="AF42" s="5"/>
    </row>
    <row r="43" spans="1:32" ht="15">
      <c r="A43" s="21" t="s">
        <v>12295</v>
      </c>
      <c r="B43" s="15">
        <f t="shared" si="0"/>
        <v>0</v>
      </c>
      <c r="C43" s="22" t="s">
        <v>12296</v>
      </c>
      <c r="D43" s="10">
        <f t="shared" si="8"/>
        <v>0</v>
      </c>
      <c r="E43" s="17">
        <f t="shared" si="1"/>
        <v>0</v>
      </c>
      <c r="F43" s="18">
        <f t="shared" si="9"/>
        <v>0</v>
      </c>
      <c r="G43" s="19">
        <f t="shared" si="19"/>
        <v>0</v>
      </c>
      <c r="H43" s="23">
        <v>0</v>
      </c>
      <c r="I43" s="17">
        <f t="shared" si="2"/>
        <v>0</v>
      </c>
      <c r="J43" s="10">
        <f t="shared" si="11"/>
        <v>0</v>
      </c>
      <c r="K43" s="17">
        <f t="shared" si="12"/>
        <v>0</v>
      </c>
      <c r="L43" s="29">
        <f t="shared" si="3"/>
        <v>0</v>
      </c>
      <c r="M43" s="23">
        <v>0</v>
      </c>
      <c r="N43" s="30">
        <f t="shared" si="20"/>
        <v>0</v>
      </c>
      <c r="O43" s="17">
        <f t="shared" si="5"/>
        <v>0</v>
      </c>
      <c r="P43" s="17">
        <f t="shared" si="13"/>
        <v>0</v>
      </c>
      <c r="R43" s="17">
        <f t="shared" si="18"/>
        <v>0</v>
      </c>
      <c r="S43" s="17">
        <f t="shared" si="18"/>
        <v>0</v>
      </c>
      <c r="T43" s="17">
        <f t="shared" si="18"/>
        <v>0</v>
      </c>
      <c r="U43" s="17">
        <f t="shared" si="18"/>
        <v>0</v>
      </c>
      <c r="V43" s="17">
        <f t="shared" si="18"/>
        <v>0</v>
      </c>
      <c r="W43" s="17">
        <f t="shared" si="18"/>
        <v>0</v>
      </c>
      <c r="X43" s="17">
        <f t="shared" si="18"/>
        <v>0</v>
      </c>
      <c r="Z43" s="17">
        <f t="shared" si="17"/>
        <v>0</v>
      </c>
      <c r="AA43" s="17">
        <f t="shared" si="17"/>
        <v>0</v>
      </c>
      <c r="AB43" s="17">
        <f t="shared" si="17"/>
        <v>0</v>
      </c>
      <c r="AC43" s="17">
        <f t="shared" si="17"/>
        <v>0</v>
      </c>
      <c r="AE43" s="36">
        <f t="shared" si="21"/>
        <v>0</v>
      </c>
      <c r="AF43" s="5"/>
    </row>
    <row r="44" spans="1:32" ht="15">
      <c r="A44" s="25" t="s">
        <v>12297</v>
      </c>
      <c r="B44" s="15">
        <f t="shared" si="0"/>
        <v>0</v>
      </c>
      <c r="C44" s="26" t="s">
        <v>12298</v>
      </c>
      <c r="D44" s="10">
        <f t="shared" si="8"/>
        <v>0</v>
      </c>
      <c r="E44" s="17">
        <f t="shared" si="1"/>
        <v>0</v>
      </c>
      <c r="F44" s="18">
        <f t="shared" si="9"/>
        <v>0</v>
      </c>
      <c r="G44" s="19">
        <f t="shared" si="19"/>
        <v>0</v>
      </c>
      <c r="H44" s="20">
        <v>0</v>
      </c>
      <c r="I44" s="17">
        <f t="shared" si="2"/>
        <v>0</v>
      </c>
      <c r="J44" s="10">
        <f t="shared" si="11"/>
        <v>0</v>
      </c>
      <c r="K44" s="17">
        <f t="shared" si="12"/>
        <v>0</v>
      </c>
      <c r="L44" s="29">
        <f t="shared" si="3"/>
        <v>0</v>
      </c>
      <c r="M44" s="20">
        <v>0</v>
      </c>
      <c r="N44" s="30">
        <f t="shared" si="20"/>
        <v>0</v>
      </c>
      <c r="O44" s="17">
        <f t="shared" si="5"/>
        <v>0</v>
      </c>
      <c r="P44" s="17">
        <f t="shared" si="13"/>
        <v>0</v>
      </c>
      <c r="R44" s="17">
        <f t="shared" si="18"/>
        <v>0</v>
      </c>
      <c r="S44" s="17">
        <f t="shared" si="18"/>
        <v>0</v>
      </c>
      <c r="T44" s="17">
        <f t="shared" si="18"/>
        <v>0</v>
      </c>
      <c r="U44" s="17">
        <f t="shared" si="18"/>
        <v>0</v>
      </c>
      <c r="V44" s="17">
        <f t="shared" si="18"/>
        <v>0</v>
      </c>
      <c r="W44" s="17">
        <f t="shared" si="18"/>
        <v>0</v>
      </c>
      <c r="X44" s="17">
        <f t="shared" si="18"/>
        <v>0</v>
      </c>
      <c r="Z44" s="17">
        <f t="shared" si="17"/>
        <v>0</v>
      </c>
      <c r="AA44" s="17">
        <f t="shared" si="17"/>
        <v>0</v>
      </c>
      <c r="AB44" s="17">
        <f t="shared" si="17"/>
        <v>0</v>
      </c>
      <c r="AC44" s="17">
        <f t="shared" si="17"/>
        <v>0</v>
      </c>
      <c r="AE44" s="36">
        <f t="shared" si="21"/>
        <v>0</v>
      </c>
      <c r="AF44" s="33"/>
    </row>
    <row r="45" spans="1:32" ht="15">
      <c r="A45" s="21" t="s">
        <v>12299</v>
      </c>
      <c r="B45" s="15">
        <f t="shared" si="0"/>
        <v>0</v>
      </c>
      <c r="C45" s="22" t="s">
        <v>12300</v>
      </c>
      <c r="D45" s="10">
        <f t="shared" si="8"/>
        <v>0</v>
      </c>
      <c r="E45" s="17">
        <f t="shared" si="1"/>
        <v>0</v>
      </c>
      <c r="F45" s="18">
        <f t="shared" si="9"/>
        <v>0</v>
      </c>
      <c r="G45" s="19">
        <f t="shared" si="19"/>
        <v>0</v>
      </c>
      <c r="H45" s="23">
        <v>0</v>
      </c>
      <c r="I45" s="17">
        <f t="shared" si="2"/>
        <v>0</v>
      </c>
      <c r="J45" s="10">
        <f t="shared" si="11"/>
        <v>0</v>
      </c>
      <c r="K45" s="17">
        <f t="shared" si="12"/>
        <v>0</v>
      </c>
      <c r="L45" s="29">
        <f t="shared" si="3"/>
        <v>0</v>
      </c>
      <c r="M45" s="23">
        <v>0</v>
      </c>
      <c r="N45" s="30">
        <f t="shared" si="20"/>
        <v>0</v>
      </c>
      <c r="O45" s="17">
        <f t="shared" si="5"/>
        <v>0</v>
      </c>
      <c r="P45" s="17">
        <f t="shared" si="13"/>
        <v>0</v>
      </c>
      <c r="R45" s="17">
        <f t="shared" si="18"/>
        <v>0</v>
      </c>
      <c r="S45" s="17">
        <f t="shared" si="18"/>
        <v>0</v>
      </c>
      <c r="T45" s="17">
        <f t="shared" si="18"/>
        <v>0</v>
      </c>
      <c r="U45" s="17">
        <f t="shared" si="18"/>
        <v>0</v>
      </c>
      <c r="V45" s="17">
        <f t="shared" si="18"/>
        <v>0</v>
      </c>
      <c r="W45" s="17">
        <f t="shared" si="18"/>
        <v>0</v>
      </c>
      <c r="X45" s="17">
        <f t="shared" si="18"/>
        <v>0</v>
      </c>
      <c r="Z45" s="17">
        <f t="shared" si="17"/>
        <v>0</v>
      </c>
      <c r="AA45" s="17">
        <f t="shared" si="17"/>
        <v>0</v>
      </c>
      <c r="AB45" s="17">
        <f t="shared" si="17"/>
        <v>0</v>
      </c>
      <c r="AC45" s="17">
        <f t="shared" si="17"/>
        <v>0</v>
      </c>
      <c r="AE45" s="36">
        <f t="shared" si="21"/>
        <v>0</v>
      </c>
      <c r="AF45" s="33"/>
    </row>
    <row r="46" spans="1:32" ht="15">
      <c r="A46" s="21" t="s">
        <v>12301</v>
      </c>
      <c r="B46" s="15">
        <f t="shared" si="0"/>
        <v>0</v>
      </c>
      <c r="C46" s="22" t="s">
        <v>12302</v>
      </c>
      <c r="D46" s="10">
        <f t="shared" si="8"/>
        <v>0</v>
      </c>
      <c r="E46" s="17">
        <f t="shared" si="1"/>
        <v>0</v>
      </c>
      <c r="F46" s="18">
        <f t="shared" si="9"/>
        <v>0</v>
      </c>
      <c r="G46" s="19">
        <f t="shared" si="19"/>
        <v>0</v>
      </c>
      <c r="H46" s="20">
        <v>0</v>
      </c>
      <c r="I46" s="17">
        <f t="shared" si="2"/>
        <v>0</v>
      </c>
      <c r="J46" s="10">
        <f t="shared" si="11"/>
        <v>0</v>
      </c>
      <c r="K46" s="17">
        <f t="shared" si="12"/>
        <v>0</v>
      </c>
      <c r="L46" s="29">
        <f t="shared" si="3"/>
        <v>0</v>
      </c>
      <c r="M46" s="23">
        <v>0</v>
      </c>
      <c r="N46" s="30">
        <f t="shared" si="20"/>
        <v>0</v>
      </c>
      <c r="O46" s="17">
        <f t="shared" si="5"/>
        <v>0</v>
      </c>
      <c r="P46" s="17">
        <f t="shared" si="13"/>
        <v>0</v>
      </c>
      <c r="R46" s="17">
        <f t="shared" si="18"/>
        <v>0</v>
      </c>
      <c r="S46" s="17">
        <f t="shared" si="18"/>
        <v>0</v>
      </c>
      <c r="T46" s="17">
        <f t="shared" si="18"/>
        <v>0</v>
      </c>
      <c r="U46" s="17">
        <f t="shared" si="18"/>
        <v>0</v>
      </c>
      <c r="V46" s="17">
        <f t="shared" si="18"/>
        <v>0</v>
      </c>
      <c r="W46" s="17">
        <f t="shared" si="18"/>
        <v>0</v>
      </c>
      <c r="X46" s="17">
        <f t="shared" si="18"/>
        <v>0</v>
      </c>
      <c r="Z46" s="17">
        <f t="shared" si="17"/>
        <v>0</v>
      </c>
      <c r="AA46" s="17">
        <f t="shared" si="17"/>
        <v>0</v>
      </c>
      <c r="AB46" s="17">
        <f t="shared" si="17"/>
        <v>0</v>
      </c>
      <c r="AC46" s="17">
        <f t="shared" si="17"/>
        <v>0</v>
      </c>
      <c r="AE46" s="36">
        <f t="shared" si="21"/>
        <v>0</v>
      </c>
      <c r="AF46" s="5"/>
    </row>
    <row r="47" spans="1:32" ht="15">
      <c r="A47" s="21" t="s">
        <v>12303</v>
      </c>
      <c r="B47" s="15">
        <f t="shared" si="0"/>
        <v>0</v>
      </c>
      <c r="C47" s="22" t="s">
        <v>12304</v>
      </c>
      <c r="D47" s="10">
        <f t="shared" si="8"/>
        <v>0</v>
      </c>
      <c r="E47" s="17">
        <f t="shared" si="1"/>
        <v>0</v>
      </c>
      <c r="F47" s="18">
        <f t="shared" si="9"/>
        <v>0</v>
      </c>
      <c r="G47" s="19">
        <f t="shared" si="19"/>
        <v>0</v>
      </c>
      <c r="H47" s="23">
        <v>0</v>
      </c>
      <c r="I47" s="17">
        <f t="shared" si="2"/>
        <v>0</v>
      </c>
      <c r="J47" s="10">
        <f t="shared" si="11"/>
        <v>0</v>
      </c>
      <c r="K47" s="17">
        <f t="shared" si="12"/>
        <v>0</v>
      </c>
      <c r="L47" s="29">
        <f t="shared" si="3"/>
        <v>0</v>
      </c>
      <c r="M47" s="23">
        <v>0</v>
      </c>
      <c r="N47" s="30">
        <f t="shared" si="20"/>
        <v>0</v>
      </c>
      <c r="O47" s="17">
        <f t="shared" si="5"/>
        <v>0</v>
      </c>
      <c r="P47" s="17">
        <f t="shared" si="13"/>
        <v>0</v>
      </c>
      <c r="R47" s="17">
        <f t="shared" si="18"/>
        <v>0</v>
      </c>
      <c r="S47" s="17">
        <f t="shared" si="18"/>
        <v>0</v>
      </c>
      <c r="T47" s="17">
        <f t="shared" si="18"/>
        <v>0</v>
      </c>
      <c r="U47" s="17">
        <f t="shared" si="18"/>
        <v>0</v>
      </c>
      <c r="V47" s="17">
        <f t="shared" si="18"/>
        <v>0</v>
      </c>
      <c r="W47" s="17">
        <f t="shared" si="18"/>
        <v>0</v>
      </c>
      <c r="X47" s="17">
        <f t="shared" si="18"/>
        <v>0</v>
      </c>
      <c r="Z47" s="17">
        <f t="shared" si="17"/>
        <v>0</v>
      </c>
      <c r="AA47" s="17">
        <f t="shared" si="17"/>
        <v>0</v>
      </c>
      <c r="AB47" s="17">
        <f t="shared" si="17"/>
        <v>0</v>
      </c>
      <c r="AC47" s="17">
        <f t="shared" si="17"/>
        <v>0</v>
      </c>
      <c r="AE47" s="36">
        <f t="shared" si="21"/>
        <v>0</v>
      </c>
      <c r="AF47" s="5"/>
    </row>
    <row r="48" spans="1:32" ht="15">
      <c r="A48" s="21" t="s">
        <v>12305</v>
      </c>
      <c r="B48" s="15">
        <f t="shared" si="0"/>
        <v>0</v>
      </c>
      <c r="C48" s="22" t="s">
        <v>12306</v>
      </c>
      <c r="D48" s="10">
        <f t="shared" si="8"/>
        <v>0</v>
      </c>
      <c r="E48" s="17">
        <f t="shared" si="1"/>
        <v>0</v>
      </c>
      <c r="F48" s="18">
        <f t="shared" si="9"/>
        <v>0</v>
      </c>
      <c r="G48" s="19">
        <f t="shared" si="19"/>
        <v>0</v>
      </c>
      <c r="H48" s="23">
        <v>0</v>
      </c>
      <c r="I48" s="17">
        <f t="shared" si="2"/>
        <v>0</v>
      </c>
      <c r="J48" s="10">
        <f t="shared" si="11"/>
        <v>0</v>
      </c>
      <c r="K48" s="17">
        <f t="shared" si="12"/>
        <v>0</v>
      </c>
      <c r="L48" s="29">
        <f t="shared" si="3"/>
        <v>0</v>
      </c>
      <c r="M48" s="23">
        <v>0</v>
      </c>
      <c r="N48" s="30">
        <f t="shared" si="20"/>
        <v>0</v>
      </c>
      <c r="O48" s="17">
        <f t="shared" si="5"/>
        <v>0</v>
      </c>
      <c r="P48" s="17">
        <f t="shared" si="13"/>
        <v>0</v>
      </c>
      <c r="R48" s="17">
        <f t="shared" ref="R48:X57" si="22">SUMPRODUCT(R$374:R$599*(LEFT($A$374:$A$599,LEN($A48))=$A48))</f>
        <v>0</v>
      </c>
      <c r="S48" s="17">
        <f t="shared" si="22"/>
        <v>0</v>
      </c>
      <c r="T48" s="17">
        <f t="shared" si="22"/>
        <v>0</v>
      </c>
      <c r="U48" s="17">
        <f t="shared" si="22"/>
        <v>0</v>
      </c>
      <c r="V48" s="17">
        <f t="shared" si="22"/>
        <v>0</v>
      </c>
      <c r="W48" s="17">
        <f t="shared" si="22"/>
        <v>0</v>
      </c>
      <c r="X48" s="17">
        <f t="shared" si="22"/>
        <v>0</v>
      </c>
      <c r="Z48" s="17">
        <f t="shared" ref="Z48:AC67" si="23">SUMPRODUCT(Z$374:Z$599*(LEFT($A$374:$A$599,LEN($A48))=$A48))</f>
        <v>0</v>
      </c>
      <c r="AA48" s="17">
        <f t="shared" si="23"/>
        <v>0</v>
      </c>
      <c r="AB48" s="17">
        <f t="shared" si="23"/>
        <v>0</v>
      </c>
      <c r="AC48" s="17">
        <f t="shared" si="23"/>
        <v>0</v>
      </c>
      <c r="AE48" s="36">
        <f t="shared" si="21"/>
        <v>0</v>
      </c>
      <c r="AF48" s="33"/>
    </row>
    <row r="49" spans="1:32" ht="15">
      <c r="A49" s="27" t="s">
        <v>12307</v>
      </c>
      <c r="B49" s="15">
        <f t="shared" si="0"/>
        <v>0</v>
      </c>
      <c r="C49" s="22" t="s">
        <v>12308</v>
      </c>
      <c r="D49" s="10">
        <f t="shared" si="8"/>
        <v>0</v>
      </c>
      <c r="E49" s="17">
        <f t="shared" si="1"/>
        <v>0</v>
      </c>
      <c r="F49" s="18">
        <f t="shared" si="9"/>
        <v>0</v>
      </c>
      <c r="G49" s="19">
        <f t="shared" si="19"/>
        <v>0</v>
      </c>
      <c r="H49" s="23">
        <v>0</v>
      </c>
      <c r="I49" s="17">
        <f t="shared" si="2"/>
        <v>0</v>
      </c>
      <c r="J49" s="10">
        <f t="shared" si="11"/>
        <v>0</v>
      </c>
      <c r="K49" s="17">
        <f t="shared" si="12"/>
        <v>0</v>
      </c>
      <c r="L49" s="29">
        <f t="shared" si="3"/>
        <v>0</v>
      </c>
      <c r="M49" s="23">
        <v>0</v>
      </c>
      <c r="N49" s="30">
        <f t="shared" si="20"/>
        <v>0</v>
      </c>
      <c r="O49" s="17">
        <f t="shared" si="5"/>
        <v>0</v>
      </c>
      <c r="P49" s="17">
        <f t="shared" si="13"/>
        <v>0</v>
      </c>
      <c r="R49" s="17">
        <f t="shared" si="22"/>
        <v>0</v>
      </c>
      <c r="S49" s="17">
        <f t="shared" si="22"/>
        <v>0</v>
      </c>
      <c r="T49" s="17">
        <f t="shared" si="22"/>
        <v>0</v>
      </c>
      <c r="U49" s="17">
        <f t="shared" si="22"/>
        <v>0</v>
      </c>
      <c r="V49" s="17">
        <f t="shared" si="22"/>
        <v>0</v>
      </c>
      <c r="W49" s="17">
        <f t="shared" si="22"/>
        <v>0</v>
      </c>
      <c r="X49" s="17">
        <f t="shared" si="22"/>
        <v>0</v>
      </c>
      <c r="Z49" s="17">
        <f t="shared" si="23"/>
        <v>0</v>
      </c>
      <c r="AA49" s="17">
        <f t="shared" si="23"/>
        <v>0</v>
      </c>
      <c r="AB49" s="17">
        <f t="shared" si="23"/>
        <v>0</v>
      </c>
      <c r="AC49" s="17">
        <f t="shared" si="23"/>
        <v>0</v>
      </c>
      <c r="AE49" s="36">
        <f t="shared" si="21"/>
        <v>0</v>
      </c>
      <c r="AF49" s="33"/>
    </row>
    <row r="50" spans="1:32" ht="15">
      <c r="A50" s="21" t="s">
        <v>12309</v>
      </c>
      <c r="B50" s="15">
        <f t="shared" si="0"/>
        <v>0</v>
      </c>
      <c r="C50" s="22" t="s">
        <v>12310</v>
      </c>
      <c r="D50" s="10">
        <f t="shared" si="8"/>
        <v>0</v>
      </c>
      <c r="E50" s="17">
        <f t="shared" si="1"/>
        <v>0</v>
      </c>
      <c r="F50" s="18">
        <f t="shared" si="9"/>
        <v>0</v>
      </c>
      <c r="G50" s="19">
        <f t="shared" si="19"/>
        <v>0</v>
      </c>
      <c r="H50" s="23">
        <v>0</v>
      </c>
      <c r="I50" s="17">
        <f t="shared" si="2"/>
        <v>0</v>
      </c>
      <c r="J50" s="10">
        <f t="shared" si="11"/>
        <v>0</v>
      </c>
      <c r="K50" s="17">
        <f t="shared" si="12"/>
        <v>0</v>
      </c>
      <c r="L50" s="29">
        <f t="shared" si="3"/>
        <v>0</v>
      </c>
      <c r="M50" s="23">
        <v>0</v>
      </c>
      <c r="N50" s="30">
        <f t="shared" si="20"/>
        <v>0</v>
      </c>
      <c r="O50" s="17">
        <f t="shared" si="5"/>
        <v>0</v>
      </c>
      <c r="P50" s="17">
        <f t="shared" si="13"/>
        <v>0</v>
      </c>
      <c r="R50" s="17">
        <f t="shared" si="22"/>
        <v>0</v>
      </c>
      <c r="S50" s="17">
        <f t="shared" si="22"/>
        <v>0</v>
      </c>
      <c r="T50" s="17">
        <f t="shared" si="22"/>
        <v>0</v>
      </c>
      <c r="U50" s="17">
        <f t="shared" si="22"/>
        <v>0</v>
      </c>
      <c r="V50" s="17">
        <f t="shared" si="22"/>
        <v>0</v>
      </c>
      <c r="W50" s="17">
        <f t="shared" si="22"/>
        <v>0</v>
      </c>
      <c r="X50" s="17">
        <f t="shared" si="22"/>
        <v>0</v>
      </c>
      <c r="Z50" s="17">
        <f t="shared" si="23"/>
        <v>0</v>
      </c>
      <c r="AA50" s="17">
        <f t="shared" si="23"/>
        <v>0</v>
      </c>
      <c r="AB50" s="17">
        <f t="shared" si="23"/>
        <v>0</v>
      </c>
      <c r="AC50" s="17">
        <f t="shared" si="23"/>
        <v>0</v>
      </c>
      <c r="AE50" s="36">
        <f t="shared" si="21"/>
        <v>0</v>
      </c>
      <c r="AF50" s="5"/>
    </row>
    <row r="51" spans="1:32" ht="15">
      <c r="A51" s="21" t="s">
        <v>12311</v>
      </c>
      <c r="B51" s="15">
        <f t="shared" si="0"/>
        <v>0</v>
      </c>
      <c r="C51" s="22" t="s">
        <v>12312</v>
      </c>
      <c r="D51" s="10">
        <f t="shared" si="8"/>
        <v>0</v>
      </c>
      <c r="E51" s="17">
        <f t="shared" si="1"/>
        <v>0</v>
      </c>
      <c r="F51" s="18">
        <f t="shared" si="9"/>
        <v>0</v>
      </c>
      <c r="G51" s="19">
        <f t="shared" si="19"/>
        <v>0</v>
      </c>
      <c r="H51" s="23">
        <v>0</v>
      </c>
      <c r="I51" s="17">
        <f t="shared" si="2"/>
        <v>0</v>
      </c>
      <c r="J51" s="10">
        <f t="shared" si="11"/>
        <v>0</v>
      </c>
      <c r="K51" s="17">
        <f t="shared" si="12"/>
        <v>0</v>
      </c>
      <c r="L51" s="29">
        <f t="shared" si="3"/>
        <v>0</v>
      </c>
      <c r="M51" s="23">
        <v>0</v>
      </c>
      <c r="N51" s="30">
        <f t="shared" si="20"/>
        <v>0</v>
      </c>
      <c r="O51" s="17">
        <f t="shared" si="5"/>
        <v>0</v>
      </c>
      <c r="P51" s="17">
        <f t="shared" si="13"/>
        <v>0</v>
      </c>
      <c r="R51" s="17">
        <f t="shared" si="22"/>
        <v>0</v>
      </c>
      <c r="S51" s="17">
        <f t="shared" si="22"/>
        <v>0</v>
      </c>
      <c r="T51" s="17">
        <f t="shared" si="22"/>
        <v>0</v>
      </c>
      <c r="U51" s="17">
        <f t="shared" si="22"/>
        <v>0</v>
      </c>
      <c r="V51" s="17">
        <f t="shared" si="22"/>
        <v>0</v>
      </c>
      <c r="W51" s="17">
        <f t="shared" si="22"/>
        <v>0</v>
      </c>
      <c r="X51" s="17">
        <f t="shared" si="22"/>
        <v>0</v>
      </c>
      <c r="Z51" s="17">
        <f t="shared" si="23"/>
        <v>0</v>
      </c>
      <c r="AA51" s="17">
        <f t="shared" si="23"/>
        <v>0</v>
      </c>
      <c r="AB51" s="17">
        <f t="shared" si="23"/>
        <v>0</v>
      </c>
      <c r="AC51" s="17">
        <f t="shared" si="23"/>
        <v>0</v>
      </c>
      <c r="AE51" s="36">
        <f t="shared" si="21"/>
        <v>0</v>
      </c>
      <c r="AF51" s="5"/>
    </row>
    <row r="52" spans="1:32" ht="15">
      <c r="A52" s="21" t="s">
        <v>12313</v>
      </c>
      <c r="B52" s="15">
        <f t="shared" si="0"/>
        <v>0</v>
      </c>
      <c r="C52" s="22" t="s">
        <v>12314</v>
      </c>
      <c r="D52" s="10">
        <f t="shared" si="8"/>
        <v>0</v>
      </c>
      <c r="E52" s="17">
        <f t="shared" si="1"/>
        <v>0</v>
      </c>
      <c r="F52" s="18">
        <f t="shared" si="9"/>
        <v>0</v>
      </c>
      <c r="G52" s="19">
        <f t="shared" si="19"/>
        <v>0</v>
      </c>
      <c r="H52" s="23">
        <v>0</v>
      </c>
      <c r="I52" s="17">
        <f t="shared" si="2"/>
        <v>0</v>
      </c>
      <c r="J52" s="10">
        <f t="shared" si="11"/>
        <v>0</v>
      </c>
      <c r="K52" s="17">
        <f t="shared" si="12"/>
        <v>0</v>
      </c>
      <c r="L52" s="29">
        <f t="shared" si="3"/>
        <v>0</v>
      </c>
      <c r="M52" s="23">
        <v>0</v>
      </c>
      <c r="N52" s="30">
        <f t="shared" si="20"/>
        <v>0</v>
      </c>
      <c r="O52" s="17">
        <f t="shared" si="5"/>
        <v>0</v>
      </c>
      <c r="P52" s="17">
        <f t="shared" si="13"/>
        <v>0</v>
      </c>
      <c r="R52" s="17">
        <f t="shared" si="22"/>
        <v>0</v>
      </c>
      <c r="S52" s="17">
        <f t="shared" si="22"/>
        <v>0</v>
      </c>
      <c r="T52" s="17">
        <f t="shared" si="22"/>
        <v>0</v>
      </c>
      <c r="U52" s="17">
        <f t="shared" si="22"/>
        <v>0</v>
      </c>
      <c r="V52" s="17">
        <f t="shared" si="22"/>
        <v>0</v>
      </c>
      <c r="W52" s="17">
        <f t="shared" si="22"/>
        <v>0</v>
      </c>
      <c r="X52" s="17">
        <f t="shared" si="22"/>
        <v>0</v>
      </c>
      <c r="Z52" s="17">
        <f t="shared" si="23"/>
        <v>0</v>
      </c>
      <c r="AA52" s="17">
        <f t="shared" si="23"/>
        <v>0</v>
      </c>
      <c r="AB52" s="17">
        <f t="shared" si="23"/>
        <v>0</v>
      </c>
      <c r="AC52" s="17">
        <f t="shared" si="23"/>
        <v>0</v>
      </c>
      <c r="AE52" s="36">
        <f t="shared" si="21"/>
        <v>0</v>
      </c>
      <c r="AF52" s="33"/>
    </row>
    <row r="53" spans="1:32" ht="15">
      <c r="A53" s="24" t="s">
        <v>12315</v>
      </c>
      <c r="B53" s="15">
        <f t="shared" si="0"/>
        <v>0</v>
      </c>
      <c r="C53" s="22" t="s">
        <v>12316</v>
      </c>
      <c r="D53" s="10">
        <f t="shared" si="8"/>
        <v>0</v>
      </c>
      <c r="E53" s="17">
        <f t="shared" si="1"/>
        <v>0</v>
      </c>
      <c r="F53" s="18">
        <f t="shared" si="9"/>
        <v>0</v>
      </c>
      <c r="G53" s="19">
        <f t="shared" si="19"/>
        <v>0</v>
      </c>
      <c r="H53" s="23">
        <v>0</v>
      </c>
      <c r="I53" s="17">
        <f t="shared" si="2"/>
        <v>0</v>
      </c>
      <c r="J53" s="10">
        <f t="shared" si="11"/>
        <v>0</v>
      </c>
      <c r="K53" s="17">
        <f t="shared" si="12"/>
        <v>0</v>
      </c>
      <c r="L53" s="3">
        <f t="shared" si="3"/>
        <v>0</v>
      </c>
      <c r="M53" s="31">
        <v>0</v>
      </c>
      <c r="N53" s="30">
        <f t="shared" si="20"/>
        <v>0</v>
      </c>
      <c r="O53" s="17">
        <f t="shared" si="5"/>
        <v>0</v>
      </c>
      <c r="P53" s="17">
        <f t="shared" si="13"/>
        <v>0</v>
      </c>
      <c r="R53" s="17">
        <f t="shared" si="22"/>
        <v>0</v>
      </c>
      <c r="S53" s="17">
        <f t="shared" si="22"/>
        <v>0</v>
      </c>
      <c r="T53" s="17">
        <f t="shared" si="22"/>
        <v>0</v>
      </c>
      <c r="U53" s="17">
        <f t="shared" si="22"/>
        <v>0</v>
      </c>
      <c r="V53" s="17">
        <f t="shared" si="22"/>
        <v>0</v>
      </c>
      <c r="W53" s="17">
        <f t="shared" si="22"/>
        <v>0</v>
      </c>
      <c r="X53" s="17">
        <f t="shared" si="22"/>
        <v>0</v>
      </c>
      <c r="Z53" s="17">
        <f t="shared" si="23"/>
        <v>0</v>
      </c>
      <c r="AA53" s="17">
        <f t="shared" si="23"/>
        <v>0</v>
      </c>
      <c r="AB53" s="17">
        <f t="shared" si="23"/>
        <v>0</v>
      </c>
      <c r="AC53" s="17">
        <f t="shared" si="23"/>
        <v>0</v>
      </c>
      <c r="AE53" s="36">
        <f t="shared" si="21"/>
        <v>0</v>
      </c>
      <c r="AF53" s="33"/>
    </row>
    <row r="54" spans="1:32" ht="15">
      <c r="A54" s="24" t="s">
        <v>12317</v>
      </c>
      <c r="B54" s="15">
        <f t="shared" si="0"/>
        <v>0</v>
      </c>
      <c r="C54" s="22" t="s">
        <v>12318</v>
      </c>
      <c r="D54" s="10">
        <f t="shared" si="8"/>
        <v>0</v>
      </c>
      <c r="E54" s="17">
        <f t="shared" si="1"/>
        <v>0</v>
      </c>
      <c r="F54" s="18">
        <f t="shared" si="9"/>
        <v>0</v>
      </c>
      <c r="G54" s="19">
        <f t="shared" si="19"/>
        <v>0</v>
      </c>
      <c r="H54" s="23">
        <v>0</v>
      </c>
      <c r="I54" s="17">
        <f t="shared" si="2"/>
        <v>0</v>
      </c>
      <c r="J54" s="10">
        <f t="shared" si="11"/>
        <v>0</v>
      </c>
      <c r="K54" s="17">
        <f t="shared" si="12"/>
        <v>0</v>
      </c>
      <c r="L54" s="3">
        <f t="shared" si="3"/>
        <v>0</v>
      </c>
      <c r="M54" s="31">
        <v>0</v>
      </c>
      <c r="N54" s="30">
        <f t="shared" si="20"/>
        <v>0</v>
      </c>
      <c r="O54" s="17">
        <f t="shared" si="5"/>
        <v>0</v>
      </c>
      <c r="P54" s="17">
        <f t="shared" si="13"/>
        <v>0</v>
      </c>
      <c r="R54" s="17">
        <f t="shared" si="22"/>
        <v>0</v>
      </c>
      <c r="S54" s="17">
        <f t="shared" si="22"/>
        <v>0</v>
      </c>
      <c r="T54" s="17">
        <f t="shared" si="22"/>
        <v>0</v>
      </c>
      <c r="U54" s="17">
        <f t="shared" si="22"/>
        <v>0</v>
      </c>
      <c r="V54" s="17">
        <f t="shared" si="22"/>
        <v>0</v>
      </c>
      <c r="W54" s="17">
        <f t="shared" si="22"/>
        <v>0</v>
      </c>
      <c r="X54" s="17">
        <f t="shared" si="22"/>
        <v>0</v>
      </c>
      <c r="Z54" s="17">
        <f t="shared" si="23"/>
        <v>0</v>
      </c>
      <c r="AA54" s="17">
        <f t="shared" si="23"/>
        <v>0</v>
      </c>
      <c r="AB54" s="17">
        <f t="shared" si="23"/>
        <v>0</v>
      </c>
      <c r="AC54" s="17">
        <f t="shared" si="23"/>
        <v>0</v>
      </c>
      <c r="AE54" s="36">
        <f t="shared" si="21"/>
        <v>0</v>
      </c>
      <c r="AF54" s="5"/>
    </row>
    <row r="55" spans="1:32" ht="15">
      <c r="A55" s="24" t="s">
        <v>12319</v>
      </c>
      <c r="B55" s="15">
        <f t="shared" si="0"/>
        <v>0</v>
      </c>
      <c r="C55" s="22" t="s">
        <v>12320</v>
      </c>
      <c r="D55" s="10">
        <f t="shared" si="8"/>
        <v>0</v>
      </c>
      <c r="E55" s="17">
        <f t="shared" si="1"/>
        <v>0</v>
      </c>
      <c r="F55" s="18">
        <f t="shared" si="9"/>
        <v>0</v>
      </c>
      <c r="G55" s="19">
        <f t="shared" si="19"/>
        <v>0</v>
      </c>
      <c r="H55" s="23">
        <v>0</v>
      </c>
      <c r="I55" s="17">
        <f t="shared" si="2"/>
        <v>0</v>
      </c>
      <c r="J55" s="10">
        <f t="shared" si="11"/>
        <v>0</v>
      </c>
      <c r="K55" s="17">
        <f t="shared" si="12"/>
        <v>0</v>
      </c>
      <c r="L55" s="3">
        <f t="shared" si="3"/>
        <v>0</v>
      </c>
      <c r="M55" s="31">
        <v>0</v>
      </c>
      <c r="N55" s="30">
        <f t="shared" si="20"/>
        <v>0</v>
      </c>
      <c r="O55" s="17">
        <f t="shared" si="5"/>
        <v>0</v>
      </c>
      <c r="P55" s="17">
        <f t="shared" si="13"/>
        <v>0</v>
      </c>
      <c r="R55" s="17">
        <f t="shared" si="22"/>
        <v>0</v>
      </c>
      <c r="S55" s="17">
        <f t="shared" si="22"/>
        <v>0</v>
      </c>
      <c r="T55" s="17">
        <f t="shared" si="22"/>
        <v>0</v>
      </c>
      <c r="U55" s="17">
        <f t="shared" si="22"/>
        <v>0</v>
      </c>
      <c r="V55" s="17">
        <f t="shared" si="22"/>
        <v>0</v>
      </c>
      <c r="W55" s="17">
        <f t="shared" si="22"/>
        <v>0</v>
      </c>
      <c r="X55" s="17">
        <f t="shared" si="22"/>
        <v>0</v>
      </c>
      <c r="Z55" s="17">
        <f t="shared" si="23"/>
        <v>0</v>
      </c>
      <c r="AA55" s="17">
        <f t="shared" si="23"/>
        <v>0</v>
      </c>
      <c r="AB55" s="17">
        <f t="shared" si="23"/>
        <v>0</v>
      </c>
      <c r="AC55" s="17">
        <f t="shared" si="23"/>
        <v>0</v>
      </c>
      <c r="AE55" s="36">
        <f t="shared" si="21"/>
        <v>0</v>
      </c>
      <c r="AF55" s="5"/>
    </row>
    <row r="56" spans="1:32" ht="15">
      <c r="A56" s="24" t="s">
        <v>12321</v>
      </c>
      <c r="B56" s="15">
        <f t="shared" si="0"/>
        <v>0</v>
      </c>
      <c r="C56" s="22" t="s">
        <v>12322</v>
      </c>
      <c r="D56" s="10">
        <f t="shared" si="8"/>
        <v>0</v>
      </c>
      <c r="E56" s="17">
        <f t="shared" si="1"/>
        <v>0</v>
      </c>
      <c r="F56" s="18">
        <f t="shared" si="9"/>
        <v>0</v>
      </c>
      <c r="G56" s="19">
        <f t="shared" si="19"/>
        <v>0</v>
      </c>
      <c r="H56" s="23">
        <v>0</v>
      </c>
      <c r="I56" s="17">
        <f t="shared" si="2"/>
        <v>0</v>
      </c>
      <c r="J56" s="10">
        <f t="shared" si="11"/>
        <v>0</v>
      </c>
      <c r="K56" s="17">
        <f t="shared" si="12"/>
        <v>0</v>
      </c>
      <c r="L56" s="3">
        <f t="shared" si="3"/>
        <v>0</v>
      </c>
      <c r="M56" s="31">
        <v>0</v>
      </c>
      <c r="N56" s="30">
        <f t="shared" si="20"/>
        <v>0</v>
      </c>
      <c r="O56" s="17">
        <f t="shared" si="5"/>
        <v>0</v>
      </c>
      <c r="P56" s="17">
        <f t="shared" si="13"/>
        <v>0</v>
      </c>
      <c r="R56" s="17">
        <f t="shared" si="22"/>
        <v>0</v>
      </c>
      <c r="S56" s="17">
        <f t="shared" si="22"/>
        <v>0</v>
      </c>
      <c r="T56" s="17">
        <f t="shared" si="22"/>
        <v>0</v>
      </c>
      <c r="U56" s="17">
        <f t="shared" si="22"/>
        <v>0</v>
      </c>
      <c r="V56" s="17">
        <f t="shared" si="22"/>
        <v>0</v>
      </c>
      <c r="W56" s="17">
        <f t="shared" si="22"/>
        <v>0</v>
      </c>
      <c r="X56" s="17">
        <f t="shared" si="22"/>
        <v>0</v>
      </c>
      <c r="Z56" s="17">
        <f t="shared" si="23"/>
        <v>0</v>
      </c>
      <c r="AA56" s="17">
        <f t="shared" si="23"/>
        <v>0</v>
      </c>
      <c r="AB56" s="17">
        <f t="shared" si="23"/>
        <v>0</v>
      </c>
      <c r="AC56" s="17">
        <f t="shared" si="23"/>
        <v>0</v>
      </c>
      <c r="AE56" s="36">
        <f t="shared" si="21"/>
        <v>0</v>
      </c>
      <c r="AF56" s="33"/>
    </row>
    <row r="57" spans="1:32" ht="15">
      <c r="A57" s="24" t="s">
        <v>12323</v>
      </c>
      <c r="B57" s="15">
        <f t="shared" si="0"/>
        <v>0</v>
      </c>
      <c r="C57" s="22" t="s">
        <v>12324</v>
      </c>
      <c r="D57" s="10">
        <f t="shared" si="8"/>
        <v>0</v>
      </c>
      <c r="E57" s="17">
        <f t="shared" si="1"/>
        <v>0</v>
      </c>
      <c r="F57" s="18">
        <f t="shared" si="9"/>
        <v>0</v>
      </c>
      <c r="G57" s="19">
        <f t="shared" si="19"/>
        <v>0</v>
      </c>
      <c r="H57" s="23">
        <v>0</v>
      </c>
      <c r="I57" s="17">
        <f t="shared" si="2"/>
        <v>0</v>
      </c>
      <c r="J57" s="10">
        <f t="shared" si="11"/>
        <v>0</v>
      </c>
      <c r="K57" s="17">
        <f t="shared" si="12"/>
        <v>0</v>
      </c>
      <c r="L57" s="3">
        <f t="shared" si="3"/>
        <v>0</v>
      </c>
      <c r="M57" s="31">
        <v>0</v>
      </c>
      <c r="N57" s="30">
        <f t="shared" si="20"/>
        <v>0</v>
      </c>
      <c r="O57" s="17">
        <f t="shared" si="5"/>
        <v>0</v>
      </c>
      <c r="P57" s="17">
        <f t="shared" si="13"/>
        <v>0</v>
      </c>
      <c r="R57" s="17">
        <f t="shared" si="22"/>
        <v>0</v>
      </c>
      <c r="S57" s="17">
        <f t="shared" si="22"/>
        <v>0</v>
      </c>
      <c r="T57" s="17">
        <f t="shared" si="22"/>
        <v>0</v>
      </c>
      <c r="U57" s="17">
        <f t="shared" si="22"/>
        <v>0</v>
      </c>
      <c r="V57" s="17">
        <f t="shared" si="22"/>
        <v>0</v>
      </c>
      <c r="W57" s="17">
        <f t="shared" si="22"/>
        <v>0</v>
      </c>
      <c r="X57" s="17">
        <f t="shared" si="22"/>
        <v>0</v>
      </c>
      <c r="Z57" s="17">
        <f t="shared" si="23"/>
        <v>0</v>
      </c>
      <c r="AA57" s="17">
        <f t="shared" si="23"/>
        <v>0</v>
      </c>
      <c r="AB57" s="17">
        <f t="shared" si="23"/>
        <v>0</v>
      </c>
      <c r="AC57" s="17">
        <f t="shared" si="23"/>
        <v>0</v>
      </c>
      <c r="AE57" s="36">
        <f t="shared" si="21"/>
        <v>0</v>
      </c>
      <c r="AF57" s="33"/>
    </row>
    <row r="58" spans="1:32" ht="15">
      <c r="A58" s="24" t="s">
        <v>12325</v>
      </c>
      <c r="B58" s="15">
        <f t="shared" si="0"/>
        <v>0</v>
      </c>
      <c r="C58" s="22" t="s">
        <v>12326</v>
      </c>
      <c r="D58" s="10">
        <f t="shared" si="8"/>
        <v>0</v>
      </c>
      <c r="E58" s="17">
        <f t="shared" si="1"/>
        <v>0</v>
      </c>
      <c r="F58" s="18">
        <f t="shared" si="9"/>
        <v>0</v>
      </c>
      <c r="G58" s="19">
        <f t="shared" si="19"/>
        <v>0</v>
      </c>
      <c r="H58" s="23">
        <v>0</v>
      </c>
      <c r="I58" s="17">
        <f t="shared" si="2"/>
        <v>0</v>
      </c>
      <c r="J58" s="10">
        <f t="shared" si="11"/>
        <v>0</v>
      </c>
      <c r="K58" s="17">
        <f t="shared" si="12"/>
        <v>0</v>
      </c>
      <c r="L58" s="3">
        <f t="shared" si="3"/>
        <v>0</v>
      </c>
      <c r="M58" s="31">
        <v>0</v>
      </c>
      <c r="N58" s="30">
        <f t="shared" si="20"/>
        <v>0</v>
      </c>
      <c r="O58" s="17">
        <f t="shared" si="5"/>
        <v>0</v>
      </c>
      <c r="P58" s="17">
        <f t="shared" si="13"/>
        <v>0</v>
      </c>
      <c r="R58" s="17">
        <f t="shared" ref="R58:X67" si="24">SUMPRODUCT(R$374:R$599*(LEFT($A$374:$A$599,LEN($A58))=$A58))</f>
        <v>0</v>
      </c>
      <c r="S58" s="17">
        <f t="shared" si="24"/>
        <v>0</v>
      </c>
      <c r="T58" s="17">
        <f t="shared" si="24"/>
        <v>0</v>
      </c>
      <c r="U58" s="17">
        <f t="shared" si="24"/>
        <v>0</v>
      </c>
      <c r="V58" s="17">
        <f t="shared" si="24"/>
        <v>0</v>
      </c>
      <c r="W58" s="17">
        <f t="shared" si="24"/>
        <v>0</v>
      </c>
      <c r="X58" s="17">
        <f t="shared" si="24"/>
        <v>0</v>
      </c>
      <c r="Z58" s="17">
        <f t="shared" si="23"/>
        <v>0</v>
      </c>
      <c r="AA58" s="17">
        <f t="shared" si="23"/>
        <v>0</v>
      </c>
      <c r="AB58" s="17">
        <f t="shared" si="23"/>
        <v>0</v>
      </c>
      <c r="AC58" s="17">
        <f t="shared" si="23"/>
        <v>0</v>
      </c>
      <c r="AE58" s="36">
        <f t="shared" si="21"/>
        <v>0</v>
      </c>
      <c r="AF58" s="5"/>
    </row>
    <row r="59" spans="1:32" ht="15">
      <c r="A59" s="24" t="s">
        <v>12327</v>
      </c>
      <c r="B59" s="15">
        <f t="shared" si="0"/>
        <v>0</v>
      </c>
      <c r="C59" s="22" t="s">
        <v>12328</v>
      </c>
      <c r="D59" s="10">
        <f t="shared" si="8"/>
        <v>0</v>
      </c>
      <c r="E59" s="17">
        <f t="shared" si="1"/>
        <v>0</v>
      </c>
      <c r="F59" s="18">
        <f t="shared" si="9"/>
        <v>0</v>
      </c>
      <c r="G59" s="19">
        <f t="shared" si="19"/>
        <v>0</v>
      </c>
      <c r="H59" s="23">
        <v>0</v>
      </c>
      <c r="I59" s="17">
        <f t="shared" si="2"/>
        <v>0</v>
      </c>
      <c r="J59" s="10">
        <f t="shared" si="11"/>
        <v>0</v>
      </c>
      <c r="K59" s="17">
        <f t="shared" si="12"/>
        <v>0</v>
      </c>
      <c r="L59" s="3">
        <f t="shared" si="3"/>
        <v>0</v>
      </c>
      <c r="M59" s="31">
        <v>0</v>
      </c>
      <c r="N59" s="30">
        <f t="shared" si="20"/>
        <v>0</v>
      </c>
      <c r="O59" s="17">
        <f t="shared" si="5"/>
        <v>0</v>
      </c>
      <c r="P59" s="17">
        <f t="shared" si="13"/>
        <v>0</v>
      </c>
      <c r="R59" s="17">
        <f t="shared" si="24"/>
        <v>0</v>
      </c>
      <c r="S59" s="17">
        <f t="shared" si="24"/>
        <v>0</v>
      </c>
      <c r="T59" s="17">
        <f t="shared" si="24"/>
        <v>0</v>
      </c>
      <c r="U59" s="17">
        <f t="shared" si="24"/>
        <v>0</v>
      </c>
      <c r="V59" s="17">
        <f t="shared" si="24"/>
        <v>0</v>
      </c>
      <c r="W59" s="17">
        <f t="shared" si="24"/>
        <v>0</v>
      </c>
      <c r="X59" s="17">
        <f t="shared" si="24"/>
        <v>0</v>
      </c>
      <c r="Z59" s="17">
        <f t="shared" si="23"/>
        <v>0</v>
      </c>
      <c r="AA59" s="17">
        <f t="shared" si="23"/>
        <v>0</v>
      </c>
      <c r="AB59" s="17">
        <f t="shared" si="23"/>
        <v>0</v>
      </c>
      <c r="AC59" s="17">
        <f t="shared" si="23"/>
        <v>0</v>
      </c>
      <c r="AE59" s="36">
        <f t="shared" si="21"/>
        <v>0</v>
      </c>
      <c r="AF59" s="5"/>
    </row>
    <row r="60" spans="1:32" ht="15">
      <c r="A60" s="24" t="s">
        <v>12329</v>
      </c>
      <c r="B60" s="15">
        <f t="shared" si="0"/>
        <v>0</v>
      </c>
      <c r="C60" s="22" t="s">
        <v>12330</v>
      </c>
      <c r="D60" s="10">
        <f t="shared" si="8"/>
        <v>0</v>
      </c>
      <c r="E60" s="17">
        <f t="shared" si="1"/>
        <v>0</v>
      </c>
      <c r="F60" s="18">
        <f t="shared" si="9"/>
        <v>0</v>
      </c>
      <c r="G60" s="19">
        <f t="shared" si="19"/>
        <v>0</v>
      </c>
      <c r="H60" s="23">
        <v>0</v>
      </c>
      <c r="I60" s="17">
        <f t="shared" si="2"/>
        <v>0</v>
      </c>
      <c r="J60" s="10">
        <f t="shared" si="11"/>
        <v>0</v>
      </c>
      <c r="K60" s="17">
        <f t="shared" si="12"/>
        <v>0</v>
      </c>
      <c r="L60" s="3">
        <f t="shared" si="3"/>
        <v>0</v>
      </c>
      <c r="M60" s="31">
        <v>0</v>
      </c>
      <c r="N60" s="30">
        <f t="shared" si="20"/>
        <v>0</v>
      </c>
      <c r="O60" s="17">
        <f t="shared" si="5"/>
        <v>0</v>
      </c>
      <c r="P60" s="17">
        <f t="shared" si="13"/>
        <v>0</v>
      </c>
      <c r="R60" s="17">
        <f t="shared" si="24"/>
        <v>0</v>
      </c>
      <c r="S60" s="17">
        <f t="shared" si="24"/>
        <v>0</v>
      </c>
      <c r="T60" s="17">
        <f t="shared" si="24"/>
        <v>0</v>
      </c>
      <c r="U60" s="17">
        <f t="shared" si="24"/>
        <v>0</v>
      </c>
      <c r="V60" s="17">
        <f t="shared" si="24"/>
        <v>0</v>
      </c>
      <c r="W60" s="17">
        <f t="shared" si="24"/>
        <v>0</v>
      </c>
      <c r="X60" s="17">
        <f t="shared" si="24"/>
        <v>0</v>
      </c>
      <c r="Z60" s="17">
        <f t="shared" si="23"/>
        <v>0</v>
      </c>
      <c r="AA60" s="17">
        <f t="shared" si="23"/>
        <v>0</v>
      </c>
      <c r="AB60" s="17">
        <f t="shared" si="23"/>
        <v>0</v>
      </c>
      <c r="AC60" s="17">
        <f t="shared" si="23"/>
        <v>0</v>
      </c>
      <c r="AE60" s="36">
        <f t="shared" si="21"/>
        <v>0</v>
      </c>
      <c r="AF60" s="33"/>
    </row>
    <row r="61" spans="1:32" ht="15">
      <c r="A61" s="24" t="s">
        <v>12331</v>
      </c>
      <c r="B61" s="15">
        <f t="shared" si="0"/>
        <v>0</v>
      </c>
      <c r="C61" s="22" t="s">
        <v>12332</v>
      </c>
      <c r="D61" s="10">
        <f t="shared" si="8"/>
        <v>0</v>
      </c>
      <c r="E61" s="17">
        <f t="shared" si="1"/>
        <v>0</v>
      </c>
      <c r="F61" s="18">
        <f t="shared" si="9"/>
        <v>0</v>
      </c>
      <c r="G61" s="19">
        <f t="shared" si="19"/>
        <v>0</v>
      </c>
      <c r="H61" s="23">
        <v>0</v>
      </c>
      <c r="I61" s="17">
        <f t="shared" si="2"/>
        <v>0</v>
      </c>
      <c r="J61" s="10">
        <f t="shared" si="11"/>
        <v>0</v>
      </c>
      <c r="K61" s="17">
        <f t="shared" si="12"/>
        <v>0</v>
      </c>
      <c r="L61" s="3">
        <f t="shared" si="3"/>
        <v>0</v>
      </c>
      <c r="M61" s="31">
        <v>0</v>
      </c>
      <c r="N61" s="30">
        <f t="shared" si="20"/>
        <v>0</v>
      </c>
      <c r="O61" s="17">
        <f t="shared" si="5"/>
        <v>0</v>
      </c>
      <c r="P61" s="17">
        <f t="shared" si="13"/>
        <v>0</v>
      </c>
      <c r="R61" s="17">
        <f t="shared" si="24"/>
        <v>0</v>
      </c>
      <c r="S61" s="17">
        <f t="shared" si="24"/>
        <v>0</v>
      </c>
      <c r="T61" s="17">
        <f t="shared" si="24"/>
        <v>0</v>
      </c>
      <c r="U61" s="17">
        <f t="shared" si="24"/>
        <v>0</v>
      </c>
      <c r="V61" s="17">
        <f t="shared" si="24"/>
        <v>0</v>
      </c>
      <c r="W61" s="17">
        <f t="shared" si="24"/>
        <v>0</v>
      </c>
      <c r="X61" s="17">
        <f t="shared" si="24"/>
        <v>0</v>
      </c>
      <c r="Z61" s="17">
        <f t="shared" si="23"/>
        <v>0</v>
      </c>
      <c r="AA61" s="17">
        <f t="shared" si="23"/>
        <v>0</v>
      </c>
      <c r="AB61" s="17">
        <f t="shared" si="23"/>
        <v>0</v>
      </c>
      <c r="AC61" s="17">
        <f t="shared" si="23"/>
        <v>0</v>
      </c>
      <c r="AE61" s="36">
        <f t="shared" si="21"/>
        <v>0</v>
      </c>
      <c r="AF61" s="33"/>
    </row>
    <row r="62" spans="1:32" ht="15">
      <c r="A62" s="24" t="s">
        <v>12333</v>
      </c>
      <c r="B62" s="15">
        <f t="shared" si="0"/>
        <v>0</v>
      </c>
      <c r="C62" s="22" t="s">
        <v>12334</v>
      </c>
      <c r="D62" s="10">
        <f t="shared" si="8"/>
        <v>0</v>
      </c>
      <c r="E62" s="17">
        <f t="shared" si="1"/>
        <v>0</v>
      </c>
      <c r="F62" s="18">
        <f t="shared" si="9"/>
        <v>0</v>
      </c>
      <c r="G62" s="19">
        <f t="shared" si="19"/>
        <v>0</v>
      </c>
      <c r="H62" s="23">
        <v>0</v>
      </c>
      <c r="I62" s="17">
        <f t="shared" si="2"/>
        <v>0</v>
      </c>
      <c r="J62" s="10">
        <f t="shared" si="11"/>
        <v>0</v>
      </c>
      <c r="K62" s="17">
        <f t="shared" si="12"/>
        <v>0</v>
      </c>
      <c r="L62" s="3">
        <f t="shared" si="3"/>
        <v>0</v>
      </c>
      <c r="M62" s="31">
        <v>0</v>
      </c>
      <c r="N62" s="30">
        <f t="shared" si="20"/>
        <v>0</v>
      </c>
      <c r="O62" s="17">
        <f t="shared" si="5"/>
        <v>0</v>
      </c>
      <c r="P62" s="17">
        <f t="shared" si="13"/>
        <v>0</v>
      </c>
      <c r="R62" s="17">
        <f t="shared" si="24"/>
        <v>0</v>
      </c>
      <c r="S62" s="17">
        <f t="shared" si="24"/>
        <v>0</v>
      </c>
      <c r="T62" s="17">
        <f t="shared" si="24"/>
        <v>0</v>
      </c>
      <c r="U62" s="17">
        <f t="shared" si="24"/>
        <v>0</v>
      </c>
      <c r="V62" s="17">
        <f t="shared" si="24"/>
        <v>0</v>
      </c>
      <c r="W62" s="17">
        <f t="shared" si="24"/>
        <v>0</v>
      </c>
      <c r="X62" s="17">
        <f t="shared" si="24"/>
        <v>0</v>
      </c>
      <c r="Z62" s="17">
        <f t="shared" si="23"/>
        <v>0</v>
      </c>
      <c r="AA62" s="17">
        <f t="shared" si="23"/>
        <v>0</v>
      </c>
      <c r="AB62" s="17">
        <f t="shared" si="23"/>
        <v>0</v>
      </c>
      <c r="AC62" s="17">
        <f t="shared" si="23"/>
        <v>0</v>
      </c>
      <c r="AE62" s="36">
        <f t="shared" si="21"/>
        <v>0</v>
      </c>
      <c r="AF62" s="5"/>
    </row>
    <row r="63" spans="1:32" ht="15">
      <c r="A63" s="24" t="s">
        <v>12335</v>
      </c>
      <c r="B63" s="15">
        <f t="shared" si="0"/>
        <v>0</v>
      </c>
      <c r="C63" s="22" t="s">
        <v>12336</v>
      </c>
      <c r="D63" s="10">
        <f t="shared" si="8"/>
        <v>0</v>
      </c>
      <c r="E63" s="17">
        <f t="shared" si="1"/>
        <v>0</v>
      </c>
      <c r="F63" s="18">
        <f t="shared" si="9"/>
        <v>0</v>
      </c>
      <c r="G63" s="19">
        <f t="shared" si="19"/>
        <v>0</v>
      </c>
      <c r="H63" s="23">
        <v>0</v>
      </c>
      <c r="I63" s="17">
        <f t="shared" si="2"/>
        <v>0</v>
      </c>
      <c r="J63" s="10">
        <f t="shared" si="11"/>
        <v>0</v>
      </c>
      <c r="K63" s="17">
        <f t="shared" si="12"/>
        <v>0</v>
      </c>
      <c r="L63" s="3">
        <f t="shared" si="3"/>
        <v>0</v>
      </c>
      <c r="M63" s="31">
        <v>0</v>
      </c>
      <c r="N63" s="30">
        <f t="shared" si="20"/>
        <v>0</v>
      </c>
      <c r="O63" s="17">
        <f t="shared" si="5"/>
        <v>0</v>
      </c>
      <c r="P63" s="17">
        <f t="shared" si="13"/>
        <v>0</v>
      </c>
      <c r="R63" s="17">
        <f t="shared" si="24"/>
        <v>0</v>
      </c>
      <c r="S63" s="17">
        <f t="shared" si="24"/>
        <v>0</v>
      </c>
      <c r="T63" s="17">
        <f t="shared" si="24"/>
        <v>0</v>
      </c>
      <c r="U63" s="17">
        <f t="shared" si="24"/>
        <v>0</v>
      </c>
      <c r="V63" s="17">
        <f t="shared" si="24"/>
        <v>0</v>
      </c>
      <c r="W63" s="17">
        <f t="shared" si="24"/>
        <v>0</v>
      </c>
      <c r="X63" s="17">
        <f t="shared" si="24"/>
        <v>0</v>
      </c>
      <c r="Z63" s="17">
        <f t="shared" si="23"/>
        <v>0</v>
      </c>
      <c r="AA63" s="17">
        <f t="shared" si="23"/>
        <v>0</v>
      </c>
      <c r="AB63" s="17">
        <f t="shared" si="23"/>
        <v>0</v>
      </c>
      <c r="AC63" s="17">
        <f t="shared" si="23"/>
        <v>0</v>
      </c>
      <c r="AE63" s="36">
        <f t="shared" si="21"/>
        <v>0</v>
      </c>
      <c r="AF63" s="5"/>
    </row>
    <row r="64" spans="1:32" ht="15">
      <c r="A64" s="24" t="s">
        <v>12337</v>
      </c>
      <c r="B64" s="15">
        <f t="shared" si="0"/>
        <v>0</v>
      </c>
      <c r="C64" s="22" t="s">
        <v>12338</v>
      </c>
      <c r="D64" s="10">
        <f t="shared" si="8"/>
        <v>0</v>
      </c>
      <c r="E64" s="17">
        <f t="shared" si="1"/>
        <v>0</v>
      </c>
      <c r="F64" s="18">
        <f t="shared" si="9"/>
        <v>0</v>
      </c>
      <c r="G64" s="19">
        <f t="shared" si="19"/>
        <v>0</v>
      </c>
      <c r="H64" s="23">
        <v>0</v>
      </c>
      <c r="I64" s="17">
        <f t="shared" si="2"/>
        <v>0</v>
      </c>
      <c r="J64" s="10">
        <f t="shared" si="11"/>
        <v>0</v>
      </c>
      <c r="K64" s="17">
        <f t="shared" si="12"/>
        <v>0</v>
      </c>
      <c r="L64" s="3">
        <f t="shared" si="3"/>
        <v>0</v>
      </c>
      <c r="M64" s="31">
        <v>0</v>
      </c>
      <c r="N64" s="30">
        <f t="shared" si="20"/>
        <v>0</v>
      </c>
      <c r="O64" s="17">
        <f t="shared" si="5"/>
        <v>0</v>
      </c>
      <c r="P64" s="17">
        <f t="shared" si="13"/>
        <v>0</v>
      </c>
      <c r="R64" s="17">
        <f t="shared" si="24"/>
        <v>0</v>
      </c>
      <c r="S64" s="17">
        <f t="shared" si="24"/>
        <v>0</v>
      </c>
      <c r="T64" s="17">
        <f t="shared" si="24"/>
        <v>0</v>
      </c>
      <c r="U64" s="17">
        <f t="shared" si="24"/>
        <v>0</v>
      </c>
      <c r="V64" s="17">
        <f t="shared" si="24"/>
        <v>0</v>
      </c>
      <c r="W64" s="17">
        <f t="shared" si="24"/>
        <v>0</v>
      </c>
      <c r="X64" s="17">
        <f t="shared" si="24"/>
        <v>0</v>
      </c>
      <c r="Z64" s="17">
        <f t="shared" si="23"/>
        <v>0</v>
      </c>
      <c r="AA64" s="17">
        <f t="shared" si="23"/>
        <v>0</v>
      </c>
      <c r="AB64" s="17">
        <f t="shared" si="23"/>
        <v>0</v>
      </c>
      <c r="AC64" s="17">
        <f t="shared" si="23"/>
        <v>0</v>
      </c>
      <c r="AE64" s="36">
        <f t="shared" si="21"/>
        <v>0</v>
      </c>
      <c r="AF64" s="33"/>
    </row>
    <row r="65" spans="1:32" ht="15">
      <c r="A65" s="24" t="s">
        <v>12339</v>
      </c>
      <c r="B65" s="15">
        <f t="shared" si="0"/>
        <v>0</v>
      </c>
      <c r="C65" s="22" t="s">
        <v>12340</v>
      </c>
      <c r="D65" s="10">
        <f t="shared" si="8"/>
        <v>0</v>
      </c>
      <c r="E65" s="17">
        <f t="shared" si="1"/>
        <v>0</v>
      </c>
      <c r="F65" s="18">
        <f t="shared" si="9"/>
        <v>0</v>
      </c>
      <c r="G65" s="19">
        <f t="shared" si="19"/>
        <v>0</v>
      </c>
      <c r="H65" s="23">
        <v>0</v>
      </c>
      <c r="I65" s="17">
        <f t="shared" si="2"/>
        <v>0</v>
      </c>
      <c r="J65" s="10">
        <f t="shared" si="11"/>
        <v>0</v>
      </c>
      <c r="K65" s="17">
        <f t="shared" si="12"/>
        <v>0</v>
      </c>
      <c r="L65" s="3">
        <f t="shared" si="3"/>
        <v>0</v>
      </c>
      <c r="M65" s="31">
        <v>0</v>
      </c>
      <c r="N65" s="30">
        <f t="shared" si="20"/>
        <v>0</v>
      </c>
      <c r="O65" s="17">
        <f t="shared" si="5"/>
        <v>0</v>
      </c>
      <c r="P65" s="17">
        <f t="shared" si="13"/>
        <v>0</v>
      </c>
      <c r="R65" s="17">
        <f t="shared" si="24"/>
        <v>0</v>
      </c>
      <c r="S65" s="17">
        <f t="shared" si="24"/>
        <v>0</v>
      </c>
      <c r="T65" s="17">
        <f t="shared" si="24"/>
        <v>0</v>
      </c>
      <c r="U65" s="17">
        <f t="shared" si="24"/>
        <v>0</v>
      </c>
      <c r="V65" s="17">
        <f t="shared" si="24"/>
        <v>0</v>
      </c>
      <c r="W65" s="17">
        <f t="shared" si="24"/>
        <v>0</v>
      </c>
      <c r="X65" s="17">
        <f t="shared" si="24"/>
        <v>0</v>
      </c>
      <c r="Z65" s="17">
        <f t="shared" si="23"/>
        <v>0</v>
      </c>
      <c r="AA65" s="17">
        <f t="shared" si="23"/>
        <v>0</v>
      </c>
      <c r="AB65" s="17">
        <f t="shared" si="23"/>
        <v>0</v>
      </c>
      <c r="AC65" s="17">
        <f t="shared" si="23"/>
        <v>0</v>
      </c>
      <c r="AE65" s="36">
        <f t="shared" si="21"/>
        <v>0</v>
      </c>
      <c r="AF65" s="33"/>
    </row>
    <row r="66" spans="1:32" ht="15">
      <c r="A66" s="24" t="s">
        <v>12341</v>
      </c>
      <c r="B66" s="15">
        <f t="shared" si="0"/>
        <v>0</v>
      </c>
      <c r="C66" s="22" t="s">
        <v>12342</v>
      </c>
      <c r="D66" s="10">
        <f t="shared" si="8"/>
        <v>0</v>
      </c>
      <c r="E66" s="17">
        <f t="shared" si="1"/>
        <v>0</v>
      </c>
      <c r="F66" s="18">
        <f t="shared" si="9"/>
        <v>0</v>
      </c>
      <c r="G66" s="19">
        <f t="shared" si="19"/>
        <v>0</v>
      </c>
      <c r="H66" s="23">
        <v>0</v>
      </c>
      <c r="I66" s="17">
        <f t="shared" si="2"/>
        <v>0</v>
      </c>
      <c r="J66" s="10">
        <f t="shared" si="11"/>
        <v>0</v>
      </c>
      <c r="K66" s="17">
        <f t="shared" si="12"/>
        <v>0</v>
      </c>
      <c r="L66" s="3">
        <f t="shared" si="3"/>
        <v>0</v>
      </c>
      <c r="M66" s="31">
        <v>0</v>
      </c>
      <c r="N66" s="30">
        <f t="shared" si="20"/>
        <v>0</v>
      </c>
      <c r="O66" s="17">
        <f t="shared" si="5"/>
        <v>0</v>
      </c>
      <c r="P66" s="17">
        <f t="shared" si="13"/>
        <v>0</v>
      </c>
      <c r="R66" s="17">
        <f t="shared" si="24"/>
        <v>0</v>
      </c>
      <c r="S66" s="17">
        <f t="shared" si="24"/>
        <v>0</v>
      </c>
      <c r="T66" s="17">
        <f t="shared" si="24"/>
        <v>0</v>
      </c>
      <c r="U66" s="17">
        <f t="shared" si="24"/>
        <v>0</v>
      </c>
      <c r="V66" s="17">
        <f t="shared" si="24"/>
        <v>0</v>
      </c>
      <c r="W66" s="17">
        <f t="shared" si="24"/>
        <v>0</v>
      </c>
      <c r="X66" s="17">
        <f t="shared" si="24"/>
        <v>0</v>
      </c>
      <c r="Z66" s="17">
        <f t="shared" si="23"/>
        <v>0</v>
      </c>
      <c r="AA66" s="17">
        <f t="shared" si="23"/>
        <v>0</v>
      </c>
      <c r="AB66" s="17">
        <f t="shared" si="23"/>
        <v>0</v>
      </c>
      <c r="AC66" s="17">
        <f t="shared" si="23"/>
        <v>0</v>
      </c>
      <c r="AE66" s="36">
        <f t="shared" si="21"/>
        <v>0</v>
      </c>
      <c r="AF66" s="5"/>
    </row>
    <row r="67" spans="1:32" ht="15">
      <c r="A67" s="24" t="s">
        <v>12343</v>
      </c>
      <c r="B67" s="15">
        <f t="shared" si="0"/>
        <v>0</v>
      </c>
      <c r="C67" s="22" t="s">
        <v>12344</v>
      </c>
      <c r="D67" s="10">
        <f t="shared" si="8"/>
        <v>0</v>
      </c>
      <c r="E67" s="17">
        <f t="shared" si="1"/>
        <v>0</v>
      </c>
      <c r="F67" s="18">
        <f t="shared" si="9"/>
        <v>0</v>
      </c>
      <c r="G67" s="19">
        <f t="shared" si="19"/>
        <v>0</v>
      </c>
      <c r="H67" s="23">
        <v>0</v>
      </c>
      <c r="I67" s="17">
        <f t="shared" si="2"/>
        <v>0</v>
      </c>
      <c r="J67" s="10">
        <f t="shared" si="11"/>
        <v>0</v>
      </c>
      <c r="K67" s="17">
        <f t="shared" si="12"/>
        <v>0</v>
      </c>
      <c r="L67" s="3">
        <f t="shared" si="3"/>
        <v>0</v>
      </c>
      <c r="M67" s="31">
        <v>0</v>
      </c>
      <c r="N67" s="30">
        <f t="shared" si="20"/>
        <v>0</v>
      </c>
      <c r="O67" s="17">
        <f t="shared" si="5"/>
        <v>0</v>
      </c>
      <c r="P67" s="17">
        <f t="shared" si="13"/>
        <v>0</v>
      </c>
      <c r="R67" s="17">
        <f t="shared" si="24"/>
        <v>0</v>
      </c>
      <c r="S67" s="17">
        <f t="shared" si="24"/>
        <v>0</v>
      </c>
      <c r="T67" s="17">
        <f t="shared" si="24"/>
        <v>0</v>
      </c>
      <c r="U67" s="17">
        <f t="shared" si="24"/>
        <v>0</v>
      </c>
      <c r="V67" s="17">
        <f t="shared" si="24"/>
        <v>0</v>
      </c>
      <c r="W67" s="17">
        <f t="shared" si="24"/>
        <v>0</v>
      </c>
      <c r="X67" s="17">
        <f t="shared" si="24"/>
        <v>0</v>
      </c>
      <c r="Z67" s="17">
        <f t="shared" si="23"/>
        <v>0</v>
      </c>
      <c r="AA67" s="17">
        <f t="shared" si="23"/>
        <v>0</v>
      </c>
      <c r="AB67" s="17">
        <f t="shared" si="23"/>
        <v>0</v>
      </c>
      <c r="AC67" s="17">
        <f t="shared" si="23"/>
        <v>0</v>
      </c>
      <c r="AE67" s="36">
        <f t="shared" si="21"/>
        <v>0</v>
      </c>
      <c r="AF67" s="5"/>
    </row>
    <row r="68" spans="1:32" ht="15">
      <c r="A68" s="24" t="s">
        <v>12345</v>
      </c>
      <c r="B68" s="15">
        <f t="shared" si="0"/>
        <v>0</v>
      </c>
      <c r="C68" s="22" t="s">
        <v>12346</v>
      </c>
      <c r="D68" s="10">
        <f t="shared" si="8"/>
        <v>0</v>
      </c>
      <c r="E68" s="17">
        <f t="shared" si="1"/>
        <v>0</v>
      </c>
      <c r="F68" s="18">
        <f t="shared" si="9"/>
        <v>0</v>
      </c>
      <c r="G68" s="19">
        <f t="shared" si="19"/>
        <v>0</v>
      </c>
      <c r="H68" s="23">
        <v>0</v>
      </c>
      <c r="I68" s="17">
        <f t="shared" si="2"/>
        <v>0</v>
      </c>
      <c r="J68" s="10">
        <f t="shared" si="11"/>
        <v>0</v>
      </c>
      <c r="K68" s="17">
        <f t="shared" si="12"/>
        <v>0</v>
      </c>
      <c r="L68" s="3">
        <f t="shared" si="3"/>
        <v>0</v>
      </c>
      <c r="M68" s="31">
        <v>0</v>
      </c>
      <c r="N68" s="30">
        <f t="shared" si="20"/>
        <v>0</v>
      </c>
      <c r="O68" s="17">
        <f t="shared" si="5"/>
        <v>0</v>
      </c>
      <c r="P68" s="17">
        <f t="shared" si="13"/>
        <v>0</v>
      </c>
      <c r="R68" s="17">
        <f t="shared" ref="R68:X77" si="25">SUMPRODUCT(R$374:R$599*(LEFT($A$374:$A$599,LEN($A68))=$A68))</f>
        <v>0</v>
      </c>
      <c r="S68" s="17">
        <f t="shared" si="25"/>
        <v>0</v>
      </c>
      <c r="T68" s="17">
        <f t="shared" si="25"/>
        <v>0</v>
      </c>
      <c r="U68" s="17">
        <f t="shared" si="25"/>
        <v>0</v>
      </c>
      <c r="V68" s="17">
        <f t="shared" si="25"/>
        <v>0</v>
      </c>
      <c r="W68" s="17">
        <f t="shared" si="25"/>
        <v>0</v>
      </c>
      <c r="X68" s="17">
        <f t="shared" si="25"/>
        <v>0</v>
      </c>
      <c r="Z68" s="17">
        <f t="shared" ref="Z68:AC87" si="26">SUMPRODUCT(Z$374:Z$599*(LEFT($A$374:$A$599,LEN($A68))=$A68))</f>
        <v>0</v>
      </c>
      <c r="AA68" s="17">
        <f t="shared" si="26"/>
        <v>0</v>
      </c>
      <c r="AB68" s="17">
        <f t="shared" si="26"/>
        <v>0</v>
      </c>
      <c r="AC68" s="17">
        <f t="shared" si="26"/>
        <v>0</v>
      </c>
      <c r="AE68" s="36">
        <f t="shared" si="21"/>
        <v>0</v>
      </c>
      <c r="AF68" s="33"/>
    </row>
    <row r="69" spans="1:32" ht="15">
      <c r="A69" s="24" t="s">
        <v>12347</v>
      </c>
      <c r="B69" s="15">
        <f t="shared" si="0"/>
        <v>0</v>
      </c>
      <c r="C69" s="22" t="s">
        <v>12348</v>
      </c>
      <c r="D69" s="10">
        <f t="shared" si="8"/>
        <v>0</v>
      </c>
      <c r="E69" s="17">
        <f t="shared" si="1"/>
        <v>0</v>
      </c>
      <c r="F69" s="18">
        <f t="shared" si="9"/>
        <v>0</v>
      </c>
      <c r="G69" s="19">
        <f t="shared" si="19"/>
        <v>0</v>
      </c>
      <c r="H69" s="23">
        <v>0</v>
      </c>
      <c r="I69" s="17">
        <f t="shared" si="2"/>
        <v>0</v>
      </c>
      <c r="J69" s="10">
        <f t="shared" si="11"/>
        <v>0</v>
      </c>
      <c r="K69" s="17">
        <f t="shared" si="12"/>
        <v>0</v>
      </c>
      <c r="L69" s="3">
        <f t="shared" si="3"/>
        <v>0</v>
      </c>
      <c r="M69" s="31">
        <v>0</v>
      </c>
      <c r="N69" s="30">
        <f t="shared" si="20"/>
        <v>0</v>
      </c>
      <c r="O69" s="17">
        <f t="shared" si="5"/>
        <v>0</v>
      </c>
      <c r="P69" s="17">
        <f t="shared" si="13"/>
        <v>0</v>
      </c>
      <c r="R69" s="17">
        <f t="shared" si="25"/>
        <v>0</v>
      </c>
      <c r="S69" s="17">
        <f t="shared" si="25"/>
        <v>0</v>
      </c>
      <c r="T69" s="17">
        <f t="shared" si="25"/>
        <v>0</v>
      </c>
      <c r="U69" s="17">
        <f t="shared" si="25"/>
        <v>0</v>
      </c>
      <c r="V69" s="17">
        <f t="shared" si="25"/>
        <v>0</v>
      </c>
      <c r="W69" s="17">
        <f t="shared" si="25"/>
        <v>0</v>
      </c>
      <c r="X69" s="17">
        <f t="shared" si="25"/>
        <v>0</v>
      </c>
      <c r="Z69" s="17">
        <f t="shared" si="26"/>
        <v>0</v>
      </c>
      <c r="AA69" s="17">
        <f t="shared" si="26"/>
        <v>0</v>
      </c>
      <c r="AB69" s="17">
        <f t="shared" si="26"/>
        <v>0</v>
      </c>
      <c r="AC69" s="17">
        <f t="shared" si="26"/>
        <v>0</v>
      </c>
      <c r="AE69" s="36">
        <f t="shared" si="21"/>
        <v>0</v>
      </c>
      <c r="AF69" s="33"/>
    </row>
    <row r="70" spans="1:32" ht="15">
      <c r="A70" s="24" t="s">
        <v>12349</v>
      </c>
      <c r="B70" s="15">
        <f t="shared" si="0"/>
        <v>0</v>
      </c>
      <c r="C70" s="22" t="s">
        <v>12350</v>
      </c>
      <c r="D70" s="10">
        <f t="shared" si="8"/>
        <v>0</v>
      </c>
      <c r="E70" s="17">
        <f t="shared" si="1"/>
        <v>0</v>
      </c>
      <c r="F70" s="18">
        <f t="shared" si="9"/>
        <v>0</v>
      </c>
      <c r="G70" s="19">
        <f t="shared" si="19"/>
        <v>0</v>
      </c>
      <c r="H70" s="20">
        <v>0</v>
      </c>
      <c r="I70" s="17">
        <f t="shared" si="2"/>
        <v>0</v>
      </c>
      <c r="J70" s="10">
        <f t="shared" si="11"/>
        <v>0</v>
      </c>
      <c r="K70" s="17">
        <f t="shared" si="12"/>
        <v>0</v>
      </c>
      <c r="L70" s="3">
        <f t="shared" si="3"/>
        <v>0</v>
      </c>
      <c r="M70" s="31">
        <v>0</v>
      </c>
      <c r="N70" s="30">
        <f t="shared" si="20"/>
        <v>0</v>
      </c>
      <c r="O70" s="17">
        <f t="shared" si="5"/>
        <v>0</v>
      </c>
      <c r="P70" s="17">
        <f t="shared" si="13"/>
        <v>0</v>
      </c>
      <c r="R70" s="17">
        <f t="shared" si="25"/>
        <v>0</v>
      </c>
      <c r="S70" s="17">
        <f t="shared" si="25"/>
        <v>0</v>
      </c>
      <c r="T70" s="17">
        <f t="shared" si="25"/>
        <v>0</v>
      </c>
      <c r="U70" s="17">
        <f t="shared" si="25"/>
        <v>0</v>
      </c>
      <c r="V70" s="17">
        <f t="shared" si="25"/>
        <v>0</v>
      </c>
      <c r="W70" s="17">
        <f t="shared" si="25"/>
        <v>0</v>
      </c>
      <c r="X70" s="17">
        <f t="shared" si="25"/>
        <v>0</v>
      </c>
      <c r="Z70" s="17">
        <f t="shared" si="26"/>
        <v>0</v>
      </c>
      <c r="AA70" s="17">
        <f t="shared" si="26"/>
        <v>0</v>
      </c>
      <c r="AB70" s="17">
        <f t="shared" si="26"/>
        <v>0</v>
      </c>
      <c r="AC70" s="17">
        <f t="shared" si="26"/>
        <v>0</v>
      </c>
      <c r="AE70" s="36">
        <f t="shared" si="21"/>
        <v>0</v>
      </c>
      <c r="AF70" s="5"/>
    </row>
    <row r="71" spans="1:32" ht="15">
      <c r="A71" s="24" t="s">
        <v>12351</v>
      </c>
      <c r="B71" s="15">
        <f t="shared" si="0"/>
        <v>0</v>
      </c>
      <c r="C71" s="22" t="s">
        <v>12352</v>
      </c>
      <c r="D71" s="10">
        <f t="shared" si="8"/>
        <v>0</v>
      </c>
      <c r="E71" s="17">
        <f t="shared" si="1"/>
        <v>0</v>
      </c>
      <c r="F71" s="18">
        <f t="shared" si="9"/>
        <v>0</v>
      </c>
      <c r="G71" s="19">
        <f t="shared" si="19"/>
        <v>0</v>
      </c>
      <c r="H71" s="23">
        <v>0</v>
      </c>
      <c r="I71" s="17">
        <f t="shared" si="2"/>
        <v>0</v>
      </c>
      <c r="J71" s="10">
        <f t="shared" si="11"/>
        <v>0</v>
      </c>
      <c r="K71" s="17">
        <f t="shared" si="12"/>
        <v>0</v>
      </c>
      <c r="L71" s="3">
        <f t="shared" si="3"/>
        <v>0</v>
      </c>
      <c r="M71" s="31">
        <v>0</v>
      </c>
      <c r="N71" s="30">
        <f t="shared" si="20"/>
        <v>0</v>
      </c>
      <c r="O71" s="17">
        <f t="shared" si="5"/>
        <v>0</v>
      </c>
      <c r="P71" s="17">
        <f t="shared" si="13"/>
        <v>0</v>
      </c>
      <c r="R71" s="17">
        <f t="shared" si="25"/>
        <v>0</v>
      </c>
      <c r="S71" s="17">
        <f t="shared" si="25"/>
        <v>0</v>
      </c>
      <c r="T71" s="17">
        <f t="shared" si="25"/>
        <v>0</v>
      </c>
      <c r="U71" s="17">
        <f t="shared" si="25"/>
        <v>0</v>
      </c>
      <c r="V71" s="17">
        <f t="shared" si="25"/>
        <v>0</v>
      </c>
      <c r="W71" s="17">
        <f t="shared" si="25"/>
        <v>0</v>
      </c>
      <c r="X71" s="17">
        <f t="shared" si="25"/>
        <v>0</v>
      </c>
      <c r="Z71" s="17">
        <f t="shared" si="26"/>
        <v>0</v>
      </c>
      <c r="AA71" s="17">
        <f t="shared" si="26"/>
        <v>0</v>
      </c>
      <c r="AB71" s="17">
        <f t="shared" si="26"/>
        <v>0</v>
      </c>
      <c r="AC71" s="17">
        <f t="shared" si="26"/>
        <v>0</v>
      </c>
      <c r="AE71" s="36">
        <f t="shared" si="21"/>
        <v>0</v>
      </c>
      <c r="AF71" s="5"/>
    </row>
    <row r="72" spans="1:32" ht="15">
      <c r="A72" s="24" t="s">
        <v>12353</v>
      </c>
      <c r="B72" s="15">
        <f t="shared" ref="B72:B135" si="27">D72-J72</f>
        <v>0</v>
      </c>
      <c r="C72" s="22" t="s">
        <v>12354</v>
      </c>
      <c r="D72" s="10">
        <f t="shared" si="8"/>
        <v>0</v>
      </c>
      <c r="E72" s="17">
        <f t="shared" ref="E72:E135" si="28">SUMPRODUCT(E$374:E$599*(LEFT($A$374:$A$599,LEN($A72))=$A72))</f>
        <v>0</v>
      </c>
      <c r="F72" s="18">
        <f t="shared" si="9"/>
        <v>0</v>
      </c>
      <c r="G72" s="19">
        <f t="shared" si="19"/>
        <v>0</v>
      </c>
      <c r="H72" s="23">
        <v>0</v>
      </c>
      <c r="I72" s="17">
        <f t="shared" ref="I72:I135" si="29">SUMPRODUCT(I$374:I$599*(LEFT($A$374:$A$599,LEN($A72))=$A72))</f>
        <v>0</v>
      </c>
      <c r="J72" s="10">
        <f t="shared" si="11"/>
        <v>0</v>
      </c>
      <c r="K72" s="17">
        <f t="shared" si="12"/>
        <v>0</v>
      </c>
      <c r="L72" s="3">
        <f t="shared" ref="L72:L135" si="30">SUM(M72:P72)</f>
        <v>0</v>
      </c>
      <c r="M72" s="31">
        <v>0</v>
      </c>
      <c r="N72" s="30">
        <f t="shared" si="20"/>
        <v>0</v>
      </c>
      <c r="O72" s="17">
        <f t="shared" ref="O72:O135" si="31">SUMPRODUCT(O$374:O$599*(LEFT($A$374:$A$599,LEN($A72))=$A72))</f>
        <v>0</v>
      </c>
      <c r="P72" s="17">
        <f t="shared" si="13"/>
        <v>0</v>
      </c>
      <c r="R72" s="17">
        <f t="shared" si="25"/>
        <v>0</v>
      </c>
      <c r="S72" s="17">
        <f t="shared" si="25"/>
        <v>0</v>
      </c>
      <c r="T72" s="17">
        <f t="shared" si="25"/>
        <v>0</v>
      </c>
      <c r="U72" s="17">
        <f t="shared" si="25"/>
        <v>0</v>
      </c>
      <c r="V72" s="17">
        <f t="shared" si="25"/>
        <v>0</v>
      </c>
      <c r="W72" s="17">
        <f t="shared" si="25"/>
        <v>0</v>
      </c>
      <c r="X72" s="17">
        <f t="shared" si="25"/>
        <v>0</v>
      </c>
      <c r="Z72" s="17">
        <f t="shared" si="26"/>
        <v>0</v>
      </c>
      <c r="AA72" s="17">
        <f t="shared" si="26"/>
        <v>0</v>
      </c>
      <c r="AB72" s="17">
        <f t="shared" si="26"/>
        <v>0</v>
      </c>
      <c r="AC72" s="17">
        <f t="shared" si="26"/>
        <v>0</v>
      </c>
      <c r="AE72" s="36">
        <f t="shared" si="21"/>
        <v>0</v>
      </c>
      <c r="AF72" s="33"/>
    </row>
    <row r="73" spans="1:32" ht="15">
      <c r="A73" s="24" t="s">
        <v>12355</v>
      </c>
      <c r="B73" s="15">
        <f t="shared" si="27"/>
        <v>0</v>
      </c>
      <c r="C73" s="22" t="s">
        <v>12356</v>
      </c>
      <c r="D73" s="10">
        <f t="shared" ref="D73:D136" si="32">SUM(E73:F73)</f>
        <v>0</v>
      </c>
      <c r="E73" s="17">
        <f t="shared" si="28"/>
        <v>0</v>
      </c>
      <c r="F73" s="18">
        <f t="shared" ref="F73:F136" si="33">SUM(G73:I73)</f>
        <v>0</v>
      </c>
      <c r="G73" s="19">
        <f t="shared" si="19"/>
        <v>0</v>
      </c>
      <c r="H73" s="23">
        <v>0</v>
      </c>
      <c r="I73" s="17">
        <f t="shared" si="29"/>
        <v>0</v>
      </c>
      <c r="J73" s="10">
        <f t="shared" ref="J73:J136" si="34">SUM(K73:L73)</f>
        <v>0</v>
      </c>
      <c r="K73" s="17">
        <f t="shared" ref="K73:K136" si="35">SUMPRODUCT(K$374:K$599*(LEFT($A$374:$A$599,LEN($A73))=$A73))+MIN(SUMPRODUCT(P$374:P$599*(LEFT($A$374:$A$599,LEN($A73))=$A73))+AE73,0)</f>
        <v>0</v>
      </c>
      <c r="L73" s="3">
        <f t="shared" si="30"/>
        <v>0</v>
      </c>
      <c r="M73" s="31">
        <v>0</v>
      </c>
      <c r="N73" s="30">
        <f t="shared" si="20"/>
        <v>0</v>
      </c>
      <c r="O73" s="17">
        <f t="shared" si="31"/>
        <v>0</v>
      </c>
      <c r="P73" s="17">
        <f t="shared" ref="P73:P136" si="36">MAX(SUMPRODUCT(P$374:P$599*(LEFT($A$374:$A$599,LEN($A73))=$A73))+AE73,0)</f>
        <v>0</v>
      </c>
      <c r="R73" s="17">
        <f t="shared" si="25"/>
        <v>0</v>
      </c>
      <c r="S73" s="17">
        <f t="shared" si="25"/>
        <v>0</v>
      </c>
      <c r="T73" s="17">
        <f t="shared" si="25"/>
        <v>0</v>
      </c>
      <c r="U73" s="17">
        <f t="shared" si="25"/>
        <v>0</v>
      </c>
      <c r="V73" s="17">
        <f t="shared" si="25"/>
        <v>0</v>
      </c>
      <c r="W73" s="17">
        <f t="shared" si="25"/>
        <v>0</v>
      </c>
      <c r="X73" s="17">
        <f t="shared" si="25"/>
        <v>0</v>
      </c>
      <c r="Z73" s="17">
        <f t="shared" si="26"/>
        <v>0</v>
      </c>
      <c r="AA73" s="17">
        <f t="shared" si="26"/>
        <v>0</v>
      </c>
      <c r="AB73" s="17">
        <f t="shared" si="26"/>
        <v>0</v>
      </c>
      <c r="AC73" s="17">
        <f t="shared" si="26"/>
        <v>0</v>
      </c>
      <c r="AE73" s="36">
        <f t="shared" si="21"/>
        <v>0</v>
      </c>
      <c r="AF73" s="33"/>
    </row>
    <row r="74" spans="1:32" ht="15">
      <c r="A74" s="24" t="s">
        <v>12357</v>
      </c>
      <c r="B74" s="15">
        <f t="shared" si="27"/>
        <v>0</v>
      </c>
      <c r="C74" s="22" t="s">
        <v>12358</v>
      </c>
      <c r="D74" s="10">
        <f t="shared" si="32"/>
        <v>0</v>
      </c>
      <c r="E74" s="17">
        <f t="shared" si="28"/>
        <v>0</v>
      </c>
      <c r="F74" s="18">
        <f t="shared" si="33"/>
        <v>0</v>
      </c>
      <c r="G74" s="19">
        <f t="shared" si="19"/>
        <v>0</v>
      </c>
      <c r="H74" s="23">
        <v>0</v>
      </c>
      <c r="I74" s="17">
        <f t="shared" si="29"/>
        <v>0</v>
      </c>
      <c r="J74" s="10">
        <f t="shared" si="34"/>
        <v>0</v>
      </c>
      <c r="K74" s="17">
        <f t="shared" si="35"/>
        <v>0</v>
      </c>
      <c r="L74" s="3">
        <f t="shared" si="30"/>
        <v>0</v>
      </c>
      <c r="M74" s="31">
        <v>0</v>
      </c>
      <c r="N74" s="30">
        <f t="shared" si="20"/>
        <v>0</v>
      </c>
      <c r="O74" s="17">
        <f t="shared" si="31"/>
        <v>0</v>
      </c>
      <c r="P74" s="17">
        <f t="shared" si="36"/>
        <v>0</v>
      </c>
      <c r="R74" s="17">
        <f t="shared" si="25"/>
        <v>0</v>
      </c>
      <c r="S74" s="17">
        <f t="shared" si="25"/>
        <v>0</v>
      </c>
      <c r="T74" s="17">
        <f t="shared" si="25"/>
        <v>0</v>
      </c>
      <c r="U74" s="17">
        <f t="shared" si="25"/>
        <v>0</v>
      </c>
      <c r="V74" s="17">
        <f t="shared" si="25"/>
        <v>0</v>
      </c>
      <c r="W74" s="17">
        <f t="shared" si="25"/>
        <v>0</v>
      </c>
      <c r="X74" s="17">
        <f t="shared" si="25"/>
        <v>0</v>
      </c>
      <c r="Z74" s="17">
        <f t="shared" si="26"/>
        <v>0</v>
      </c>
      <c r="AA74" s="17">
        <f t="shared" si="26"/>
        <v>0</v>
      </c>
      <c r="AB74" s="17">
        <f t="shared" si="26"/>
        <v>0</v>
      </c>
      <c r="AC74" s="17">
        <f t="shared" si="26"/>
        <v>0</v>
      </c>
      <c r="AE74" s="36">
        <f t="shared" si="21"/>
        <v>0</v>
      </c>
      <c r="AF74" s="5"/>
    </row>
    <row r="75" spans="1:32" ht="15">
      <c r="A75" s="24" t="s">
        <v>12359</v>
      </c>
      <c r="B75" s="15">
        <f t="shared" si="27"/>
        <v>0</v>
      </c>
      <c r="C75" s="22" t="s">
        <v>12360</v>
      </c>
      <c r="D75" s="10">
        <f t="shared" si="32"/>
        <v>0</v>
      </c>
      <c r="E75" s="17">
        <f t="shared" si="28"/>
        <v>0</v>
      </c>
      <c r="F75" s="18">
        <f t="shared" si="33"/>
        <v>0</v>
      </c>
      <c r="G75" s="19">
        <f t="shared" si="19"/>
        <v>0</v>
      </c>
      <c r="H75" s="23">
        <v>0</v>
      </c>
      <c r="I75" s="17">
        <f t="shared" si="29"/>
        <v>0</v>
      </c>
      <c r="J75" s="10">
        <f t="shared" si="34"/>
        <v>0</v>
      </c>
      <c r="K75" s="17">
        <f t="shared" si="35"/>
        <v>0</v>
      </c>
      <c r="L75" s="3">
        <f t="shared" si="30"/>
        <v>0</v>
      </c>
      <c r="M75" s="31">
        <v>0</v>
      </c>
      <c r="N75" s="30">
        <f t="shared" si="20"/>
        <v>0</v>
      </c>
      <c r="O75" s="17">
        <f t="shared" si="31"/>
        <v>0</v>
      </c>
      <c r="P75" s="17">
        <f t="shared" si="36"/>
        <v>0</v>
      </c>
      <c r="R75" s="17">
        <f t="shared" si="25"/>
        <v>0</v>
      </c>
      <c r="S75" s="17">
        <f t="shared" si="25"/>
        <v>0</v>
      </c>
      <c r="T75" s="17">
        <f t="shared" si="25"/>
        <v>0</v>
      </c>
      <c r="U75" s="17">
        <f t="shared" si="25"/>
        <v>0</v>
      </c>
      <c r="V75" s="17">
        <f t="shared" si="25"/>
        <v>0</v>
      </c>
      <c r="W75" s="17">
        <f t="shared" si="25"/>
        <v>0</v>
      </c>
      <c r="X75" s="17">
        <f t="shared" si="25"/>
        <v>0</v>
      </c>
      <c r="Z75" s="17">
        <f t="shared" si="26"/>
        <v>0</v>
      </c>
      <c r="AA75" s="17">
        <f t="shared" si="26"/>
        <v>0</v>
      </c>
      <c r="AB75" s="17">
        <f t="shared" si="26"/>
        <v>0</v>
      </c>
      <c r="AC75" s="17">
        <f t="shared" si="26"/>
        <v>0</v>
      </c>
      <c r="AE75" s="36">
        <f t="shared" si="21"/>
        <v>0</v>
      </c>
      <c r="AF75" s="5"/>
    </row>
    <row r="76" spans="1:32" ht="15">
      <c r="A76" s="24" t="s">
        <v>12361</v>
      </c>
      <c r="B76" s="15">
        <f t="shared" si="27"/>
        <v>0</v>
      </c>
      <c r="C76" s="22" t="s">
        <v>12362</v>
      </c>
      <c r="D76" s="10">
        <f t="shared" si="32"/>
        <v>0</v>
      </c>
      <c r="E76" s="17">
        <f t="shared" si="28"/>
        <v>0</v>
      </c>
      <c r="F76" s="18">
        <f t="shared" si="33"/>
        <v>0</v>
      </c>
      <c r="G76" s="19">
        <f t="shared" si="19"/>
        <v>0</v>
      </c>
      <c r="H76" s="23">
        <v>0</v>
      </c>
      <c r="I76" s="17">
        <f t="shared" si="29"/>
        <v>0</v>
      </c>
      <c r="J76" s="10">
        <f t="shared" si="34"/>
        <v>0</v>
      </c>
      <c r="K76" s="17">
        <f t="shared" si="35"/>
        <v>0</v>
      </c>
      <c r="L76" s="3">
        <f t="shared" si="30"/>
        <v>0</v>
      </c>
      <c r="M76" s="31">
        <v>0</v>
      </c>
      <c r="N76" s="30">
        <f t="shared" si="20"/>
        <v>0</v>
      </c>
      <c r="O76" s="17">
        <f t="shared" si="31"/>
        <v>0</v>
      </c>
      <c r="P76" s="17">
        <f t="shared" si="36"/>
        <v>0</v>
      </c>
      <c r="R76" s="17">
        <f t="shared" si="25"/>
        <v>0</v>
      </c>
      <c r="S76" s="17">
        <f t="shared" si="25"/>
        <v>0</v>
      </c>
      <c r="T76" s="17">
        <f t="shared" si="25"/>
        <v>0</v>
      </c>
      <c r="U76" s="17">
        <f t="shared" si="25"/>
        <v>0</v>
      </c>
      <c r="V76" s="17">
        <f t="shared" si="25"/>
        <v>0</v>
      </c>
      <c r="W76" s="17">
        <f t="shared" si="25"/>
        <v>0</v>
      </c>
      <c r="X76" s="17">
        <f t="shared" si="25"/>
        <v>0</v>
      </c>
      <c r="Z76" s="17">
        <f t="shared" si="26"/>
        <v>0</v>
      </c>
      <c r="AA76" s="17">
        <f t="shared" si="26"/>
        <v>0</v>
      </c>
      <c r="AB76" s="17">
        <f t="shared" si="26"/>
        <v>0</v>
      </c>
      <c r="AC76" s="17">
        <f t="shared" si="26"/>
        <v>0</v>
      </c>
      <c r="AE76" s="36">
        <f t="shared" si="21"/>
        <v>0</v>
      </c>
      <c r="AF76" s="33"/>
    </row>
    <row r="77" spans="1:32" ht="15">
      <c r="A77" s="24" t="s">
        <v>12363</v>
      </c>
      <c r="B77" s="15">
        <f t="shared" si="27"/>
        <v>0</v>
      </c>
      <c r="C77" s="22" t="s">
        <v>12364</v>
      </c>
      <c r="D77" s="10">
        <f t="shared" si="32"/>
        <v>0</v>
      </c>
      <c r="E77" s="17">
        <f t="shared" si="28"/>
        <v>0</v>
      </c>
      <c r="F77" s="18">
        <f t="shared" si="33"/>
        <v>0</v>
      </c>
      <c r="G77" s="19">
        <f t="shared" si="19"/>
        <v>0</v>
      </c>
      <c r="H77" s="23">
        <v>0</v>
      </c>
      <c r="I77" s="17">
        <f t="shared" si="29"/>
        <v>0</v>
      </c>
      <c r="J77" s="10">
        <f t="shared" si="34"/>
        <v>0</v>
      </c>
      <c r="K77" s="17">
        <f t="shared" si="35"/>
        <v>0</v>
      </c>
      <c r="L77" s="3">
        <f t="shared" si="30"/>
        <v>0</v>
      </c>
      <c r="M77" s="31">
        <v>0</v>
      </c>
      <c r="N77" s="30">
        <f t="shared" si="20"/>
        <v>0</v>
      </c>
      <c r="O77" s="17">
        <f t="shared" si="31"/>
        <v>0</v>
      </c>
      <c r="P77" s="17">
        <f t="shared" si="36"/>
        <v>0</v>
      </c>
      <c r="R77" s="17">
        <f t="shared" si="25"/>
        <v>0</v>
      </c>
      <c r="S77" s="17">
        <f t="shared" si="25"/>
        <v>0</v>
      </c>
      <c r="T77" s="17">
        <f t="shared" si="25"/>
        <v>0</v>
      </c>
      <c r="U77" s="17">
        <f t="shared" si="25"/>
        <v>0</v>
      </c>
      <c r="V77" s="17">
        <f t="shared" si="25"/>
        <v>0</v>
      </c>
      <c r="W77" s="17">
        <f t="shared" si="25"/>
        <v>0</v>
      </c>
      <c r="X77" s="17">
        <f t="shared" si="25"/>
        <v>0</v>
      </c>
      <c r="Z77" s="17">
        <f t="shared" si="26"/>
        <v>0</v>
      </c>
      <c r="AA77" s="17">
        <f t="shared" si="26"/>
        <v>0</v>
      </c>
      <c r="AB77" s="17">
        <f t="shared" si="26"/>
        <v>0</v>
      </c>
      <c r="AC77" s="17">
        <f t="shared" si="26"/>
        <v>0</v>
      </c>
      <c r="AE77" s="36">
        <f t="shared" si="21"/>
        <v>0</v>
      </c>
      <c r="AF77" s="33"/>
    </row>
    <row r="78" spans="1:32" ht="15">
      <c r="A78" s="24" t="s">
        <v>12365</v>
      </c>
      <c r="B78" s="15">
        <f t="shared" si="27"/>
        <v>0</v>
      </c>
      <c r="C78" s="22" t="s">
        <v>12366</v>
      </c>
      <c r="D78" s="10">
        <f t="shared" si="32"/>
        <v>0</v>
      </c>
      <c r="E78" s="17">
        <f t="shared" si="28"/>
        <v>0</v>
      </c>
      <c r="F78" s="18">
        <f t="shared" si="33"/>
        <v>0</v>
      </c>
      <c r="G78" s="19">
        <f t="shared" si="19"/>
        <v>0</v>
      </c>
      <c r="H78" s="23">
        <v>0</v>
      </c>
      <c r="I78" s="17">
        <f t="shared" si="29"/>
        <v>0</v>
      </c>
      <c r="J78" s="10">
        <f t="shared" si="34"/>
        <v>0</v>
      </c>
      <c r="K78" s="17">
        <f t="shared" si="35"/>
        <v>0</v>
      </c>
      <c r="L78" s="3">
        <f t="shared" si="30"/>
        <v>0</v>
      </c>
      <c r="M78" s="31">
        <v>0</v>
      </c>
      <c r="N78" s="30">
        <f t="shared" si="20"/>
        <v>0</v>
      </c>
      <c r="O78" s="17">
        <f t="shared" si="31"/>
        <v>0</v>
      </c>
      <c r="P78" s="17">
        <f t="shared" si="36"/>
        <v>0</v>
      </c>
      <c r="R78" s="17">
        <f t="shared" ref="R78:X87" si="37">SUMPRODUCT(R$374:R$599*(LEFT($A$374:$A$599,LEN($A78))=$A78))</f>
        <v>0</v>
      </c>
      <c r="S78" s="17">
        <f t="shared" si="37"/>
        <v>0</v>
      </c>
      <c r="T78" s="17">
        <f t="shared" si="37"/>
        <v>0</v>
      </c>
      <c r="U78" s="17">
        <f t="shared" si="37"/>
        <v>0</v>
      </c>
      <c r="V78" s="17">
        <f t="shared" si="37"/>
        <v>0</v>
      </c>
      <c r="W78" s="17">
        <f t="shared" si="37"/>
        <v>0</v>
      </c>
      <c r="X78" s="17">
        <f t="shared" si="37"/>
        <v>0</v>
      </c>
      <c r="Z78" s="17">
        <f t="shared" si="26"/>
        <v>0</v>
      </c>
      <c r="AA78" s="17">
        <f t="shared" si="26"/>
        <v>0</v>
      </c>
      <c r="AB78" s="17">
        <f t="shared" si="26"/>
        <v>0</v>
      </c>
      <c r="AC78" s="17">
        <f t="shared" si="26"/>
        <v>0</v>
      </c>
      <c r="AE78" s="36">
        <f t="shared" si="21"/>
        <v>0</v>
      </c>
      <c r="AF78" s="5"/>
    </row>
    <row r="79" spans="1:32" ht="15">
      <c r="A79" s="24" t="s">
        <v>12367</v>
      </c>
      <c r="B79" s="15">
        <f t="shared" si="27"/>
        <v>0</v>
      </c>
      <c r="C79" s="22" t="s">
        <v>12368</v>
      </c>
      <c r="D79" s="10">
        <f t="shared" si="32"/>
        <v>0</v>
      </c>
      <c r="E79" s="17">
        <f t="shared" si="28"/>
        <v>0</v>
      </c>
      <c r="F79" s="18">
        <f t="shared" si="33"/>
        <v>0</v>
      </c>
      <c r="G79" s="19">
        <f t="shared" si="19"/>
        <v>0</v>
      </c>
      <c r="H79" s="23">
        <v>0</v>
      </c>
      <c r="I79" s="17">
        <f t="shared" si="29"/>
        <v>0</v>
      </c>
      <c r="J79" s="10">
        <f t="shared" si="34"/>
        <v>0</v>
      </c>
      <c r="K79" s="17">
        <f t="shared" si="35"/>
        <v>0</v>
      </c>
      <c r="L79" s="3">
        <f t="shared" si="30"/>
        <v>0</v>
      </c>
      <c r="M79" s="31">
        <v>0</v>
      </c>
      <c r="N79" s="30">
        <f t="shared" si="20"/>
        <v>0</v>
      </c>
      <c r="O79" s="17">
        <f t="shared" si="31"/>
        <v>0</v>
      </c>
      <c r="P79" s="17">
        <f t="shared" si="36"/>
        <v>0</v>
      </c>
      <c r="R79" s="17">
        <f t="shared" si="37"/>
        <v>0</v>
      </c>
      <c r="S79" s="17">
        <f t="shared" si="37"/>
        <v>0</v>
      </c>
      <c r="T79" s="17">
        <f t="shared" si="37"/>
        <v>0</v>
      </c>
      <c r="U79" s="17">
        <f t="shared" si="37"/>
        <v>0</v>
      </c>
      <c r="V79" s="17">
        <f t="shared" si="37"/>
        <v>0</v>
      </c>
      <c r="W79" s="17">
        <f t="shared" si="37"/>
        <v>0</v>
      </c>
      <c r="X79" s="17">
        <f t="shared" si="37"/>
        <v>0</v>
      </c>
      <c r="Z79" s="17">
        <f t="shared" si="26"/>
        <v>0</v>
      </c>
      <c r="AA79" s="17">
        <f t="shared" si="26"/>
        <v>0</v>
      </c>
      <c r="AB79" s="17">
        <f t="shared" si="26"/>
        <v>0</v>
      </c>
      <c r="AC79" s="17">
        <f t="shared" si="26"/>
        <v>0</v>
      </c>
      <c r="AE79" s="36">
        <f t="shared" si="21"/>
        <v>0</v>
      </c>
      <c r="AF79" s="5"/>
    </row>
    <row r="80" spans="1:32" ht="15">
      <c r="A80" s="24" t="s">
        <v>12369</v>
      </c>
      <c r="B80" s="15">
        <f t="shared" si="27"/>
        <v>0</v>
      </c>
      <c r="C80" s="22" t="s">
        <v>12370</v>
      </c>
      <c r="D80" s="10">
        <f t="shared" si="32"/>
        <v>0</v>
      </c>
      <c r="E80" s="17">
        <f t="shared" si="28"/>
        <v>0</v>
      </c>
      <c r="F80" s="18">
        <f t="shared" si="33"/>
        <v>0</v>
      </c>
      <c r="G80" s="19">
        <f t="shared" si="19"/>
        <v>0</v>
      </c>
      <c r="H80" s="23">
        <v>0</v>
      </c>
      <c r="I80" s="17">
        <f t="shared" si="29"/>
        <v>0</v>
      </c>
      <c r="J80" s="10">
        <f t="shared" si="34"/>
        <v>0</v>
      </c>
      <c r="K80" s="17">
        <f t="shared" si="35"/>
        <v>0</v>
      </c>
      <c r="L80" s="3">
        <f t="shared" si="30"/>
        <v>0</v>
      </c>
      <c r="M80" s="31">
        <v>0</v>
      </c>
      <c r="N80" s="30">
        <f t="shared" si="20"/>
        <v>0</v>
      </c>
      <c r="O80" s="17">
        <f t="shared" si="31"/>
        <v>0</v>
      </c>
      <c r="P80" s="17">
        <f t="shared" si="36"/>
        <v>0</v>
      </c>
      <c r="R80" s="17">
        <f t="shared" si="37"/>
        <v>0</v>
      </c>
      <c r="S80" s="17">
        <f t="shared" si="37"/>
        <v>0</v>
      </c>
      <c r="T80" s="17">
        <f t="shared" si="37"/>
        <v>0</v>
      </c>
      <c r="U80" s="17">
        <f t="shared" si="37"/>
        <v>0</v>
      </c>
      <c r="V80" s="17">
        <f t="shared" si="37"/>
        <v>0</v>
      </c>
      <c r="W80" s="17">
        <f t="shared" si="37"/>
        <v>0</v>
      </c>
      <c r="X80" s="17">
        <f t="shared" si="37"/>
        <v>0</v>
      </c>
      <c r="Z80" s="17">
        <f t="shared" si="26"/>
        <v>0</v>
      </c>
      <c r="AA80" s="17">
        <f t="shared" si="26"/>
        <v>0</v>
      </c>
      <c r="AB80" s="17">
        <f t="shared" si="26"/>
        <v>0</v>
      </c>
      <c r="AC80" s="17">
        <f t="shared" si="26"/>
        <v>0</v>
      </c>
      <c r="AE80" s="36">
        <f t="shared" si="21"/>
        <v>0</v>
      </c>
      <c r="AF80" s="33"/>
    </row>
    <row r="81" spans="1:32" ht="15">
      <c r="A81" s="24" t="s">
        <v>12371</v>
      </c>
      <c r="B81" s="15">
        <f t="shared" si="27"/>
        <v>0</v>
      </c>
      <c r="C81" s="22" t="s">
        <v>12372</v>
      </c>
      <c r="D81" s="10">
        <f t="shared" si="32"/>
        <v>0</v>
      </c>
      <c r="E81" s="17">
        <f t="shared" si="28"/>
        <v>0</v>
      </c>
      <c r="F81" s="18">
        <f t="shared" si="33"/>
        <v>0</v>
      </c>
      <c r="G81" s="19">
        <f t="shared" si="19"/>
        <v>0</v>
      </c>
      <c r="H81" s="23">
        <v>0</v>
      </c>
      <c r="I81" s="17">
        <f t="shared" si="29"/>
        <v>0</v>
      </c>
      <c r="J81" s="10">
        <f t="shared" si="34"/>
        <v>0</v>
      </c>
      <c r="K81" s="17">
        <f t="shared" si="35"/>
        <v>0</v>
      </c>
      <c r="L81" s="3">
        <f t="shared" si="30"/>
        <v>0</v>
      </c>
      <c r="M81" s="31">
        <v>0</v>
      </c>
      <c r="N81" s="30">
        <f t="shared" si="20"/>
        <v>0</v>
      </c>
      <c r="O81" s="17">
        <f t="shared" si="31"/>
        <v>0</v>
      </c>
      <c r="P81" s="17">
        <f t="shared" si="36"/>
        <v>0</v>
      </c>
      <c r="R81" s="17">
        <f t="shared" si="37"/>
        <v>0</v>
      </c>
      <c r="S81" s="17">
        <f t="shared" si="37"/>
        <v>0</v>
      </c>
      <c r="T81" s="17">
        <f t="shared" si="37"/>
        <v>0</v>
      </c>
      <c r="U81" s="17">
        <f t="shared" si="37"/>
        <v>0</v>
      </c>
      <c r="V81" s="17">
        <f t="shared" si="37"/>
        <v>0</v>
      </c>
      <c r="W81" s="17">
        <f t="shared" si="37"/>
        <v>0</v>
      </c>
      <c r="X81" s="17">
        <f t="shared" si="37"/>
        <v>0</v>
      </c>
      <c r="Z81" s="17">
        <f t="shared" si="26"/>
        <v>0</v>
      </c>
      <c r="AA81" s="17">
        <f t="shared" si="26"/>
        <v>0</v>
      </c>
      <c r="AB81" s="17">
        <f t="shared" si="26"/>
        <v>0</v>
      </c>
      <c r="AC81" s="17">
        <f t="shared" si="26"/>
        <v>0</v>
      </c>
      <c r="AE81" s="36">
        <f t="shared" si="21"/>
        <v>0</v>
      </c>
      <c r="AF81" s="33"/>
    </row>
    <row r="82" spans="1:32" ht="15">
      <c r="A82" s="24" t="s">
        <v>12373</v>
      </c>
      <c r="B82" s="15">
        <f t="shared" si="27"/>
        <v>0</v>
      </c>
      <c r="C82" s="22" t="s">
        <v>12374</v>
      </c>
      <c r="D82" s="10">
        <f t="shared" si="32"/>
        <v>0</v>
      </c>
      <c r="E82" s="17">
        <f t="shared" si="28"/>
        <v>0</v>
      </c>
      <c r="F82" s="18">
        <f t="shared" si="33"/>
        <v>0</v>
      </c>
      <c r="G82" s="19">
        <f t="shared" si="19"/>
        <v>0</v>
      </c>
      <c r="H82" s="23">
        <v>0</v>
      </c>
      <c r="I82" s="17">
        <f t="shared" si="29"/>
        <v>0</v>
      </c>
      <c r="J82" s="10">
        <f t="shared" si="34"/>
        <v>0</v>
      </c>
      <c r="K82" s="17">
        <f t="shared" si="35"/>
        <v>0</v>
      </c>
      <c r="L82" s="3">
        <f t="shared" si="30"/>
        <v>0</v>
      </c>
      <c r="M82" s="31">
        <v>0</v>
      </c>
      <c r="N82" s="30">
        <f t="shared" si="20"/>
        <v>0</v>
      </c>
      <c r="O82" s="17">
        <f t="shared" si="31"/>
        <v>0</v>
      </c>
      <c r="P82" s="17">
        <f t="shared" si="36"/>
        <v>0</v>
      </c>
      <c r="R82" s="17">
        <f t="shared" si="37"/>
        <v>0</v>
      </c>
      <c r="S82" s="17">
        <f t="shared" si="37"/>
        <v>0</v>
      </c>
      <c r="T82" s="17">
        <f t="shared" si="37"/>
        <v>0</v>
      </c>
      <c r="U82" s="17">
        <f t="shared" si="37"/>
        <v>0</v>
      </c>
      <c r="V82" s="17">
        <f t="shared" si="37"/>
        <v>0</v>
      </c>
      <c r="W82" s="17">
        <f t="shared" si="37"/>
        <v>0</v>
      </c>
      <c r="X82" s="17">
        <f t="shared" si="37"/>
        <v>0</v>
      </c>
      <c r="Z82" s="17">
        <f t="shared" si="26"/>
        <v>0</v>
      </c>
      <c r="AA82" s="17">
        <f t="shared" si="26"/>
        <v>0</v>
      </c>
      <c r="AB82" s="17">
        <f t="shared" si="26"/>
        <v>0</v>
      </c>
      <c r="AC82" s="17">
        <f t="shared" si="26"/>
        <v>0</v>
      </c>
      <c r="AE82" s="36">
        <f t="shared" si="21"/>
        <v>0</v>
      </c>
      <c r="AF82" s="5"/>
    </row>
    <row r="83" spans="1:32" ht="15">
      <c r="A83" s="24" t="s">
        <v>12375</v>
      </c>
      <c r="B83" s="15">
        <f t="shared" si="27"/>
        <v>0</v>
      </c>
      <c r="C83" s="22" t="s">
        <v>12376</v>
      </c>
      <c r="D83" s="10">
        <f t="shared" si="32"/>
        <v>0</v>
      </c>
      <c r="E83" s="17">
        <f t="shared" si="28"/>
        <v>0</v>
      </c>
      <c r="F83" s="18">
        <f t="shared" si="33"/>
        <v>0</v>
      </c>
      <c r="G83" s="19">
        <f t="shared" si="19"/>
        <v>0</v>
      </c>
      <c r="H83" s="23">
        <v>0</v>
      </c>
      <c r="I83" s="17">
        <f t="shared" si="29"/>
        <v>0</v>
      </c>
      <c r="J83" s="10">
        <f t="shared" si="34"/>
        <v>0</v>
      </c>
      <c r="K83" s="17">
        <f t="shared" si="35"/>
        <v>0</v>
      </c>
      <c r="L83" s="3">
        <f t="shared" si="30"/>
        <v>0</v>
      </c>
      <c r="M83" s="31">
        <v>0</v>
      </c>
      <c r="N83" s="30">
        <f t="shared" si="20"/>
        <v>0</v>
      </c>
      <c r="O83" s="17">
        <f t="shared" si="31"/>
        <v>0</v>
      </c>
      <c r="P83" s="17">
        <f t="shared" si="36"/>
        <v>0</v>
      </c>
      <c r="R83" s="17">
        <f t="shared" si="37"/>
        <v>0</v>
      </c>
      <c r="S83" s="17">
        <f t="shared" si="37"/>
        <v>0</v>
      </c>
      <c r="T83" s="17">
        <f t="shared" si="37"/>
        <v>0</v>
      </c>
      <c r="U83" s="17">
        <f t="shared" si="37"/>
        <v>0</v>
      </c>
      <c r="V83" s="17">
        <f t="shared" si="37"/>
        <v>0</v>
      </c>
      <c r="W83" s="17">
        <f t="shared" si="37"/>
        <v>0</v>
      </c>
      <c r="X83" s="17">
        <f t="shared" si="37"/>
        <v>0</v>
      </c>
      <c r="Z83" s="17">
        <f t="shared" si="26"/>
        <v>0</v>
      </c>
      <c r="AA83" s="17">
        <f t="shared" si="26"/>
        <v>0</v>
      </c>
      <c r="AB83" s="17">
        <f t="shared" si="26"/>
        <v>0</v>
      </c>
      <c r="AC83" s="17">
        <f t="shared" si="26"/>
        <v>0</v>
      </c>
      <c r="AE83" s="36">
        <f t="shared" si="21"/>
        <v>0</v>
      </c>
      <c r="AF83" s="5"/>
    </row>
    <row r="84" spans="1:32" ht="15">
      <c r="A84" s="24" t="s">
        <v>12377</v>
      </c>
      <c r="B84" s="15">
        <f t="shared" si="27"/>
        <v>0</v>
      </c>
      <c r="C84" s="22" t="s">
        <v>12378</v>
      </c>
      <c r="D84" s="10">
        <f t="shared" si="32"/>
        <v>0</v>
      </c>
      <c r="E84" s="17">
        <f t="shared" si="28"/>
        <v>0</v>
      </c>
      <c r="F84" s="18">
        <f t="shared" si="33"/>
        <v>0</v>
      </c>
      <c r="G84" s="19">
        <f t="shared" si="19"/>
        <v>0</v>
      </c>
      <c r="H84" s="23">
        <v>0</v>
      </c>
      <c r="I84" s="17">
        <f t="shared" si="29"/>
        <v>0</v>
      </c>
      <c r="J84" s="10">
        <f t="shared" si="34"/>
        <v>0</v>
      </c>
      <c r="K84" s="17">
        <f t="shared" si="35"/>
        <v>0</v>
      </c>
      <c r="L84" s="3">
        <f t="shared" si="30"/>
        <v>0</v>
      </c>
      <c r="M84" s="31">
        <v>0</v>
      </c>
      <c r="N84" s="30">
        <f t="shared" si="20"/>
        <v>0</v>
      </c>
      <c r="O84" s="17">
        <f t="shared" si="31"/>
        <v>0</v>
      </c>
      <c r="P84" s="17">
        <f t="shared" si="36"/>
        <v>0</v>
      </c>
      <c r="R84" s="17">
        <f t="shared" si="37"/>
        <v>0</v>
      </c>
      <c r="S84" s="17">
        <f t="shared" si="37"/>
        <v>0</v>
      </c>
      <c r="T84" s="17">
        <f t="shared" si="37"/>
        <v>0</v>
      </c>
      <c r="U84" s="17">
        <f t="shared" si="37"/>
        <v>0</v>
      </c>
      <c r="V84" s="17">
        <f t="shared" si="37"/>
        <v>0</v>
      </c>
      <c r="W84" s="17">
        <f t="shared" si="37"/>
        <v>0</v>
      </c>
      <c r="X84" s="17">
        <f t="shared" si="37"/>
        <v>0</v>
      </c>
      <c r="Z84" s="17">
        <f t="shared" si="26"/>
        <v>0</v>
      </c>
      <c r="AA84" s="17">
        <f t="shared" si="26"/>
        <v>0</v>
      </c>
      <c r="AB84" s="17">
        <f t="shared" si="26"/>
        <v>0</v>
      </c>
      <c r="AC84" s="17">
        <f t="shared" si="26"/>
        <v>0</v>
      </c>
      <c r="AE84" s="36">
        <f t="shared" si="21"/>
        <v>0</v>
      </c>
      <c r="AF84" s="33"/>
    </row>
    <row r="85" spans="1:32" ht="15">
      <c r="A85" s="24" t="s">
        <v>12379</v>
      </c>
      <c r="B85" s="15">
        <f t="shared" si="27"/>
        <v>0</v>
      </c>
      <c r="C85" s="22" t="s">
        <v>12380</v>
      </c>
      <c r="D85" s="10">
        <f t="shared" si="32"/>
        <v>0</v>
      </c>
      <c r="E85" s="17">
        <f t="shared" si="28"/>
        <v>0</v>
      </c>
      <c r="F85" s="18">
        <f t="shared" si="33"/>
        <v>0</v>
      </c>
      <c r="G85" s="19">
        <f t="shared" si="19"/>
        <v>0</v>
      </c>
      <c r="H85" s="23">
        <v>0</v>
      </c>
      <c r="I85" s="17">
        <f t="shared" si="29"/>
        <v>0</v>
      </c>
      <c r="J85" s="10">
        <f t="shared" si="34"/>
        <v>0</v>
      </c>
      <c r="K85" s="17">
        <f t="shared" si="35"/>
        <v>0</v>
      </c>
      <c r="L85" s="3">
        <f t="shared" si="30"/>
        <v>0</v>
      </c>
      <c r="M85" s="31">
        <v>0</v>
      </c>
      <c r="N85" s="30">
        <f t="shared" si="20"/>
        <v>0</v>
      </c>
      <c r="O85" s="17">
        <f t="shared" si="31"/>
        <v>0</v>
      </c>
      <c r="P85" s="17">
        <f t="shared" si="36"/>
        <v>0</v>
      </c>
      <c r="R85" s="17">
        <f t="shared" si="37"/>
        <v>0</v>
      </c>
      <c r="S85" s="17">
        <f t="shared" si="37"/>
        <v>0</v>
      </c>
      <c r="T85" s="17">
        <f t="shared" si="37"/>
        <v>0</v>
      </c>
      <c r="U85" s="17">
        <f t="shared" si="37"/>
        <v>0</v>
      </c>
      <c r="V85" s="17">
        <f t="shared" si="37"/>
        <v>0</v>
      </c>
      <c r="W85" s="17">
        <f t="shared" si="37"/>
        <v>0</v>
      </c>
      <c r="X85" s="17">
        <f t="shared" si="37"/>
        <v>0</v>
      </c>
      <c r="Z85" s="17">
        <f t="shared" si="26"/>
        <v>0</v>
      </c>
      <c r="AA85" s="17">
        <f t="shared" si="26"/>
        <v>0</v>
      </c>
      <c r="AB85" s="17">
        <f t="shared" si="26"/>
        <v>0</v>
      </c>
      <c r="AC85" s="17">
        <f t="shared" si="26"/>
        <v>0</v>
      </c>
      <c r="AE85" s="36">
        <f t="shared" si="21"/>
        <v>0</v>
      </c>
      <c r="AF85" s="33"/>
    </row>
    <row r="86" spans="1:32" ht="15">
      <c r="A86" s="24" t="s">
        <v>12381</v>
      </c>
      <c r="B86" s="15">
        <f t="shared" si="27"/>
        <v>0</v>
      </c>
      <c r="C86" s="22" t="s">
        <v>12382</v>
      </c>
      <c r="D86" s="10">
        <f t="shared" si="32"/>
        <v>0</v>
      </c>
      <c r="E86" s="17">
        <f t="shared" si="28"/>
        <v>0</v>
      </c>
      <c r="F86" s="18">
        <f t="shared" si="33"/>
        <v>0</v>
      </c>
      <c r="G86" s="19">
        <f t="shared" si="19"/>
        <v>0</v>
      </c>
      <c r="H86" s="20">
        <v>0</v>
      </c>
      <c r="I86" s="17">
        <f t="shared" si="29"/>
        <v>0</v>
      </c>
      <c r="J86" s="10">
        <f t="shared" si="34"/>
        <v>0</v>
      </c>
      <c r="K86" s="17">
        <f t="shared" si="35"/>
        <v>0</v>
      </c>
      <c r="L86" s="3">
        <f t="shared" si="30"/>
        <v>0</v>
      </c>
      <c r="M86" s="31">
        <v>0</v>
      </c>
      <c r="N86" s="30">
        <f t="shared" si="20"/>
        <v>0</v>
      </c>
      <c r="O86" s="17">
        <f t="shared" si="31"/>
        <v>0</v>
      </c>
      <c r="P86" s="17">
        <f t="shared" si="36"/>
        <v>0</v>
      </c>
      <c r="R86" s="17">
        <f t="shared" si="37"/>
        <v>0</v>
      </c>
      <c r="S86" s="17">
        <f t="shared" si="37"/>
        <v>0</v>
      </c>
      <c r="T86" s="17">
        <f t="shared" si="37"/>
        <v>0</v>
      </c>
      <c r="U86" s="17">
        <f t="shared" si="37"/>
        <v>0</v>
      </c>
      <c r="V86" s="17">
        <f t="shared" si="37"/>
        <v>0</v>
      </c>
      <c r="W86" s="17">
        <f t="shared" si="37"/>
        <v>0</v>
      </c>
      <c r="X86" s="17">
        <f t="shared" si="37"/>
        <v>0</v>
      </c>
      <c r="Z86" s="17">
        <f t="shared" si="26"/>
        <v>0</v>
      </c>
      <c r="AA86" s="17">
        <f t="shared" si="26"/>
        <v>0</v>
      </c>
      <c r="AB86" s="17">
        <f t="shared" si="26"/>
        <v>0</v>
      </c>
      <c r="AC86" s="17">
        <f t="shared" si="26"/>
        <v>0</v>
      </c>
      <c r="AE86" s="36">
        <f t="shared" si="21"/>
        <v>0</v>
      </c>
      <c r="AF86" s="5"/>
    </row>
    <row r="87" spans="1:32" ht="15">
      <c r="A87" s="24" t="s">
        <v>12383</v>
      </c>
      <c r="B87" s="15">
        <f t="shared" si="27"/>
        <v>0</v>
      </c>
      <c r="C87" s="22" t="s">
        <v>12384</v>
      </c>
      <c r="D87" s="10">
        <f t="shared" si="32"/>
        <v>0</v>
      </c>
      <c r="E87" s="17">
        <f t="shared" si="28"/>
        <v>0</v>
      </c>
      <c r="F87" s="18">
        <f t="shared" si="33"/>
        <v>0</v>
      </c>
      <c r="G87" s="19">
        <f t="shared" si="19"/>
        <v>0</v>
      </c>
      <c r="H87" s="23">
        <v>0</v>
      </c>
      <c r="I87" s="17">
        <f t="shared" si="29"/>
        <v>0</v>
      </c>
      <c r="J87" s="10">
        <f t="shared" si="34"/>
        <v>0</v>
      </c>
      <c r="K87" s="17">
        <f t="shared" si="35"/>
        <v>0</v>
      </c>
      <c r="L87" s="3">
        <f t="shared" si="30"/>
        <v>0</v>
      </c>
      <c r="M87" s="31">
        <v>0</v>
      </c>
      <c r="N87" s="30">
        <f t="shared" si="20"/>
        <v>0</v>
      </c>
      <c r="O87" s="17">
        <f t="shared" si="31"/>
        <v>0</v>
      </c>
      <c r="P87" s="17">
        <f t="shared" si="36"/>
        <v>0</v>
      </c>
      <c r="R87" s="17">
        <f t="shared" si="37"/>
        <v>0</v>
      </c>
      <c r="S87" s="17">
        <f t="shared" si="37"/>
        <v>0</v>
      </c>
      <c r="T87" s="17">
        <f t="shared" si="37"/>
        <v>0</v>
      </c>
      <c r="U87" s="17">
        <f t="shared" si="37"/>
        <v>0</v>
      </c>
      <c r="V87" s="17">
        <f t="shared" si="37"/>
        <v>0</v>
      </c>
      <c r="W87" s="17">
        <f t="shared" si="37"/>
        <v>0</v>
      </c>
      <c r="X87" s="17">
        <f t="shared" si="37"/>
        <v>0</v>
      </c>
      <c r="Z87" s="17">
        <f t="shared" si="26"/>
        <v>0</v>
      </c>
      <c r="AA87" s="17">
        <f t="shared" si="26"/>
        <v>0</v>
      </c>
      <c r="AB87" s="17">
        <f t="shared" si="26"/>
        <v>0</v>
      </c>
      <c r="AC87" s="17">
        <f t="shared" si="26"/>
        <v>0</v>
      </c>
      <c r="AE87" s="36">
        <f t="shared" si="21"/>
        <v>0</v>
      </c>
      <c r="AF87" s="5"/>
    </row>
    <row r="88" spans="1:32" ht="15">
      <c r="A88" s="24" t="s">
        <v>12385</v>
      </c>
      <c r="B88" s="15">
        <f t="shared" si="27"/>
        <v>0</v>
      </c>
      <c r="C88" s="22" t="s">
        <v>12386</v>
      </c>
      <c r="D88" s="10">
        <f t="shared" si="32"/>
        <v>0</v>
      </c>
      <c r="E88" s="17">
        <f t="shared" si="28"/>
        <v>0</v>
      </c>
      <c r="F88" s="18">
        <f t="shared" si="33"/>
        <v>0</v>
      </c>
      <c r="G88" s="19">
        <f t="shared" si="19"/>
        <v>0</v>
      </c>
      <c r="H88" s="23">
        <v>0</v>
      </c>
      <c r="I88" s="17">
        <f t="shared" si="29"/>
        <v>0</v>
      </c>
      <c r="J88" s="10">
        <f t="shared" si="34"/>
        <v>0</v>
      </c>
      <c r="K88" s="17">
        <f t="shared" si="35"/>
        <v>0</v>
      </c>
      <c r="L88" s="3">
        <f t="shared" si="30"/>
        <v>0</v>
      </c>
      <c r="M88" s="31">
        <v>0</v>
      </c>
      <c r="N88" s="30">
        <f t="shared" si="20"/>
        <v>0</v>
      </c>
      <c r="O88" s="17">
        <f t="shared" si="31"/>
        <v>0</v>
      </c>
      <c r="P88" s="17">
        <f t="shared" si="36"/>
        <v>0</v>
      </c>
      <c r="R88" s="17">
        <f t="shared" ref="R88:X97" si="38">SUMPRODUCT(R$374:R$599*(LEFT($A$374:$A$599,LEN($A88))=$A88))</f>
        <v>0</v>
      </c>
      <c r="S88" s="17">
        <f t="shared" si="38"/>
        <v>0</v>
      </c>
      <c r="T88" s="17">
        <f t="shared" si="38"/>
        <v>0</v>
      </c>
      <c r="U88" s="17">
        <f t="shared" si="38"/>
        <v>0</v>
      </c>
      <c r="V88" s="17">
        <f t="shared" si="38"/>
        <v>0</v>
      </c>
      <c r="W88" s="17">
        <f t="shared" si="38"/>
        <v>0</v>
      </c>
      <c r="X88" s="17">
        <f t="shared" si="38"/>
        <v>0</v>
      </c>
      <c r="Z88" s="17">
        <f t="shared" ref="Z88:AC107" si="39">SUMPRODUCT(Z$374:Z$599*(LEFT($A$374:$A$599,LEN($A88))=$A88))</f>
        <v>0</v>
      </c>
      <c r="AA88" s="17">
        <f t="shared" si="39"/>
        <v>0</v>
      </c>
      <c r="AB88" s="17">
        <f t="shared" si="39"/>
        <v>0</v>
      </c>
      <c r="AC88" s="17">
        <f t="shared" si="39"/>
        <v>0</v>
      </c>
      <c r="AE88" s="36">
        <f t="shared" si="21"/>
        <v>0</v>
      </c>
      <c r="AF88" s="33"/>
    </row>
    <row r="89" spans="1:32" ht="15">
      <c r="A89" s="24" t="s">
        <v>12387</v>
      </c>
      <c r="B89" s="15">
        <f t="shared" si="27"/>
        <v>0</v>
      </c>
      <c r="C89" s="22" t="s">
        <v>12388</v>
      </c>
      <c r="D89" s="10">
        <f t="shared" si="32"/>
        <v>0</v>
      </c>
      <c r="E89" s="17">
        <f t="shared" si="28"/>
        <v>0</v>
      </c>
      <c r="F89" s="18">
        <f t="shared" si="33"/>
        <v>0</v>
      </c>
      <c r="G89" s="19">
        <f t="shared" si="19"/>
        <v>0</v>
      </c>
      <c r="H89" s="23">
        <v>0</v>
      </c>
      <c r="I89" s="17">
        <f t="shared" si="29"/>
        <v>0</v>
      </c>
      <c r="J89" s="10">
        <f t="shared" si="34"/>
        <v>0</v>
      </c>
      <c r="K89" s="17">
        <f t="shared" si="35"/>
        <v>0</v>
      </c>
      <c r="L89" s="3">
        <f t="shared" si="30"/>
        <v>0</v>
      </c>
      <c r="M89" s="31">
        <v>0</v>
      </c>
      <c r="N89" s="30">
        <f t="shared" si="20"/>
        <v>0</v>
      </c>
      <c r="O89" s="17">
        <f t="shared" si="31"/>
        <v>0</v>
      </c>
      <c r="P89" s="17">
        <f t="shared" si="36"/>
        <v>0</v>
      </c>
      <c r="R89" s="17">
        <f t="shared" si="38"/>
        <v>0</v>
      </c>
      <c r="S89" s="17">
        <f t="shared" si="38"/>
        <v>0</v>
      </c>
      <c r="T89" s="17">
        <f t="shared" si="38"/>
        <v>0</v>
      </c>
      <c r="U89" s="17">
        <f t="shared" si="38"/>
        <v>0</v>
      </c>
      <c r="V89" s="17">
        <f t="shared" si="38"/>
        <v>0</v>
      </c>
      <c r="W89" s="17">
        <f t="shared" si="38"/>
        <v>0</v>
      </c>
      <c r="X89" s="17">
        <f t="shared" si="38"/>
        <v>0</v>
      </c>
      <c r="Z89" s="17">
        <f t="shared" si="39"/>
        <v>0</v>
      </c>
      <c r="AA89" s="17">
        <f t="shared" si="39"/>
        <v>0</v>
      </c>
      <c r="AB89" s="17">
        <f t="shared" si="39"/>
        <v>0</v>
      </c>
      <c r="AC89" s="17">
        <f t="shared" si="39"/>
        <v>0</v>
      </c>
      <c r="AE89" s="36">
        <f t="shared" si="21"/>
        <v>0</v>
      </c>
      <c r="AF89" s="33"/>
    </row>
    <row r="90" spans="1:32" ht="15">
      <c r="A90" s="24" t="s">
        <v>12389</v>
      </c>
      <c r="B90" s="15">
        <f t="shared" si="27"/>
        <v>0</v>
      </c>
      <c r="C90" s="22" t="s">
        <v>12390</v>
      </c>
      <c r="D90" s="10">
        <f t="shared" si="32"/>
        <v>0</v>
      </c>
      <c r="E90" s="17">
        <f t="shared" si="28"/>
        <v>0</v>
      </c>
      <c r="F90" s="18">
        <f t="shared" si="33"/>
        <v>0</v>
      </c>
      <c r="G90" s="19">
        <f t="shared" si="19"/>
        <v>0</v>
      </c>
      <c r="H90" s="23">
        <v>0</v>
      </c>
      <c r="I90" s="17">
        <f t="shared" si="29"/>
        <v>0</v>
      </c>
      <c r="J90" s="10">
        <f t="shared" si="34"/>
        <v>0</v>
      </c>
      <c r="K90" s="17">
        <f t="shared" si="35"/>
        <v>0</v>
      </c>
      <c r="L90" s="3">
        <f t="shared" si="30"/>
        <v>0</v>
      </c>
      <c r="M90" s="31">
        <v>0</v>
      </c>
      <c r="N90" s="30">
        <f t="shared" si="20"/>
        <v>0</v>
      </c>
      <c r="O90" s="17">
        <f t="shared" si="31"/>
        <v>0</v>
      </c>
      <c r="P90" s="17">
        <f t="shared" si="36"/>
        <v>0</v>
      </c>
      <c r="R90" s="17">
        <f t="shared" si="38"/>
        <v>0</v>
      </c>
      <c r="S90" s="17">
        <f t="shared" si="38"/>
        <v>0</v>
      </c>
      <c r="T90" s="17">
        <f t="shared" si="38"/>
        <v>0</v>
      </c>
      <c r="U90" s="17">
        <f t="shared" si="38"/>
        <v>0</v>
      </c>
      <c r="V90" s="17">
        <f t="shared" si="38"/>
        <v>0</v>
      </c>
      <c r="W90" s="17">
        <f t="shared" si="38"/>
        <v>0</v>
      </c>
      <c r="X90" s="17">
        <f t="shared" si="38"/>
        <v>0</v>
      </c>
      <c r="Z90" s="17">
        <f t="shared" si="39"/>
        <v>0</v>
      </c>
      <c r="AA90" s="17">
        <f t="shared" si="39"/>
        <v>0</v>
      </c>
      <c r="AB90" s="17">
        <f t="shared" si="39"/>
        <v>0</v>
      </c>
      <c r="AC90" s="17">
        <f t="shared" si="39"/>
        <v>0</v>
      </c>
      <c r="AE90" s="36">
        <f t="shared" si="21"/>
        <v>0</v>
      </c>
      <c r="AF90" s="5"/>
    </row>
    <row r="91" spans="1:32" ht="15">
      <c r="A91" s="24" t="s">
        <v>12391</v>
      </c>
      <c r="B91" s="15">
        <f t="shared" si="27"/>
        <v>0</v>
      </c>
      <c r="C91" s="22" t="s">
        <v>12392</v>
      </c>
      <c r="D91" s="10">
        <f t="shared" si="32"/>
        <v>0</v>
      </c>
      <c r="E91" s="17">
        <f t="shared" si="28"/>
        <v>0</v>
      </c>
      <c r="F91" s="18">
        <f t="shared" si="33"/>
        <v>0</v>
      </c>
      <c r="G91" s="19">
        <f t="shared" si="19"/>
        <v>0</v>
      </c>
      <c r="H91" s="23">
        <v>0</v>
      </c>
      <c r="I91" s="17">
        <f t="shared" si="29"/>
        <v>0</v>
      </c>
      <c r="J91" s="10">
        <f t="shared" si="34"/>
        <v>0</v>
      </c>
      <c r="K91" s="17">
        <f t="shared" si="35"/>
        <v>0</v>
      </c>
      <c r="L91" s="3">
        <f t="shared" si="30"/>
        <v>0</v>
      </c>
      <c r="M91" s="31">
        <v>0</v>
      </c>
      <c r="N91" s="30">
        <f t="shared" si="20"/>
        <v>0</v>
      </c>
      <c r="O91" s="17">
        <f t="shared" si="31"/>
        <v>0</v>
      </c>
      <c r="P91" s="17">
        <f t="shared" si="36"/>
        <v>0</v>
      </c>
      <c r="R91" s="17">
        <f t="shared" si="38"/>
        <v>0</v>
      </c>
      <c r="S91" s="17">
        <f t="shared" si="38"/>
        <v>0</v>
      </c>
      <c r="T91" s="17">
        <f t="shared" si="38"/>
        <v>0</v>
      </c>
      <c r="U91" s="17">
        <f t="shared" si="38"/>
        <v>0</v>
      </c>
      <c r="V91" s="17">
        <f t="shared" si="38"/>
        <v>0</v>
      </c>
      <c r="W91" s="17">
        <f t="shared" si="38"/>
        <v>0</v>
      </c>
      <c r="X91" s="17">
        <f t="shared" si="38"/>
        <v>0</v>
      </c>
      <c r="Z91" s="17">
        <f t="shared" si="39"/>
        <v>0</v>
      </c>
      <c r="AA91" s="17">
        <f t="shared" si="39"/>
        <v>0</v>
      </c>
      <c r="AB91" s="17">
        <f t="shared" si="39"/>
        <v>0</v>
      </c>
      <c r="AC91" s="17">
        <f t="shared" si="39"/>
        <v>0</v>
      </c>
      <c r="AE91" s="36">
        <f t="shared" si="21"/>
        <v>0</v>
      </c>
      <c r="AF91" s="5"/>
    </row>
    <row r="92" spans="1:32" ht="15">
      <c r="A92" s="24" t="s">
        <v>12393</v>
      </c>
      <c r="B92" s="15">
        <f t="shared" si="27"/>
        <v>0</v>
      </c>
      <c r="C92" s="22" t="s">
        <v>12394</v>
      </c>
      <c r="D92" s="10">
        <f t="shared" si="32"/>
        <v>0</v>
      </c>
      <c r="E92" s="17">
        <f t="shared" si="28"/>
        <v>0</v>
      </c>
      <c r="F92" s="18">
        <f t="shared" si="33"/>
        <v>0</v>
      </c>
      <c r="G92" s="19">
        <f t="shared" si="19"/>
        <v>0</v>
      </c>
      <c r="H92" s="23">
        <v>0</v>
      </c>
      <c r="I92" s="17">
        <f t="shared" si="29"/>
        <v>0</v>
      </c>
      <c r="J92" s="10">
        <f t="shared" si="34"/>
        <v>0</v>
      </c>
      <c r="K92" s="17">
        <f t="shared" si="35"/>
        <v>0</v>
      </c>
      <c r="L92" s="3">
        <f t="shared" si="30"/>
        <v>0</v>
      </c>
      <c r="M92" s="31">
        <v>0</v>
      </c>
      <c r="N92" s="30">
        <f t="shared" si="20"/>
        <v>0</v>
      </c>
      <c r="O92" s="17">
        <f t="shared" si="31"/>
        <v>0</v>
      </c>
      <c r="P92" s="17">
        <f t="shared" si="36"/>
        <v>0</v>
      </c>
      <c r="R92" s="17">
        <f t="shared" si="38"/>
        <v>0</v>
      </c>
      <c r="S92" s="17">
        <f t="shared" si="38"/>
        <v>0</v>
      </c>
      <c r="T92" s="17">
        <f t="shared" si="38"/>
        <v>0</v>
      </c>
      <c r="U92" s="17">
        <f t="shared" si="38"/>
        <v>0</v>
      </c>
      <c r="V92" s="17">
        <f t="shared" si="38"/>
        <v>0</v>
      </c>
      <c r="W92" s="17">
        <f t="shared" si="38"/>
        <v>0</v>
      </c>
      <c r="X92" s="17">
        <f t="shared" si="38"/>
        <v>0</v>
      </c>
      <c r="Z92" s="17">
        <f t="shared" si="39"/>
        <v>0</v>
      </c>
      <c r="AA92" s="17">
        <f t="shared" si="39"/>
        <v>0</v>
      </c>
      <c r="AB92" s="17">
        <f t="shared" si="39"/>
        <v>0</v>
      </c>
      <c r="AC92" s="17">
        <f t="shared" si="39"/>
        <v>0</v>
      </c>
      <c r="AE92" s="36">
        <f t="shared" si="21"/>
        <v>0</v>
      </c>
      <c r="AF92" s="33"/>
    </row>
    <row r="93" spans="1:32" ht="15">
      <c r="A93" s="24" t="s">
        <v>12395</v>
      </c>
      <c r="B93" s="15">
        <f t="shared" si="27"/>
        <v>0</v>
      </c>
      <c r="C93" s="22" t="s">
        <v>12396</v>
      </c>
      <c r="D93" s="10">
        <f t="shared" si="32"/>
        <v>0</v>
      </c>
      <c r="E93" s="17">
        <f t="shared" si="28"/>
        <v>0</v>
      </c>
      <c r="F93" s="18">
        <f t="shared" si="33"/>
        <v>0</v>
      </c>
      <c r="G93" s="19">
        <f t="shared" si="19"/>
        <v>0</v>
      </c>
      <c r="H93" s="23">
        <v>0</v>
      </c>
      <c r="I93" s="17">
        <f t="shared" si="29"/>
        <v>0</v>
      </c>
      <c r="J93" s="10">
        <f t="shared" si="34"/>
        <v>0</v>
      </c>
      <c r="K93" s="17">
        <f t="shared" si="35"/>
        <v>0</v>
      </c>
      <c r="L93" s="3">
        <f t="shared" si="30"/>
        <v>0</v>
      </c>
      <c r="M93" s="31">
        <v>0</v>
      </c>
      <c r="N93" s="30">
        <f t="shared" si="20"/>
        <v>0</v>
      </c>
      <c r="O93" s="17">
        <f t="shared" si="31"/>
        <v>0</v>
      </c>
      <c r="P93" s="17">
        <f t="shared" si="36"/>
        <v>0</v>
      </c>
      <c r="R93" s="17">
        <f t="shared" si="38"/>
        <v>0</v>
      </c>
      <c r="S93" s="17">
        <f t="shared" si="38"/>
        <v>0</v>
      </c>
      <c r="T93" s="17">
        <f t="shared" si="38"/>
        <v>0</v>
      </c>
      <c r="U93" s="17">
        <f t="shared" si="38"/>
        <v>0</v>
      </c>
      <c r="V93" s="17">
        <f t="shared" si="38"/>
        <v>0</v>
      </c>
      <c r="W93" s="17">
        <f t="shared" si="38"/>
        <v>0</v>
      </c>
      <c r="X93" s="17">
        <f t="shared" si="38"/>
        <v>0</v>
      </c>
      <c r="Z93" s="17">
        <f t="shared" si="39"/>
        <v>0</v>
      </c>
      <c r="AA93" s="17">
        <f t="shared" si="39"/>
        <v>0</v>
      </c>
      <c r="AB93" s="17">
        <f t="shared" si="39"/>
        <v>0</v>
      </c>
      <c r="AC93" s="17">
        <f t="shared" si="39"/>
        <v>0</v>
      </c>
      <c r="AE93" s="36">
        <f t="shared" si="21"/>
        <v>0</v>
      </c>
      <c r="AF93" s="33"/>
    </row>
    <row r="94" spans="1:32" ht="15">
      <c r="A94" s="24" t="s">
        <v>12397</v>
      </c>
      <c r="B94" s="15">
        <f t="shared" si="27"/>
        <v>0</v>
      </c>
      <c r="C94" s="22" t="s">
        <v>12398</v>
      </c>
      <c r="D94" s="10">
        <f t="shared" si="32"/>
        <v>0</v>
      </c>
      <c r="E94" s="17">
        <f t="shared" si="28"/>
        <v>0</v>
      </c>
      <c r="F94" s="18">
        <f t="shared" si="33"/>
        <v>0</v>
      </c>
      <c r="G94" s="19">
        <f t="shared" si="19"/>
        <v>0</v>
      </c>
      <c r="H94" s="23">
        <v>0</v>
      </c>
      <c r="I94" s="17">
        <f t="shared" si="29"/>
        <v>0</v>
      </c>
      <c r="J94" s="10">
        <f t="shared" si="34"/>
        <v>0</v>
      </c>
      <c r="K94" s="17">
        <f t="shared" si="35"/>
        <v>0</v>
      </c>
      <c r="L94" s="3">
        <f t="shared" si="30"/>
        <v>0</v>
      </c>
      <c r="M94" s="31">
        <v>0</v>
      </c>
      <c r="N94" s="30">
        <f t="shared" si="20"/>
        <v>0</v>
      </c>
      <c r="O94" s="17">
        <f t="shared" si="31"/>
        <v>0</v>
      </c>
      <c r="P94" s="17">
        <f t="shared" si="36"/>
        <v>0</v>
      </c>
      <c r="R94" s="17">
        <f t="shared" si="38"/>
        <v>0</v>
      </c>
      <c r="S94" s="17">
        <f t="shared" si="38"/>
        <v>0</v>
      </c>
      <c r="T94" s="17">
        <f t="shared" si="38"/>
        <v>0</v>
      </c>
      <c r="U94" s="17">
        <f t="shared" si="38"/>
        <v>0</v>
      </c>
      <c r="V94" s="17">
        <f t="shared" si="38"/>
        <v>0</v>
      </c>
      <c r="W94" s="17">
        <f t="shared" si="38"/>
        <v>0</v>
      </c>
      <c r="X94" s="17">
        <f t="shared" si="38"/>
        <v>0</v>
      </c>
      <c r="Z94" s="17">
        <f t="shared" si="39"/>
        <v>0</v>
      </c>
      <c r="AA94" s="17">
        <f t="shared" si="39"/>
        <v>0</v>
      </c>
      <c r="AB94" s="17">
        <f t="shared" si="39"/>
        <v>0</v>
      </c>
      <c r="AC94" s="17">
        <f t="shared" si="39"/>
        <v>0</v>
      </c>
      <c r="AE94" s="36">
        <f t="shared" si="21"/>
        <v>0</v>
      </c>
      <c r="AF94" s="5"/>
    </row>
    <row r="95" spans="1:32" ht="15">
      <c r="A95" s="24" t="s">
        <v>12399</v>
      </c>
      <c r="B95" s="15">
        <f t="shared" si="27"/>
        <v>0</v>
      </c>
      <c r="C95" s="22" t="s">
        <v>12400</v>
      </c>
      <c r="D95" s="10">
        <f t="shared" si="32"/>
        <v>0</v>
      </c>
      <c r="E95" s="17">
        <f t="shared" si="28"/>
        <v>0</v>
      </c>
      <c r="F95" s="18">
        <f t="shared" si="33"/>
        <v>0</v>
      </c>
      <c r="G95" s="19">
        <f t="shared" si="19"/>
        <v>0</v>
      </c>
      <c r="H95" s="20">
        <v>0</v>
      </c>
      <c r="I95" s="17">
        <f t="shared" si="29"/>
        <v>0</v>
      </c>
      <c r="J95" s="10">
        <f t="shared" si="34"/>
        <v>0</v>
      </c>
      <c r="K95" s="17">
        <f t="shared" si="35"/>
        <v>0</v>
      </c>
      <c r="L95" s="3">
        <f t="shared" si="30"/>
        <v>0</v>
      </c>
      <c r="M95" s="31">
        <v>0</v>
      </c>
      <c r="N95" s="30">
        <f t="shared" si="20"/>
        <v>0</v>
      </c>
      <c r="O95" s="17">
        <f t="shared" si="31"/>
        <v>0</v>
      </c>
      <c r="P95" s="17">
        <f t="shared" si="36"/>
        <v>0</v>
      </c>
      <c r="R95" s="17">
        <f t="shared" si="38"/>
        <v>0</v>
      </c>
      <c r="S95" s="17">
        <f t="shared" si="38"/>
        <v>0</v>
      </c>
      <c r="T95" s="17">
        <f t="shared" si="38"/>
        <v>0</v>
      </c>
      <c r="U95" s="17">
        <f t="shared" si="38"/>
        <v>0</v>
      </c>
      <c r="V95" s="17">
        <f t="shared" si="38"/>
        <v>0</v>
      </c>
      <c r="W95" s="17">
        <f t="shared" si="38"/>
        <v>0</v>
      </c>
      <c r="X95" s="17">
        <f t="shared" si="38"/>
        <v>0</v>
      </c>
      <c r="Z95" s="17">
        <f t="shared" si="39"/>
        <v>0</v>
      </c>
      <c r="AA95" s="17">
        <f t="shared" si="39"/>
        <v>0</v>
      </c>
      <c r="AB95" s="17">
        <f t="shared" si="39"/>
        <v>0</v>
      </c>
      <c r="AC95" s="17">
        <f t="shared" si="39"/>
        <v>0</v>
      </c>
      <c r="AE95" s="36">
        <f t="shared" si="21"/>
        <v>0</v>
      </c>
      <c r="AF95" s="5"/>
    </row>
    <row r="96" spans="1:32" ht="15">
      <c r="A96" s="24" t="s">
        <v>12401</v>
      </c>
      <c r="B96" s="15">
        <f t="shared" si="27"/>
        <v>0</v>
      </c>
      <c r="C96" s="22" t="s">
        <v>12402</v>
      </c>
      <c r="D96" s="10">
        <f t="shared" si="32"/>
        <v>0</v>
      </c>
      <c r="E96" s="17">
        <f t="shared" si="28"/>
        <v>0</v>
      </c>
      <c r="F96" s="18">
        <f t="shared" si="33"/>
        <v>0</v>
      </c>
      <c r="G96" s="19">
        <f t="shared" si="19"/>
        <v>0</v>
      </c>
      <c r="H96" s="23">
        <v>0</v>
      </c>
      <c r="I96" s="17">
        <f t="shared" si="29"/>
        <v>0</v>
      </c>
      <c r="J96" s="10">
        <f t="shared" si="34"/>
        <v>0</v>
      </c>
      <c r="K96" s="17">
        <f t="shared" si="35"/>
        <v>0</v>
      </c>
      <c r="L96" s="3">
        <f t="shared" si="30"/>
        <v>0</v>
      </c>
      <c r="M96" s="31">
        <v>0</v>
      </c>
      <c r="N96" s="30">
        <f t="shared" si="20"/>
        <v>0</v>
      </c>
      <c r="O96" s="17">
        <f t="shared" si="31"/>
        <v>0</v>
      </c>
      <c r="P96" s="17">
        <f t="shared" si="36"/>
        <v>0</v>
      </c>
      <c r="R96" s="17">
        <f t="shared" si="38"/>
        <v>0</v>
      </c>
      <c r="S96" s="17">
        <f t="shared" si="38"/>
        <v>0</v>
      </c>
      <c r="T96" s="17">
        <f t="shared" si="38"/>
        <v>0</v>
      </c>
      <c r="U96" s="17">
        <f t="shared" si="38"/>
        <v>0</v>
      </c>
      <c r="V96" s="17">
        <f t="shared" si="38"/>
        <v>0</v>
      </c>
      <c r="W96" s="17">
        <f t="shared" si="38"/>
        <v>0</v>
      </c>
      <c r="X96" s="17">
        <f t="shared" si="38"/>
        <v>0</v>
      </c>
      <c r="Z96" s="17">
        <f t="shared" si="39"/>
        <v>0</v>
      </c>
      <c r="AA96" s="17">
        <f t="shared" si="39"/>
        <v>0</v>
      </c>
      <c r="AB96" s="17">
        <f t="shared" si="39"/>
        <v>0</v>
      </c>
      <c r="AC96" s="17">
        <f t="shared" si="39"/>
        <v>0</v>
      </c>
      <c r="AE96" s="36">
        <f t="shared" si="21"/>
        <v>0</v>
      </c>
      <c r="AF96" s="33"/>
    </row>
    <row r="97" spans="1:32" ht="15">
      <c r="A97" s="24" t="s">
        <v>12403</v>
      </c>
      <c r="B97" s="15">
        <f t="shared" si="27"/>
        <v>0</v>
      </c>
      <c r="C97" s="22" t="s">
        <v>12404</v>
      </c>
      <c r="D97" s="10">
        <f t="shared" si="32"/>
        <v>0</v>
      </c>
      <c r="E97" s="17">
        <f t="shared" si="28"/>
        <v>0</v>
      </c>
      <c r="F97" s="18">
        <f t="shared" si="33"/>
        <v>0</v>
      </c>
      <c r="G97" s="19">
        <f t="shared" si="19"/>
        <v>0</v>
      </c>
      <c r="H97" s="23">
        <v>0</v>
      </c>
      <c r="I97" s="17">
        <f t="shared" si="29"/>
        <v>0</v>
      </c>
      <c r="J97" s="10">
        <f t="shared" si="34"/>
        <v>0</v>
      </c>
      <c r="K97" s="17">
        <f t="shared" si="35"/>
        <v>0</v>
      </c>
      <c r="L97" s="3">
        <f t="shared" si="30"/>
        <v>0</v>
      </c>
      <c r="M97" s="31">
        <v>0</v>
      </c>
      <c r="N97" s="30">
        <f t="shared" si="20"/>
        <v>0</v>
      </c>
      <c r="O97" s="17">
        <f t="shared" si="31"/>
        <v>0</v>
      </c>
      <c r="P97" s="17">
        <f t="shared" si="36"/>
        <v>0</v>
      </c>
      <c r="R97" s="17">
        <f t="shared" si="38"/>
        <v>0</v>
      </c>
      <c r="S97" s="17">
        <f t="shared" si="38"/>
        <v>0</v>
      </c>
      <c r="T97" s="17">
        <f t="shared" si="38"/>
        <v>0</v>
      </c>
      <c r="U97" s="17">
        <f t="shared" si="38"/>
        <v>0</v>
      </c>
      <c r="V97" s="17">
        <f t="shared" si="38"/>
        <v>0</v>
      </c>
      <c r="W97" s="17">
        <f t="shared" si="38"/>
        <v>0</v>
      </c>
      <c r="X97" s="17">
        <f t="shared" si="38"/>
        <v>0</v>
      </c>
      <c r="Z97" s="17">
        <f t="shared" si="39"/>
        <v>0</v>
      </c>
      <c r="AA97" s="17">
        <f t="shared" si="39"/>
        <v>0</v>
      </c>
      <c r="AB97" s="17">
        <f t="shared" si="39"/>
        <v>0</v>
      </c>
      <c r="AC97" s="17">
        <f t="shared" si="39"/>
        <v>0</v>
      </c>
      <c r="AE97" s="36">
        <f t="shared" si="21"/>
        <v>0</v>
      </c>
      <c r="AF97" s="33"/>
    </row>
    <row r="98" spans="1:32" ht="15">
      <c r="A98" s="24" t="s">
        <v>12405</v>
      </c>
      <c r="B98" s="15">
        <f t="shared" si="27"/>
        <v>0</v>
      </c>
      <c r="C98" s="22" t="s">
        <v>12406</v>
      </c>
      <c r="D98" s="10">
        <f t="shared" si="32"/>
        <v>0</v>
      </c>
      <c r="E98" s="17">
        <f t="shared" si="28"/>
        <v>0</v>
      </c>
      <c r="F98" s="18">
        <f t="shared" si="33"/>
        <v>0</v>
      </c>
      <c r="G98" s="19">
        <f t="shared" si="19"/>
        <v>0</v>
      </c>
      <c r="H98" s="23">
        <v>0</v>
      </c>
      <c r="I98" s="17">
        <f t="shared" si="29"/>
        <v>0</v>
      </c>
      <c r="J98" s="10">
        <f t="shared" si="34"/>
        <v>0</v>
      </c>
      <c r="K98" s="17">
        <f t="shared" si="35"/>
        <v>0</v>
      </c>
      <c r="L98" s="3">
        <f t="shared" si="30"/>
        <v>0</v>
      </c>
      <c r="M98" s="31">
        <v>0</v>
      </c>
      <c r="N98" s="30">
        <f t="shared" si="20"/>
        <v>0</v>
      </c>
      <c r="O98" s="17">
        <f t="shared" si="31"/>
        <v>0</v>
      </c>
      <c r="P98" s="17">
        <f t="shared" si="36"/>
        <v>0</v>
      </c>
      <c r="R98" s="17">
        <f t="shared" ref="R98:X107" si="40">SUMPRODUCT(R$374:R$599*(LEFT($A$374:$A$599,LEN($A98))=$A98))</f>
        <v>0</v>
      </c>
      <c r="S98" s="17">
        <f t="shared" si="40"/>
        <v>0</v>
      </c>
      <c r="T98" s="17">
        <f t="shared" si="40"/>
        <v>0</v>
      </c>
      <c r="U98" s="17">
        <f t="shared" si="40"/>
        <v>0</v>
      </c>
      <c r="V98" s="17">
        <f t="shared" si="40"/>
        <v>0</v>
      </c>
      <c r="W98" s="17">
        <f t="shared" si="40"/>
        <v>0</v>
      </c>
      <c r="X98" s="17">
        <f t="shared" si="40"/>
        <v>0</v>
      </c>
      <c r="Z98" s="17">
        <f t="shared" si="39"/>
        <v>0</v>
      </c>
      <c r="AA98" s="17">
        <f t="shared" si="39"/>
        <v>0</v>
      </c>
      <c r="AB98" s="17">
        <f t="shared" si="39"/>
        <v>0</v>
      </c>
      <c r="AC98" s="17">
        <f t="shared" si="39"/>
        <v>0</v>
      </c>
      <c r="AE98" s="36">
        <f t="shared" si="21"/>
        <v>0</v>
      </c>
      <c r="AF98" s="5"/>
    </row>
    <row r="99" spans="1:32" ht="15">
      <c r="A99" s="24" t="s">
        <v>12407</v>
      </c>
      <c r="B99" s="15">
        <f t="shared" si="27"/>
        <v>0</v>
      </c>
      <c r="C99" s="22" t="s">
        <v>12408</v>
      </c>
      <c r="D99" s="10">
        <f t="shared" si="32"/>
        <v>0</v>
      </c>
      <c r="E99" s="17">
        <f t="shared" si="28"/>
        <v>0</v>
      </c>
      <c r="F99" s="18">
        <f t="shared" si="33"/>
        <v>0</v>
      </c>
      <c r="G99" s="19">
        <f t="shared" si="19"/>
        <v>0</v>
      </c>
      <c r="H99" s="23">
        <v>0</v>
      </c>
      <c r="I99" s="17">
        <f t="shared" si="29"/>
        <v>0</v>
      </c>
      <c r="J99" s="10">
        <f t="shared" si="34"/>
        <v>0</v>
      </c>
      <c r="K99" s="17">
        <f t="shared" si="35"/>
        <v>0</v>
      </c>
      <c r="L99" s="3">
        <f t="shared" si="30"/>
        <v>0</v>
      </c>
      <c r="M99" s="31">
        <v>0</v>
      </c>
      <c r="N99" s="30">
        <f t="shared" si="20"/>
        <v>0</v>
      </c>
      <c r="O99" s="17">
        <f t="shared" si="31"/>
        <v>0</v>
      </c>
      <c r="P99" s="17">
        <f t="shared" si="36"/>
        <v>0</v>
      </c>
      <c r="R99" s="17">
        <f t="shared" si="40"/>
        <v>0</v>
      </c>
      <c r="S99" s="17">
        <f t="shared" si="40"/>
        <v>0</v>
      </c>
      <c r="T99" s="17">
        <f t="shared" si="40"/>
        <v>0</v>
      </c>
      <c r="U99" s="17">
        <f t="shared" si="40"/>
        <v>0</v>
      </c>
      <c r="V99" s="17">
        <f t="shared" si="40"/>
        <v>0</v>
      </c>
      <c r="W99" s="17">
        <f t="shared" si="40"/>
        <v>0</v>
      </c>
      <c r="X99" s="17">
        <f t="shared" si="40"/>
        <v>0</v>
      </c>
      <c r="Z99" s="17">
        <f t="shared" si="39"/>
        <v>0</v>
      </c>
      <c r="AA99" s="17">
        <f t="shared" si="39"/>
        <v>0</v>
      </c>
      <c r="AB99" s="17">
        <f t="shared" si="39"/>
        <v>0</v>
      </c>
      <c r="AC99" s="17">
        <f t="shared" si="39"/>
        <v>0</v>
      </c>
      <c r="AE99" s="36">
        <f t="shared" si="21"/>
        <v>0</v>
      </c>
      <c r="AF99" s="5"/>
    </row>
    <row r="100" spans="1:32" ht="15">
      <c r="A100" s="24" t="s">
        <v>12409</v>
      </c>
      <c r="B100" s="15">
        <f t="shared" si="27"/>
        <v>0</v>
      </c>
      <c r="C100" s="22" t="s">
        <v>12410</v>
      </c>
      <c r="D100" s="10">
        <f t="shared" si="32"/>
        <v>0</v>
      </c>
      <c r="E100" s="17">
        <f t="shared" si="28"/>
        <v>0</v>
      </c>
      <c r="F100" s="18">
        <f t="shared" si="33"/>
        <v>0</v>
      </c>
      <c r="G100" s="19">
        <f t="shared" si="19"/>
        <v>0</v>
      </c>
      <c r="H100" s="23">
        <v>0</v>
      </c>
      <c r="I100" s="17">
        <f t="shared" si="29"/>
        <v>0</v>
      </c>
      <c r="J100" s="10">
        <f t="shared" si="34"/>
        <v>0</v>
      </c>
      <c r="K100" s="17">
        <f t="shared" si="35"/>
        <v>0</v>
      </c>
      <c r="L100" s="3">
        <f t="shared" si="30"/>
        <v>0</v>
      </c>
      <c r="M100" s="31">
        <v>0</v>
      </c>
      <c r="N100" s="30">
        <f t="shared" si="20"/>
        <v>0</v>
      </c>
      <c r="O100" s="17">
        <f t="shared" si="31"/>
        <v>0</v>
      </c>
      <c r="P100" s="17">
        <f t="shared" si="36"/>
        <v>0</v>
      </c>
      <c r="R100" s="17">
        <f t="shared" si="40"/>
        <v>0</v>
      </c>
      <c r="S100" s="17">
        <f t="shared" si="40"/>
        <v>0</v>
      </c>
      <c r="T100" s="17">
        <f t="shared" si="40"/>
        <v>0</v>
      </c>
      <c r="U100" s="17">
        <f t="shared" si="40"/>
        <v>0</v>
      </c>
      <c r="V100" s="17">
        <f t="shared" si="40"/>
        <v>0</v>
      </c>
      <c r="W100" s="17">
        <f t="shared" si="40"/>
        <v>0</v>
      </c>
      <c r="X100" s="17">
        <f t="shared" si="40"/>
        <v>0</v>
      </c>
      <c r="Z100" s="17">
        <f t="shared" si="39"/>
        <v>0</v>
      </c>
      <c r="AA100" s="17">
        <f t="shared" si="39"/>
        <v>0</v>
      </c>
      <c r="AB100" s="17">
        <f t="shared" si="39"/>
        <v>0</v>
      </c>
      <c r="AC100" s="17">
        <f t="shared" si="39"/>
        <v>0</v>
      </c>
      <c r="AE100" s="36">
        <f t="shared" si="21"/>
        <v>0</v>
      </c>
      <c r="AF100" s="33"/>
    </row>
    <row r="101" spans="1:32" ht="15">
      <c r="A101" s="24" t="s">
        <v>12411</v>
      </c>
      <c r="B101" s="15">
        <f t="shared" si="27"/>
        <v>0</v>
      </c>
      <c r="C101" s="22" t="s">
        <v>12412</v>
      </c>
      <c r="D101" s="10">
        <f t="shared" si="32"/>
        <v>0</v>
      </c>
      <c r="E101" s="17">
        <f t="shared" si="28"/>
        <v>0</v>
      </c>
      <c r="F101" s="18">
        <f t="shared" si="33"/>
        <v>0</v>
      </c>
      <c r="G101" s="19">
        <f t="shared" si="19"/>
        <v>0</v>
      </c>
      <c r="H101" s="23">
        <v>0</v>
      </c>
      <c r="I101" s="17">
        <f t="shared" si="29"/>
        <v>0</v>
      </c>
      <c r="J101" s="10">
        <f t="shared" si="34"/>
        <v>0</v>
      </c>
      <c r="K101" s="17">
        <f t="shared" si="35"/>
        <v>0</v>
      </c>
      <c r="L101" s="3">
        <f t="shared" si="30"/>
        <v>0</v>
      </c>
      <c r="M101" s="31">
        <v>0</v>
      </c>
      <c r="N101" s="30">
        <f t="shared" si="20"/>
        <v>0</v>
      </c>
      <c r="O101" s="17">
        <f t="shared" si="31"/>
        <v>0</v>
      </c>
      <c r="P101" s="17">
        <f t="shared" si="36"/>
        <v>0</v>
      </c>
      <c r="R101" s="17">
        <f t="shared" si="40"/>
        <v>0</v>
      </c>
      <c r="S101" s="17">
        <f t="shared" si="40"/>
        <v>0</v>
      </c>
      <c r="T101" s="17">
        <f t="shared" si="40"/>
        <v>0</v>
      </c>
      <c r="U101" s="17">
        <f t="shared" si="40"/>
        <v>0</v>
      </c>
      <c r="V101" s="17">
        <f t="shared" si="40"/>
        <v>0</v>
      </c>
      <c r="W101" s="17">
        <f t="shared" si="40"/>
        <v>0</v>
      </c>
      <c r="X101" s="17">
        <f t="shared" si="40"/>
        <v>0</v>
      </c>
      <c r="Z101" s="17">
        <f t="shared" si="39"/>
        <v>0</v>
      </c>
      <c r="AA101" s="17">
        <f t="shared" si="39"/>
        <v>0</v>
      </c>
      <c r="AB101" s="17">
        <f t="shared" si="39"/>
        <v>0</v>
      </c>
      <c r="AC101" s="17">
        <f t="shared" si="39"/>
        <v>0</v>
      </c>
      <c r="AE101" s="36">
        <f t="shared" si="21"/>
        <v>0</v>
      </c>
      <c r="AF101" s="33"/>
    </row>
    <row r="102" spans="1:32" ht="15">
      <c r="A102" s="24" t="s">
        <v>12413</v>
      </c>
      <c r="B102" s="15">
        <f t="shared" si="27"/>
        <v>0</v>
      </c>
      <c r="C102" s="22" t="s">
        <v>12414</v>
      </c>
      <c r="D102" s="10">
        <f t="shared" si="32"/>
        <v>0</v>
      </c>
      <c r="E102" s="17">
        <f t="shared" si="28"/>
        <v>0</v>
      </c>
      <c r="F102" s="18">
        <f t="shared" si="33"/>
        <v>0</v>
      </c>
      <c r="G102" s="19">
        <f t="shared" si="19"/>
        <v>0</v>
      </c>
      <c r="H102" s="23">
        <v>0</v>
      </c>
      <c r="I102" s="17">
        <f t="shared" si="29"/>
        <v>0</v>
      </c>
      <c r="J102" s="10">
        <f t="shared" si="34"/>
        <v>0</v>
      </c>
      <c r="K102" s="17">
        <f t="shared" si="35"/>
        <v>0</v>
      </c>
      <c r="L102" s="3">
        <f t="shared" si="30"/>
        <v>0</v>
      </c>
      <c r="M102" s="31">
        <v>0</v>
      </c>
      <c r="N102" s="30">
        <f t="shared" si="20"/>
        <v>0</v>
      </c>
      <c r="O102" s="17">
        <f t="shared" si="31"/>
        <v>0</v>
      </c>
      <c r="P102" s="17">
        <f t="shared" si="36"/>
        <v>0</v>
      </c>
      <c r="R102" s="17">
        <f t="shared" si="40"/>
        <v>0</v>
      </c>
      <c r="S102" s="17">
        <f t="shared" si="40"/>
        <v>0</v>
      </c>
      <c r="T102" s="17">
        <f t="shared" si="40"/>
        <v>0</v>
      </c>
      <c r="U102" s="17">
        <f t="shared" si="40"/>
        <v>0</v>
      </c>
      <c r="V102" s="17">
        <f t="shared" si="40"/>
        <v>0</v>
      </c>
      <c r="W102" s="17">
        <f t="shared" si="40"/>
        <v>0</v>
      </c>
      <c r="X102" s="17">
        <f t="shared" si="40"/>
        <v>0</v>
      </c>
      <c r="Z102" s="17">
        <f t="shared" si="39"/>
        <v>0</v>
      </c>
      <c r="AA102" s="17">
        <f t="shared" si="39"/>
        <v>0</v>
      </c>
      <c r="AB102" s="17">
        <f t="shared" si="39"/>
        <v>0</v>
      </c>
      <c r="AC102" s="17">
        <f t="shared" si="39"/>
        <v>0</v>
      </c>
      <c r="AE102" s="36">
        <f t="shared" si="21"/>
        <v>0</v>
      </c>
      <c r="AF102" s="5"/>
    </row>
    <row r="103" spans="1:32" ht="15">
      <c r="A103" s="24" t="s">
        <v>12415</v>
      </c>
      <c r="B103" s="15">
        <f t="shared" si="27"/>
        <v>0</v>
      </c>
      <c r="C103" s="22" t="s">
        <v>12416</v>
      </c>
      <c r="D103" s="10">
        <f t="shared" si="32"/>
        <v>0</v>
      </c>
      <c r="E103" s="17">
        <f t="shared" si="28"/>
        <v>0</v>
      </c>
      <c r="F103" s="18">
        <f t="shared" si="33"/>
        <v>0</v>
      </c>
      <c r="G103" s="19">
        <f t="shared" si="19"/>
        <v>0</v>
      </c>
      <c r="H103" s="23">
        <v>0</v>
      </c>
      <c r="I103" s="17">
        <f t="shared" si="29"/>
        <v>0</v>
      </c>
      <c r="J103" s="10">
        <f t="shared" si="34"/>
        <v>0</v>
      </c>
      <c r="K103" s="17">
        <f t="shared" si="35"/>
        <v>0</v>
      </c>
      <c r="L103" s="3">
        <f t="shared" si="30"/>
        <v>0</v>
      </c>
      <c r="M103" s="31">
        <v>0</v>
      </c>
      <c r="N103" s="30">
        <f t="shared" si="20"/>
        <v>0</v>
      </c>
      <c r="O103" s="17">
        <f t="shared" si="31"/>
        <v>0</v>
      </c>
      <c r="P103" s="17">
        <f t="shared" si="36"/>
        <v>0</v>
      </c>
      <c r="R103" s="17">
        <f t="shared" si="40"/>
        <v>0</v>
      </c>
      <c r="S103" s="17">
        <f t="shared" si="40"/>
        <v>0</v>
      </c>
      <c r="T103" s="17">
        <f t="shared" si="40"/>
        <v>0</v>
      </c>
      <c r="U103" s="17">
        <f t="shared" si="40"/>
        <v>0</v>
      </c>
      <c r="V103" s="17">
        <f t="shared" si="40"/>
        <v>0</v>
      </c>
      <c r="W103" s="17">
        <f t="shared" si="40"/>
        <v>0</v>
      </c>
      <c r="X103" s="17">
        <f t="shared" si="40"/>
        <v>0</v>
      </c>
      <c r="Z103" s="17">
        <f t="shared" si="39"/>
        <v>0</v>
      </c>
      <c r="AA103" s="17">
        <f t="shared" si="39"/>
        <v>0</v>
      </c>
      <c r="AB103" s="17">
        <f t="shared" si="39"/>
        <v>0</v>
      </c>
      <c r="AC103" s="17">
        <f t="shared" si="39"/>
        <v>0</v>
      </c>
      <c r="AE103" s="36">
        <f t="shared" si="21"/>
        <v>0</v>
      </c>
      <c r="AF103" s="5"/>
    </row>
    <row r="104" spans="1:32" ht="15">
      <c r="A104" s="24" t="s">
        <v>12417</v>
      </c>
      <c r="B104" s="15">
        <f t="shared" si="27"/>
        <v>0</v>
      </c>
      <c r="C104" s="22" t="s">
        <v>12418</v>
      </c>
      <c r="D104" s="10">
        <f t="shared" si="32"/>
        <v>0</v>
      </c>
      <c r="E104" s="17">
        <f t="shared" si="28"/>
        <v>0</v>
      </c>
      <c r="F104" s="18">
        <f t="shared" si="33"/>
        <v>0</v>
      </c>
      <c r="G104" s="19">
        <f t="shared" si="19"/>
        <v>0</v>
      </c>
      <c r="H104" s="23">
        <v>0</v>
      </c>
      <c r="I104" s="17">
        <f t="shared" si="29"/>
        <v>0</v>
      </c>
      <c r="J104" s="10">
        <f t="shared" si="34"/>
        <v>0</v>
      </c>
      <c r="K104" s="17">
        <f t="shared" si="35"/>
        <v>0</v>
      </c>
      <c r="L104" s="3">
        <f t="shared" si="30"/>
        <v>0</v>
      </c>
      <c r="M104" s="31">
        <v>0</v>
      </c>
      <c r="N104" s="30">
        <f t="shared" si="20"/>
        <v>0</v>
      </c>
      <c r="O104" s="17">
        <f t="shared" si="31"/>
        <v>0</v>
      </c>
      <c r="P104" s="17">
        <f t="shared" si="36"/>
        <v>0</v>
      </c>
      <c r="R104" s="17">
        <f t="shared" si="40"/>
        <v>0</v>
      </c>
      <c r="S104" s="17">
        <f t="shared" si="40"/>
        <v>0</v>
      </c>
      <c r="T104" s="17">
        <f t="shared" si="40"/>
        <v>0</v>
      </c>
      <c r="U104" s="17">
        <f t="shared" si="40"/>
        <v>0</v>
      </c>
      <c r="V104" s="17">
        <f t="shared" si="40"/>
        <v>0</v>
      </c>
      <c r="W104" s="17">
        <f t="shared" si="40"/>
        <v>0</v>
      </c>
      <c r="X104" s="17">
        <f t="shared" si="40"/>
        <v>0</v>
      </c>
      <c r="Z104" s="17">
        <f t="shared" si="39"/>
        <v>0</v>
      </c>
      <c r="AA104" s="17">
        <f t="shared" si="39"/>
        <v>0</v>
      </c>
      <c r="AB104" s="17">
        <f t="shared" si="39"/>
        <v>0</v>
      </c>
      <c r="AC104" s="17">
        <f t="shared" si="39"/>
        <v>0</v>
      </c>
      <c r="AE104" s="36">
        <f t="shared" si="21"/>
        <v>0</v>
      </c>
      <c r="AF104" s="33"/>
    </row>
    <row r="105" spans="1:32" ht="15">
      <c r="A105" s="24" t="s">
        <v>12419</v>
      </c>
      <c r="B105" s="15">
        <f t="shared" si="27"/>
        <v>0</v>
      </c>
      <c r="C105" s="22" t="s">
        <v>12420</v>
      </c>
      <c r="D105" s="10">
        <f t="shared" si="32"/>
        <v>0</v>
      </c>
      <c r="E105" s="17">
        <f t="shared" si="28"/>
        <v>0</v>
      </c>
      <c r="F105" s="18">
        <f t="shared" si="33"/>
        <v>0</v>
      </c>
      <c r="G105" s="19">
        <f t="shared" ref="G105:G168" si="41">U105+S105</f>
        <v>0</v>
      </c>
      <c r="H105" s="23">
        <v>0</v>
      </c>
      <c r="I105" s="17">
        <f t="shared" si="29"/>
        <v>0</v>
      </c>
      <c r="J105" s="10">
        <f t="shared" si="34"/>
        <v>0</v>
      </c>
      <c r="K105" s="17">
        <f t="shared" si="35"/>
        <v>0</v>
      </c>
      <c r="L105" s="3">
        <f t="shared" si="30"/>
        <v>0</v>
      </c>
      <c r="M105" s="31">
        <v>0</v>
      </c>
      <c r="N105" s="30">
        <f t="shared" ref="N105:N168" si="42">V105+X105</f>
        <v>0</v>
      </c>
      <c r="O105" s="17">
        <f t="shared" si="31"/>
        <v>0</v>
      </c>
      <c r="P105" s="17">
        <f t="shared" si="36"/>
        <v>0</v>
      </c>
      <c r="R105" s="17">
        <f t="shared" si="40"/>
        <v>0</v>
      </c>
      <c r="S105" s="17">
        <f t="shared" si="40"/>
        <v>0</v>
      </c>
      <c r="T105" s="17">
        <f t="shared" si="40"/>
        <v>0</v>
      </c>
      <c r="U105" s="17">
        <f t="shared" si="40"/>
        <v>0</v>
      </c>
      <c r="V105" s="17">
        <f t="shared" si="40"/>
        <v>0</v>
      </c>
      <c r="W105" s="17">
        <f t="shared" si="40"/>
        <v>0</v>
      </c>
      <c r="X105" s="17">
        <f t="shared" si="40"/>
        <v>0</v>
      </c>
      <c r="Z105" s="17">
        <f t="shared" si="39"/>
        <v>0</v>
      </c>
      <c r="AA105" s="17">
        <f t="shared" si="39"/>
        <v>0</v>
      </c>
      <c r="AB105" s="17">
        <f t="shared" si="39"/>
        <v>0</v>
      </c>
      <c r="AC105" s="17">
        <f t="shared" si="39"/>
        <v>0</v>
      </c>
      <c r="AE105" s="36">
        <f t="shared" ref="AE105:AE168" si="43">+(AC105-T105)+(W105-AA105)</f>
        <v>0</v>
      </c>
      <c r="AF105" s="33"/>
    </row>
    <row r="106" spans="1:32" ht="15">
      <c r="A106" s="24" t="s">
        <v>12421</v>
      </c>
      <c r="B106" s="15">
        <f t="shared" si="27"/>
        <v>0</v>
      </c>
      <c r="C106" s="22" t="s">
        <v>12422</v>
      </c>
      <c r="D106" s="10">
        <f t="shared" si="32"/>
        <v>0</v>
      </c>
      <c r="E106" s="17">
        <f t="shared" si="28"/>
        <v>0</v>
      </c>
      <c r="F106" s="18">
        <f t="shared" si="33"/>
        <v>0</v>
      </c>
      <c r="G106" s="19">
        <f t="shared" si="41"/>
        <v>0</v>
      </c>
      <c r="H106" s="23">
        <v>0</v>
      </c>
      <c r="I106" s="17">
        <f t="shared" si="29"/>
        <v>0</v>
      </c>
      <c r="J106" s="10">
        <f t="shared" si="34"/>
        <v>0</v>
      </c>
      <c r="K106" s="17">
        <f t="shared" si="35"/>
        <v>0</v>
      </c>
      <c r="L106" s="3">
        <f t="shared" si="30"/>
        <v>0</v>
      </c>
      <c r="M106" s="31">
        <v>0</v>
      </c>
      <c r="N106" s="30">
        <f t="shared" si="42"/>
        <v>0</v>
      </c>
      <c r="O106" s="17">
        <f t="shared" si="31"/>
        <v>0</v>
      </c>
      <c r="P106" s="17">
        <f t="shared" si="36"/>
        <v>0</v>
      </c>
      <c r="R106" s="17">
        <f t="shared" si="40"/>
        <v>0</v>
      </c>
      <c r="S106" s="17">
        <f t="shared" si="40"/>
        <v>0</v>
      </c>
      <c r="T106" s="17">
        <f t="shared" si="40"/>
        <v>0</v>
      </c>
      <c r="U106" s="17">
        <f t="shared" si="40"/>
        <v>0</v>
      </c>
      <c r="V106" s="17">
        <f t="shared" si="40"/>
        <v>0</v>
      </c>
      <c r="W106" s="17">
        <f t="shared" si="40"/>
        <v>0</v>
      </c>
      <c r="X106" s="17">
        <f t="shared" si="40"/>
        <v>0</v>
      </c>
      <c r="Z106" s="17">
        <f t="shared" si="39"/>
        <v>0</v>
      </c>
      <c r="AA106" s="17">
        <f t="shared" si="39"/>
        <v>0</v>
      </c>
      <c r="AB106" s="17">
        <f t="shared" si="39"/>
        <v>0</v>
      </c>
      <c r="AC106" s="17">
        <f t="shared" si="39"/>
        <v>0</v>
      </c>
      <c r="AE106" s="36">
        <f t="shared" si="43"/>
        <v>0</v>
      </c>
      <c r="AF106" s="5"/>
    </row>
    <row r="107" spans="1:32" ht="15">
      <c r="A107" s="24" t="s">
        <v>12423</v>
      </c>
      <c r="B107" s="15">
        <f t="shared" si="27"/>
        <v>0</v>
      </c>
      <c r="C107" s="22" t="s">
        <v>12424</v>
      </c>
      <c r="D107" s="10">
        <f t="shared" si="32"/>
        <v>0</v>
      </c>
      <c r="E107" s="17">
        <f t="shared" si="28"/>
        <v>0</v>
      </c>
      <c r="F107" s="18">
        <f t="shared" si="33"/>
        <v>0</v>
      </c>
      <c r="G107" s="19">
        <f t="shared" si="41"/>
        <v>0</v>
      </c>
      <c r="H107" s="23">
        <v>0</v>
      </c>
      <c r="I107" s="17">
        <f t="shared" si="29"/>
        <v>0</v>
      </c>
      <c r="J107" s="10">
        <f t="shared" si="34"/>
        <v>0</v>
      </c>
      <c r="K107" s="17">
        <f t="shared" si="35"/>
        <v>0</v>
      </c>
      <c r="L107" s="3">
        <f t="shared" si="30"/>
        <v>0</v>
      </c>
      <c r="M107" s="31">
        <v>0</v>
      </c>
      <c r="N107" s="30">
        <f t="shared" si="42"/>
        <v>0</v>
      </c>
      <c r="O107" s="17">
        <f t="shared" si="31"/>
        <v>0</v>
      </c>
      <c r="P107" s="17">
        <f t="shared" si="36"/>
        <v>0</v>
      </c>
      <c r="R107" s="17">
        <f t="shared" si="40"/>
        <v>0</v>
      </c>
      <c r="S107" s="17">
        <f t="shared" si="40"/>
        <v>0</v>
      </c>
      <c r="T107" s="17">
        <f t="shared" si="40"/>
        <v>0</v>
      </c>
      <c r="U107" s="17">
        <f t="shared" si="40"/>
        <v>0</v>
      </c>
      <c r="V107" s="17">
        <f t="shared" si="40"/>
        <v>0</v>
      </c>
      <c r="W107" s="17">
        <f t="shared" si="40"/>
        <v>0</v>
      </c>
      <c r="X107" s="17">
        <f t="shared" si="40"/>
        <v>0</v>
      </c>
      <c r="Z107" s="17">
        <f t="shared" si="39"/>
        <v>0</v>
      </c>
      <c r="AA107" s="17">
        <f t="shared" si="39"/>
        <v>0</v>
      </c>
      <c r="AB107" s="17">
        <f t="shared" si="39"/>
        <v>0</v>
      </c>
      <c r="AC107" s="17">
        <f t="shared" si="39"/>
        <v>0</v>
      </c>
      <c r="AE107" s="36">
        <f t="shared" si="43"/>
        <v>0</v>
      </c>
      <c r="AF107" s="5"/>
    </row>
    <row r="108" spans="1:32" ht="15">
      <c r="A108" s="24" t="s">
        <v>12425</v>
      </c>
      <c r="B108" s="15">
        <f t="shared" si="27"/>
        <v>0</v>
      </c>
      <c r="C108" s="22" t="s">
        <v>12426</v>
      </c>
      <c r="D108" s="10">
        <f t="shared" si="32"/>
        <v>0</v>
      </c>
      <c r="E108" s="17">
        <f t="shared" si="28"/>
        <v>0</v>
      </c>
      <c r="F108" s="18">
        <f t="shared" si="33"/>
        <v>0</v>
      </c>
      <c r="G108" s="19">
        <f t="shared" si="41"/>
        <v>0</v>
      </c>
      <c r="H108" s="23">
        <v>0</v>
      </c>
      <c r="I108" s="17">
        <f t="shared" si="29"/>
        <v>0</v>
      </c>
      <c r="J108" s="10">
        <f t="shared" si="34"/>
        <v>0</v>
      </c>
      <c r="K108" s="17">
        <f t="shared" si="35"/>
        <v>0</v>
      </c>
      <c r="L108" s="3">
        <f t="shared" si="30"/>
        <v>0</v>
      </c>
      <c r="M108" s="31">
        <v>0</v>
      </c>
      <c r="N108" s="30">
        <f t="shared" si="42"/>
        <v>0</v>
      </c>
      <c r="O108" s="17">
        <f t="shared" si="31"/>
        <v>0</v>
      </c>
      <c r="P108" s="17">
        <f t="shared" si="36"/>
        <v>0</v>
      </c>
      <c r="R108" s="17">
        <f t="shared" ref="R108:X117" si="44">SUMPRODUCT(R$374:R$599*(LEFT($A$374:$A$599,LEN($A108))=$A108))</f>
        <v>0</v>
      </c>
      <c r="S108" s="17">
        <f t="shared" si="44"/>
        <v>0</v>
      </c>
      <c r="T108" s="17">
        <f t="shared" si="44"/>
        <v>0</v>
      </c>
      <c r="U108" s="17">
        <f t="shared" si="44"/>
        <v>0</v>
      </c>
      <c r="V108" s="17">
        <f t="shared" si="44"/>
        <v>0</v>
      </c>
      <c r="W108" s="17">
        <f t="shared" si="44"/>
        <v>0</v>
      </c>
      <c r="X108" s="17">
        <f t="shared" si="44"/>
        <v>0</v>
      </c>
      <c r="Z108" s="17">
        <f t="shared" ref="Z108:AC127" si="45">SUMPRODUCT(Z$374:Z$599*(LEFT($A$374:$A$599,LEN($A108))=$A108))</f>
        <v>0</v>
      </c>
      <c r="AA108" s="17">
        <f t="shared" si="45"/>
        <v>0</v>
      </c>
      <c r="AB108" s="17">
        <f t="shared" si="45"/>
        <v>0</v>
      </c>
      <c r="AC108" s="17">
        <f t="shared" si="45"/>
        <v>0</v>
      </c>
      <c r="AE108" s="36">
        <f t="shared" si="43"/>
        <v>0</v>
      </c>
      <c r="AF108" s="33"/>
    </row>
    <row r="109" spans="1:32" ht="15">
      <c r="A109" s="24" t="s">
        <v>12427</v>
      </c>
      <c r="B109" s="15">
        <f t="shared" si="27"/>
        <v>0</v>
      </c>
      <c r="C109" s="22" t="s">
        <v>12428</v>
      </c>
      <c r="D109" s="10">
        <f t="shared" si="32"/>
        <v>0</v>
      </c>
      <c r="E109" s="17">
        <f t="shared" si="28"/>
        <v>0</v>
      </c>
      <c r="F109" s="18">
        <f t="shared" si="33"/>
        <v>0</v>
      </c>
      <c r="G109" s="19">
        <f t="shared" si="41"/>
        <v>0</v>
      </c>
      <c r="H109" s="23">
        <v>0</v>
      </c>
      <c r="I109" s="17">
        <f t="shared" si="29"/>
        <v>0</v>
      </c>
      <c r="J109" s="10">
        <f t="shared" si="34"/>
        <v>0</v>
      </c>
      <c r="K109" s="17">
        <f t="shared" si="35"/>
        <v>0</v>
      </c>
      <c r="L109" s="3">
        <f t="shared" si="30"/>
        <v>0</v>
      </c>
      <c r="M109" s="31">
        <v>0</v>
      </c>
      <c r="N109" s="30">
        <f t="shared" si="42"/>
        <v>0</v>
      </c>
      <c r="O109" s="17">
        <f t="shared" si="31"/>
        <v>0</v>
      </c>
      <c r="P109" s="17">
        <f t="shared" si="36"/>
        <v>0</v>
      </c>
      <c r="R109" s="17">
        <f t="shared" si="44"/>
        <v>0</v>
      </c>
      <c r="S109" s="17">
        <f t="shared" si="44"/>
        <v>0</v>
      </c>
      <c r="T109" s="17">
        <f t="shared" si="44"/>
        <v>0</v>
      </c>
      <c r="U109" s="17">
        <f t="shared" si="44"/>
        <v>0</v>
      </c>
      <c r="V109" s="17">
        <f t="shared" si="44"/>
        <v>0</v>
      </c>
      <c r="W109" s="17">
        <f t="shared" si="44"/>
        <v>0</v>
      </c>
      <c r="X109" s="17">
        <f t="shared" si="44"/>
        <v>0</v>
      </c>
      <c r="Z109" s="17">
        <f t="shared" si="45"/>
        <v>0</v>
      </c>
      <c r="AA109" s="17">
        <f t="shared" si="45"/>
        <v>0</v>
      </c>
      <c r="AB109" s="17">
        <f t="shared" si="45"/>
        <v>0</v>
      </c>
      <c r="AC109" s="17">
        <f t="shared" si="45"/>
        <v>0</v>
      </c>
      <c r="AE109" s="36">
        <f t="shared" si="43"/>
        <v>0</v>
      </c>
      <c r="AF109" s="33"/>
    </row>
    <row r="110" spans="1:32" ht="15">
      <c r="A110" s="24" t="s">
        <v>12429</v>
      </c>
      <c r="B110" s="15">
        <f t="shared" si="27"/>
        <v>0</v>
      </c>
      <c r="C110" s="22" t="s">
        <v>12430</v>
      </c>
      <c r="D110" s="10">
        <f t="shared" si="32"/>
        <v>0</v>
      </c>
      <c r="E110" s="17">
        <f t="shared" si="28"/>
        <v>0</v>
      </c>
      <c r="F110" s="18">
        <f t="shared" si="33"/>
        <v>0</v>
      </c>
      <c r="G110" s="19">
        <f t="shared" si="41"/>
        <v>0</v>
      </c>
      <c r="H110" s="23">
        <v>0</v>
      </c>
      <c r="I110" s="17">
        <f t="shared" si="29"/>
        <v>0</v>
      </c>
      <c r="J110" s="10">
        <f t="shared" si="34"/>
        <v>0</v>
      </c>
      <c r="K110" s="17">
        <f t="shared" si="35"/>
        <v>0</v>
      </c>
      <c r="L110" s="3">
        <f t="shared" si="30"/>
        <v>0</v>
      </c>
      <c r="M110" s="31">
        <v>0</v>
      </c>
      <c r="N110" s="30">
        <f t="shared" si="42"/>
        <v>0</v>
      </c>
      <c r="O110" s="17">
        <f t="shared" si="31"/>
        <v>0</v>
      </c>
      <c r="P110" s="17">
        <f t="shared" si="36"/>
        <v>0</v>
      </c>
      <c r="R110" s="17">
        <f t="shared" si="44"/>
        <v>0</v>
      </c>
      <c r="S110" s="17">
        <f t="shared" si="44"/>
        <v>0</v>
      </c>
      <c r="T110" s="17">
        <f t="shared" si="44"/>
        <v>0</v>
      </c>
      <c r="U110" s="17">
        <f t="shared" si="44"/>
        <v>0</v>
      </c>
      <c r="V110" s="17">
        <f t="shared" si="44"/>
        <v>0</v>
      </c>
      <c r="W110" s="17">
        <f t="shared" si="44"/>
        <v>0</v>
      </c>
      <c r="X110" s="17">
        <f t="shared" si="44"/>
        <v>0</v>
      </c>
      <c r="Z110" s="17">
        <f t="shared" si="45"/>
        <v>0</v>
      </c>
      <c r="AA110" s="17">
        <f t="shared" si="45"/>
        <v>0</v>
      </c>
      <c r="AB110" s="17">
        <f t="shared" si="45"/>
        <v>0</v>
      </c>
      <c r="AC110" s="17">
        <f t="shared" si="45"/>
        <v>0</v>
      </c>
      <c r="AE110" s="36">
        <f t="shared" si="43"/>
        <v>0</v>
      </c>
      <c r="AF110" s="5"/>
    </row>
    <row r="111" spans="1:32" ht="15">
      <c r="A111" s="24" t="s">
        <v>12431</v>
      </c>
      <c r="B111" s="15">
        <f t="shared" si="27"/>
        <v>0</v>
      </c>
      <c r="C111" s="22" t="s">
        <v>12432</v>
      </c>
      <c r="D111" s="10">
        <f t="shared" si="32"/>
        <v>0</v>
      </c>
      <c r="E111" s="17">
        <f t="shared" si="28"/>
        <v>0</v>
      </c>
      <c r="F111" s="18">
        <f t="shared" si="33"/>
        <v>0</v>
      </c>
      <c r="G111" s="19">
        <f t="shared" si="41"/>
        <v>0</v>
      </c>
      <c r="H111" s="23">
        <v>0</v>
      </c>
      <c r="I111" s="17">
        <f t="shared" si="29"/>
        <v>0</v>
      </c>
      <c r="J111" s="10">
        <f t="shared" si="34"/>
        <v>0</v>
      </c>
      <c r="K111" s="17">
        <f t="shared" si="35"/>
        <v>0</v>
      </c>
      <c r="L111" s="3">
        <f t="shared" si="30"/>
        <v>0</v>
      </c>
      <c r="M111" s="31">
        <v>0</v>
      </c>
      <c r="N111" s="30">
        <f t="shared" si="42"/>
        <v>0</v>
      </c>
      <c r="O111" s="17">
        <f t="shared" si="31"/>
        <v>0</v>
      </c>
      <c r="P111" s="17">
        <f t="shared" si="36"/>
        <v>0</v>
      </c>
      <c r="R111" s="17">
        <f t="shared" si="44"/>
        <v>0</v>
      </c>
      <c r="S111" s="17">
        <f t="shared" si="44"/>
        <v>0</v>
      </c>
      <c r="T111" s="17">
        <f t="shared" si="44"/>
        <v>0</v>
      </c>
      <c r="U111" s="17">
        <f t="shared" si="44"/>
        <v>0</v>
      </c>
      <c r="V111" s="17">
        <f t="shared" si="44"/>
        <v>0</v>
      </c>
      <c r="W111" s="17">
        <f t="shared" si="44"/>
        <v>0</v>
      </c>
      <c r="X111" s="17">
        <f t="shared" si="44"/>
        <v>0</v>
      </c>
      <c r="Z111" s="17">
        <f t="shared" si="45"/>
        <v>0</v>
      </c>
      <c r="AA111" s="17">
        <f t="shared" si="45"/>
        <v>0</v>
      </c>
      <c r="AB111" s="17">
        <f t="shared" si="45"/>
        <v>0</v>
      </c>
      <c r="AC111" s="17">
        <f t="shared" si="45"/>
        <v>0</v>
      </c>
      <c r="AE111" s="36">
        <f t="shared" si="43"/>
        <v>0</v>
      </c>
      <c r="AF111" s="5"/>
    </row>
    <row r="112" spans="1:32" ht="15">
      <c r="A112" s="24" t="s">
        <v>12433</v>
      </c>
      <c r="B112" s="15">
        <f t="shared" si="27"/>
        <v>0</v>
      </c>
      <c r="C112" s="22" t="s">
        <v>12434</v>
      </c>
      <c r="D112" s="10">
        <f t="shared" si="32"/>
        <v>0</v>
      </c>
      <c r="E112" s="17">
        <f t="shared" si="28"/>
        <v>0</v>
      </c>
      <c r="F112" s="18">
        <f t="shared" si="33"/>
        <v>0</v>
      </c>
      <c r="G112" s="19">
        <f t="shared" si="41"/>
        <v>0</v>
      </c>
      <c r="H112" s="23">
        <v>0</v>
      </c>
      <c r="I112" s="17">
        <f t="shared" si="29"/>
        <v>0</v>
      </c>
      <c r="J112" s="10">
        <f t="shared" si="34"/>
        <v>0</v>
      </c>
      <c r="K112" s="17">
        <f t="shared" si="35"/>
        <v>0</v>
      </c>
      <c r="L112" s="3">
        <f t="shared" si="30"/>
        <v>0</v>
      </c>
      <c r="M112" s="31">
        <v>0</v>
      </c>
      <c r="N112" s="30">
        <f t="shared" si="42"/>
        <v>0</v>
      </c>
      <c r="O112" s="17">
        <f t="shared" si="31"/>
        <v>0</v>
      </c>
      <c r="P112" s="17">
        <f t="shared" si="36"/>
        <v>0</v>
      </c>
      <c r="R112" s="17">
        <f t="shared" si="44"/>
        <v>0</v>
      </c>
      <c r="S112" s="17">
        <f t="shared" si="44"/>
        <v>0</v>
      </c>
      <c r="T112" s="17">
        <f t="shared" si="44"/>
        <v>0</v>
      </c>
      <c r="U112" s="17">
        <f t="shared" si="44"/>
        <v>0</v>
      </c>
      <c r="V112" s="17">
        <f t="shared" si="44"/>
        <v>0</v>
      </c>
      <c r="W112" s="17">
        <f t="shared" si="44"/>
        <v>0</v>
      </c>
      <c r="X112" s="17">
        <f t="shared" si="44"/>
        <v>0</v>
      </c>
      <c r="Z112" s="17">
        <f t="shared" si="45"/>
        <v>0</v>
      </c>
      <c r="AA112" s="17">
        <f t="shared" si="45"/>
        <v>0</v>
      </c>
      <c r="AB112" s="17">
        <f t="shared" si="45"/>
        <v>0</v>
      </c>
      <c r="AC112" s="17">
        <f t="shared" si="45"/>
        <v>0</v>
      </c>
      <c r="AE112" s="36">
        <f t="shared" si="43"/>
        <v>0</v>
      </c>
      <c r="AF112" s="33"/>
    </row>
    <row r="113" spans="1:32" ht="15">
      <c r="A113" s="24" t="s">
        <v>12435</v>
      </c>
      <c r="B113" s="15">
        <f t="shared" si="27"/>
        <v>0</v>
      </c>
      <c r="C113" s="22" t="s">
        <v>12436</v>
      </c>
      <c r="D113" s="10">
        <f t="shared" si="32"/>
        <v>0</v>
      </c>
      <c r="E113" s="17">
        <f t="shared" si="28"/>
        <v>0</v>
      </c>
      <c r="F113" s="18">
        <f t="shared" si="33"/>
        <v>0</v>
      </c>
      <c r="G113" s="19">
        <f t="shared" si="41"/>
        <v>0</v>
      </c>
      <c r="H113" s="23">
        <v>0</v>
      </c>
      <c r="I113" s="17">
        <f t="shared" si="29"/>
        <v>0</v>
      </c>
      <c r="J113" s="10">
        <f t="shared" si="34"/>
        <v>0</v>
      </c>
      <c r="K113" s="17">
        <f t="shared" si="35"/>
        <v>0</v>
      </c>
      <c r="L113" s="3">
        <f t="shared" si="30"/>
        <v>0</v>
      </c>
      <c r="M113" s="31">
        <v>0</v>
      </c>
      <c r="N113" s="30">
        <f t="shared" si="42"/>
        <v>0</v>
      </c>
      <c r="O113" s="17">
        <f t="shared" si="31"/>
        <v>0</v>
      </c>
      <c r="P113" s="17">
        <f t="shared" si="36"/>
        <v>0</v>
      </c>
      <c r="R113" s="17">
        <f t="shared" si="44"/>
        <v>0</v>
      </c>
      <c r="S113" s="17">
        <f t="shared" si="44"/>
        <v>0</v>
      </c>
      <c r="T113" s="17">
        <f t="shared" si="44"/>
        <v>0</v>
      </c>
      <c r="U113" s="17">
        <f t="shared" si="44"/>
        <v>0</v>
      </c>
      <c r="V113" s="17">
        <f t="shared" si="44"/>
        <v>0</v>
      </c>
      <c r="W113" s="17">
        <f t="shared" si="44"/>
        <v>0</v>
      </c>
      <c r="X113" s="17">
        <f t="shared" si="44"/>
        <v>0</v>
      </c>
      <c r="Z113" s="17">
        <f t="shared" si="45"/>
        <v>0</v>
      </c>
      <c r="AA113" s="17">
        <f t="shared" si="45"/>
        <v>0</v>
      </c>
      <c r="AB113" s="17">
        <f t="shared" si="45"/>
        <v>0</v>
      </c>
      <c r="AC113" s="17">
        <f t="shared" si="45"/>
        <v>0</v>
      </c>
      <c r="AE113" s="36">
        <f t="shared" si="43"/>
        <v>0</v>
      </c>
      <c r="AF113" s="33"/>
    </row>
    <row r="114" spans="1:32" ht="15">
      <c r="A114" s="24" t="s">
        <v>12437</v>
      </c>
      <c r="B114" s="15">
        <f t="shared" si="27"/>
        <v>0</v>
      </c>
      <c r="C114" s="22" t="s">
        <v>12438</v>
      </c>
      <c r="D114" s="10">
        <f t="shared" si="32"/>
        <v>0</v>
      </c>
      <c r="E114" s="17">
        <f t="shared" si="28"/>
        <v>0</v>
      </c>
      <c r="F114" s="18">
        <f t="shared" si="33"/>
        <v>0</v>
      </c>
      <c r="G114" s="19">
        <f t="shared" si="41"/>
        <v>0</v>
      </c>
      <c r="H114" s="23">
        <v>0</v>
      </c>
      <c r="I114" s="17">
        <f t="shared" si="29"/>
        <v>0</v>
      </c>
      <c r="J114" s="10">
        <f t="shared" si="34"/>
        <v>0</v>
      </c>
      <c r="K114" s="17">
        <f t="shared" si="35"/>
        <v>0</v>
      </c>
      <c r="L114" s="3">
        <f t="shared" si="30"/>
        <v>0</v>
      </c>
      <c r="M114" s="31">
        <v>0</v>
      </c>
      <c r="N114" s="30">
        <f t="shared" si="42"/>
        <v>0</v>
      </c>
      <c r="O114" s="17">
        <f t="shared" si="31"/>
        <v>0</v>
      </c>
      <c r="P114" s="17">
        <f t="shared" si="36"/>
        <v>0</v>
      </c>
      <c r="R114" s="17">
        <f t="shared" si="44"/>
        <v>0</v>
      </c>
      <c r="S114" s="17">
        <f t="shared" si="44"/>
        <v>0</v>
      </c>
      <c r="T114" s="17">
        <f t="shared" si="44"/>
        <v>0</v>
      </c>
      <c r="U114" s="17">
        <f t="shared" si="44"/>
        <v>0</v>
      </c>
      <c r="V114" s="17">
        <f t="shared" si="44"/>
        <v>0</v>
      </c>
      <c r="W114" s="17">
        <f t="shared" si="44"/>
        <v>0</v>
      </c>
      <c r="X114" s="17">
        <f t="shared" si="44"/>
        <v>0</v>
      </c>
      <c r="Z114" s="17">
        <f t="shared" si="45"/>
        <v>0</v>
      </c>
      <c r="AA114" s="17">
        <f t="shared" si="45"/>
        <v>0</v>
      </c>
      <c r="AB114" s="17">
        <f t="shared" si="45"/>
        <v>0</v>
      </c>
      <c r="AC114" s="17">
        <f t="shared" si="45"/>
        <v>0</v>
      </c>
      <c r="AE114" s="36">
        <f t="shared" si="43"/>
        <v>0</v>
      </c>
      <c r="AF114" s="5"/>
    </row>
    <row r="115" spans="1:32" ht="15">
      <c r="A115" s="24" t="s">
        <v>12439</v>
      </c>
      <c r="B115" s="15">
        <f t="shared" si="27"/>
        <v>0</v>
      </c>
      <c r="C115" s="22" t="s">
        <v>12440</v>
      </c>
      <c r="D115" s="10">
        <f t="shared" si="32"/>
        <v>0</v>
      </c>
      <c r="E115" s="17">
        <f t="shared" si="28"/>
        <v>0</v>
      </c>
      <c r="F115" s="18">
        <f t="shared" si="33"/>
        <v>0</v>
      </c>
      <c r="G115" s="19">
        <f t="shared" si="41"/>
        <v>0</v>
      </c>
      <c r="H115" s="20">
        <v>0</v>
      </c>
      <c r="I115" s="17">
        <f t="shared" si="29"/>
        <v>0</v>
      </c>
      <c r="J115" s="10">
        <f t="shared" si="34"/>
        <v>0</v>
      </c>
      <c r="K115" s="17">
        <f t="shared" si="35"/>
        <v>0</v>
      </c>
      <c r="L115" s="3">
        <f t="shared" si="30"/>
        <v>0</v>
      </c>
      <c r="M115" s="31">
        <v>0</v>
      </c>
      <c r="N115" s="30">
        <f t="shared" si="42"/>
        <v>0</v>
      </c>
      <c r="O115" s="17">
        <f t="shared" si="31"/>
        <v>0</v>
      </c>
      <c r="P115" s="17">
        <f t="shared" si="36"/>
        <v>0</v>
      </c>
      <c r="R115" s="17">
        <f t="shared" si="44"/>
        <v>0</v>
      </c>
      <c r="S115" s="17">
        <f t="shared" si="44"/>
        <v>0</v>
      </c>
      <c r="T115" s="17">
        <f t="shared" si="44"/>
        <v>0</v>
      </c>
      <c r="U115" s="17">
        <f t="shared" si="44"/>
        <v>0</v>
      </c>
      <c r="V115" s="17">
        <f t="shared" si="44"/>
        <v>0</v>
      </c>
      <c r="W115" s="17">
        <f t="shared" si="44"/>
        <v>0</v>
      </c>
      <c r="X115" s="17">
        <f t="shared" si="44"/>
        <v>0</v>
      </c>
      <c r="Z115" s="17">
        <f t="shared" si="45"/>
        <v>0</v>
      </c>
      <c r="AA115" s="17">
        <f t="shared" si="45"/>
        <v>0</v>
      </c>
      <c r="AB115" s="17">
        <f t="shared" si="45"/>
        <v>0</v>
      </c>
      <c r="AC115" s="17">
        <f t="shared" si="45"/>
        <v>0</v>
      </c>
      <c r="AE115" s="36">
        <f t="shared" si="43"/>
        <v>0</v>
      </c>
      <c r="AF115" s="5"/>
    </row>
    <row r="116" spans="1:32" ht="15">
      <c r="A116" s="24" t="s">
        <v>12441</v>
      </c>
      <c r="B116" s="15">
        <f t="shared" si="27"/>
        <v>0</v>
      </c>
      <c r="C116" s="22" t="s">
        <v>12442</v>
      </c>
      <c r="D116" s="10">
        <f t="shared" si="32"/>
        <v>0</v>
      </c>
      <c r="E116" s="17">
        <f t="shared" si="28"/>
        <v>0</v>
      </c>
      <c r="F116" s="18">
        <f t="shared" si="33"/>
        <v>0</v>
      </c>
      <c r="G116" s="19">
        <f t="shared" si="41"/>
        <v>0</v>
      </c>
      <c r="H116" s="23">
        <v>0</v>
      </c>
      <c r="I116" s="17">
        <f t="shared" si="29"/>
        <v>0</v>
      </c>
      <c r="J116" s="10">
        <f t="shared" si="34"/>
        <v>0</v>
      </c>
      <c r="K116" s="17">
        <f t="shared" si="35"/>
        <v>0</v>
      </c>
      <c r="L116" s="3">
        <f t="shared" si="30"/>
        <v>0</v>
      </c>
      <c r="M116" s="31">
        <v>0</v>
      </c>
      <c r="N116" s="30">
        <f t="shared" si="42"/>
        <v>0</v>
      </c>
      <c r="O116" s="17">
        <f t="shared" si="31"/>
        <v>0</v>
      </c>
      <c r="P116" s="17">
        <f t="shared" si="36"/>
        <v>0</v>
      </c>
      <c r="R116" s="17">
        <f t="shared" si="44"/>
        <v>0</v>
      </c>
      <c r="S116" s="17">
        <f t="shared" si="44"/>
        <v>0</v>
      </c>
      <c r="T116" s="17">
        <f t="shared" si="44"/>
        <v>0</v>
      </c>
      <c r="U116" s="17">
        <f t="shared" si="44"/>
        <v>0</v>
      </c>
      <c r="V116" s="17">
        <f t="shared" si="44"/>
        <v>0</v>
      </c>
      <c r="W116" s="17">
        <f t="shared" si="44"/>
        <v>0</v>
      </c>
      <c r="X116" s="17">
        <f t="shared" si="44"/>
        <v>0</v>
      </c>
      <c r="Z116" s="17">
        <f t="shared" si="45"/>
        <v>0</v>
      </c>
      <c r="AA116" s="17">
        <f t="shared" si="45"/>
        <v>0</v>
      </c>
      <c r="AB116" s="17">
        <f t="shared" si="45"/>
        <v>0</v>
      </c>
      <c r="AC116" s="17">
        <f t="shared" si="45"/>
        <v>0</v>
      </c>
      <c r="AE116" s="36">
        <f t="shared" si="43"/>
        <v>0</v>
      </c>
      <c r="AF116" s="33"/>
    </row>
    <row r="117" spans="1:32" ht="15">
      <c r="A117" s="24" t="s">
        <v>12443</v>
      </c>
      <c r="B117" s="15">
        <f t="shared" si="27"/>
        <v>0</v>
      </c>
      <c r="C117" s="22" t="s">
        <v>12444</v>
      </c>
      <c r="D117" s="10">
        <f t="shared" si="32"/>
        <v>0</v>
      </c>
      <c r="E117" s="17">
        <f t="shared" si="28"/>
        <v>0</v>
      </c>
      <c r="F117" s="18">
        <f t="shared" si="33"/>
        <v>0</v>
      </c>
      <c r="G117" s="19">
        <f t="shared" si="41"/>
        <v>0</v>
      </c>
      <c r="H117" s="23">
        <v>0</v>
      </c>
      <c r="I117" s="17">
        <f t="shared" si="29"/>
        <v>0</v>
      </c>
      <c r="J117" s="10">
        <f t="shared" si="34"/>
        <v>0</v>
      </c>
      <c r="K117" s="17">
        <f t="shared" si="35"/>
        <v>0</v>
      </c>
      <c r="L117" s="3">
        <f t="shared" si="30"/>
        <v>0</v>
      </c>
      <c r="M117" s="31">
        <v>0</v>
      </c>
      <c r="N117" s="30">
        <f t="shared" si="42"/>
        <v>0</v>
      </c>
      <c r="O117" s="17">
        <f t="shared" si="31"/>
        <v>0</v>
      </c>
      <c r="P117" s="17">
        <f t="shared" si="36"/>
        <v>0</v>
      </c>
      <c r="R117" s="17">
        <f t="shared" si="44"/>
        <v>0</v>
      </c>
      <c r="S117" s="17">
        <f t="shared" si="44"/>
        <v>0</v>
      </c>
      <c r="T117" s="17">
        <f t="shared" si="44"/>
        <v>0</v>
      </c>
      <c r="U117" s="17">
        <f t="shared" si="44"/>
        <v>0</v>
      </c>
      <c r="V117" s="17">
        <f t="shared" si="44"/>
        <v>0</v>
      </c>
      <c r="W117" s="17">
        <f t="shared" si="44"/>
        <v>0</v>
      </c>
      <c r="X117" s="17">
        <f t="shared" si="44"/>
        <v>0</v>
      </c>
      <c r="Z117" s="17">
        <f t="shared" si="45"/>
        <v>0</v>
      </c>
      <c r="AA117" s="17">
        <f t="shared" si="45"/>
        <v>0</v>
      </c>
      <c r="AB117" s="17">
        <f t="shared" si="45"/>
        <v>0</v>
      </c>
      <c r="AC117" s="17">
        <f t="shared" si="45"/>
        <v>0</v>
      </c>
      <c r="AE117" s="36">
        <f t="shared" si="43"/>
        <v>0</v>
      </c>
      <c r="AF117" s="33"/>
    </row>
    <row r="118" spans="1:32" ht="15">
      <c r="A118" s="24" t="s">
        <v>12445</v>
      </c>
      <c r="B118" s="15">
        <f t="shared" si="27"/>
        <v>0</v>
      </c>
      <c r="C118" s="22" t="s">
        <v>12446</v>
      </c>
      <c r="D118" s="10">
        <f t="shared" si="32"/>
        <v>0</v>
      </c>
      <c r="E118" s="17">
        <f t="shared" si="28"/>
        <v>0</v>
      </c>
      <c r="F118" s="18">
        <f t="shared" si="33"/>
        <v>0</v>
      </c>
      <c r="G118" s="19">
        <f t="shared" si="41"/>
        <v>0</v>
      </c>
      <c r="H118" s="23">
        <v>0</v>
      </c>
      <c r="I118" s="17">
        <f t="shared" si="29"/>
        <v>0</v>
      </c>
      <c r="J118" s="10">
        <f t="shared" si="34"/>
        <v>0</v>
      </c>
      <c r="K118" s="17">
        <f t="shared" si="35"/>
        <v>0</v>
      </c>
      <c r="L118" s="3">
        <f t="shared" si="30"/>
        <v>0</v>
      </c>
      <c r="M118" s="31">
        <v>0</v>
      </c>
      <c r="N118" s="30">
        <f t="shared" si="42"/>
        <v>0</v>
      </c>
      <c r="O118" s="17">
        <f t="shared" si="31"/>
        <v>0</v>
      </c>
      <c r="P118" s="17">
        <f t="shared" si="36"/>
        <v>0</v>
      </c>
      <c r="R118" s="17">
        <f t="shared" ref="R118:X127" si="46">SUMPRODUCT(R$374:R$599*(LEFT($A$374:$A$599,LEN($A118))=$A118))</f>
        <v>0</v>
      </c>
      <c r="S118" s="17">
        <f t="shared" si="46"/>
        <v>0</v>
      </c>
      <c r="T118" s="17">
        <f t="shared" si="46"/>
        <v>0</v>
      </c>
      <c r="U118" s="17">
        <f t="shared" si="46"/>
        <v>0</v>
      </c>
      <c r="V118" s="17">
        <f t="shared" si="46"/>
        <v>0</v>
      </c>
      <c r="W118" s="17">
        <f t="shared" si="46"/>
        <v>0</v>
      </c>
      <c r="X118" s="17">
        <f t="shared" si="46"/>
        <v>0</v>
      </c>
      <c r="Z118" s="17">
        <f t="shared" si="45"/>
        <v>0</v>
      </c>
      <c r="AA118" s="17">
        <f t="shared" si="45"/>
        <v>0</v>
      </c>
      <c r="AB118" s="17">
        <f t="shared" si="45"/>
        <v>0</v>
      </c>
      <c r="AC118" s="17">
        <f t="shared" si="45"/>
        <v>0</v>
      </c>
      <c r="AE118" s="36">
        <f t="shared" si="43"/>
        <v>0</v>
      </c>
      <c r="AF118" s="5"/>
    </row>
    <row r="119" spans="1:32" ht="15">
      <c r="A119" s="24" t="s">
        <v>12447</v>
      </c>
      <c r="B119" s="15">
        <f t="shared" si="27"/>
        <v>0</v>
      </c>
      <c r="C119" s="22" t="s">
        <v>12448</v>
      </c>
      <c r="D119" s="10">
        <f t="shared" si="32"/>
        <v>0</v>
      </c>
      <c r="E119" s="17">
        <f t="shared" si="28"/>
        <v>0</v>
      </c>
      <c r="F119" s="18">
        <f t="shared" si="33"/>
        <v>0</v>
      </c>
      <c r="G119" s="19">
        <f t="shared" si="41"/>
        <v>0</v>
      </c>
      <c r="H119" s="23">
        <v>0</v>
      </c>
      <c r="I119" s="17">
        <f t="shared" si="29"/>
        <v>0</v>
      </c>
      <c r="J119" s="10">
        <f t="shared" si="34"/>
        <v>0</v>
      </c>
      <c r="K119" s="17">
        <f t="shared" si="35"/>
        <v>0</v>
      </c>
      <c r="L119" s="3">
        <f t="shared" si="30"/>
        <v>0</v>
      </c>
      <c r="M119" s="31">
        <v>0</v>
      </c>
      <c r="N119" s="30">
        <f t="shared" si="42"/>
        <v>0</v>
      </c>
      <c r="O119" s="17">
        <f t="shared" si="31"/>
        <v>0</v>
      </c>
      <c r="P119" s="17">
        <f t="shared" si="36"/>
        <v>0</v>
      </c>
      <c r="R119" s="17">
        <f t="shared" si="46"/>
        <v>0</v>
      </c>
      <c r="S119" s="17">
        <f t="shared" si="46"/>
        <v>0</v>
      </c>
      <c r="T119" s="17">
        <f t="shared" si="46"/>
        <v>0</v>
      </c>
      <c r="U119" s="17">
        <f t="shared" si="46"/>
        <v>0</v>
      </c>
      <c r="V119" s="17">
        <f t="shared" si="46"/>
        <v>0</v>
      </c>
      <c r="W119" s="17">
        <f t="shared" si="46"/>
        <v>0</v>
      </c>
      <c r="X119" s="17">
        <f t="shared" si="46"/>
        <v>0</v>
      </c>
      <c r="Z119" s="17">
        <f t="shared" si="45"/>
        <v>0</v>
      </c>
      <c r="AA119" s="17">
        <f t="shared" si="45"/>
        <v>0</v>
      </c>
      <c r="AB119" s="17">
        <f t="shared" si="45"/>
        <v>0</v>
      </c>
      <c r="AC119" s="17">
        <f t="shared" si="45"/>
        <v>0</v>
      </c>
      <c r="AE119" s="36">
        <f t="shared" si="43"/>
        <v>0</v>
      </c>
      <c r="AF119" s="5"/>
    </row>
    <row r="120" spans="1:32" ht="15">
      <c r="A120" s="24" t="s">
        <v>12449</v>
      </c>
      <c r="B120" s="15">
        <f t="shared" si="27"/>
        <v>0</v>
      </c>
      <c r="C120" s="22" t="s">
        <v>12450</v>
      </c>
      <c r="D120" s="10">
        <f t="shared" si="32"/>
        <v>0</v>
      </c>
      <c r="E120" s="17">
        <f t="shared" si="28"/>
        <v>0</v>
      </c>
      <c r="F120" s="18">
        <f t="shared" si="33"/>
        <v>0</v>
      </c>
      <c r="G120" s="19">
        <f t="shared" si="41"/>
        <v>0</v>
      </c>
      <c r="H120" s="23">
        <v>0</v>
      </c>
      <c r="I120" s="17">
        <f t="shared" si="29"/>
        <v>0</v>
      </c>
      <c r="J120" s="10">
        <f t="shared" si="34"/>
        <v>0</v>
      </c>
      <c r="K120" s="17">
        <f t="shared" si="35"/>
        <v>0</v>
      </c>
      <c r="L120" s="3">
        <f t="shared" si="30"/>
        <v>0</v>
      </c>
      <c r="M120" s="31">
        <v>0</v>
      </c>
      <c r="N120" s="30">
        <f t="shared" si="42"/>
        <v>0</v>
      </c>
      <c r="O120" s="17">
        <f t="shared" si="31"/>
        <v>0</v>
      </c>
      <c r="P120" s="17">
        <f t="shared" si="36"/>
        <v>0</v>
      </c>
      <c r="R120" s="17">
        <f t="shared" si="46"/>
        <v>0</v>
      </c>
      <c r="S120" s="17">
        <f t="shared" si="46"/>
        <v>0</v>
      </c>
      <c r="T120" s="17">
        <f t="shared" si="46"/>
        <v>0</v>
      </c>
      <c r="U120" s="17">
        <f t="shared" si="46"/>
        <v>0</v>
      </c>
      <c r="V120" s="17">
        <f t="shared" si="46"/>
        <v>0</v>
      </c>
      <c r="W120" s="17">
        <f t="shared" si="46"/>
        <v>0</v>
      </c>
      <c r="X120" s="17">
        <f t="shared" si="46"/>
        <v>0</v>
      </c>
      <c r="Z120" s="17">
        <f t="shared" si="45"/>
        <v>0</v>
      </c>
      <c r="AA120" s="17">
        <f t="shared" si="45"/>
        <v>0</v>
      </c>
      <c r="AB120" s="17">
        <f t="shared" si="45"/>
        <v>0</v>
      </c>
      <c r="AC120" s="17">
        <f t="shared" si="45"/>
        <v>0</v>
      </c>
      <c r="AE120" s="36">
        <f t="shared" si="43"/>
        <v>0</v>
      </c>
      <c r="AF120" s="33"/>
    </row>
    <row r="121" spans="1:32" ht="15">
      <c r="A121" s="24" t="s">
        <v>12451</v>
      </c>
      <c r="B121" s="15">
        <f t="shared" si="27"/>
        <v>0</v>
      </c>
      <c r="C121" s="22" t="s">
        <v>12452</v>
      </c>
      <c r="D121" s="10">
        <f t="shared" si="32"/>
        <v>0</v>
      </c>
      <c r="E121" s="17">
        <f t="shared" si="28"/>
        <v>0</v>
      </c>
      <c r="F121" s="18">
        <f t="shared" si="33"/>
        <v>0</v>
      </c>
      <c r="G121" s="19">
        <f t="shared" si="41"/>
        <v>0</v>
      </c>
      <c r="H121" s="23">
        <v>0</v>
      </c>
      <c r="I121" s="17">
        <f t="shared" si="29"/>
        <v>0</v>
      </c>
      <c r="J121" s="10">
        <f t="shared" si="34"/>
        <v>0</v>
      </c>
      <c r="K121" s="17">
        <f t="shared" si="35"/>
        <v>0</v>
      </c>
      <c r="L121" s="3">
        <f t="shared" si="30"/>
        <v>0</v>
      </c>
      <c r="M121" s="31">
        <v>0</v>
      </c>
      <c r="N121" s="30">
        <f t="shared" si="42"/>
        <v>0</v>
      </c>
      <c r="O121" s="17">
        <f t="shared" si="31"/>
        <v>0</v>
      </c>
      <c r="P121" s="17">
        <f t="shared" si="36"/>
        <v>0</v>
      </c>
      <c r="R121" s="17">
        <f t="shared" si="46"/>
        <v>0</v>
      </c>
      <c r="S121" s="17">
        <f t="shared" si="46"/>
        <v>0</v>
      </c>
      <c r="T121" s="17">
        <f t="shared" si="46"/>
        <v>0</v>
      </c>
      <c r="U121" s="17">
        <f t="shared" si="46"/>
        <v>0</v>
      </c>
      <c r="V121" s="17">
        <f t="shared" si="46"/>
        <v>0</v>
      </c>
      <c r="W121" s="17">
        <f t="shared" si="46"/>
        <v>0</v>
      </c>
      <c r="X121" s="17">
        <f t="shared" si="46"/>
        <v>0</v>
      </c>
      <c r="Z121" s="17">
        <f t="shared" si="45"/>
        <v>0</v>
      </c>
      <c r="AA121" s="17">
        <f t="shared" si="45"/>
        <v>0</v>
      </c>
      <c r="AB121" s="17">
        <f t="shared" si="45"/>
        <v>0</v>
      </c>
      <c r="AC121" s="17">
        <f t="shared" si="45"/>
        <v>0</v>
      </c>
      <c r="AE121" s="36">
        <f t="shared" si="43"/>
        <v>0</v>
      </c>
      <c r="AF121" s="33"/>
    </row>
    <row r="122" spans="1:32" ht="15">
      <c r="A122" s="24" t="s">
        <v>12453</v>
      </c>
      <c r="B122" s="15">
        <f t="shared" si="27"/>
        <v>0</v>
      </c>
      <c r="C122" s="22" t="s">
        <v>12454</v>
      </c>
      <c r="D122" s="10">
        <f t="shared" si="32"/>
        <v>0</v>
      </c>
      <c r="E122" s="17">
        <f t="shared" si="28"/>
        <v>0</v>
      </c>
      <c r="F122" s="18">
        <f t="shared" si="33"/>
        <v>0</v>
      </c>
      <c r="G122" s="19">
        <f t="shared" si="41"/>
        <v>0</v>
      </c>
      <c r="H122" s="23">
        <v>0</v>
      </c>
      <c r="I122" s="17">
        <f t="shared" si="29"/>
        <v>0</v>
      </c>
      <c r="J122" s="10">
        <f t="shared" si="34"/>
        <v>0</v>
      </c>
      <c r="K122" s="17">
        <f t="shared" si="35"/>
        <v>0</v>
      </c>
      <c r="L122" s="3">
        <f t="shared" si="30"/>
        <v>0</v>
      </c>
      <c r="M122" s="31">
        <v>0</v>
      </c>
      <c r="N122" s="30">
        <f t="shared" si="42"/>
        <v>0</v>
      </c>
      <c r="O122" s="17">
        <f t="shared" si="31"/>
        <v>0</v>
      </c>
      <c r="P122" s="17">
        <f t="shared" si="36"/>
        <v>0</v>
      </c>
      <c r="R122" s="17">
        <f t="shared" si="46"/>
        <v>0</v>
      </c>
      <c r="S122" s="17">
        <f t="shared" si="46"/>
        <v>0</v>
      </c>
      <c r="T122" s="17">
        <f t="shared" si="46"/>
        <v>0</v>
      </c>
      <c r="U122" s="17">
        <f t="shared" si="46"/>
        <v>0</v>
      </c>
      <c r="V122" s="17">
        <f t="shared" si="46"/>
        <v>0</v>
      </c>
      <c r="W122" s="17">
        <f t="shared" si="46"/>
        <v>0</v>
      </c>
      <c r="X122" s="17">
        <f t="shared" si="46"/>
        <v>0</v>
      </c>
      <c r="Z122" s="17">
        <f t="shared" si="45"/>
        <v>0</v>
      </c>
      <c r="AA122" s="17">
        <f t="shared" si="45"/>
        <v>0</v>
      </c>
      <c r="AB122" s="17">
        <f t="shared" si="45"/>
        <v>0</v>
      </c>
      <c r="AC122" s="17">
        <f t="shared" si="45"/>
        <v>0</v>
      </c>
      <c r="AE122" s="36">
        <f t="shared" si="43"/>
        <v>0</v>
      </c>
      <c r="AF122" s="5"/>
    </row>
    <row r="123" spans="1:32" ht="15">
      <c r="A123" s="24" t="s">
        <v>12455</v>
      </c>
      <c r="B123" s="15">
        <f t="shared" si="27"/>
        <v>0</v>
      </c>
      <c r="C123" s="22" t="s">
        <v>12456</v>
      </c>
      <c r="D123" s="10">
        <f t="shared" si="32"/>
        <v>0</v>
      </c>
      <c r="E123" s="17">
        <f t="shared" si="28"/>
        <v>0</v>
      </c>
      <c r="F123" s="18">
        <f t="shared" si="33"/>
        <v>0</v>
      </c>
      <c r="G123" s="19">
        <f t="shared" si="41"/>
        <v>0</v>
      </c>
      <c r="H123" s="23">
        <v>0</v>
      </c>
      <c r="I123" s="17">
        <f t="shared" si="29"/>
        <v>0</v>
      </c>
      <c r="J123" s="10">
        <f t="shared" si="34"/>
        <v>0</v>
      </c>
      <c r="K123" s="17">
        <f t="shared" si="35"/>
        <v>0</v>
      </c>
      <c r="L123" s="3">
        <f t="shared" si="30"/>
        <v>0</v>
      </c>
      <c r="M123" s="31">
        <v>0</v>
      </c>
      <c r="N123" s="30">
        <f t="shared" si="42"/>
        <v>0</v>
      </c>
      <c r="O123" s="17">
        <f t="shared" si="31"/>
        <v>0</v>
      </c>
      <c r="P123" s="17">
        <f t="shared" si="36"/>
        <v>0</v>
      </c>
      <c r="R123" s="17">
        <f t="shared" si="46"/>
        <v>0</v>
      </c>
      <c r="S123" s="17">
        <f t="shared" si="46"/>
        <v>0</v>
      </c>
      <c r="T123" s="17">
        <f t="shared" si="46"/>
        <v>0</v>
      </c>
      <c r="U123" s="17">
        <f t="shared" si="46"/>
        <v>0</v>
      </c>
      <c r="V123" s="17">
        <f t="shared" si="46"/>
        <v>0</v>
      </c>
      <c r="W123" s="17">
        <f t="shared" si="46"/>
        <v>0</v>
      </c>
      <c r="X123" s="17">
        <f t="shared" si="46"/>
        <v>0</v>
      </c>
      <c r="Z123" s="17">
        <f t="shared" si="45"/>
        <v>0</v>
      </c>
      <c r="AA123" s="17">
        <f t="shared" si="45"/>
        <v>0</v>
      </c>
      <c r="AB123" s="17">
        <f t="shared" si="45"/>
        <v>0</v>
      </c>
      <c r="AC123" s="17">
        <f t="shared" si="45"/>
        <v>0</v>
      </c>
      <c r="AE123" s="36">
        <f t="shared" si="43"/>
        <v>0</v>
      </c>
      <c r="AF123" s="5"/>
    </row>
    <row r="124" spans="1:32" ht="15">
      <c r="A124" s="24" t="s">
        <v>12457</v>
      </c>
      <c r="B124" s="15">
        <f t="shared" si="27"/>
        <v>0</v>
      </c>
      <c r="C124" s="22" t="s">
        <v>12458</v>
      </c>
      <c r="D124" s="10">
        <f t="shared" si="32"/>
        <v>0</v>
      </c>
      <c r="E124" s="17">
        <f t="shared" si="28"/>
        <v>0</v>
      </c>
      <c r="F124" s="18">
        <f t="shared" si="33"/>
        <v>0</v>
      </c>
      <c r="G124" s="19">
        <f t="shared" si="41"/>
        <v>0</v>
      </c>
      <c r="H124" s="23">
        <v>0</v>
      </c>
      <c r="I124" s="17">
        <f t="shared" si="29"/>
        <v>0</v>
      </c>
      <c r="J124" s="10">
        <f t="shared" si="34"/>
        <v>0</v>
      </c>
      <c r="K124" s="17">
        <f t="shared" si="35"/>
        <v>0</v>
      </c>
      <c r="L124" s="3">
        <f t="shared" si="30"/>
        <v>0</v>
      </c>
      <c r="M124" s="31">
        <v>0</v>
      </c>
      <c r="N124" s="30">
        <f t="shared" si="42"/>
        <v>0</v>
      </c>
      <c r="O124" s="17">
        <f t="shared" si="31"/>
        <v>0</v>
      </c>
      <c r="P124" s="17">
        <f t="shared" si="36"/>
        <v>0</v>
      </c>
      <c r="R124" s="17">
        <f t="shared" si="46"/>
        <v>0</v>
      </c>
      <c r="S124" s="17">
        <f t="shared" si="46"/>
        <v>0</v>
      </c>
      <c r="T124" s="17">
        <f t="shared" si="46"/>
        <v>0</v>
      </c>
      <c r="U124" s="17">
        <f t="shared" si="46"/>
        <v>0</v>
      </c>
      <c r="V124" s="17">
        <f t="shared" si="46"/>
        <v>0</v>
      </c>
      <c r="W124" s="17">
        <f t="shared" si="46"/>
        <v>0</v>
      </c>
      <c r="X124" s="17">
        <f t="shared" si="46"/>
        <v>0</v>
      </c>
      <c r="Z124" s="17">
        <f t="shared" si="45"/>
        <v>0</v>
      </c>
      <c r="AA124" s="17">
        <f t="shared" si="45"/>
        <v>0</v>
      </c>
      <c r="AB124" s="17">
        <f t="shared" si="45"/>
        <v>0</v>
      </c>
      <c r="AC124" s="17">
        <f t="shared" si="45"/>
        <v>0</v>
      </c>
      <c r="AE124" s="36">
        <f t="shared" si="43"/>
        <v>0</v>
      </c>
      <c r="AF124" s="33"/>
    </row>
    <row r="125" spans="1:32" ht="15">
      <c r="A125" s="24" t="s">
        <v>12459</v>
      </c>
      <c r="B125" s="15">
        <f t="shared" si="27"/>
        <v>0</v>
      </c>
      <c r="C125" s="22" t="s">
        <v>12460</v>
      </c>
      <c r="D125" s="10">
        <f t="shared" si="32"/>
        <v>0</v>
      </c>
      <c r="E125" s="17">
        <f t="shared" si="28"/>
        <v>0</v>
      </c>
      <c r="F125" s="18">
        <f t="shared" si="33"/>
        <v>0</v>
      </c>
      <c r="G125" s="19">
        <f t="shared" si="41"/>
        <v>0</v>
      </c>
      <c r="H125" s="23">
        <v>0</v>
      </c>
      <c r="I125" s="17">
        <f t="shared" si="29"/>
        <v>0</v>
      </c>
      <c r="J125" s="10">
        <f t="shared" si="34"/>
        <v>0</v>
      </c>
      <c r="K125" s="17">
        <f t="shared" si="35"/>
        <v>0</v>
      </c>
      <c r="L125" s="3">
        <f t="shared" si="30"/>
        <v>0</v>
      </c>
      <c r="M125" s="31">
        <v>0</v>
      </c>
      <c r="N125" s="30">
        <f t="shared" si="42"/>
        <v>0</v>
      </c>
      <c r="O125" s="17">
        <f t="shared" si="31"/>
        <v>0</v>
      </c>
      <c r="P125" s="17">
        <f t="shared" si="36"/>
        <v>0</v>
      </c>
      <c r="R125" s="17">
        <f t="shared" si="46"/>
        <v>0</v>
      </c>
      <c r="S125" s="17">
        <f t="shared" si="46"/>
        <v>0</v>
      </c>
      <c r="T125" s="17">
        <f t="shared" si="46"/>
        <v>0</v>
      </c>
      <c r="U125" s="17">
        <f t="shared" si="46"/>
        <v>0</v>
      </c>
      <c r="V125" s="17">
        <f t="shared" si="46"/>
        <v>0</v>
      </c>
      <c r="W125" s="17">
        <f t="shared" si="46"/>
        <v>0</v>
      </c>
      <c r="X125" s="17">
        <f t="shared" si="46"/>
        <v>0</v>
      </c>
      <c r="Z125" s="17">
        <f t="shared" si="45"/>
        <v>0</v>
      </c>
      <c r="AA125" s="17">
        <f t="shared" si="45"/>
        <v>0</v>
      </c>
      <c r="AB125" s="17">
        <f t="shared" si="45"/>
        <v>0</v>
      </c>
      <c r="AC125" s="17">
        <f t="shared" si="45"/>
        <v>0</v>
      </c>
      <c r="AE125" s="36">
        <f t="shared" si="43"/>
        <v>0</v>
      </c>
      <c r="AF125" s="33"/>
    </row>
    <row r="126" spans="1:32" ht="15">
      <c r="A126" s="24" t="s">
        <v>12461</v>
      </c>
      <c r="B126" s="15">
        <f t="shared" si="27"/>
        <v>0</v>
      </c>
      <c r="C126" s="22" t="s">
        <v>12462</v>
      </c>
      <c r="D126" s="10">
        <f t="shared" si="32"/>
        <v>0</v>
      </c>
      <c r="E126" s="17">
        <f t="shared" si="28"/>
        <v>0</v>
      </c>
      <c r="F126" s="18">
        <f t="shared" si="33"/>
        <v>0</v>
      </c>
      <c r="G126" s="19">
        <f t="shared" si="41"/>
        <v>0</v>
      </c>
      <c r="H126" s="23">
        <v>0</v>
      </c>
      <c r="I126" s="17">
        <f t="shared" si="29"/>
        <v>0</v>
      </c>
      <c r="J126" s="10">
        <f t="shared" si="34"/>
        <v>0</v>
      </c>
      <c r="K126" s="17">
        <f t="shared" si="35"/>
        <v>0</v>
      </c>
      <c r="L126" s="3">
        <f t="shared" si="30"/>
        <v>0</v>
      </c>
      <c r="M126" s="31">
        <v>0</v>
      </c>
      <c r="N126" s="30">
        <f t="shared" si="42"/>
        <v>0</v>
      </c>
      <c r="O126" s="17">
        <f t="shared" si="31"/>
        <v>0</v>
      </c>
      <c r="P126" s="17">
        <f t="shared" si="36"/>
        <v>0</v>
      </c>
      <c r="R126" s="17">
        <f t="shared" si="46"/>
        <v>0</v>
      </c>
      <c r="S126" s="17">
        <f t="shared" si="46"/>
        <v>0</v>
      </c>
      <c r="T126" s="17">
        <f t="shared" si="46"/>
        <v>0</v>
      </c>
      <c r="U126" s="17">
        <f t="shared" si="46"/>
        <v>0</v>
      </c>
      <c r="V126" s="17">
        <f t="shared" si="46"/>
        <v>0</v>
      </c>
      <c r="W126" s="17">
        <f t="shared" si="46"/>
        <v>0</v>
      </c>
      <c r="X126" s="17">
        <f t="shared" si="46"/>
        <v>0</v>
      </c>
      <c r="Z126" s="17">
        <f t="shared" si="45"/>
        <v>0</v>
      </c>
      <c r="AA126" s="17">
        <f t="shared" si="45"/>
        <v>0</v>
      </c>
      <c r="AB126" s="17">
        <f t="shared" si="45"/>
        <v>0</v>
      </c>
      <c r="AC126" s="17">
        <f t="shared" si="45"/>
        <v>0</v>
      </c>
      <c r="AE126" s="36">
        <f t="shared" si="43"/>
        <v>0</v>
      </c>
      <c r="AF126" s="5"/>
    </row>
    <row r="127" spans="1:32" ht="15">
      <c r="A127" s="24" t="s">
        <v>12463</v>
      </c>
      <c r="B127" s="15">
        <f t="shared" si="27"/>
        <v>0</v>
      </c>
      <c r="C127" s="22" t="s">
        <v>12464</v>
      </c>
      <c r="D127" s="10">
        <f t="shared" si="32"/>
        <v>0</v>
      </c>
      <c r="E127" s="17">
        <f t="shared" si="28"/>
        <v>0</v>
      </c>
      <c r="F127" s="18">
        <f t="shared" si="33"/>
        <v>0</v>
      </c>
      <c r="G127" s="19">
        <f t="shared" si="41"/>
        <v>0</v>
      </c>
      <c r="H127" s="23">
        <v>0</v>
      </c>
      <c r="I127" s="17">
        <f t="shared" si="29"/>
        <v>0</v>
      </c>
      <c r="J127" s="10">
        <f t="shared" si="34"/>
        <v>0</v>
      </c>
      <c r="K127" s="17">
        <f t="shared" si="35"/>
        <v>0</v>
      </c>
      <c r="L127" s="3">
        <f t="shared" si="30"/>
        <v>0</v>
      </c>
      <c r="M127" s="31">
        <v>0</v>
      </c>
      <c r="N127" s="30">
        <f t="shared" si="42"/>
        <v>0</v>
      </c>
      <c r="O127" s="17">
        <f t="shared" si="31"/>
        <v>0</v>
      </c>
      <c r="P127" s="17">
        <f t="shared" si="36"/>
        <v>0</v>
      </c>
      <c r="R127" s="17">
        <f t="shared" si="46"/>
        <v>0</v>
      </c>
      <c r="S127" s="17">
        <f t="shared" si="46"/>
        <v>0</v>
      </c>
      <c r="T127" s="17">
        <f t="shared" si="46"/>
        <v>0</v>
      </c>
      <c r="U127" s="17">
        <f t="shared" si="46"/>
        <v>0</v>
      </c>
      <c r="V127" s="17">
        <f t="shared" si="46"/>
        <v>0</v>
      </c>
      <c r="W127" s="17">
        <f t="shared" si="46"/>
        <v>0</v>
      </c>
      <c r="X127" s="17">
        <f t="shared" si="46"/>
        <v>0</v>
      </c>
      <c r="Z127" s="17">
        <f t="shared" si="45"/>
        <v>0</v>
      </c>
      <c r="AA127" s="17">
        <f t="shared" si="45"/>
        <v>0</v>
      </c>
      <c r="AB127" s="17">
        <f t="shared" si="45"/>
        <v>0</v>
      </c>
      <c r="AC127" s="17">
        <f t="shared" si="45"/>
        <v>0</v>
      </c>
      <c r="AE127" s="36">
        <f t="shared" si="43"/>
        <v>0</v>
      </c>
      <c r="AF127" s="5"/>
    </row>
    <row r="128" spans="1:32" ht="15">
      <c r="A128" s="24" t="s">
        <v>12465</v>
      </c>
      <c r="B128" s="15">
        <f t="shared" si="27"/>
        <v>0</v>
      </c>
      <c r="C128" s="22" t="s">
        <v>12466</v>
      </c>
      <c r="D128" s="10">
        <f t="shared" si="32"/>
        <v>0</v>
      </c>
      <c r="E128" s="17">
        <f t="shared" si="28"/>
        <v>0</v>
      </c>
      <c r="F128" s="18">
        <f t="shared" si="33"/>
        <v>0</v>
      </c>
      <c r="G128" s="19">
        <f t="shared" si="41"/>
        <v>0</v>
      </c>
      <c r="H128" s="23">
        <v>0</v>
      </c>
      <c r="I128" s="17">
        <f t="shared" si="29"/>
        <v>0</v>
      </c>
      <c r="J128" s="10">
        <f t="shared" si="34"/>
        <v>0</v>
      </c>
      <c r="K128" s="17">
        <f t="shared" si="35"/>
        <v>0</v>
      </c>
      <c r="L128" s="3">
        <f t="shared" si="30"/>
        <v>0</v>
      </c>
      <c r="M128" s="31">
        <v>0</v>
      </c>
      <c r="N128" s="30">
        <f t="shared" si="42"/>
        <v>0</v>
      </c>
      <c r="O128" s="17">
        <f t="shared" si="31"/>
        <v>0</v>
      </c>
      <c r="P128" s="17">
        <f t="shared" si="36"/>
        <v>0</v>
      </c>
      <c r="R128" s="17">
        <f t="shared" ref="R128:X137" si="47">SUMPRODUCT(R$374:R$599*(LEFT($A$374:$A$599,LEN($A128))=$A128))</f>
        <v>0</v>
      </c>
      <c r="S128" s="17">
        <f t="shared" si="47"/>
        <v>0</v>
      </c>
      <c r="T128" s="17">
        <f t="shared" si="47"/>
        <v>0</v>
      </c>
      <c r="U128" s="17">
        <f t="shared" si="47"/>
        <v>0</v>
      </c>
      <c r="V128" s="17">
        <f t="shared" si="47"/>
        <v>0</v>
      </c>
      <c r="W128" s="17">
        <f t="shared" si="47"/>
        <v>0</v>
      </c>
      <c r="X128" s="17">
        <f t="shared" si="47"/>
        <v>0</v>
      </c>
      <c r="Z128" s="17">
        <f t="shared" ref="Z128:AC147" si="48">SUMPRODUCT(Z$374:Z$599*(LEFT($A$374:$A$599,LEN($A128))=$A128))</f>
        <v>0</v>
      </c>
      <c r="AA128" s="17">
        <f t="shared" si="48"/>
        <v>0</v>
      </c>
      <c r="AB128" s="17">
        <f t="shared" si="48"/>
        <v>0</v>
      </c>
      <c r="AC128" s="17">
        <f t="shared" si="48"/>
        <v>0</v>
      </c>
      <c r="AE128" s="36">
        <f t="shared" si="43"/>
        <v>0</v>
      </c>
      <c r="AF128" s="33"/>
    </row>
    <row r="129" spans="1:32" ht="15">
      <c r="A129" s="24" t="s">
        <v>12467</v>
      </c>
      <c r="B129" s="15">
        <f t="shared" si="27"/>
        <v>0</v>
      </c>
      <c r="C129" s="22" t="s">
        <v>12468</v>
      </c>
      <c r="D129" s="10">
        <f t="shared" si="32"/>
        <v>0</v>
      </c>
      <c r="E129" s="17">
        <f t="shared" si="28"/>
        <v>0</v>
      </c>
      <c r="F129" s="18">
        <f t="shared" si="33"/>
        <v>0</v>
      </c>
      <c r="G129" s="19">
        <f t="shared" si="41"/>
        <v>0</v>
      </c>
      <c r="H129" s="23">
        <v>0</v>
      </c>
      <c r="I129" s="17">
        <f t="shared" si="29"/>
        <v>0</v>
      </c>
      <c r="J129" s="10">
        <f t="shared" si="34"/>
        <v>0</v>
      </c>
      <c r="K129" s="17">
        <f t="shared" si="35"/>
        <v>0</v>
      </c>
      <c r="L129" s="3">
        <f t="shared" si="30"/>
        <v>0</v>
      </c>
      <c r="M129" s="31">
        <v>0</v>
      </c>
      <c r="N129" s="30">
        <f t="shared" si="42"/>
        <v>0</v>
      </c>
      <c r="O129" s="17">
        <f t="shared" si="31"/>
        <v>0</v>
      </c>
      <c r="P129" s="17">
        <f t="shared" si="36"/>
        <v>0</v>
      </c>
      <c r="R129" s="17">
        <f t="shared" si="47"/>
        <v>0</v>
      </c>
      <c r="S129" s="17">
        <f t="shared" si="47"/>
        <v>0</v>
      </c>
      <c r="T129" s="17">
        <f t="shared" si="47"/>
        <v>0</v>
      </c>
      <c r="U129" s="17">
        <f t="shared" si="47"/>
        <v>0</v>
      </c>
      <c r="V129" s="17">
        <f t="shared" si="47"/>
        <v>0</v>
      </c>
      <c r="W129" s="17">
        <f t="shared" si="47"/>
        <v>0</v>
      </c>
      <c r="X129" s="17">
        <f t="shared" si="47"/>
        <v>0</v>
      </c>
      <c r="Z129" s="17">
        <f t="shared" si="48"/>
        <v>0</v>
      </c>
      <c r="AA129" s="17">
        <f t="shared" si="48"/>
        <v>0</v>
      </c>
      <c r="AB129" s="17">
        <f t="shared" si="48"/>
        <v>0</v>
      </c>
      <c r="AC129" s="17">
        <f t="shared" si="48"/>
        <v>0</v>
      </c>
      <c r="AE129" s="36">
        <f t="shared" si="43"/>
        <v>0</v>
      </c>
      <c r="AF129" s="33"/>
    </row>
    <row r="130" spans="1:32" ht="15">
      <c r="A130" s="24" t="s">
        <v>12469</v>
      </c>
      <c r="B130" s="15">
        <f t="shared" si="27"/>
        <v>0</v>
      </c>
      <c r="C130" s="22" t="s">
        <v>12470</v>
      </c>
      <c r="D130" s="10">
        <f t="shared" si="32"/>
        <v>0</v>
      </c>
      <c r="E130" s="17">
        <f t="shared" si="28"/>
        <v>0</v>
      </c>
      <c r="F130" s="18">
        <f t="shared" si="33"/>
        <v>0</v>
      </c>
      <c r="G130" s="19">
        <f t="shared" si="41"/>
        <v>0</v>
      </c>
      <c r="H130" s="23">
        <v>0</v>
      </c>
      <c r="I130" s="17">
        <f t="shared" si="29"/>
        <v>0</v>
      </c>
      <c r="J130" s="10">
        <f t="shared" si="34"/>
        <v>0</v>
      </c>
      <c r="K130" s="17">
        <f t="shared" si="35"/>
        <v>0</v>
      </c>
      <c r="L130" s="3">
        <f t="shared" si="30"/>
        <v>0</v>
      </c>
      <c r="M130" s="31">
        <v>0</v>
      </c>
      <c r="N130" s="30">
        <f t="shared" si="42"/>
        <v>0</v>
      </c>
      <c r="O130" s="17">
        <f t="shared" si="31"/>
        <v>0</v>
      </c>
      <c r="P130" s="17">
        <f t="shared" si="36"/>
        <v>0</v>
      </c>
      <c r="R130" s="17">
        <f t="shared" si="47"/>
        <v>0</v>
      </c>
      <c r="S130" s="17">
        <f t="shared" si="47"/>
        <v>0</v>
      </c>
      <c r="T130" s="17">
        <f t="shared" si="47"/>
        <v>0</v>
      </c>
      <c r="U130" s="17">
        <f t="shared" si="47"/>
        <v>0</v>
      </c>
      <c r="V130" s="17">
        <f t="shared" si="47"/>
        <v>0</v>
      </c>
      <c r="W130" s="17">
        <f t="shared" si="47"/>
        <v>0</v>
      </c>
      <c r="X130" s="17">
        <f t="shared" si="47"/>
        <v>0</v>
      </c>
      <c r="Z130" s="17">
        <f t="shared" si="48"/>
        <v>0</v>
      </c>
      <c r="AA130" s="17">
        <f t="shared" si="48"/>
        <v>0</v>
      </c>
      <c r="AB130" s="17">
        <f t="shared" si="48"/>
        <v>0</v>
      </c>
      <c r="AC130" s="17">
        <f t="shared" si="48"/>
        <v>0</v>
      </c>
      <c r="AE130" s="36">
        <f t="shared" si="43"/>
        <v>0</v>
      </c>
      <c r="AF130" s="5"/>
    </row>
    <row r="131" spans="1:32" ht="15">
      <c r="A131" s="24" t="s">
        <v>12471</v>
      </c>
      <c r="B131" s="15">
        <f t="shared" si="27"/>
        <v>0</v>
      </c>
      <c r="C131" s="22" t="s">
        <v>12472</v>
      </c>
      <c r="D131" s="10">
        <f t="shared" si="32"/>
        <v>0</v>
      </c>
      <c r="E131" s="17">
        <f t="shared" si="28"/>
        <v>0</v>
      </c>
      <c r="F131" s="18">
        <f t="shared" si="33"/>
        <v>0</v>
      </c>
      <c r="G131" s="19">
        <f t="shared" si="41"/>
        <v>0</v>
      </c>
      <c r="H131" s="23">
        <v>0</v>
      </c>
      <c r="I131" s="17">
        <f t="shared" si="29"/>
        <v>0</v>
      </c>
      <c r="J131" s="10">
        <f t="shared" si="34"/>
        <v>0</v>
      </c>
      <c r="K131" s="17">
        <f t="shared" si="35"/>
        <v>0</v>
      </c>
      <c r="L131" s="3">
        <f t="shared" si="30"/>
        <v>0</v>
      </c>
      <c r="M131" s="31">
        <v>0</v>
      </c>
      <c r="N131" s="30">
        <f t="shared" si="42"/>
        <v>0</v>
      </c>
      <c r="O131" s="17">
        <f t="shared" si="31"/>
        <v>0</v>
      </c>
      <c r="P131" s="17">
        <f t="shared" si="36"/>
        <v>0</v>
      </c>
      <c r="R131" s="17">
        <f t="shared" si="47"/>
        <v>0</v>
      </c>
      <c r="S131" s="17">
        <f t="shared" si="47"/>
        <v>0</v>
      </c>
      <c r="T131" s="17">
        <f t="shared" si="47"/>
        <v>0</v>
      </c>
      <c r="U131" s="17">
        <f t="shared" si="47"/>
        <v>0</v>
      </c>
      <c r="V131" s="17">
        <f t="shared" si="47"/>
        <v>0</v>
      </c>
      <c r="W131" s="17">
        <f t="shared" si="47"/>
        <v>0</v>
      </c>
      <c r="X131" s="17">
        <f t="shared" si="47"/>
        <v>0</v>
      </c>
      <c r="Z131" s="17">
        <f t="shared" si="48"/>
        <v>0</v>
      </c>
      <c r="AA131" s="17">
        <f t="shared" si="48"/>
        <v>0</v>
      </c>
      <c r="AB131" s="17">
        <f t="shared" si="48"/>
        <v>0</v>
      </c>
      <c r="AC131" s="17">
        <f t="shared" si="48"/>
        <v>0</v>
      </c>
      <c r="AE131" s="36">
        <f t="shared" si="43"/>
        <v>0</v>
      </c>
      <c r="AF131" s="5"/>
    </row>
    <row r="132" spans="1:32" ht="15">
      <c r="A132" s="24" t="s">
        <v>12473</v>
      </c>
      <c r="B132" s="15">
        <f t="shared" si="27"/>
        <v>0</v>
      </c>
      <c r="C132" s="22" t="s">
        <v>12474</v>
      </c>
      <c r="D132" s="10">
        <f t="shared" si="32"/>
        <v>0</v>
      </c>
      <c r="E132" s="17">
        <f t="shared" si="28"/>
        <v>0</v>
      </c>
      <c r="F132" s="18">
        <f t="shared" si="33"/>
        <v>0</v>
      </c>
      <c r="G132" s="19">
        <f t="shared" si="41"/>
        <v>0</v>
      </c>
      <c r="H132" s="23">
        <v>0</v>
      </c>
      <c r="I132" s="17">
        <f t="shared" si="29"/>
        <v>0</v>
      </c>
      <c r="J132" s="10">
        <f t="shared" si="34"/>
        <v>0</v>
      </c>
      <c r="K132" s="17">
        <f t="shared" si="35"/>
        <v>0</v>
      </c>
      <c r="L132" s="3">
        <f t="shared" si="30"/>
        <v>0</v>
      </c>
      <c r="M132" s="31">
        <v>0</v>
      </c>
      <c r="N132" s="30">
        <f t="shared" si="42"/>
        <v>0</v>
      </c>
      <c r="O132" s="17">
        <f t="shared" si="31"/>
        <v>0</v>
      </c>
      <c r="P132" s="17">
        <f t="shared" si="36"/>
        <v>0</v>
      </c>
      <c r="R132" s="17">
        <f t="shared" si="47"/>
        <v>0</v>
      </c>
      <c r="S132" s="17">
        <f t="shared" si="47"/>
        <v>0</v>
      </c>
      <c r="T132" s="17">
        <f t="shared" si="47"/>
        <v>0</v>
      </c>
      <c r="U132" s="17">
        <f t="shared" si="47"/>
        <v>0</v>
      </c>
      <c r="V132" s="17">
        <f t="shared" si="47"/>
        <v>0</v>
      </c>
      <c r="W132" s="17">
        <f t="shared" si="47"/>
        <v>0</v>
      </c>
      <c r="X132" s="17">
        <f t="shared" si="47"/>
        <v>0</v>
      </c>
      <c r="Z132" s="17">
        <f t="shared" si="48"/>
        <v>0</v>
      </c>
      <c r="AA132" s="17">
        <f t="shared" si="48"/>
        <v>0</v>
      </c>
      <c r="AB132" s="17">
        <f t="shared" si="48"/>
        <v>0</v>
      </c>
      <c r="AC132" s="17">
        <f t="shared" si="48"/>
        <v>0</v>
      </c>
      <c r="AE132" s="36">
        <f t="shared" si="43"/>
        <v>0</v>
      </c>
      <c r="AF132" s="33"/>
    </row>
    <row r="133" spans="1:32" ht="15">
      <c r="A133" s="24" t="s">
        <v>12475</v>
      </c>
      <c r="B133" s="15">
        <f t="shared" si="27"/>
        <v>0</v>
      </c>
      <c r="C133" s="22" t="s">
        <v>12476</v>
      </c>
      <c r="D133" s="10">
        <f t="shared" si="32"/>
        <v>0</v>
      </c>
      <c r="E133" s="17">
        <f t="shared" si="28"/>
        <v>0</v>
      </c>
      <c r="F133" s="18">
        <f t="shared" si="33"/>
        <v>0</v>
      </c>
      <c r="G133" s="19">
        <f t="shared" si="41"/>
        <v>0</v>
      </c>
      <c r="H133" s="23">
        <v>0</v>
      </c>
      <c r="I133" s="17">
        <f t="shared" si="29"/>
        <v>0</v>
      </c>
      <c r="J133" s="10">
        <f t="shared" si="34"/>
        <v>0</v>
      </c>
      <c r="K133" s="17">
        <f t="shared" si="35"/>
        <v>0</v>
      </c>
      <c r="L133" s="3">
        <f t="shared" si="30"/>
        <v>0</v>
      </c>
      <c r="M133" s="31">
        <v>0</v>
      </c>
      <c r="N133" s="30">
        <f t="shared" si="42"/>
        <v>0</v>
      </c>
      <c r="O133" s="17">
        <f t="shared" si="31"/>
        <v>0</v>
      </c>
      <c r="P133" s="17">
        <f t="shared" si="36"/>
        <v>0</v>
      </c>
      <c r="R133" s="17">
        <f t="shared" si="47"/>
        <v>0</v>
      </c>
      <c r="S133" s="17">
        <f t="shared" si="47"/>
        <v>0</v>
      </c>
      <c r="T133" s="17">
        <f t="shared" si="47"/>
        <v>0</v>
      </c>
      <c r="U133" s="17">
        <f t="shared" si="47"/>
        <v>0</v>
      </c>
      <c r="V133" s="17">
        <f t="shared" si="47"/>
        <v>0</v>
      </c>
      <c r="W133" s="17">
        <f t="shared" si="47"/>
        <v>0</v>
      </c>
      <c r="X133" s="17">
        <f t="shared" si="47"/>
        <v>0</v>
      </c>
      <c r="Z133" s="17">
        <f t="shared" si="48"/>
        <v>0</v>
      </c>
      <c r="AA133" s="17">
        <f t="shared" si="48"/>
        <v>0</v>
      </c>
      <c r="AB133" s="17">
        <f t="shared" si="48"/>
        <v>0</v>
      </c>
      <c r="AC133" s="17">
        <f t="shared" si="48"/>
        <v>0</v>
      </c>
      <c r="AE133" s="36">
        <f t="shared" si="43"/>
        <v>0</v>
      </c>
      <c r="AF133" s="33"/>
    </row>
    <row r="134" spans="1:32" ht="15">
      <c r="A134" s="24" t="s">
        <v>12477</v>
      </c>
      <c r="B134" s="15">
        <f t="shared" si="27"/>
        <v>0</v>
      </c>
      <c r="C134" s="22" t="s">
        <v>12478</v>
      </c>
      <c r="D134" s="10">
        <f t="shared" si="32"/>
        <v>0</v>
      </c>
      <c r="E134" s="17">
        <f t="shared" si="28"/>
        <v>0</v>
      </c>
      <c r="F134" s="18">
        <f t="shared" si="33"/>
        <v>0</v>
      </c>
      <c r="G134" s="19">
        <f t="shared" si="41"/>
        <v>0</v>
      </c>
      <c r="H134" s="23">
        <v>0</v>
      </c>
      <c r="I134" s="17">
        <f t="shared" si="29"/>
        <v>0</v>
      </c>
      <c r="J134" s="10">
        <f t="shared" si="34"/>
        <v>0</v>
      </c>
      <c r="K134" s="17">
        <f t="shared" si="35"/>
        <v>0</v>
      </c>
      <c r="L134" s="3">
        <f t="shared" si="30"/>
        <v>0</v>
      </c>
      <c r="M134" s="31">
        <v>0</v>
      </c>
      <c r="N134" s="30">
        <f t="shared" si="42"/>
        <v>0</v>
      </c>
      <c r="O134" s="17">
        <f t="shared" si="31"/>
        <v>0</v>
      </c>
      <c r="P134" s="17">
        <f t="shared" si="36"/>
        <v>0</v>
      </c>
      <c r="R134" s="17">
        <f t="shared" si="47"/>
        <v>0</v>
      </c>
      <c r="S134" s="17">
        <f t="shared" si="47"/>
        <v>0</v>
      </c>
      <c r="T134" s="17">
        <f t="shared" si="47"/>
        <v>0</v>
      </c>
      <c r="U134" s="17">
        <f t="shared" si="47"/>
        <v>0</v>
      </c>
      <c r="V134" s="17">
        <f t="shared" si="47"/>
        <v>0</v>
      </c>
      <c r="W134" s="17">
        <f t="shared" si="47"/>
        <v>0</v>
      </c>
      <c r="X134" s="17">
        <f t="shared" si="47"/>
        <v>0</v>
      </c>
      <c r="Z134" s="17">
        <f t="shared" si="48"/>
        <v>0</v>
      </c>
      <c r="AA134" s="17">
        <f t="shared" si="48"/>
        <v>0</v>
      </c>
      <c r="AB134" s="17">
        <f t="shared" si="48"/>
        <v>0</v>
      </c>
      <c r="AC134" s="17">
        <f t="shared" si="48"/>
        <v>0</v>
      </c>
      <c r="AE134" s="36">
        <f t="shared" si="43"/>
        <v>0</v>
      </c>
      <c r="AF134" s="5"/>
    </row>
    <row r="135" spans="1:32" ht="15">
      <c r="A135" s="24" t="s">
        <v>12479</v>
      </c>
      <c r="B135" s="15">
        <f t="shared" si="27"/>
        <v>0</v>
      </c>
      <c r="C135" s="22" t="s">
        <v>12480</v>
      </c>
      <c r="D135" s="10">
        <f t="shared" si="32"/>
        <v>0</v>
      </c>
      <c r="E135" s="17">
        <f t="shared" si="28"/>
        <v>0</v>
      </c>
      <c r="F135" s="18">
        <f t="shared" si="33"/>
        <v>0</v>
      </c>
      <c r="G135" s="19">
        <f t="shared" si="41"/>
        <v>0</v>
      </c>
      <c r="H135" s="20">
        <v>0</v>
      </c>
      <c r="I135" s="17">
        <f t="shared" si="29"/>
        <v>0</v>
      </c>
      <c r="J135" s="10">
        <f t="shared" si="34"/>
        <v>0</v>
      </c>
      <c r="K135" s="17">
        <f t="shared" si="35"/>
        <v>0</v>
      </c>
      <c r="L135" s="3">
        <f t="shared" si="30"/>
        <v>0</v>
      </c>
      <c r="M135" s="31">
        <v>0</v>
      </c>
      <c r="N135" s="30">
        <f t="shared" si="42"/>
        <v>0</v>
      </c>
      <c r="O135" s="17">
        <f t="shared" si="31"/>
        <v>0</v>
      </c>
      <c r="P135" s="17">
        <f t="shared" si="36"/>
        <v>0</v>
      </c>
      <c r="R135" s="17">
        <f t="shared" si="47"/>
        <v>0</v>
      </c>
      <c r="S135" s="17">
        <f t="shared" si="47"/>
        <v>0</v>
      </c>
      <c r="T135" s="17">
        <f t="shared" si="47"/>
        <v>0</v>
      </c>
      <c r="U135" s="17">
        <f t="shared" si="47"/>
        <v>0</v>
      </c>
      <c r="V135" s="17">
        <f t="shared" si="47"/>
        <v>0</v>
      </c>
      <c r="W135" s="17">
        <f t="shared" si="47"/>
        <v>0</v>
      </c>
      <c r="X135" s="17">
        <f t="shared" si="47"/>
        <v>0</v>
      </c>
      <c r="Z135" s="17">
        <f t="shared" si="48"/>
        <v>0</v>
      </c>
      <c r="AA135" s="17">
        <f t="shared" si="48"/>
        <v>0</v>
      </c>
      <c r="AB135" s="17">
        <f t="shared" si="48"/>
        <v>0</v>
      </c>
      <c r="AC135" s="17">
        <f t="shared" si="48"/>
        <v>0</v>
      </c>
      <c r="AE135" s="36">
        <f t="shared" si="43"/>
        <v>0</v>
      </c>
      <c r="AF135" s="5"/>
    </row>
    <row r="136" spans="1:32" ht="15">
      <c r="A136" s="24" t="s">
        <v>12481</v>
      </c>
      <c r="B136" s="15">
        <f t="shared" ref="B136:B199" si="49">D136-J136</f>
        <v>0</v>
      </c>
      <c r="C136" s="22" t="s">
        <v>12482</v>
      </c>
      <c r="D136" s="10">
        <f t="shared" si="32"/>
        <v>0</v>
      </c>
      <c r="E136" s="17">
        <f t="shared" ref="E136:E199" si="50">SUMPRODUCT(E$374:E$599*(LEFT($A$374:$A$599,LEN($A136))=$A136))</f>
        <v>0</v>
      </c>
      <c r="F136" s="18">
        <f t="shared" si="33"/>
        <v>0</v>
      </c>
      <c r="G136" s="19">
        <f t="shared" si="41"/>
        <v>0</v>
      </c>
      <c r="H136" s="23">
        <v>0</v>
      </c>
      <c r="I136" s="17">
        <f t="shared" ref="I136:I199" si="51">SUMPRODUCT(I$374:I$599*(LEFT($A$374:$A$599,LEN($A136))=$A136))</f>
        <v>0</v>
      </c>
      <c r="J136" s="10">
        <f t="shared" si="34"/>
        <v>0</v>
      </c>
      <c r="K136" s="17">
        <f t="shared" si="35"/>
        <v>0</v>
      </c>
      <c r="L136" s="3">
        <f t="shared" ref="L136:L199" si="52">SUM(M136:P136)</f>
        <v>0</v>
      </c>
      <c r="M136" s="31">
        <v>0</v>
      </c>
      <c r="N136" s="30">
        <f t="shared" si="42"/>
        <v>0</v>
      </c>
      <c r="O136" s="17">
        <f t="shared" ref="O136:O199" si="53">SUMPRODUCT(O$374:O$599*(LEFT($A$374:$A$599,LEN($A136))=$A136))</f>
        <v>0</v>
      </c>
      <c r="P136" s="17">
        <f t="shared" si="36"/>
        <v>0</v>
      </c>
      <c r="R136" s="17">
        <f t="shared" si="47"/>
        <v>0</v>
      </c>
      <c r="S136" s="17">
        <f t="shared" si="47"/>
        <v>0</v>
      </c>
      <c r="T136" s="17">
        <f t="shared" si="47"/>
        <v>0</v>
      </c>
      <c r="U136" s="17">
        <f t="shared" si="47"/>
        <v>0</v>
      </c>
      <c r="V136" s="17">
        <f t="shared" si="47"/>
        <v>0</v>
      </c>
      <c r="W136" s="17">
        <f t="shared" si="47"/>
        <v>0</v>
      </c>
      <c r="X136" s="17">
        <f t="shared" si="47"/>
        <v>0</v>
      </c>
      <c r="Z136" s="17">
        <f t="shared" si="48"/>
        <v>0</v>
      </c>
      <c r="AA136" s="17">
        <f t="shared" si="48"/>
        <v>0</v>
      </c>
      <c r="AB136" s="17">
        <f t="shared" si="48"/>
        <v>0</v>
      </c>
      <c r="AC136" s="17">
        <f t="shared" si="48"/>
        <v>0</v>
      </c>
      <c r="AE136" s="36">
        <f t="shared" si="43"/>
        <v>0</v>
      </c>
      <c r="AF136" s="33"/>
    </row>
    <row r="137" spans="1:32" ht="15">
      <c r="A137" s="24" t="s">
        <v>12483</v>
      </c>
      <c r="B137" s="15">
        <f t="shared" si="49"/>
        <v>0</v>
      </c>
      <c r="C137" s="22" t="s">
        <v>12484</v>
      </c>
      <c r="D137" s="10">
        <f t="shared" ref="D137:D200" si="54">SUM(E137:F137)</f>
        <v>0</v>
      </c>
      <c r="E137" s="17">
        <f t="shared" si="50"/>
        <v>0</v>
      </c>
      <c r="F137" s="18">
        <f t="shared" ref="F137:F200" si="55">SUM(G137:I137)</f>
        <v>0</v>
      </c>
      <c r="G137" s="19">
        <f t="shared" si="41"/>
        <v>0</v>
      </c>
      <c r="H137" s="23">
        <v>0</v>
      </c>
      <c r="I137" s="17">
        <f t="shared" si="51"/>
        <v>0</v>
      </c>
      <c r="J137" s="10">
        <f t="shared" ref="J137:J200" si="56">SUM(K137:L137)</f>
        <v>0</v>
      </c>
      <c r="K137" s="17">
        <f t="shared" ref="K137:K200" si="57">SUMPRODUCT(K$374:K$599*(LEFT($A$374:$A$599,LEN($A137))=$A137))+MIN(SUMPRODUCT(P$374:P$599*(LEFT($A$374:$A$599,LEN($A137))=$A137))+AE137,0)</f>
        <v>0</v>
      </c>
      <c r="L137" s="3">
        <f t="shared" si="52"/>
        <v>0</v>
      </c>
      <c r="M137" s="31">
        <v>0</v>
      </c>
      <c r="N137" s="30">
        <f t="shared" si="42"/>
        <v>0</v>
      </c>
      <c r="O137" s="17">
        <f t="shared" si="53"/>
        <v>0</v>
      </c>
      <c r="P137" s="17">
        <f t="shared" ref="P137:P200" si="58">MAX(SUMPRODUCT(P$374:P$599*(LEFT($A$374:$A$599,LEN($A137))=$A137))+AE137,0)</f>
        <v>0</v>
      </c>
      <c r="R137" s="17">
        <f t="shared" si="47"/>
        <v>0</v>
      </c>
      <c r="S137" s="17">
        <f t="shared" si="47"/>
        <v>0</v>
      </c>
      <c r="T137" s="17">
        <f t="shared" si="47"/>
        <v>0</v>
      </c>
      <c r="U137" s="17">
        <f t="shared" si="47"/>
        <v>0</v>
      </c>
      <c r="V137" s="17">
        <f t="shared" si="47"/>
        <v>0</v>
      </c>
      <c r="W137" s="17">
        <f t="shared" si="47"/>
        <v>0</v>
      </c>
      <c r="X137" s="17">
        <f t="shared" si="47"/>
        <v>0</v>
      </c>
      <c r="Z137" s="17">
        <f t="shared" si="48"/>
        <v>0</v>
      </c>
      <c r="AA137" s="17">
        <f t="shared" si="48"/>
        <v>0</v>
      </c>
      <c r="AB137" s="17">
        <f t="shared" si="48"/>
        <v>0</v>
      </c>
      <c r="AC137" s="17">
        <f t="shared" si="48"/>
        <v>0</v>
      </c>
      <c r="AE137" s="36">
        <f t="shared" si="43"/>
        <v>0</v>
      </c>
      <c r="AF137" s="33"/>
    </row>
    <row r="138" spans="1:32" ht="15">
      <c r="A138" s="24" t="s">
        <v>12485</v>
      </c>
      <c r="B138" s="15">
        <f t="shared" si="49"/>
        <v>0</v>
      </c>
      <c r="C138" s="22" t="s">
        <v>12486</v>
      </c>
      <c r="D138" s="10">
        <f t="shared" si="54"/>
        <v>0</v>
      </c>
      <c r="E138" s="17">
        <f t="shared" si="50"/>
        <v>0</v>
      </c>
      <c r="F138" s="18">
        <f t="shared" si="55"/>
        <v>0</v>
      </c>
      <c r="G138" s="19">
        <f t="shared" si="41"/>
        <v>0</v>
      </c>
      <c r="H138" s="23">
        <v>0</v>
      </c>
      <c r="I138" s="17">
        <f t="shared" si="51"/>
        <v>0</v>
      </c>
      <c r="J138" s="10">
        <f t="shared" si="56"/>
        <v>0</v>
      </c>
      <c r="K138" s="17">
        <f t="shared" si="57"/>
        <v>0</v>
      </c>
      <c r="L138" s="3">
        <f t="shared" si="52"/>
        <v>0</v>
      </c>
      <c r="M138" s="31">
        <v>0</v>
      </c>
      <c r="N138" s="30">
        <f t="shared" si="42"/>
        <v>0</v>
      </c>
      <c r="O138" s="17">
        <f t="shared" si="53"/>
        <v>0</v>
      </c>
      <c r="P138" s="17">
        <f t="shared" si="58"/>
        <v>0</v>
      </c>
      <c r="R138" s="17">
        <f t="shared" ref="R138:X147" si="59">SUMPRODUCT(R$374:R$599*(LEFT($A$374:$A$599,LEN($A138))=$A138))</f>
        <v>0</v>
      </c>
      <c r="S138" s="17">
        <f t="shared" si="59"/>
        <v>0</v>
      </c>
      <c r="T138" s="17">
        <f t="shared" si="59"/>
        <v>0</v>
      </c>
      <c r="U138" s="17">
        <f t="shared" si="59"/>
        <v>0</v>
      </c>
      <c r="V138" s="17">
        <f t="shared" si="59"/>
        <v>0</v>
      </c>
      <c r="W138" s="17">
        <f t="shared" si="59"/>
        <v>0</v>
      </c>
      <c r="X138" s="17">
        <f t="shared" si="59"/>
        <v>0</v>
      </c>
      <c r="Z138" s="17">
        <f t="shared" si="48"/>
        <v>0</v>
      </c>
      <c r="AA138" s="17">
        <f t="shared" si="48"/>
        <v>0</v>
      </c>
      <c r="AB138" s="17">
        <f t="shared" si="48"/>
        <v>0</v>
      </c>
      <c r="AC138" s="17">
        <f t="shared" si="48"/>
        <v>0</v>
      </c>
      <c r="AE138" s="36">
        <f t="shared" si="43"/>
        <v>0</v>
      </c>
      <c r="AF138" s="5"/>
    </row>
    <row r="139" spans="1:32" ht="15">
      <c r="A139" s="24" t="s">
        <v>12487</v>
      </c>
      <c r="B139" s="15">
        <f t="shared" si="49"/>
        <v>0</v>
      </c>
      <c r="C139" s="22" t="s">
        <v>12488</v>
      </c>
      <c r="D139" s="10">
        <f t="shared" si="54"/>
        <v>0</v>
      </c>
      <c r="E139" s="17">
        <f t="shared" si="50"/>
        <v>0</v>
      </c>
      <c r="F139" s="18">
        <f t="shared" si="55"/>
        <v>0</v>
      </c>
      <c r="G139" s="19">
        <f t="shared" si="41"/>
        <v>0</v>
      </c>
      <c r="H139" s="23">
        <v>0</v>
      </c>
      <c r="I139" s="17">
        <f t="shared" si="51"/>
        <v>0</v>
      </c>
      <c r="J139" s="10">
        <f t="shared" si="56"/>
        <v>0</v>
      </c>
      <c r="K139" s="17">
        <f t="shared" si="57"/>
        <v>0</v>
      </c>
      <c r="L139" s="3">
        <f t="shared" si="52"/>
        <v>0</v>
      </c>
      <c r="M139" s="31">
        <v>0</v>
      </c>
      <c r="N139" s="30">
        <f t="shared" si="42"/>
        <v>0</v>
      </c>
      <c r="O139" s="17">
        <f t="shared" si="53"/>
        <v>0</v>
      </c>
      <c r="P139" s="17">
        <f t="shared" si="58"/>
        <v>0</v>
      </c>
      <c r="R139" s="17">
        <f t="shared" si="59"/>
        <v>0</v>
      </c>
      <c r="S139" s="17">
        <f t="shared" si="59"/>
        <v>0</v>
      </c>
      <c r="T139" s="17">
        <f t="shared" si="59"/>
        <v>0</v>
      </c>
      <c r="U139" s="17">
        <f t="shared" si="59"/>
        <v>0</v>
      </c>
      <c r="V139" s="17">
        <f t="shared" si="59"/>
        <v>0</v>
      </c>
      <c r="W139" s="17">
        <f t="shared" si="59"/>
        <v>0</v>
      </c>
      <c r="X139" s="17">
        <f t="shared" si="59"/>
        <v>0</v>
      </c>
      <c r="Z139" s="17">
        <f t="shared" si="48"/>
        <v>0</v>
      </c>
      <c r="AA139" s="17">
        <f t="shared" si="48"/>
        <v>0</v>
      </c>
      <c r="AB139" s="17">
        <f t="shared" si="48"/>
        <v>0</v>
      </c>
      <c r="AC139" s="17">
        <f t="shared" si="48"/>
        <v>0</v>
      </c>
      <c r="AE139" s="36">
        <f t="shared" si="43"/>
        <v>0</v>
      </c>
      <c r="AF139" s="5"/>
    </row>
    <row r="140" spans="1:32" ht="15">
      <c r="A140" s="24" t="s">
        <v>12489</v>
      </c>
      <c r="B140" s="15">
        <f t="shared" si="49"/>
        <v>0</v>
      </c>
      <c r="C140" s="22" t="s">
        <v>12490</v>
      </c>
      <c r="D140" s="10">
        <f t="shared" si="54"/>
        <v>0</v>
      </c>
      <c r="E140" s="17">
        <f t="shared" si="50"/>
        <v>0</v>
      </c>
      <c r="F140" s="18">
        <f t="shared" si="55"/>
        <v>0</v>
      </c>
      <c r="G140" s="19">
        <f t="shared" si="41"/>
        <v>0</v>
      </c>
      <c r="H140" s="23">
        <v>0</v>
      </c>
      <c r="I140" s="17">
        <f t="shared" si="51"/>
        <v>0</v>
      </c>
      <c r="J140" s="10">
        <f t="shared" si="56"/>
        <v>0</v>
      </c>
      <c r="K140" s="17">
        <f t="shared" si="57"/>
        <v>0</v>
      </c>
      <c r="L140" s="3">
        <f t="shared" si="52"/>
        <v>0</v>
      </c>
      <c r="M140" s="31">
        <v>0</v>
      </c>
      <c r="N140" s="30">
        <f t="shared" si="42"/>
        <v>0</v>
      </c>
      <c r="O140" s="17">
        <f t="shared" si="53"/>
        <v>0</v>
      </c>
      <c r="P140" s="17">
        <f t="shared" si="58"/>
        <v>0</v>
      </c>
      <c r="R140" s="17">
        <f t="shared" si="59"/>
        <v>0</v>
      </c>
      <c r="S140" s="17">
        <f t="shared" si="59"/>
        <v>0</v>
      </c>
      <c r="T140" s="17">
        <f t="shared" si="59"/>
        <v>0</v>
      </c>
      <c r="U140" s="17">
        <f t="shared" si="59"/>
        <v>0</v>
      </c>
      <c r="V140" s="17">
        <f t="shared" si="59"/>
        <v>0</v>
      </c>
      <c r="W140" s="17">
        <f t="shared" si="59"/>
        <v>0</v>
      </c>
      <c r="X140" s="17">
        <f t="shared" si="59"/>
        <v>0</v>
      </c>
      <c r="Z140" s="17">
        <f t="shared" si="48"/>
        <v>0</v>
      </c>
      <c r="AA140" s="17">
        <f t="shared" si="48"/>
        <v>0</v>
      </c>
      <c r="AB140" s="17">
        <f t="shared" si="48"/>
        <v>0</v>
      </c>
      <c r="AC140" s="17">
        <f t="shared" si="48"/>
        <v>0</v>
      </c>
      <c r="AE140" s="36">
        <f t="shared" si="43"/>
        <v>0</v>
      </c>
      <c r="AF140" s="33"/>
    </row>
    <row r="141" spans="1:32" ht="15">
      <c r="A141" s="24" t="s">
        <v>12491</v>
      </c>
      <c r="B141" s="15">
        <f t="shared" si="49"/>
        <v>0</v>
      </c>
      <c r="C141" s="22" t="s">
        <v>12492</v>
      </c>
      <c r="D141" s="10">
        <f t="shared" si="54"/>
        <v>0</v>
      </c>
      <c r="E141" s="17">
        <f t="shared" si="50"/>
        <v>0</v>
      </c>
      <c r="F141" s="18">
        <f t="shared" si="55"/>
        <v>0</v>
      </c>
      <c r="G141" s="19">
        <f t="shared" si="41"/>
        <v>0</v>
      </c>
      <c r="H141" s="23">
        <v>0</v>
      </c>
      <c r="I141" s="17">
        <f t="shared" si="51"/>
        <v>0</v>
      </c>
      <c r="J141" s="10">
        <f t="shared" si="56"/>
        <v>0</v>
      </c>
      <c r="K141" s="17">
        <f t="shared" si="57"/>
        <v>0</v>
      </c>
      <c r="L141" s="3">
        <f t="shared" si="52"/>
        <v>0</v>
      </c>
      <c r="M141" s="31">
        <v>0</v>
      </c>
      <c r="N141" s="30">
        <f t="shared" si="42"/>
        <v>0</v>
      </c>
      <c r="O141" s="17">
        <f t="shared" si="53"/>
        <v>0</v>
      </c>
      <c r="P141" s="17">
        <f t="shared" si="58"/>
        <v>0</v>
      </c>
      <c r="R141" s="17">
        <f t="shared" si="59"/>
        <v>0</v>
      </c>
      <c r="S141" s="17">
        <f t="shared" si="59"/>
        <v>0</v>
      </c>
      <c r="T141" s="17">
        <f t="shared" si="59"/>
        <v>0</v>
      </c>
      <c r="U141" s="17">
        <f t="shared" si="59"/>
        <v>0</v>
      </c>
      <c r="V141" s="17">
        <f t="shared" si="59"/>
        <v>0</v>
      </c>
      <c r="W141" s="17">
        <f t="shared" si="59"/>
        <v>0</v>
      </c>
      <c r="X141" s="17">
        <f t="shared" si="59"/>
        <v>0</v>
      </c>
      <c r="Z141" s="17">
        <f t="shared" si="48"/>
        <v>0</v>
      </c>
      <c r="AA141" s="17">
        <f t="shared" si="48"/>
        <v>0</v>
      </c>
      <c r="AB141" s="17">
        <f t="shared" si="48"/>
        <v>0</v>
      </c>
      <c r="AC141" s="17">
        <f t="shared" si="48"/>
        <v>0</v>
      </c>
      <c r="AE141" s="36">
        <f t="shared" si="43"/>
        <v>0</v>
      </c>
      <c r="AF141" s="33"/>
    </row>
    <row r="142" spans="1:32" ht="15">
      <c r="A142" s="24" t="s">
        <v>12493</v>
      </c>
      <c r="B142" s="15">
        <f t="shared" si="49"/>
        <v>0</v>
      </c>
      <c r="C142" s="22" t="s">
        <v>12494</v>
      </c>
      <c r="D142" s="10">
        <f t="shared" si="54"/>
        <v>0</v>
      </c>
      <c r="E142" s="17">
        <f t="shared" si="50"/>
        <v>0</v>
      </c>
      <c r="F142" s="18">
        <f t="shared" si="55"/>
        <v>0</v>
      </c>
      <c r="G142" s="19">
        <f t="shared" si="41"/>
        <v>0</v>
      </c>
      <c r="H142" s="23">
        <v>0</v>
      </c>
      <c r="I142" s="17">
        <f t="shared" si="51"/>
        <v>0</v>
      </c>
      <c r="J142" s="10">
        <f t="shared" si="56"/>
        <v>0</v>
      </c>
      <c r="K142" s="17">
        <f t="shared" si="57"/>
        <v>0</v>
      </c>
      <c r="L142" s="3">
        <f t="shared" si="52"/>
        <v>0</v>
      </c>
      <c r="M142" s="31">
        <v>0</v>
      </c>
      <c r="N142" s="30">
        <f t="shared" si="42"/>
        <v>0</v>
      </c>
      <c r="O142" s="17">
        <f t="shared" si="53"/>
        <v>0</v>
      </c>
      <c r="P142" s="17">
        <f t="shared" si="58"/>
        <v>0</v>
      </c>
      <c r="R142" s="17">
        <f t="shared" si="59"/>
        <v>0</v>
      </c>
      <c r="S142" s="17">
        <f t="shared" si="59"/>
        <v>0</v>
      </c>
      <c r="T142" s="17">
        <f t="shared" si="59"/>
        <v>0</v>
      </c>
      <c r="U142" s="17">
        <f t="shared" si="59"/>
        <v>0</v>
      </c>
      <c r="V142" s="17">
        <f t="shared" si="59"/>
        <v>0</v>
      </c>
      <c r="W142" s="17">
        <f t="shared" si="59"/>
        <v>0</v>
      </c>
      <c r="X142" s="17">
        <f t="shared" si="59"/>
        <v>0</v>
      </c>
      <c r="Z142" s="17">
        <f t="shared" si="48"/>
        <v>0</v>
      </c>
      <c r="AA142" s="17">
        <f t="shared" si="48"/>
        <v>0</v>
      </c>
      <c r="AB142" s="17">
        <f t="shared" si="48"/>
        <v>0</v>
      </c>
      <c r="AC142" s="17">
        <f t="shared" si="48"/>
        <v>0</v>
      </c>
      <c r="AE142" s="36">
        <f t="shared" si="43"/>
        <v>0</v>
      </c>
      <c r="AF142" s="5"/>
    </row>
    <row r="143" spans="1:32" ht="15">
      <c r="A143" s="24" t="s">
        <v>12495</v>
      </c>
      <c r="B143" s="15">
        <f t="shared" si="49"/>
        <v>0</v>
      </c>
      <c r="C143" s="22" t="s">
        <v>12496</v>
      </c>
      <c r="D143" s="10">
        <f t="shared" si="54"/>
        <v>0</v>
      </c>
      <c r="E143" s="17">
        <f t="shared" si="50"/>
        <v>0</v>
      </c>
      <c r="F143" s="18">
        <f t="shared" si="55"/>
        <v>0</v>
      </c>
      <c r="G143" s="19">
        <f t="shared" si="41"/>
        <v>0</v>
      </c>
      <c r="H143" s="23">
        <v>0</v>
      </c>
      <c r="I143" s="17">
        <f t="shared" si="51"/>
        <v>0</v>
      </c>
      <c r="J143" s="10">
        <f t="shared" si="56"/>
        <v>0</v>
      </c>
      <c r="K143" s="17">
        <f t="shared" si="57"/>
        <v>0</v>
      </c>
      <c r="L143" s="3">
        <f t="shared" si="52"/>
        <v>0</v>
      </c>
      <c r="M143" s="31">
        <v>0</v>
      </c>
      <c r="N143" s="30">
        <f t="shared" si="42"/>
        <v>0</v>
      </c>
      <c r="O143" s="17">
        <f t="shared" si="53"/>
        <v>0</v>
      </c>
      <c r="P143" s="17">
        <f t="shared" si="58"/>
        <v>0</v>
      </c>
      <c r="R143" s="17">
        <f t="shared" si="59"/>
        <v>0</v>
      </c>
      <c r="S143" s="17">
        <f t="shared" si="59"/>
        <v>0</v>
      </c>
      <c r="T143" s="17">
        <f t="shared" si="59"/>
        <v>0</v>
      </c>
      <c r="U143" s="17">
        <f t="shared" si="59"/>
        <v>0</v>
      </c>
      <c r="V143" s="17">
        <f t="shared" si="59"/>
        <v>0</v>
      </c>
      <c r="W143" s="17">
        <f t="shared" si="59"/>
        <v>0</v>
      </c>
      <c r="X143" s="17">
        <f t="shared" si="59"/>
        <v>0</v>
      </c>
      <c r="Z143" s="17">
        <f t="shared" si="48"/>
        <v>0</v>
      </c>
      <c r="AA143" s="17">
        <f t="shared" si="48"/>
        <v>0</v>
      </c>
      <c r="AB143" s="17">
        <f t="shared" si="48"/>
        <v>0</v>
      </c>
      <c r="AC143" s="17">
        <f t="shared" si="48"/>
        <v>0</v>
      </c>
      <c r="AE143" s="36">
        <f t="shared" si="43"/>
        <v>0</v>
      </c>
      <c r="AF143" s="5"/>
    </row>
    <row r="144" spans="1:32" ht="15">
      <c r="A144" s="24" t="s">
        <v>12497</v>
      </c>
      <c r="B144" s="15">
        <f t="shared" si="49"/>
        <v>0</v>
      </c>
      <c r="C144" s="22" t="s">
        <v>12498</v>
      </c>
      <c r="D144" s="10">
        <f t="shared" si="54"/>
        <v>0</v>
      </c>
      <c r="E144" s="17">
        <f t="shared" si="50"/>
        <v>0</v>
      </c>
      <c r="F144" s="18">
        <f t="shared" si="55"/>
        <v>0</v>
      </c>
      <c r="G144" s="19">
        <f t="shared" si="41"/>
        <v>0</v>
      </c>
      <c r="H144" s="23">
        <v>0</v>
      </c>
      <c r="I144" s="17">
        <f t="shared" si="51"/>
        <v>0</v>
      </c>
      <c r="J144" s="10">
        <f t="shared" si="56"/>
        <v>0</v>
      </c>
      <c r="K144" s="17">
        <f t="shared" si="57"/>
        <v>0</v>
      </c>
      <c r="L144" s="3">
        <f t="shared" si="52"/>
        <v>0</v>
      </c>
      <c r="M144" s="31">
        <v>0</v>
      </c>
      <c r="N144" s="30">
        <f t="shared" si="42"/>
        <v>0</v>
      </c>
      <c r="O144" s="17">
        <f t="shared" si="53"/>
        <v>0</v>
      </c>
      <c r="P144" s="17">
        <f t="shared" si="58"/>
        <v>0</v>
      </c>
      <c r="R144" s="17">
        <f t="shared" si="59"/>
        <v>0</v>
      </c>
      <c r="S144" s="17">
        <f t="shared" si="59"/>
        <v>0</v>
      </c>
      <c r="T144" s="17">
        <f t="shared" si="59"/>
        <v>0</v>
      </c>
      <c r="U144" s="17">
        <f t="shared" si="59"/>
        <v>0</v>
      </c>
      <c r="V144" s="17">
        <f t="shared" si="59"/>
        <v>0</v>
      </c>
      <c r="W144" s="17">
        <f t="shared" si="59"/>
        <v>0</v>
      </c>
      <c r="X144" s="17">
        <f t="shared" si="59"/>
        <v>0</v>
      </c>
      <c r="Z144" s="17">
        <f t="shared" si="48"/>
        <v>0</v>
      </c>
      <c r="AA144" s="17">
        <f t="shared" si="48"/>
        <v>0</v>
      </c>
      <c r="AB144" s="17">
        <f t="shared" si="48"/>
        <v>0</v>
      </c>
      <c r="AC144" s="17">
        <f t="shared" si="48"/>
        <v>0</v>
      </c>
      <c r="AE144" s="36">
        <f t="shared" si="43"/>
        <v>0</v>
      </c>
      <c r="AF144" s="33"/>
    </row>
    <row r="145" spans="1:32" ht="15">
      <c r="A145" s="24" t="s">
        <v>12499</v>
      </c>
      <c r="B145" s="15">
        <f t="shared" si="49"/>
        <v>0</v>
      </c>
      <c r="C145" s="22" t="s">
        <v>12500</v>
      </c>
      <c r="D145" s="10">
        <f t="shared" si="54"/>
        <v>0</v>
      </c>
      <c r="E145" s="17">
        <f t="shared" si="50"/>
        <v>0</v>
      </c>
      <c r="F145" s="18">
        <f t="shared" si="55"/>
        <v>0</v>
      </c>
      <c r="G145" s="19">
        <f t="shared" si="41"/>
        <v>0</v>
      </c>
      <c r="H145" s="23">
        <v>0</v>
      </c>
      <c r="I145" s="17">
        <f t="shared" si="51"/>
        <v>0</v>
      </c>
      <c r="J145" s="10">
        <f t="shared" si="56"/>
        <v>0</v>
      </c>
      <c r="K145" s="17">
        <f t="shared" si="57"/>
        <v>0</v>
      </c>
      <c r="L145" s="3">
        <f t="shared" si="52"/>
        <v>0</v>
      </c>
      <c r="M145" s="31">
        <v>0</v>
      </c>
      <c r="N145" s="30">
        <f t="shared" si="42"/>
        <v>0</v>
      </c>
      <c r="O145" s="17">
        <f t="shared" si="53"/>
        <v>0</v>
      </c>
      <c r="P145" s="17">
        <f t="shared" si="58"/>
        <v>0</v>
      </c>
      <c r="R145" s="17">
        <f t="shared" si="59"/>
        <v>0</v>
      </c>
      <c r="S145" s="17">
        <f t="shared" si="59"/>
        <v>0</v>
      </c>
      <c r="T145" s="17">
        <f t="shared" si="59"/>
        <v>0</v>
      </c>
      <c r="U145" s="17">
        <f t="shared" si="59"/>
        <v>0</v>
      </c>
      <c r="V145" s="17">
        <f t="shared" si="59"/>
        <v>0</v>
      </c>
      <c r="W145" s="17">
        <f t="shared" si="59"/>
        <v>0</v>
      </c>
      <c r="X145" s="17">
        <f t="shared" si="59"/>
        <v>0</v>
      </c>
      <c r="Z145" s="17">
        <f t="shared" si="48"/>
        <v>0</v>
      </c>
      <c r="AA145" s="17">
        <f t="shared" si="48"/>
        <v>0</v>
      </c>
      <c r="AB145" s="17">
        <f t="shared" si="48"/>
        <v>0</v>
      </c>
      <c r="AC145" s="17">
        <f t="shared" si="48"/>
        <v>0</v>
      </c>
      <c r="AE145" s="36">
        <f t="shared" si="43"/>
        <v>0</v>
      </c>
      <c r="AF145" s="33"/>
    </row>
    <row r="146" spans="1:32" ht="15">
      <c r="A146" s="24" t="s">
        <v>12501</v>
      </c>
      <c r="B146" s="15">
        <f t="shared" si="49"/>
        <v>0</v>
      </c>
      <c r="C146" s="22" t="s">
        <v>12502</v>
      </c>
      <c r="D146" s="10">
        <f t="shared" si="54"/>
        <v>0</v>
      </c>
      <c r="E146" s="17">
        <f t="shared" si="50"/>
        <v>0</v>
      </c>
      <c r="F146" s="18">
        <f t="shared" si="55"/>
        <v>0</v>
      </c>
      <c r="G146" s="19">
        <f t="shared" si="41"/>
        <v>0</v>
      </c>
      <c r="H146" s="23">
        <v>0</v>
      </c>
      <c r="I146" s="17">
        <f t="shared" si="51"/>
        <v>0</v>
      </c>
      <c r="J146" s="10">
        <f t="shared" si="56"/>
        <v>0</v>
      </c>
      <c r="K146" s="17">
        <f t="shared" si="57"/>
        <v>0</v>
      </c>
      <c r="L146" s="3">
        <f t="shared" si="52"/>
        <v>0</v>
      </c>
      <c r="M146" s="31">
        <v>0</v>
      </c>
      <c r="N146" s="30">
        <f t="shared" si="42"/>
        <v>0</v>
      </c>
      <c r="O146" s="17">
        <f t="shared" si="53"/>
        <v>0</v>
      </c>
      <c r="P146" s="17">
        <f t="shared" si="58"/>
        <v>0</v>
      </c>
      <c r="R146" s="17">
        <f t="shared" si="59"/>
        <v>0</v>
      </c>
      <c r="S146" s="17">
        <f t="shared" si="59"/>
        <v>0</v>
      </c>
      <c r="T146" s="17">
        <f t="shared" si="59"/>
        <v>0</v>
      </c>
      <c r="U146" s="17">
        <f t="shared" si="59"/>
        <v>0</v>
      </c>
      <c r="V146" s="17">
        <f t="shared" si="59"/>
        <v>0</v>
      </c>
      <c r="W146" s="17">
        <f t="shared" si="59"/>
        <v>0</v>
      </c>
      <c r="X146" s="17">
        <f t="shared" si="59"/>
        <v>0</v>
      </c>
      <c r="Z146" s="17">
        <f t="shared" si="48"/>
        <v>0</v>
      </c>
      <c r="AA146" s="17">
        <f t="shared" si="48"/>
        <v>0</v>
      </c>
      <c r="AB146" s="17">
        <f t="shared" si="48"/>
        <v>0</v>
      </c>
      <c r="AC146" s="17">
        <f t="shared" si="48"/>
        <v>0</v>
      </c>
      <c r="AE146" s="36">
        <f t="shared" si="43"/>
        <v>0</v>
      </c>
      <c r="AF146" s="5"/>
    </row>
    <row r="147" spans="1:32" ht="15">
      <c r="A147" s="24" t="s">
        <v>12503</v>
      </c>
      <c r="B147" s="15">
        <f t="shared" si="49"/>
        <v>0</v>
      </c>
      <c r="C147" s="22" t="s">
        <v>12504</v>
      </c>
      <c r="D147" s="10">
        <f t="shared" si="54"/>
        <v>0</v>
      </c>
      <c r="E147" s="17">
        <f t="shared" si="50"/>
        <v>0</v>
      </c>
      <c r="F147" s="18">
        <f t="shared" si="55"/>
        <v>0</v>
      </c>
      <c r="G147" s="19">
        <f t="shared" si="41"/>
        <v>0</v>
      </c>
      <c r="H147" s="23">
        <v>0</v>
      </c>
      <c r="I147" s="17">
        <f t="shared" si="51"/>
        <v>0</v>
      </c>
      <c r="J147" s="10">
        <f t="shared" si="56"/>
        <v>0</v>
      </c>
      <c r="K147" s="17">
        <f t="shared" si="57"/>
        <v>0</v>
      </c>
      <c r="L147" s="3">
        <f t="shared" si="52"/>
        <v>0</v>
      </c>
      <c r="M147" s="31">
        <v>0</v>
      </c>
      <c r="N147" s="30">
        <f t="shared" si="42"/>
        <v>0</v>
      </c>
      <c r="O147" s="17">
        <f t="shared" si="53"/>
        <v>0</v>
      </c>
      <c r="P147" s="17">
        <f t="shared" si="58"/>
        <v>0</v>
      </c>
      <c r="R147" s="17">
        <f t="shared" si="59"/>
        <v>0</v>
      </c>
      <c r="S147" s="17">
        <f t="shared" si="59"/>
        <v>0</v>
      </c>
      <c r="T147" s="17">
        <f t="shared" si="59"/>
        <v>0</v>
      </c>
      <c r="U147" s="17">
        <f t="shared" si="59"/>
        <v>0</v>
      </c>
      <c r="V147" s="17">
        <f t="shared" si="59"/>
        <v>0</v>
      </c>
      <c r="W147" s="17">
        <f t="shared" si="59"/>
        <v>0</v>
      </c>
      <c r="X147" s="17">
        <f t="shared" si="59"/>
        <v>0</v>
      </c>
      <c r="Z147" s="17">
        <f t="shared" si="48"/>
        <v>0</v>
      </c>
      <c r="AA147" s="17">
        <f t="shared" si="48"/>
        <v>0</v>
      </c>
      <c r="AB147" s="17">
        <f t="shared" si="48"/>
        <v>0</v>
      </c>
      <c r="AC147" s="17">
        <f t="shared" si="48"/>
        <v>0</v>
      </c>
      <c r="AE147" s="36">
        <f t="shared" si="43"/>
        <v>0</v>
      </c>
      <c r="AF147" s="5"/>
    </row>
    <row r="148" spans="1:32" ht="15">
      <c r="A148" s="24" t="s">
        <v>12505</v>
      </c>
      <c r="B148" s="15">
        <f t="shared" si="49"/>
        <v>0</v>
      </c>
      <c r="C148" s="22" t="s">
        <v>12506</v>
      </c>
      <c r="D148" s="10">
        <f t="shared" si="54"/>
        <v>0</v>
      </c>
      <c r="E148" s="17">
        <f t="shared" si="50"/>
        <v>0</v>
      </c>
      <c r="F148" s="18">
        <f t="shared" si="55"/>
        <v>0</v>
      </c>
      <c r="G148" s="19">
        <f t="shared" si="41"/>
        <v>0</v>
      </c>
      <c r="H148" s="23">
        <v>0</v>
      </c>
      <c r="I148" s="17">
        <f t="shared" si="51"/>
        <v>0</v>
      </c>
      <c r="J148" s="10">
        <f t="shared" si="56"/>
        <v>0</v>
      </c>
      <c r="K148" s="17">
        <f t="shared" si="57"/>
        <v>0</v>
      </c>
      <c r="L148" s="3">
        <f t="shared" si="52"/>
        <v>0</v>
      </c>
      <c r="M148" s="31">
        <v>0</v>
      </c>
      <c r="N148" s="30">
        <f t="shared" si="42"/>
        <v>0</v>
      </c>
      <c r="O148" s="17">
        <f t="shared" si="53"/>
        <v>0</v>
      </c>
      <c r="P148" s="17">
        <f t="shared" si="58"/>
        <v>0</v>
      </c>
      <c r="R148" s="17">
        <f t="shared" ref="R148:X157" si="60">SUMPRODUCT(R$374:R$599*(LEFT($A$374:$A$599,LEN($A148))=$A148))</f>
        <v>0</v>
      </c>
      <c r="S148" s="17">
        <f t="shared" si="60"/>
        <v>0</v>
      </c>
      <c r="T148" s="17">
        <f t="shared" si="60"/>
        <v>0</v>
      </c>
      <c r="U148" s="17">
        <f t="shared" si="60"/>
        <v>0</v>
      </c>
      <c r="V148" s="17">
        <f t="shared" si="60"/>
        <v>0</v>
      </c>
      <c r="W148" s="17">
        <f t="shared" si="60"/>
        <v>0</v>
      </c>
      <c r="X148" s="17">
        <f t="shared" si="60"/>
        <v>0</v>
      </c>
      <c r="Z148" s="17">
        <f t="shared" ref="Z148:AC167" si="61">SUMPRODUCT(Z$374:Z$599*(LEFT($A$374:$A$599,LEN($A148))=$A148))</f>
        <v>0</v>
      </c>
      <c r="AA148" s="17">
        <f t="shared" si="61"/>
        <v>0</v>
      </c>
      <c r="AB148" s="17">
        <f t="shared" si="61"/>
        <v>0</v>
      </c>
      <c r="AC148" s="17">
        <f t="shared" si="61"/>
        <v>0</v>
      </c>
      <c r="AE148" s="36">
        <f t="shared" si="43"/>
        <v>0</v>
      </c>
      <c r="AF148" s="33"/>
    </row>
    <row r="149" spans="1:32" ht="15">
      <c r="A149" s="24" t="s">
        <v>12507</v>
      </c>
      <c r="B149" s="15">
        <f t="shared" si="49"/>
        <v>0</v>
      </c>
      <c r="C149" s="22" t="s">
        <v>12508</v>
      </c>
      <c r="D149" s="10">
        <f t="shared" si="54"/>
        <v>0</v>
      </c>
      <c r="E149" s="17">
        <f t="shared" si="50"/>
        <v>0</v>
      </c>
      <c r="F149" s="18">
        <f t="shared" si="55"/>
        <v>0</v>
      </c>
      <c r="G149" s="19">
        <f t="shared" si="41"/>
        <v>0</v>
      </c>
      <c r="H149" s="23">
        <v>0</v>
      </c>
      <c r="I149" s="17">
        <f t="shared" si="51"/>
        <v>0</v>
      </c>
      <c r="J149" s="10">
        <f t="shared" si="56"/>
        <v>0</v>
      </c>
      <c r="K149" s="17">
        <f t="shared" si="57"/>
        <v>0</v>
      </c>
      <c r="L149" s="3">
        <f t="shared" si="52"/>
        <v>0</v>
      </c>
      <c r="M149" s="31">
        <v>0</v>
      </c>
      <c r="N149" s="30">
        <f t="shared" si="42"/>
        <v>0</v>
      </c>
      <c r="O149" s="17">
        <f t="shared" si="53"/>
        <v>0</v>
      </c>
      <c r="P149" s="17">
        <f t="shared" si="58"/>
        <v>0</v>
      </c>
      <c r="R149" s="17">
        <f t="shared" si="60"/>
        <v>0</v>
      </c>
      <c r="S149" s="17">
        <f t="shared" si="60"/>
        <v>0</v>
      </c>
      <c r="T149" s="17">
        <f t="shared" si="60"/>
        <v>0</v>
      </c>
      <c r="U149" s="17">
        <f t="shared" si="60"/>
        <v>0</v>
      </c>
      <c r="V149" s="17">
        <f t="shared" si="60"/>
        <v>0</v>
      </c>
      <c r="W149" s="17">
        <f t="shared" si="60"/>
        <v>0</v>
      </c>
      <c r="X149" s="17">
        <f t="shared" si="60"/>
        <v>0</v>
      </c>
      <c r="Z149" s="17">
        <f t="shared" si="61"/>
        <v>0</v>
      </c>
      <c r="AA149" s="17">
        <f t="shared" si="61"/>
        <v>0</v>
      </c>
      <c r="AB149" s="17">
        <f t="shared" si="61"/>
        <v>0</v>
      </c>
      <c r="AC149" s="17">
        <f t="shared" si="61"/>
        <v>0</v>
      </c>
      <c r="AE149" s="36">
        <f t="shared" si="43"/>
        <v>0</v>
      </c>
      <c r="AF149" s="33"/>
    </row>
    <row r="150" spans="1:32" ht="15">
      <c r="A150" s="24" t="s">
        <v>12509</v>
      </c>
      <c r="B150" s="15">
        <f t="shared" si="49"/>
        <v>0</v>
      </c>
      <c r="C150" s="22" t="s">
        <v>12510</v>
      </c>
      <c r="D150" s="10">
        <f t="shared" si="54"/>
        <v>0</v>
      </c>
      <c r="E150" s="17">
        <f t="shared" si="50"/>
        <v>0</v>
      </c>
      <c r="F150" s="18">
        <f t="shared" si="55"/>
        <v>0</v>
      </c>
      <c r="G150" s="19">
        <f t="shared" si="41"/>
        <v>0</v>
      </c>
      <c r="H150" s="23">
        <v>0</v>
      </c>
      <c r="I150" s="17">
        <f t="shared" si="51"/>
        <v>0</v>
      </c>
      <c r="J150" s="10">
        <f t="shared" si="56"/>
        <v>0</v>
      </c>
      <c r="K150" s="17">
        <f t="shared" si="57"/>
        <v>0</v>
      </c>
      <c r="L150" s="3">
        <f t="shared" si="52"/>
        <v>0</v>
      </c>
      <c r="M150" s="31">
        <v>0</v>
      </c>
      <c r="N150" s="30">
        <f t="shared" si="42"/>
        <v>0</v>
      </c>
      <c r="O150" s="17">
        <f t="shared" si="53"/>
        <v>0</v>
      </c>
      <c r="P150" s="17">
        <f t="shared" si="58"/>
        <v>0</v>
      </c>
      <c r="R150" s="17">
        <f t="shared" si="60"/>
        <v>0</v>
      </c>
      <c r="S150" s="17">
        <f t="shared" si="60"/>
        <v>0</v>
      </c>
      <c r="T150" s="17">
        <f t="shared" si="60"/>
        <v>0</v>
      </c>
      <c r="U150" s="17">
        <f t="shared" si="60"/>
        <v>0</v>
      </c>
      <c r="V150" s="17">
        <f t="shared" si="60"/>
        <v>0</v>
      </c>
      <c r="W150" s="17">
        <f t="shared" si="60"/>
        <v>0</v>
      </c>
      <c r="X150" s="17">
        <f t="shared" si="60"/>
        <v>0</v>
      </c>
      <c r="Z150" s="17">
        <f t="shared" si="61"/>
        <v>0</v>
      </c>
      <c r="AA150" s="17">
        <f t="shared" si="61"/>
        <v>0</v>
      </c>
      <c r="AB150" s="17">
        <f t="shared" si="61"/>
        <v>0</v>
      </c>
      <c r="AC150" s="17">
        <f t="shared" si="61"/>
        <v>0</v>
      </c>
      <c r="AE150" s="36">
        <f t="shared" si="43"/>
        <v>0</v>
      </c>
      <c r="AF150" s="5"/>
    </row>
    <row r="151" spans="1:32" ht="15">
      <c r="A151" s="24" t="s">
        <v>12511</v>
      </c>
      <c r="B151" s="15">
        <f t="shared" si="49"/>
        <v>0</v>
      </c>
      <c r="C151" s="22" t="s">
        <v>12512</v>
      </c>
      <c r="D151" s="10">
        <f t="shared" si="54"/>
        <v>0</v>
      </c>
      <c r="E151" s="17">
        <f t="shared" si="50"/>
        <v>0</v>
      </c>
      <c r="F151" s="18">
        <f t="shared" si="55"/>
        <v>0</v>
      </c>
      <c r="G151" s="19">
        <f t="shared" si="41"/>
        <v>0</v>
      </c>
      <c r="H151" s="23">
        <v>0</v>
      </c>
      <c r="I151" s="17">
        <f t="shared" si="51"/>
        <v>0</v>
      </c>
      <c r="J151" s="10">
        <f t="shared" si="56"/>
        <v>0</v>
      </c>
      <c r="K151" s="17">
        <f t="shared" si="57"/>
        <v>0</v>
      </c>
      <c r="L151" s="3">
        <f t="shared" si="52"/>
        <v>0</v>
      </c>
      <c r="M151" s="31">
        <v>0</v>
      </c>
      <c r="N151" s="30">
        <f t="shared" si="42"/>
        <v>0</v>
      </c>
      <c r="O151" s="17">
        <f t="shared" si="53"/>
        <v>0</v>
      </c>
      <c r="P151" s="17">
        <f t="shared" si="58"/>
        <v>0</v>
      </c>
      <c r="R151" s="17">
        <f t="shared" si="60"/>
        <v>0</v>
      </c>
      <c r="S151" s="17">
        <f t="shared" si="60"/>
        <v>0</v>
      </c>
      <c r="T151" s="17">
        <f t="shared" si="60"/>
        <v>0</v>
      </c>
      <c r="U151" s="17">
        <f t="shared" si="60"/>
        <v>0</v>
      </c>
      <c r="V151" s="17">
        <f t="shared" si="60"/>
        <v>0</v>
      </c>
      <c r="W151" s="17">
        <f t="shared" si="60"/>
        <v>0</v>
      </c>
      <c r="X151" s="17">
        <f t="shared" si="60"/>
        <v>0</v>
      </c>
      <c r="Z151" s="17">
        <f t="shared" si="61"/>
        <v>0</v>
      </c>
      <c r="AA151" s="17">
        <f t="shared" si="61"/>
        <v>0</v>
      </c>
      <c r="AB151" s="17">
        <f t="shared" si="61"/>
        <v>0</v>
      </c>
      <c r="AC151" s="17">
        <f t="shared" si="61"/>
        <v>0</v>
      </c>
      <c r="AE151" s="36">
        <f t="shared" si="43"/>
        <v>0</v>
      </c>
      <c r="AF151" s="5"/>
    </row>
    <row r="152" spans="1:32" ht="15">
      <c r="A152" s="24" t="s">
        <v>12513</v>
      </c>
      <c r="B152" s="15">
        <f t="shared" si="49"/>
        <v>0</v>
      </c>
      <c r="C152" s="22" t="s">
        <v>12514</v>
      </c>
      <c r="D152" s="10">
        <f t="shared" si="54"/>
        <v>0</v>
      </c>
      <c r="E152" s="17">
        <f t="shared" si="50"/>
        <v>0</v>
      </c>
      <c r="F152" s="18">
        <f t="shared" si="55"/>
        <v>0</v>
      </c>
      <c r="G152" s="19">
        <f t="shared" si="41"/>
        <v>0</v>
      </c>
      <c r="H152" s="23">
        <v>0</v>
      </c>
      <c r="I152" s="17">
        <f t="shared" si="51"/>
        <v>0</v>
      </c>
      <c r="J152" s="10">
        <f t="shared" si="56"/>
        <v>0</v>
      </c>
      <c r="K152" s="17">
        <f t="shared" si="57"/>
        <v>0</v>
      </c>
      <c r="L152" s="3">
        <f t="shared" si="52"/>
        <v>0</v>
      </c>
      <c r="M152" s="31">
        <v>0</v>
      </c>
      <c r="N152" s="30">
        <f t="shared" si="42"/>
        <v>0</v>
      </c>
      <c r="O152" s="17">
        <f t="shared" si="53"/>
        <v>0</v>
      </c>
      <c r="P152" s="17">
        <f t="shared" si="58"/>
        <v>0</v>
      </c>
      <c r="R152" s="17">
        <f t="shared" si="60"/>
        <v>0</v>
      </c>
      <c r="S152" s="17">
        <f t="shared" si="60"/>
        <v>0</v>
      </c>
      <c r="T152" s="17">
        <f t="shared" si="60"/>
        <v>0</v>
      </c>
      <c r="U152" s="17">
        <f t="shared" si="60"/>
        <v>0</v>
      </c>
      <c r="V152" s="17">
        <f t="shared" si="60"/>
        <v>0</v>
      </c>
      <c r="W152" s="17">
        <f t="shared" si="60"/>
        <v>0</v>
      </c>
      <c r="X152" s="17">
        <f t="shared" si="60"/>
        <v>0</v>
      </c>
      <c r="Z152" s="17">
        <f t="shared" si="61"/>
        <v>0</v>
      </c>
      <c r="AA152" s="17">
        <f t="shared" si="61"/>
        <v>0</v>
      </c>
      <c r="AB152" s="17">
        <f t="shared" si="61"/>
        <v>0</v>
      </c>
      <c r="AC152" s="17">
        <f t="shared" si="61"/>
        <v>0</v>
      </c>
      <c r="AE152" s="36">
        <f t="shared" si="43"/>
        <v>0</v>
      </c>
      <c r="AF152" s="33"/>
    </row>
    <row r="153" spans="1:32" ht="15">
      <c r="A153" s="24" t="s">
        <v>12515</v>
      </c>
      <c r="B153" s="15">
        <f t="shared" si="49"/>
        <v>0</v>
      </c>
      <c r="C153" s="22" t="s">
        <v>12516</v>
      </c>
      <c r="D153" s="10">
        <f t="shared" si="54"/>
        <v>0</v>
      </c>
      <c r="E153" s="17">
        <f t="shared" si="50"/>
        <v>0</v>
      </c>
      <c r="F153" s="18">
        <f t="shared" si="55"/>
        <v>0</v>
      </c>
      <c r="G153" s="19">
        <f t="shared" si="41"/>
        <v>0</v>
      </c>
      <c r="H153" s="23">
        <v>0</v>
      </c>
      <c r="I153" s="17">
        <f t="shared" si="51"/>
        <v>0</v>
      </c>
      <c r="J153" s="10">
        <f t="shared" si="56"/>
        <v>0</v>
      </c>
      <c r="K153" s="17">
        <f t="shared" si="57"/>
        <v>0</v>
      </c>
      <c r="L153" s="3">
        <f t="shared" si="52"/>
        <v>0</v>
      </c>
      <c r="M153" s="31">
        <v>0</v>
      </c>
      <c r="N153" s="30">
        <f t="shared" si="42"/>
        <v>0</v>
      </c>
      <c r="O153" s="17">
        <f t="shared" si="53"/>
        <v>0</v>
      </c>
      <c r="P153" s="17">
        <f t="shared" si="58"/>
        <v>0</v>
      </c>
      <c r="R153" s="17">
        <f t="shared" si="60"/>
        <v>0</v>
      </c>
      <c r="S153" s="17">
        <f t="shared" si="60"/>
        <v>0</v>
      </c>
      <c r="T153" s="17">
        <f t="shared" si="60"/>
        <v>0</v>
      </c>
      <c r="U153" s="17">
        <f t="shared" si="60"/>
        <v>0</v>
      </c>
      <c r="V153" s="17">
        <f t="shared" si="60"/>
        <v>0</v>
      </c>
      <c r="W153" s="17">
        <f t="shared" si="60"/>
        <v>0</v>
      </c>
      <c r="X153" s="17">
        <f t="shared" si="60"/>
        <v>0</v>
      </c>
      <c r="Z153" s="17">
        <f t="shared" si="61"/>
        <v>0</v>
      </c>
      <c r="AA153" s="17">
        <f t="shared" si="61"/>
        <v>0</v>
      </c>
      <c r="AB153" s="17">
        <f t="shared" si="61"/>
        <v>0</v>
      </c>
      <c r="AC153" s="17">
        <f t="shared" si="61"/>
        <v>0</v>
      </c>
      <c r="AE153" s="36">
        <f t="shared" si="43"/>
        <v>0</v>
      </c>
      <c r="AF153" s="33"/>
    </row>
    <row r="154" spans="1:32" ht="15">
      <c r="A154" s="24" t="s">
        <v>12517</v>
      </c>
      <c r="B154" s="15">
        <f t="shared" si="49"/>
        <v>0</v>
      </c>
      <c r="C154" s="22" t="s">
        <v>12518</v>
      </c>
      <c r="D154" s="10">
        <f t="shared" si="54"/>
        <v>0</v>
      </c>
      <c r="E154" s="17">
        <f t="shared" si="50"/>
        <v>0</v>
      </c>
      <c r="F154" s="18">
        <f t="shared" si="55"/>
        <v>0</v>
      </c>
      <c r="G154" s="19">
        <f t="shared" si="41"/>
        <v>0</v>
      </c>
      <c r="H154" s="23">
        <v>0</v>
      </c>
      <c r="I154" s="17">
        <f t="shared" si="51"/>
        <v>0</v>
      </c>
      <c r="J154" s="10">
        <f t="shared" si="56"/>
        <v>0</v>
      </c>
      <c r="K154" s="17">
        <f t="shared" si="57"/>
        <v>0</v>
      </c>
      <c r="L154" s="3">
        <f t="shared" si="52"/>
        <v>0</v>
      </c>
      <c r="M154" s="31">
        <v>0</v>
      </c>
      <c r="N154" s="30">
        <f t="shared" si="42"/>
        <v>0</v>
      </c>
      <c r="O154" s="17">
        <f t="shared" si="53"/>
        <v>0</v>
      </c>
      <c r="P154" s="17">
        <f t="shared" si="58"/>
        <v>0</v>
      </c>
      <c r="R154" s="17">
        <f t="shared" si="60"/>
        <v>0</v>
      </c>
      <c r="S154" s="17">
        <f t="shared" si="60"/>
        <v>0</v>
      </c>
      <c r="T154" s="17">
        <f t="shared" si="60"/>
        <v>0</v>
      </c>
      <c r="U154" s="17">
        <f t="shared" si="60"/>
        <v>0</v>
      </c>
      <c r="V154" s="17">
        <f t="shared" si="60"/>
        <v>0</v>
      </c>
      <c r="W154" s="17">
        <f t="shared" si="60"/>
        <v>0</v>
      </c>
      <c r="X154" s="17">
        <f t="shared" si="60"/>
        <v>0</v>
      </c>
      <c r="Z154" s="17">
        <f t="shared" si="61"/>
        <v>0</v>
      </c>
      <c r="AA154" s="17">
        <f t="shared" si="61"/>
        <v>0</v>
      </c>
      <c r="AB154" s="17">
        <f t="shared" si="61"/>
        <v>0</v>
      </c>
      <c r="AC154" s="17">
        <f t="shared" si="61"/>
        <v>0</v>
      </c>
      <c r="AE154" s="36">
        <f t="shared" si="43"/>
        <v>0</v>
      </c>
      <c r="AF154" s="5"/>
    </row>
    <row r="155" spans="1:32" ht="15">
      <c r="A155" s="24" t="s">
        <v>12519</v>
      </c>
      <c r="B155" s="15">
        <f t="shared" si="49"/>
        <v>0</v>
      </c>
      <c r="C155" s="22" t="s">
        <v>12520</v>
      </c>
      <c r="D155" s="10">
        <f t="shared" si="54"/>
        <v>0</v>
      </c>
      <c r="E155" s="17">
        <f t="shared" si="50"/>
        <v>0</v>
      </c>
      <c r="F155" s="18">
        <f t="shared" si="55"/>
        <v>0</v>
      </c>
      <c r="G155" s="19">
        <f t="shared" si="41"/>
        <v>0</v>
      </c>
      <c r="H155" s="23">
        <v>0</v>
      </c>
      <c r="I155" s="17">
        <f t="shared" si="51"/>
        <v>0</v>
      </c>
      <c r="J155" s="10">
        <f t="shared" si="56"/>
        <v>0</v>
      </c>
      <c r="K155" s="17">
        <f t="shared" si="57"/>
        <v>0</v>
      </c>
      <c r="L155" s="3">
        <f t="shared" si="52"/>
        <v>0</v>
      </c>
      <c r="M155" s="31">
        <v>0</v>
      </c>
      <c r="N155" s="30">
        <f t="shared" si="42"/>
        <v>0</v>
      </c>
      <c r="O155" s="17">
        <f t="shared" si="53"/>
        <v>0</v>
      </c>
      <c r="P155" s="17">
        <f t="shared" si="58"/>
        <v>0</v>
      </c>
      <c r="R155" s="17">
        <f t="shared" si="60"/>
        <v>0</v>
      </c>
      <c r="S155" s="17">
        <f t="shared" si="60"/>
        <v>0</v>
      </c>
      <c r="T155" s="17">
        <f t="shared" si="60"/>
        <v>0</v>
      </c>
      <c r="U155" s="17">
        <f t="shared" si="60"/>
        <v>0</v>
      </c>
      <c r="V155" s="17">
        <f t="shared" si="60"/>
        <v>0</v>
      </c>
      <c r="W155" s="17">
        <f t="shared" si="60"/>
        <v>0</v>
      </c>
      <c r="X155" s="17">
        <f t="shared" si="60"/>
        <v>0</v>
      </c>
      <c r="Z155" s="17">
        <f t="shared" si="61"/>
        <v>0</v>
      </c>
      <c r="AA155" s="17">
        <f t="shared" si="61"/>
        <v>0</v>
      </c>
      <c r="AB155" s="17">
        <f t="shared" si="61"/>
        <v>0</v>
      </c>
      <c r="AC155" s="17">
        <f t="shared" si="61"/>
        <v>0</v>
      </c>
      <c r="AE155" s="36">
        <f t="shared" si="43"/>
        <v>0</v>
      </c>
      <c r="AF155" s="5"/>
    </row>
    <row r="156" spans="1:32" ht="15">
      <c r="A156" s="24" t="s">
        <v>12521</v>
      </c>
      <c r="B156" s="15">
        <f t="shared" si="49"/>
        <v>0</v>
      </c>
      <c r="C156" s="22" t="s">
        <v>12522</v>
      </c>
      <c r="D156" s="10">
        <f t="shared" si="54"/>
        <v>0</v>
      </c>
      <c r="E156" s="17">
        <f t="shared" si="50"/>
        <v>0</v>
      </c>
      <c r="F156" s="18">
        <f t="shared" si="55"/>
        <v>0</v>
      </c>
      <c r="G156" s="19">
        <f t="shared" si="41"/>
        <v>0</v>
      </c>
      <c r="H156" s="23">
        <v>0</v>
      </c>
      <c r="I156" s="17">
        <f t="shared" si="51"/>
        <v>0</v>
      </c>
      <c r="J156" s="10">
        <f t="shared" si="56"/>
        <v>0</v>
      </c>
      <c r="K156" s="17">
        <f t="shared" si="57"/>
        <v>0</v>
      </c>
      <c r="L156" s="3">
        <f t="shared" si="52"/>
        <v>0</v>
      </c>
      <c r="M156" s="31">
        <v>0</v>
      </c>
      <c r="N156" s="30">
        <f t="shared" si="42"/>
        <v>0</v>
      </c>
      <c r="O156" s="17">
        <f t="shared" si="53"/>
        <v>0</v>
      </c>
      <c r="P156" s="17">
        <f t="shared" si="58"/>
        <v>0</v>
      </c>
      <c r="R156" s="17">
        <f t="shared" si="60"/>
        <v>0</v>
      </c>
      <c r="S156" s="17">
        <f t="shared" si="60"/>
        <v>0</v>
      </c>
      <c r="T156" s="17">
        <f t="shared" si="60"/>
        <v>0</v>
      </c>
      <c r="U156" s="17">
        <f t="shared" si="60"/>
        <v>0</v>
      </c>
      <c r="V156" s="17">
        <f t="shared" si="60"/>
        <v>0</v>
      </c>
      <c r="W156" s="17">
        <f t="shared" si="60"/>
        <v>0</v>
      </c>
      <c r="X156" s="17">
        <f t="shared" si="60"/>
        <v>0</v>
      </c>
      <c r="Z156" s="17">
        <f t="shared" si="61"/>
        <v>0</v>
      </c>
      <c r="AA156" s="17">
        <f t="shared" si="61"/>
        <v>0</v>
      </c>
      <c r="AB156" s="17">
        <f t="shared" si="61"/>
        <v>0</v>
      </c>
      <c r="AC156" s="17">
        <f t="shared" si="61"/>
        <v>0</v>
      </c>
      <c r="AE156" s="36">
        <f t="shared" si="43"/>
        <v>0</v>
      </c>
      <c r="AF156" s="33"/>
    </row>
    <row r="157" spans="1:32" ht="15">
      <c r="A157" s="24" t="s">
        <v>12523</v>
      </c>
      <c r="B157" s="15">
        <f t="shared" si="49"/>
        <v>0</v>
      </c>
      <c r="C157" s="22" t="s">
        <v>12524</v>
      </c>
      <c r="D157" s="10">
        <f t="shared" si="54"/>
        <v>0</v>
      </c>
      <c r="E157" s="17">
        <f t="shared" si="50"/>
        <v>0</v>
      </c>
      <c r="F157" s="18">
        <f t="shared" si="55"/>
        <v>0</v>
      </c>
      <c r="G157" s="19">
        <f t="shared" si="41"/>
        <v>0</v>
      </c>
      <c r="H157" s="23">
        <v>0</v>
      </c>
      <c r="I157" s="17">
        <f t="shared" si="51"/>
        <v>0</v>
      </c>
      <c r="J157" s="10">
        <f t="shared" si="56"/>
        <v>0</v>
      </c>
      <c r="K157" s="17">
        <f t="shared" si="57"/>
        <v>0</v>
      </c>
      <c r="L157" s="3">
        <f t="shared" si="52"/>
        <v>0</v>
      </c>
      <c r="M157" s="31">
        <v>0</v>
      </c>
      <c r="N157" s="30">
        <f t="shared" si="42"/>
        <v>0</v>
      </c>
      <c r="O157" s="17">
        <f t="shared" si="53"/>
        <v>0</v>
      </c>
      <c r="P157" s="17">
        <f t="shared" si="58"/>
        <v>0</v>
      </c>
      <c r="R157" s="17">
        <f t="shared" si="60"/>
        <v>0</v>
      </c>
      <c r="S157" s="17">
        <f t="shared" si="60"/>
        <v>0</v>
      </c>
      <c r="T157" s="17">
        <f t="shared" si="60"/>
        <v>0</v>
      </c>
      <c r="U157" s="17">
        <f t="shared" si="60"/>
        <v>0</v>
      </c>
      <c r="V157" s="17">
        <f t="shared" si="60"/>
        <v>0</v>
      </c>
      <c r="W157" s="17">
        <f t="shared" si="60"/>
        <v>0</v>
      </c>
      <c r="X157" s="17">
        <f t="shared" si="60"/>
        <v>0</v>
      </c>
      <c r="Z157" s="17">
        <f t="shared" si="61"/>
        <v>0</v>
      </c>
      <c r="AA157" s="17">
        <f t="shared" si="61"/>
        <v>0</v>
      </c>
      <c r="AB157" s="17">
        <f t="shared" si="61"/>
        <v>0</v>
      </c>
      <c r="AC157" s="17">
        <f t="shared" si="61"/>
        <v>0</v>
      </c>
      <c r="AE157" s="36">
        <f t="shared" si="43"/>
        <v>0</v>
      </c>
      <c r="AF157" s="33"/>
    </row>
    <row r="158" spans="1:32" ht="15">
      <c r="A158" s="24" t="s">
        <v>12525</v>
      </c>
      <c r="B158" s="15">
        <f t="shared" si="49"/>
        <v>0</v>
      </c>
      <c r="C158" s="22" t="s">
        <v>12526</v>
      </c>
      <c r="D158" s="10">
        <f t="shared" si="54"/>
        <v>0</v>
      </c>
      <c r="E158" s="17">
        <f t="shared" si="50"/>
        <v>0</v>
      </c>
      <c r="F158" s="18">
        <f t="shared" si="55"/>
        <v>0</v>
      </c>
      <c r="G158" s="19">
        <f t="shared" si="41"/>
        <v>0</v>
      </c>
      <c r="H158" s="20">
        <v>0</v>
      </c>
      <c r="I158" s="17">
        <f t="shared" si="51"/>
        <v>0</v>
      </c>
      <c r="J158" s="10">
        <f t="shared" si="56"/>
        <v>0</v>
      </c>
      <c r="K158" s="17">
        <f t="shared" si="57"/>
        <v>0</v>
      </c>
      <c r="L158" s="3">
        <f t="shared" si="52"/>
        <v>0</v>
      </c>
      <c r="M158" s="31">
        <v>0</v>
      </c>
      <c r="N158" s="30">
        <f t="shared" si="42"/>
        <v>0</v>
      </c>
      <c r="O158" s="17">
        <f t="shared" si="53"/>
        <v>0</v>
      </c>
      <c r="P158" s="17">
        <f t="shared" si="58"/>
        <v>0</v>
      </c>
      <c r="R158" s="17">
        <f t="shared" ref="R158:X167" si="62">SUMPRODUCT(R$374:R$599*(LEFT($A$374:$A$599,LEN($A158))=$A158))</f>
        <v>0</v>
      </c>
      <c r="S158" s="17">
        <f t="shared" si="62"/>
        <v>0</v>
      </c>
      <c r="T158" s="17">
        <f t="shared" si="62"/>
        <v>0</v>
      </c>
      <c r="U158" s="17">
        <f t="shared" si="62"/>
        <v>0</v>
      </c>
      <c r="V158" s="17">
        <f t="shared" si="62"/>
        <v>0</v>
      </c>
      <c r="W158" s="17">
        <f t="shared" si="62"/>
        <v>0</v>
      </c>
      <c r="X158" s="17">
        <f t="shared" si="62"/>
        <v>0</v>
      </c>
      <c r="Z158" s="17">
        <f t="shared" si="61"/>
        <v>0</v>
      </c>
      <c r="AA158" s="17">
        <f t="shared" si="61"/>
        <v>0</v>
      </c>
      <c r="AB158" s="17">
        <f t="shared" si="61"/>
        <v>0</v>
      </c>
      <c r="AC158" s="17">
        <f t="shared" si="61"/>
        <v>0</v>
      </c>
      <c r="AE158" s="36">
        <f t="shared" si="43"/>
        <v>0</v>
      </c>
      <c r="AF158" s="5"/>
    </row>
    <row r="159" spans="1:32" ht="15">
      <c r="A159" s="24" t="s">
        <v>12527</v>
      </c>
      <c r="B159" s="15">
        <f t="shared" si="49"/>
        <v>0</v>
      </c>
      <c r="C159" s="22" t="s">
        <v>12528</v>
      </c>
      <c r="D159" s="10">
        <f t="shared" si="54"/>
        <v>0</v>
      </c>
      <c r="E159" s="17">
        <f t="shared" si="50"/>
        <v>0</v>
      </c>
      <c r="F159" s="18">
        <f t="shared" si="55"/>
        <v>0</v>
      </c>
      <c r="G159" s="19">
        <f t="shared" si="41"/>
        <v>0</v>
      </c>
      <c r="H159" s="23">
        <v>0</v>
      </c>
      <c r="I159" s="17">
        <f t="shared" si="51"/>
        <v>0</v>
      </c>
      <c r="J159" s="10">
        <f t="shared" si="56"/>
        <v>0</v>
      </c>
      <c r="K159" s="17">
        <f t="shared" si="57"/>
        <v>0</v>
      </c>
      <c r="L159" s="3">
        <f t="shared" si="52"/>
        <v>0</v>
      </c>
      <c r="M159" s="31">
        <v>0</v>
      </c>
      <c r="N159" s="30">
        <f t="shared" si="42"/>
        <v>0</v>
      </c>
      <c r="O159" s="17">
        <f t="shared" si="53"/>
        <v>0</v>
      </c>
      <c r="P159" s="17">
        <f t="shared" si="58"/>
        <v>0</v>
      </c>
      <c r="R159" s="17">
        <f t="shared" si="62"/>
        <v>0</v>
      </c>
      <c r="S159" s="17">
        <f t="shared" si="62"/>
        <v>0</v>
      </c>
      <c r="T159" s="17">
        <f t="shared" si="62"/>
        <v>0</v>
      </c>
      <c r="U159" s="17">
        <f t="shared" si="62"/>
        <v>0</v>
      </c>
      <c r="V159" s="17">
        <f t="shared" si="62"/>
        <v>0</v>
      </c>
      <c r="W159" s="17">
        <f t="shared" si="62"/>
        <v>0</v>
      </c>
      <c r="X159" s="17">
        <f t="shared" si="62"/>
        <v>0</v>
      </c>
      <c r="Z159" s="17">
        <f t="shared" si="61"/>
        <v>0</v>
      </c>
      <c r="AA159" s="17">
        <f t="shared" si="61"/>
        <v>0</v>
      </c>
      <c r="AB159" s="17">
        <f t="shared" si="61"/>
        <v>0</v>
      </c>
      <c r="AC159" s="17">
        <f t="shared" si="61"/>
        <v>0</v>
      </c>
      <c r="AE159" s="36">
        <f t="shared" si="43"/>
        <v>0</v>
      </c>
      <c r="AF159" s="5"/>
    </row>
    <row r="160" spans="1:32" ht="15">
      <c r="A160" s="24" t="s">
        <v>12529</v>
      </c>
      <c r="B160" s="15">
        <f t="shared" si="49"/>
        <v>0</v>
      </c>
      <c r="C160" s="22" t="s">
        <v>12530</v>
      </c>
      <c r="D160" s="10">
        <f t="shared" si="54"/>
        <v>0</v>
      </c>
      <c r="E160" s="17">
        <f t="shared" si="50"/>
        <v>0</v>
      </c>
      <c r="F160" s="18">
        <f t="shared" si="55"/>
        <v>0</v>
      </c>
      <c r="G160" s="19">
        <f t="shared" si="41"/>
        <v>0</v>
      </c>
      <c r="H160" s="23">
        <v>0</v>
      </c>
      <c r="I160" s="17">
        <f t="shared" si="51"/>
        <v>0</v>
      </c>
      <c r="J160" s="10">
        <f t="shared" si="56"/>
        <v>0</v>
      </c>
      <c r="K160" s="17">
        <f t="shared" si="57"/>
        <v>0</v>
      </c>
      <c r="L160" s="3">
        <f t="shared" si="52"/>
        <v>0</v>
      </c>
      <c r="M160" s="31">
        <v>0</v>
      </c>
      <c r="N160" s="30">
        <f t="shared" si="42"/>
        <v>0</v>
      </c>
      <c r="O160" s="17">
        <f t="shared" si="53"/>
        <v>0</v>
      </c>
      <c r="P160" s="17">
        <f t="shared" si="58"/>
        <v>0</v>
      </c>
      <c r="R160" s="17">
        <f t="shared" si="62"/>
        <v>0</v>
      </c>
      <c r="S160" s="17">
        <f t="shared" si="62"/>
        <v>0</v>
      </c>
      <c r="T160" s="17">
        <f t="shared" si="62"/>
        <v>0</v>
      </c>
      <c r="U160" s="17">
        <f t="shared" si="62"/>
        <v>0</v>
      </c>
      <c r="V160" s="17">
        <f t="shared" si="62"/>
        <v>0</v>
      </c>
      <c r="W160" s="17">
        <f t="shared" si="62"/>
        <v>0</v>
      </c>
      <c r="X160" s="17">
        <f t="shared" si="62"/>
        <v>0</v>
      </c>
      <c r="Z160" s="17">
        <f t="shared" si="61"/>
        <v>0</v>
      </c>
      <c r="AA160" s="17">
        <f t="shared" si="61"/>
        <v>0</v>
      </c>
      <c r="AB160" s="17">
        <f t="shared" si="61"/>
        <v>0</v>
      </c>
      <c r="AC160" s="17">
        <f t="shared" si="61"/>
        <v>0</v>
      </c>
      <c r="AE160" s="36">
        <f t="shared" si="43"/>
        <v>0</v>
      </c>
      <c r="AF160" s="33"/>
    </row>
    <row r="161" spans="1:32" ht="15">
      <c r="A161" s="24" t="s">
        <v>12531</v>
      </c>
      <c r="B161" s="15">
        <f t="shared" si="49"/>
        <v>0</v>
      </c>
      <c r="C161" s="22" t="s">
        <v>12532</v>
      </c>
      <c r="D161" s="10">
        <f t="shared" si="54"/>
        <v>0</v>
      </c>
      <c r="E161" s="17">
        <f t="shared" si="50"/>
        <v>0</v>
      </c>
      <c r="F161" s="18">
        <f t="shared" si="55"/>
        <v>0</v>
      </c>
      <c r="G161" s="19">
        <f t="shared" si="41"/>
        <v>0</v>
      </c>
      <c r="H161" s="23">
        <v>0</v>
      </c>
      <c r="I161" s="17">
        <f t="shared" si="51"/>
        <v>0</v>
      </c>
      <c r="J161" s="10">
        <f t="shared" si="56"/>
        <v>0</v>
      </c>
      <c r="K161" s="17">
        <f t="shared" si="57"/>
        <v>0</v>
      </c>
      <c r="L161" s="3">
        <f t="shared" si="52"/>
        <v>0</v>
      </c>
      <c r="M161" s="31">
        <v>0</v>
      </c>
      <c r="N161" s="30">
        <f t="shared" si="42"/>
        <v>0</v>
      </c>
      <c r="O161" s="17">
        <f t="shared" si="53"/>
        <v>0</v>
      </c>
      <c r="P161" s="17">
        <f t="shared" si="58"/>
        <v>0</v>
      </c>
      <c r="R161" s="17">
        <f t="shared" si="62"/>
        <v>0</v>
      </c>
      <c r="S161" s="17">
        <f t="shared" si="62"/>
        <v>0</v>
      </c>
      <c r="T161" s="17">
        <f t="shared" si="62"/>
        <v>0</v>
      </c>
      <c r="U161" s="17">
        <f t="shared" si="62"/>
        <v>0</v>
      </c>
      <c r="V161" s="17">
        <f t="shared" si="62"/>
        <v>0</v>
      </c>
      <c r="W161" s="17">
        <f t="shared" si="62"/>
        <v>0</v>
      </c>
      <c r="X161" s="17">
        <f t="shared" si="62"/>
        <v>0</v>
      </c>
      <c r="Z161" s="17">
        <f t="shared" si="61"/>
        <v>0</v>
      </c>
      <c r="AA161" s="17">
        <f t="shared" si="61"/>
        <v>0</v>
      </c>
      <c r="AB161" s="17">
        <f t="shared" si="61"/>
        <v>0</v>
      </c>
      <c r="AC161" s="17">
        <f t="shared" si="61"/>
        <v>0</v>
      </c>
      <c r="AE161" s="36">
        <f t="shared" si="43"/>
        <v>0</v>
      </c>
      <c r="AF161" s="33"/>
    </row>
    <row r="162" spans="1:32" ht="15">
      <c r="A162" s="24" t="s">
        <v>12533</v>
      </c>
      <c r="B162" s="15">
        <f t="shared" si="49"/>
        <v>0</v>
      </c>
      <c r="C162" s="22" t="s">
        <v>12534</v>
      </c>
      <c r="D162" s="10">
        <f t="shared" si="54"/>
        <v>0</v>
      </c>
      <c r="E162" s="17">
        <f t="shared" si="50"/>
        <v>0</v>
      </c>
      <c r="F162" s="18">
        <f t="shared" si="55"/>
        <v>0</v>
      </c>
      <c r="G162" s="19">
        <f t="shared" si="41"/>
        <v>0</v>
      </c>
      <c r="H162" s="23">
        <v>0</v>
      </c>
      <c r="I162" s="17">
        <f t="shared" si="51"/>
        <v>0</v>
      </c>
      <c r="J162" s="10">
        <f t="shared" si="56"/>
        <v>0</v>
      </c>
      <c r="K162" s="17">
        <f t="shared" si="57"/>
        <v>0</v>
      </c>
      <c r="L162" s="3">
        <f t="shared" si="52"/>
        <v>0</v>
      </c>
      <c r="M162" s="31">
        <v>0</v>
      </c>
      <c r="N162" s="30">
        <f t="shared" si="42"/>
        <v>0</v>
      </c>
      <c r="O162" s="17">
        <f t="shared" si="53"/>
        <v>0</v>
      </c>
      <c r="P162" s="17">
        <f t="shared" si="58"/>
        <v>0</v>
      </c>
      <c r="R162" s="17">
        <f t="shared" si="62"/>
        <v>0</v>
      </c>
      <c r="S162" s="17">
        <f t="shared" si="62"/>
        <v>0</v>
      </c>
      <c r="T162" s="17">
        <f t="shared" si="62"/>
        <v>0</v>
      </c>
      <c r="U162" s="17">
        <f t="shared" si="62"/>
        <v>0</v>
      </c>
      <c r="V162" s="17">
        <f t="shared" si="62"/>
        <v>0</v>
      </c>
      <c r="W162" s="17">
        <f t="shared" si="62"/>
        <v>0</v>
      </c>
      <c r="X162" s="17">
        <f t="shared" si="62"/>
        <v>0</v>
      </c>
      <c r="Z162" s="17">
        <f t="shared" si="61"/>
        <v>0</v>
      </c>
      <c r="AA162" s="17">
        <f t="shared" si="61"/>
        <v>0</v>
      </c>
      <c r="AB162" s="17">
        <f t="shared" si="61"/>
        <v>0</v>
      </c>
      <c r="AC162" s="17">
        <f t="shared" si="61"/>
        <v>0</v>
      </c>
      <c r="AE162" s="36">
        <f t="shared" si="43"/>
        <v>0</v>
      </c>
      <c r="AF162" s="5"/>
    </row>
    <row r="163" spans="1:32" ht="15">
      <c r="A163" s="24" t="s">
        <v>12535</v>
      </c>
      <c r="B163" s="15">
        <f t="shared" si="49"/>
        <v>0</v>
      </c>
      <c r="C163" s="22" t="s">
        <v>12536</v>
      </c>
      <c r="D163" s="10">
        <f t="shared" si="54"/>
        <v>0</v>
      </c>
      <c r="E163" s="17">
        <f t="shared" si="50"/>
        <v>0</v>
      </c>
      <c r="F163" s="18">
        <f t="shared" si="55"/>
        <v>0</v>
      </c>
      <c r="G163" s="19">
        <f t="shared" si="41"/>
        <v>0</v>
      </c>
      <c r="H163" s="23">
        <v>0</v>
      </c>
      <c r="I163" s="17">
        <f t="shared" si="51"/>
        <v>0</v>
      </c>
      <c r="J163" s="10">
        <f t="shared" si="56"/>
        <v>0</v>
      </c>
      <c r="K163" s="17">
        <f t="shared" si="57"/>
        <v>0</v>
      </c>
      <c r="L163" s="3">
        <f t="shared" si="52"/>
        <v>0</v>
      </c>
      <c r="M163" s="31">
        <v>0</v>
      </c>
      <c r="N163" s="30">
        <f t="shared" si="42"/>
        <v>0</v>
      </c>
      <c r="O163" s="17">
        <f t="shared" si="53"/>
        <v>0</v>
      </c>
      <c r="P163" s="17">
        <f t="shared" si="58"/>
        <v>0</v>
      </c>
      <c r="R163" s="17">
        <f t="shared" si="62"/>
        <v>0</v>
      </c>
      <c r="S163" s="17">
        <f t="shared" si="62"/>
        <v>0</v>
      </c>
      <c r="T163" s="17">
        <f t="shared" si="62"/>
        <v>0</v>
      </c>
      <c r="U163" s="17">
        <f t="shared" si="62"/>
        <v>0</v>
      </c>
      <c r="V163" s="17">
        <f t="shared" si="62"/>
        <v>0</v>
      </c>
      <c r="W163" s="17">
        <f t="shared" si="62"/>
        <v>0</v>
      </c>
      <c r="X163" s="17">
        <f t="shared" si="62"/>
        <v>0</v>
      </c>
      <c r="Z163" s="17">
        <f t="shared" si="61"/>
        <v>0</v>
      </c>
      <c r="AA163" s="17">
        <f t="shared" si="61"/>
        <v>0</v>
      </c>
      <c r="AB163" s="17">
        <f t="shared" si="61"/>
        <v>0</v>
      </c>
      <c r="AC163" s="17">
        <f t="shared" si="61"/>
        <v>0</v>
      </c>
      <c r="AE163" s="36">
        <f t="shared" si="43"/>
        <v>0</v>
      </c>
      <c r="AF163" s="5"/>
    </row>
    <row r="164" spans="1:32" ht="15">
      <c r="A164" s="24" t="s">
        <v>12537</v>
      </c>
      <c r="B164" s="15">
        <f t="shared" si="49"/>
        <v>0</v>
      </c>
      <c r="C164" s="22" t="s">
        <v>12538</v>
      </c>
      <c r="D164" s="10">
        <f t="shared" si="54"/>
        <v>0</v>
      </c>
      <c r="E164" s="17">
        <f t="shared" si="50"/>
        <v>0</v>
      </c>
      <c r="F164" s="18">
        <f t="shared" si="55"/>
        <v>0</v>
      </c>
      <c r="G164" s="19">
        <f t="shared" si="41"/>
        <v>0</v>
      </c>
      <c r="H164" s="23">
        <v>0</v>
      </c>
      <c r="I164" s="17">
        <f t="shared" si="51"/>
        <v>0</v>
      </c>
      <c r="J164" s="10">
        <f t="shared" si="56"/>
        <v>0</v>
      </c>
      <c r="K164" s="17">
        <f t="shared" si="57"/>
        <v>0</v>
      </c>
      <c r="L164" s="3">
        <f t="shared" si="52"/>
        <v>0</v>
      </c>
      <c r="M164" s="31">
        <v>0</v>
      </c>
      <c r="N164" s="30">
        <f t="shared" si="42"/>
        <v>0</v>
      </c>
      <c r="O164" s="17">
        <f t="shared" si="53"/>
        <v>0</v>
      </c>
      <c r="P164" s="17">
        <f t="shared" si="58"/>
        <v>0</v>
      </c>
      <c r="R164" s="17">
        <f t="shared" si="62"/>
        <v>0</v>
      </c>
      <c r="S164" s="17">
        <f t="shared" si="62"/>
        <v>0</v>
      </c>
      <c r="T164" s="17">
        <f t="shared" si="62"/>
        <v>0</v>
      </c>
      <c r="U164" s="17">
        <f t="shared" si="62"/>
        <v>0</v>
      </c>
      <c r="V164" s="17">
        <f t="shared" si="62"/>
        <v>0</v>
      </c>
      <c r="W164" s="17">
        <f t="shared" si="62"/>
        <v>0</v>
      </c>
      <c r="X164" s="17">
        <f t="shared" si="62"/>
        <v>0</v>
      </c>
      <c r="Z164" s="17">
        <f t="shared" si="61"/>
        <v>0</v>
      </c>
      <c r="AA164" s="17">
        <f t="shared" si="61"/>
        <v>0</v>
      </c>
      <c r="AB164" s="17">
        <f t="shared" si="61"/>
        <v>0</v>
      </c>
      <c r="AC164" s="17">
        <f t="shared" si="61"/>
        <v>0</v>
      </c>
      <c r="AE164" s="36">
        <f t="shared" si="43"/>
        <v>0</v>
      </c>
      <c r="AF164" s="33"/>
    </row>
    <row r="165" spans="1:32" ht="15">
      <c r="A165" s="24" t="s">
        <v>12539</v>
      </c>
      <c r="B165" s="15">
        <f t="shared" si="49"/>
        <v>0</v>
      </c>
      <c r="C165" s="22" t="s">
        <v>12540</v>
      </c>
      <c r="D165" s="10">
        <f t="shared" si="54"/>
        <v>0</v>
      </c>
      <c r="E165" s="17">
        <f t="shared" si="50"/>
        <v>0</v>
      </c>
      <c r="F165" s="18">
        <f t="shared" si="55"/>
        <v>0</v>
      </c>
      <c r="G165" s="19">
        <f t="shared" si="41"/>
        <v>0</v>
      </c>
      <c r="H165" s="23">
        <v>0</v>
      </c>
      <c r="I165" s="17">
        <f t="shared" si="51"/>
        <v>0</v>
      </c>
      <c r="J165" s="10">
        <f t="shared" si="56"/>
        <v>0</v>
      </c>
      <c r="K165" s="17">
        <f t="shared" si="57"/>
        <v>0</v>
      </c>
      <c r="L165" s="3">
        <f t="shared" si="52"/>
        <v>0</v>
      </c>
      <c r="M165" s="31">
        <v>0</v>
      </c>
      <c r="N165" s="30">
        <f t="shared" si="42"/>
        <v>0</v>
      </c>
      <c r="O165" s="17">
        <f t="shared" si="53"/>
        <v>0</v>
      </c>
      <c r="P165" s="17">
        <f t="shared" si="58"/>
        <v>0</v>
      </c>
      <c r="R165" s="17">
        <f t="shared" si="62"/>
        <v>0</v>
      </c>
      <c r="S165" s="17">
        <f t="shared" si="62"/>
        <v>0</v>
      </c>
      <c r="T165" s="17">
        <f t="shared" si="62"/>
        <v>0</v>
      </c>
      <c r="U165" s="17">
        <f t="shared" si="62"/>
        <v>0</v>
      </c>
      <c r="V165" s="17">
        <f t="shared" si="62"/>
        <v>0</v>
      </c>
      <c r="W165" s="17">
        <f t="shared" si="62"/>
        <v>0</v>
      </c>
      <c r="X165" s="17">
        <f t="shared" si="62"/>
        <v>0</v>
      </c>
      <c r="Z165" s="17">
        <f t="shared" si="61"/>
        <v>0</v>
      </c>
      <c r="AA165" s="17">
        <f t="shared" si="61"/>
        <v>0</v>
      </c>
      <c r="AB165" s="17">
        <f t="shared" si="61"/>
        <v>0</v>
      </c>
      <c r="AC165" s="17">
        <f t="shared" si="61"/>
        <v>0</v>
      </c>
      <c r="AE165" s="36">
        <f t="shared" si="43"/>
        <v>0</v>
      </c>
      <c r="AF165" s="33"/>
    </row>
    <row r="166" spans="1:32" ht="15">
      <c r="A166" s="24" t="s">
        <v>12541</v>
      </c>
      <c r="B166" s="15">
        <f t="shared" si="49"/>
        <v>0</v>
      </c>
      <c r="C166" s="22" t="s">
        <v>12542</v>
      </c>
      <c r="D166" s="10">
        <f t="shared" si="54"/>
        <v>0</v>
      </c>
      <c r="E166" s="17">
        <f t="shared" si="50"/>
        <v>0</v>
      </c>
      <c r="F166" s="18">
        <f t="shared" si="55"/>
        <v>0</v>
      </c>
      <c r="G166" s="19">
        <f t="shared" si="41"/>
        <v>0</v>
      </c>
      <c r="H166" s="23">
        <v>0</v>
      </c>
      <c r="I166" s="17">
        <f t="shared" si="51"/>
        <v>0</v>
      </c>
      <c r="J166" s="10">
        <f t="shared" si="56"/>
        <v>0</v>
      </c>
      <c r="K166" s="17">
        <f t="shared" si="57"/>
        <v>0</v>
      </c>
      <c r="L166" s="3">
        <f t="shared" si="52"/>
        <v>0</v>
      </c>
      <c r="M166" s="31">
        <v>0</v>
      </c>
      <c r="N166" s="30">
        <f t="shared" si="42"/>
        <v>0</v>
      </c>
      <c r="O166" s="17">
        <f t="shared" si="53"/>
        <v>0</v>
      </c>
      <c r="P166" s="17">
        <f t="shared" si="58"/>
        <v>0</v>
      </c>
      <c r="R166" s="17">
        <f t="shared" si="62"/>
        <v>0</v>
      </c>
      <c r="S166" s="17">
        <f t="shared" si="62"/>
        <v>0</v>
      </c>
      <c r="T166" s="17">
        <f t="shared" si="62"/>
        <v>0</v>
      </c>
      <c r="U166" s="17">
        <f t="shared" si="62"/>
        <v>0</v>
      </c>
      <c r="V166" s="17">
        <f t="shared" si="62"/>
        <v>0</v>
      </c>
      <c r="W166" s="17">
        <f t="shared" si="62"/>
        <v>0</v>
      </c>
      <c r="X166" s="17">
        <f t="shared" si="62"/>
        <v>0</v>
      </c>
      <c r="Z166" s="17">
        <f t="shared" si="61"/>
        <v>0</v>
      </c>
      <c r="AA166" s="17">
        <f t="shared" si="61"/>
        <v>0</v>
      </c>
      <c r="AB166" s="17">
        <f t="shared" si="61"/>
        <v>0</v>
      </c>
      <c r="AC166" s="17">
        <f t="shared" si="61"/>
        <v>0</v>
      </c>
      <c r="AE166" s="36">
        <f t="shared" si="43"/>
        <v>0</v>
      </c>
      <c r="AF166" s="5"/>
    </row>
    <row r="167" spans="1:32" ht="15">
      <c r="A167" s="24" t="s">
        <v>12543</v>
      </c>
      <c r="B167" s="15">
        <f t="shared" si="49"/>
        <v>0</v>
      </c>
      <c r="C167" s="22" t="s">
        <v>12544</v>
      </c>
      <c r="D167" s="10">
        <f t="shared" si="54"/>
        <v>0</v>
      </c>
      <c r="E167" s="17">
        <f t="shared" si="50"/>
        <v>0</v>
      </c>
      <c r="F167" s="18">
        <f t="shared" si="55"/>
        <v>0</v>
      </c>
      <c r="G167" s="19">
        <f t="shared" si="41"/>
        <v>0</v>
      </c>
      <c r="H167" s="23">
        <v>0</v>
      </c>
      <c r="I167" s="17">
        <f t="shared" si="51"/>
        <v>0</v>
      </c>
      <c r="J167" s="10">
        <f t="shared" si="56"/>
        <v>0</v>
      </c>
      <c r="K167" s="17">
        <f t="shared" si="57"/>
        <v>0</v>
      </c>
      <c r="L167" s="3">
        <f t="shared" si="52"/>
        <v>0</v>
      </c>
      <c r="M167" s="31">
        <v>0</v>
      </c>
      <c r="N167" s="30">
        <f t="shared" si="42"/>
        <v>0</v>
      </c>
      <c r="O167" s="17">
        <f t="shared" si="53"/>
        <v>0</v>
      </c>
      <c r="P167" s="17">
        <f t="shared" si="58"/>
        <v>0</v>
      </c>
      <c r="R167" s="17">
        <f t="shared" si="62"/>
        <v>0</v>
      </c>
      <c r="S167" s="17">
        <f t="shared" si="62"/>
        <v>0</v>
      </c>
      <c r="T167" s="17">
        <f t="shared" si="62"/>
        <v>0</v>
      </c>
      <c r="U167" s="17">
        <f t="shared" si="62"/>
        <v>0</v>
      </c>
      <c r="V167" s="17">
        <f t="shared" si="62"/>
        <v>0</v>
      </c>
      <c r="W167" s="17">
        <f t="shared" si="62"/>
        <v>0</v>
      </c>
      <c r="X167" s="17">
        <f t="shared" si="62"/>
        <v>0</v>
      </c>
      <c r="Z167" s="17">
        <f t="shared" si="61"/>
        <v>0</v>
      </c>
      <c r="AA167" s="17">
        <f t="shared" si="61"/>
        <v>0</v>
      </c>
      <c r="AB167" s="17">
        <f t="shared" si="61"/>
        <v>0</v>
      </c>
      <c r="AC167" s="17">
        <f t="shared" si="61"/>
        <v>0</v>
      </c>
      <c r="AE167" s="36">
        <f t="shared" si="43"/>
        <v>0</v>
      </c>
      <c r="AF167" s="5"/>
    </row>
    <row r="168" spans="1:32" ht="15">
      <c r="A168" s="24" t="s">
        <v>12545</v>
      </c>
      <c r="B168" s="15">
        <f t="shared" si="49"/>
        <v>0</v>
      </c>
      <c r="C168" s="22" t="s">
        <v>12546</v>
      </c>
      <c r="D168" s="10">
        <f t="shared" si="54"/>
        <v>0</v>
      </c>
      <c r="E168" s="17">
        <f t="shared" si="50"/>
        <v>0</v>
      </c>
      <c r="F168" s="18">
        <f t="shared" si="55"/>
        <v>0</v>
      </c>
      <c r="G168" s="19">
        <f t="shared" si="41"/>
        <v>0</v>
      </c>
      <c r="H168" s="23">
        <v>0</v>
      </c>
      <c r="I168" s="17">
        <f t="shared" si="51"/>
        <v>0</v>
      </c>
      <c r="J168" s="10">
        <f t="shared" si="56"/>
        <v>0</v>
      </c>
      <c r="K168" s="17">
        <f t="shared" si="57"/>
        <v>0</v>
      </c>
      <c r="L168" s="3">
        <f t="shared" si="52"/>
        <v>0</v>
      </c>
      <c r="M168" s="31">
        <v>0</v>
      </c>
      <c r="N168" s="30">
        <f t="shared" si="42"/>
        <v>0</v>
      </c>
      <c r="O168" s="17">
        <f t="shared" si="53"/>
        <v>0</v>
      </c>
      <c r="P168" s="17">
        <f t="shared" si="58"/>
        <v>0</v>
      </c>
      <c r="R168" s="17">
        <f t="shared" ref="R168:X177" si="63">SUMPRODUCT(R$374:R$599*(LEFT($A$374:$A$599,LEN($A168))=$A168))</f>
        <v>0</v>
      </c>
      <c r="S168" s="17">
        <f t="shared" si="63"/>
        <v>0</v>
      </c>
      <c r="T168" s="17">
        <f t="shared" si="63"/>
        <v>0</v>
      </c>
      <c r="U168" s="17">
        <f t="shared" si="63"/>
        <v>0</v>
      </c>
      <c r="V168" s="17">
        <f t="shared" si="63"/>
        <v>0</v>
      </c>
      <c r="W168" s="17">
        <f t="shared" si="63"/>
        <v>0</v>
      </c>
      <c r="X168" s="17">
        <f t="shared" si="63"/>
        <v>0</v>
      </c>
      <c r="Z168" s="17">
        <f t="shared" ref="Z168:AC187" si="64">SUMPRODUCT(Z$374:Z$599*(LEFT($A$374:$A$599,LEN($A168))=$A168))</f>
        <v>0</v>
      </c>
      <c r="AA168" s="17">
        <f t="shared" si="64"/>
        <v>0</v>
      </c>
      <c r="AB168" s="17">
        <f t="shared" si="64"/>
        <v>0</v>
      </c>
      <c r="AC168" s="17">
        <f t="shared" si="64"/>
        <v>0</v>
      </c>
      <c r="AE168" s="36">
        <f t="shared" si="43"/>
        <v>0</v>
      </c>
      <c r="AF168" s="33"/>
    </row>
    <row r="169" spans="1:32" ht="15">
      <c r="A169" s="24" t="s">
        <v>12547</v>
      </c>
      <c r="B169" s="15">
        <f t="shared" si="49"/>
        <v>0</v>
      </c>
      <c r="C169" s="22" t="s">
        <v>12548</v>
      </c>
      <c r="D169" s="10">
        <f t="shared" si="54"/>
        <v>0</v>
      </c>
      <c r="E169" s="17">
        <f t="shared" si="50"/>
        <v>0</v>
      </c>
      <c r="F169" s="18">
        <f t="shared" si="55"/>
        <v>0</v>
      </c>
      <c r="G169" s="19">
        <f t="shared" ref="G169:G232" si="65">U169+S169</f>
        <v>0</v>
      </c>
      <c r="H169" s="23">
        <v>0</v>
      </c>
      <c r="I169" s="17">
        <f t="shared" si="51"/>
        <v>0</v>
      </c>
      <c r="J169" s="10">
        <f t="shared" si="56"/>
        <v>0</v>
      </c>
      <c r="K169" s="17">
        <f t="shared" si="57"/>
        <v>0</v>
      </c>
      <c r="L169" s="3">
        <f t="shared" si="52"/>
        <v>0</v>
      </c>
      <c r="M169" s="31">
        <v>0</v>
      </c>
      <c r="N169" s="30">
        <f t="shared" ref="N169:N232" si="66">V169+X169</f>
        <v>0</v>
      </c>
      <c r="O169" s="17">
        <f t="shared" si="53"/>
        <v>0</v>
      </c>
      <c r="P169" s="17">
        <f t="shared" si="58"/>
        <v>0</v>
      </c>
      <c r="R169" s="17">
        <f t="shared" si="63"/>
        <v>0</v>
      </c>
      <c r="S169" s="17">
        <f t="shared" si="63"/>
        <v>0</v>
      </c>
      <c r="T169" s="17">
        <f t="shared" si="63"/>
        <v>0</v>
      </c>
      <c r="U169" s="17">
        <f t="shared" si="63"/>
        <v>0</v>
      </c>
      <c r="V169" s="17">
        <f t="shared" si="63"/>
        <v>0</v>
      </c>
      <c r="W169" s="17">
        <f t="shared" si="63"/>
        <v>0</v>
      </c>
      <c r="X169" s="17">
        <f t="shared" si="63"/>
        <v>0</v>
      </c>
      <c r="Z169" s="17">
        <f t="shared" si="64"/>
        <v>0</v>
      </c>
      <c r="AA169" s="17">
        <f t="shared" si="64"/>
        <v>0</v>
      </c>
      <c r="AB169" s="17">
        <f t="shared" si="64"/>
        <v>0</v>
      </c>
      <c r="AC169" s="17">
        <f t="shared" si="64"/>
        <v>0</v>
      </c>
      <c r="AE169" s="36">
        <f t="shared" ref="AE169:AE232" si="67">+(AC169-T169)+(W169-AA169)</f>
        <v>0</v>
      </c>
      <c r="AF169" s="33"/>
    </row>
    <row r="170" spans="1:32" ht="15">
      <c r="A170" s="24" t="s">
        <v>12549</v>
      </c>
      <c r="B170" s="15">
        <f t="shared" si="49"/>
        <v>0</v>
      </c>
      <c r="C170" s="22" t="s">
        <v>12550</v>
      </c>
      <c r="D170" s="10">
        <f t="shared" si="54"/>
        <v>0</v>
      </c>
      <c r="E170" s="17">
        <f t="shared" si="50"/>
        <v>0</v>
      </c>
      <c r="F170" s="18">
        <f t="shared" si="55"/>
        <v>0</v>
      </c>
      <c r="G170" s="19">
        <f t="shared" si="65"/>
        <v>0</v>
      </c>
      <c r="H170" s="23">
        <v>0</v>
      </c>
      <c r="I170" s="17">
        <f t="shared" si="51"/>
        <v>0</v>
      </c>
      <c r="J170" s="10">
        <f t="shared" si="56"/>
        <v>0</v>
      </c>
      <c r="K170" s="17">
        <f t="shared" si="57"/>
        <v>0</v>
      </c>
      <c r="L170" s="3">
        <f t="shared" si="52"/>
        <v>0</v>
      </c>
      <c r="M170" s="31">
        <v>0</v>
      </c>
      <c r="N170" s="30">
        <f t="shared" si="66"/>
        <v>0</v>
      </c>
      <c r="O170" s="17">
        <f t="shared" si="53"/>
        <v>0</v>
      </c>
      <c r="P170" s="17">
        <f t="shared" si="58"/>
        <v>0</v>
      </c>
      <c r="R170" s="17">
        <f t="shared" si="63"/>
        <v>0</v>
      </c>
      <c r="S170" s="17">
        <f t="shared" si="63"/>
        <v>0</v>
      </c>
      <c r="T170" s="17">
        <f t="shared" si="63"/>
        <v>0</v>
      </c>
      <c r="U170" s="17">
        <f t="shared" si="63"/>
        <v>0</v>
      </c>
      <c r="V170" s="17">
        <f t="shared" si="63"/>
        <v>0</v>
      </c>
      <c r="W170" s="17">
        <f t="shared" si="63"/>
        <v>0</v>
      </c>
      <c r="X170" s="17">
        <f t="shared" si="63"/>
        <v>0</v>
      </c>
      <c r="Z170" s="17">
        <f t="shared" si="64"/>
        <v>0</v>
      </c>
      <c r="AA170" s="17">
        <f t="shared" si="64"/>
        <v>0</v>
      </c>
      <c r="AB170" s="17">
        <f t="shared" si="64"/>
        <v>0</v>
      </c>
      <c r="AC170" s="17">
        <f t="shared" si="64"/>
        <v>0</v>
      </c>
      <c r="AE170" s="36">
        <f t="shared" si="67"/>
        <v>0</v>
      </c>
      <c r="AF170" s="5"/>
    </row>
    <row r="171" spans="1:32" ht="15">
      <c r="A171" s="24" t="s">
        <v>12551</v>
      </c>
      <c r="B171" s="15">
        <f t="shared" si="49"/>
        <v>0</v>
      </c>
      <c r="C171" s="22" t="s">
        <v>12552</v>
      </c>
      <c r="D171" s="10">
        <f t="shared" si="54"/>
        <v>0</v>
      </c>
      <c r="E171" s="17">
        <f t="shared" si="50"/>
        <v>0</v>
      </c>
      <c r="F171" s="18">
        <f t="shared" si="55"/>
        <v>0</v>
      </c>
      <c r="G171" s="19">
        <f t="shared" si="65"/>
        <v>0</v>
      </c>
      <c r="H171" s="23">
        <v>0</v>
      </c>
      <c r="I171" s="17">
        <f t="shared" si="51"/>
        <v>0</v>
      </c>
      <c r="J171" s="10">
        <f t="shared" si="56"/>
        <v>0</v>
      </c>
      <c r="K171" s="17">
        <f t="shared" si="57"/>
        <v>0</v>
      </c>
      <c r="L171" s="3">
        <f t="shared" si="52"/>
        <v>0</v>
      </c>
      <c r="M171" s="31">
        <v>0</v>
      </c>
      <c r="N171" s="30">
        <f t="shared" si="66"/>
        <v>0</v>
      </c>
      <c r="O171" s="17">
        <f t="shared" si="53"/>
        <v>0</v>
      </c>
      <c r="P171" s="17">
        <f t="shared" si="58"/>
        <v>0</v>
      </c>
      <c r="R171" s="17">
        <f t="shared" si="63"/>
        <v>0</v>
      </c>
      <c r="S171" s="17">
        <f t="shared" si="63"/>
        <v>0</v>
      </c>
      <c r="T171" s="17">
        <f t="shared" si="63"/>
        <v>0</v>
      </c>
      <c r="U171" s="17">
        <f t="shared" si="63"/>
        <v>0</v>
      </c>
      <c r="V171" s="17">
        <f t="shared" si="63"/>
        <v>0</v>
      </c>
      <c r="W171" s="17">
        <f t="shared" si="63"/>
        <v>0</v>
      </c>
      <c r="X171" s="17">
        <f t="shared" si="63"/>
        <v>0</v>
      </c>
      <c r="Z171" s="17">
        <f t="shared" si="64"/>
        <v>0</v>
      </c>
      <c r="AA171" s="17">
        <f t="shared" si="64"/>
        <v>0</v>
      </c>
      <c r="AB171" s="17">
        <f t="shared" si="64"/>
        <v>0</v>
      </c>
      <c r="AC171" s="17">
        <f t="shared" si="64"/>
        <v>0</v>
      </c>
      <c r="AE171" s="36">
        <f t="shared" si="67"/>
        <v>0</v>
      </c>
      <c r="AF171" s="5"/>
    </row>
    <row r="172" spans="1:32" ht="15">
      <c r="A172" s="24" t="s">
        <v>12553</v>
      </c>
      <c r="B172" s="15">
        <f t="shared" si="49"/>
        <v>0</v>
      </c>
      <c r="C172" s="22" t="s">
        <v>12554</v>
      </c>
      <c r="D172" s="10">
        <f t="shared" si="54"/>
        <v>0</v>
      </c>
      <c r="E172" s="17">
        <f t="shared" si="50"/>
        <v>0</v>
      </c>
      <c r="F172" s="18">
        <f t="shared" si="55"/>
        <v>0</v>
      </c>
      <c r="G172" s="19">
        <f t="shared" si="65"/>
        <v>0</v>
      </c>
      <c r="H172" s="23">
        <v>0</v>
      </c>
      <c r="I172" s="17">
        <f t="shared" si="51"/>
        <v>0</v>
      </c>
      <c r="J172" s="10">
        <f t="shared" si="56"/>
        <v>0</v>
      </c>
      <c r="K172" s="17">
        <f t="shared" si="57"/>
        <v>0</v>
      </c>
      <c r="L172" s="3">
        <f t="shared" si="52"/>
        <v>0</v>
      </c>
      <c r="M172" s="31">
        <v>0</v>
      </c>
      <c r="N172" s="30">
        <f t="shared" si="66"/>
        <v>0</v>
      </c>
      <c r="O172" s="17">
        <f t="shared" si="53"/>
        <v>0</v>
      </c>
      <c r="P172" s="17">
        <f t="shared" si="58"/>
        <v>0</v>
      </c>
      <c r="R172" s="17">
        <f t="shared" si="63"/>
        <v>0</v>
      </c>
      <c r="S172" s="17">
        <f t="shared" si="63"/>
        <v>0</v>
      </c>
      <c r="T172" s="17">
        <f t="shared" si="63"/>
        <v>0</v>
      </c>
      <c r="U172" s="17">
        <f t="shared" si="63"/>
        <v>0</v>
      </c>
      <c r="V172" s="17">
        <f t="shared" si="63"/>
        <v>0</v>
      </c>
      <c r="W172" s="17">
        <f t="shared" si="63"/>
        <v>0</v>
      </c>
      <c r="X172" s="17">
        <f t="shared" si="63"/>
        <v>0</v>
      </c>
      <c r="Z172" s="17">
        <f t="shared" si="64"/>
        <v>0</v>
      </c>
      <c r="AA172" s="17">
        <f t="shared" si="64"/>
        <v>0</v>
      </c>
      <c r="AB172" s="17">
        <f t="shared" si="64"/>
        <v>0</v>
      </c>
      <c r="AC172" s="17">
        <f t="shared" si="64"/>
        <v>0</v>
      </c>
      <c r="AE172" s="36">
        <f t="shared" si="67"/>
        <v>0</v>
      </c>
      <c r="AF172" s="33"/>
    </row>
    <row r="173" spans="1:32" ht="15">
      <c r="A173" s="24" t="s">
        <v>12555</v>
      </c>
      <c r="B173" s="15">
        <f t="shared" si="49"/>
        <v>0</v>
      </c>
      <c r="C173" s="22" t="s">
        <v>12556</v>
      </c>
      <c r="D173" s="10">
        <f t="shared" si="54"/>
        <v>0</v>
      </c>
      <c r="E173" s="17">
        <f t="shared" si="50"/>
        <v>0</v>
      </c>
      <c r="F173" s="18">
        <f t="shared" si="55"/>
        <v>0</v>
      </c>
      <c r="G173" s="19">
        <f t="shared" si="65"/>
        <v>0</v>
      </c>
      <c r="H173" s="23">
        <v>0</v>
      </c>
      <c r="I173" s="17">
        <f t="shared" si="51"/>
        <v>0</v>
      </c>
      <c r="J173" s="10">
        <f t="shared" si="56"/>
        <v>0</v>
      </c>
      <c r="K173" s="17">
        <f t="shared" si="57"/>
        <v>0</v>
      </c>
      <c r="L173" s="3">
        <f t="shared" si="52"/>
        <v>0</v>
      </c>
      <c r="M173" s="31">
        <v>0</v>
      </c>
      <c r="N173" s="30">
        <f t="shared" si="66"/>
        <v>0</v>
      </c>
      <c r="O173" s="17">
        <f t="shared" si="53"/>
        <v>0</v>
      </c>
      <c r="P173" s="17">
        <f t="shared" si="58"/>
        <v>0</v>
      </c>
      <c r="R173" s="17">
        <f t="shared" si="63"/>
        <v>0</v>
      </c>
      <c r="S173" s="17">
        <f t="shared" si="63"/>
        <v>0</v>
      </c>
      <c r="T173" s="17">
        <f t="shared" si="63"/>
        <v>0</v>
      </c>
      <c r="U173" s="17">
        <f t="shared" si="63"/>
        <v>0</v>
      </c>
      <c r="V173" s="17">
        <f t="shared" si="63"/>
        <v>0</v>
      </c>
      <c r="W173" s="17">
        <f t="shared" si="63"/>
        <v>0</v>
      </c>
      <c r="X173" s="17">
        <f t="shared" si="63"/>
        <v>0</v>
      </c>
      <c r="Z173" s="17">
        <f t="shared" si="64"/>
        <v>0</v>
      </c>
      <c r="AA173" s="17">
        <f t="shared" si="64"/>
        <v>0</v>
      </c>
      <c r="AB173" s="17">
        <f t="shared" si="64"/>
        <v>0</v>
      </c>
      <c r="AC173" s="17">
        <f t="shared" si="64"/>
        <v>0</v>
      </c>
      <c r="AE173" s="36">
        <f t="shared" si="67"/>
        <v>0</v>
      </c>
      <c r="AF173" s="33"/>
    </row>
    <row r="174" spans="1:32" ht="15">
      <c r="A174" s="24" t="s">
        <v>12557</v>
      </c>
      <c r="B174" s="15">
        <f t="shared" si="49"/>
        <v>0</v>
      </c>
      <c r="C174" s="22" t="s">
        <v>12558</v>
      </c>
      <c r="D174" s="10">
        <f t="shared" si="54"/>
        <v>0</v>
      </c>
      <c r="E174" s="17">
        <f t="shared" si="50"/>
        <v>0</v>
      </c>
      <c r="F174" s="18">
        <f t="shared" si="55"/>
        <v>0</v>
      </c>
      <c r="G174" s="19">
        <f t="shared" si="65"/>
        <v>0</v>
      </c>
      <c r="H174" s="23">
        <v>0</v>
      </c>
      <c r="I174" s="17">
        <f t="shared" si="51"/>
        <v>0</v>
      </c>
      <c r="J174" s="10">
        <f t="shared" si="56"/>
        <v>0</v>
      </c>
      <c r="K174" s="17">
        <f t="shared" si="57"/>
        <v>0</v>
      </c>
      <c r="L174" s="3">
        <f t="shared" si="52"/>
        <v>0</v>
      </c>
      <c r="M174" s="31">
        <v>0</v>
      </c>
      <c r="N174" s="30">
        <f t="shared" si="66"/>
        <v>0</v>
      </c>
      <c r="O174" s="17">
        <f t="shared" si="53"/>
        <v>0</v>
      </c>
      <c r="P174" s="17">
        <f t="shared" si="58"/>
        <v>0</v>
      </c>
      <c r="R174" s="17">
        <f t="shared" si="63"/>
        <v>0</v>
      </c>
      <c r="S174" s="17">
        <f t="shared" si="63"/>
        <v>0</v>
      </c>
      <c r="T174" s="17">
        <f t="shared" si="63"/>
        <v>0</v>
      </c>
      <c r="U174" s="17">
        <f t="shared" si="63"/>
        <v>0</v>
      </c>
      <c r="V174" s="17">
        <f t="shared" si="63"/>
        <v>0</v>
      </c>
      <c r="W174" s="17">
        <f t="shared" si="63"/>
        <v>0</v>
      </c>
      <c r="X174" s="17">
        <f t="shared" si="63"/>
        <v>0</v>
      </c>
      <c r="Z174" s="17">
        <f t="shared" si="64"/>
        <v>0</v>
      </c>
      <c r="AA174" s="17">
        <f t="shared" si="64"/>
        <v>0</v>
      </c>
      <c r="AB174" s="17">
        <f t="shared" si="64"/>
        <v>0</v>
      </c>
      <c r="AC174" s="17">
        <f t="shared" si="64"/>
        <v>0</v>
      </c>
      <c r="AE174" s="36">
        <f t="shared" si="67"/>
        <v>0</v>
      </c>
      <c r="AF174" s="5"/>
    </row>
    <row r="175" spans="1:32" ht="15">
      <c r="A175" s="24" t="s">
        <v>12559</v>
      </c>
      <c r="B175" s="15">
        <f t="shared" si="49"/>
        <v>0</v>
      </c>
      <c r="C175" s="22" t="s">
        <v>12560</v>
      </c>
      <c r="D175" s="10">
        <f t="shared" si="54"/>
        <v>0</v>
      </c>
      <c r="E175" s="17">
        <f t="shared" si="50"/>
        <v>0</v>
      </c>
      <c r="F175" s="18">
        <f t="shared" si="55"/>
        <v>0</v>
      </c>
      <c r="G175" s="19">
        <f t="shared" si="65"/>
        <v>0</v>
      </c>
      <c r="H175" s="23">
        <v>0</v>
      </c>
      <c r="I175" s="17">
        <f t="shared" si="51"/>
        <v>0</v>
      </c>
      <c r="J175" s="10">
        <f t="shared" si="56"/>
        <v>0</v>
      </c>
      <c r="K175" s="17">
        <f t="shared" si="57"/>
        <v>0</v>
      </c>
      <c r="L175" s="3">
        <f t="shared" si="52"/>
        <v>0</v>
      </c>
      <c r="M175" s="31">
        <v>0</v>
      </c>
      <c r="N175" s="30">
        <f t="shared" si="66"/>
        <v>0</v>
      </c>
      <c r="O175" s="17">
        <f t="shared" si="53"/>
        <v>0</v>
      </c>
      <c r="P175" s="17">
        <f t="shared" si="58"/>
        <v>0</v>
      </c>
      <c r="R175" s="17">
        <f t="shared" si="63"/>
        <v>0</v>
      </c>
      <c r="S175" s="17">
        <f t="shared" si="63"/>
        <v>0</v>
      </c>
      <c r="T175" s="17">
        <f t="shared" si="63"/>
        <v>0</v>
      </c>
      <c r="U175" s="17">
        <f t="shared" si="63"/>
        <v>0</v>
      </c>
      <c r="V175" s="17">
        <f t="shared" si="63"/>
        <v>0</v>
      </c>
      <c r="W175" s="17">
        <f t="shared" si="63"/>
        <v>0</v>
      </c>
      <c r="X175" s="17">
        <f t="shared" si="63"/>
        <v>0</v>
      </c>
      <c r="Z175" s="17">
        <f t="shared" si="64"/>
        <v>0</v>
      </c>
      <c r="AA175" s="17">
        <f t="shared" si="64"/>
        <v>0</v>
      </c>
      <c r="AB175" s="17">
        <f t="shared" si="64"/>
        <v>0</v>
      </c>
      <c r="AC175" s="17">
        <f t="shared" si="64"/>
        <v>0</v>
      </c>
      <c r="AE175" s="36">
        <f t="shared" si="67"/>
        <v>0</v>
      </c>
      <c r="AF175" s="5"/>
    </row>
    <row r="176" spans="1:32" ht="15">
      <c r="A176" s="24" t="s">
        <v>12561</v>
      </c>
      <c r="B176" s="15">
        <f t="shared" si="49"/>
        <v>0</v>
      </c>
      <c r="C176" s="22" t="s">
        <v>12562</v>
      </c>
      <c r="D176" s="10">
        <f t="shared" si="54"/>
        <v>0</v>
      </c>
      <c r="E176" s="17">
        <f t="shared" si="50"/>
        <v>0</v>
      </c>
      <c r="F176" s="18">
        <f t="shared" si="55"/>
        <v>0</v>
      </c>
      <c r="G176" s="19">
        <f t="shared" si="65"/>
        <v>0</v>
      </c>
      <c r="H176" s="20">
        <v>0</v>
      </c>
      <c r="I176" s="17">
        <f t="shared" si="51"/>
        <v>0</v>
      </c>
      <c r="J176" s="10">
        <f t="shared" si="56"/>
        <v>0</v>
      </c>
      <c r="K176" s="17">
        <f t="shared" si="57"/>
        <v>0</v>
      </c>
      <c r="L176" s="3">
        <f t="shared" si="52"/>
        <v>0</v>
      </c>
      <c r="M176" s="31">
        <v>0</v>
      </c>
      <c r="N176" s="30">
        <f t="shared" si="66"/>
        <v>0</v>
      </c>
      <c r="O176" s="17">
        <f t="shared" si="53"/>
        <v>0</v>
      </c>
      <c r="P176" s="17">
        <f t="shared" si="58"/>
        <v>0</v>
      </c>
      <c r="R176" s="17">
        <f t="shared" si="63"/>
        <v>0</v>
      </c>
      <c r="S176" s="17">
        <f t="shared" si="63"/>
        <v>0</v>
      </c>
      <c r="T176" s="17">
        <f t="shared" si="63"/>
        <v>0</v>
      </c>
      <c r="U176" s="17">
        <f t="shared" si="63"/>
        <v>0</v>
      </c>
      <c r="V176" s="17">
        <f t="shared" si="63"/>
        <v>0</v>
      </c>
      <c r="W176" s="17">
        <f t="shared" si="63"/>
        <v>0</v>
      </c>
      <c r="X176" s="17">
        <f t="shared" si="63"/>
        <v>0</v>
      </c>
      <c r="Z176" s="17">
        <f t="shared" si="64"/>
        <v>0</v>
      </c>
      <c r="AA176" s="17">
        <f t="shared" si="64"/>
        <v>0</v>
      </c>
      <c r="AB176" s="17">
        <f t="shared" si="64"/>
        <v>0</v>
      </c>
      <c r="AC176" s="17">
        <f t="shared" si="64"/>
        <v>0</v>
      </c>
      <c r="AE176" s="36">
        <f t="shared" si="67"/>
        <v>0</v>
      </c>
      <c r="AF176" s="33"/>
    </row>
    <row r="177" spans="1:32" ht="15">
      <c r="A177" s="24" t="s">
        <v>12563</v>
      </c>
      <c r="B177" s="15">
        <f t="shared" si="49"/>
        <v>0</v>
      </c>
      <c r="C177" s="22" t="s">
        <v>12564</v>
      </c>
      <c r="D177" s="10">
        <f t="shared" si="54"/>
        <v>0</v>
      </c>
      <c r="E177" s="17">
        <f t="shared" si="50"/>
        <v>0</v>
      </c>
      <c r="F177" s="18">
        <f t="shared" si="55"/>
        <v>0</v>
      </c>
      <c r="G177" s="19">
        <f t="shared" si="65"/>
        <v>0</v>
      </c>
      <c r="H177" s="23">
        <v>0</v>
      </c>
      <c r="I177" s="17">
        <f t="shared" si="51"/>
        <v>0</v>
      </c>
      <c r="J177" s="10">
        <f t="shared" si="56"/>
        <v>0</v>
      </c>
      <c r="K177" s="17">
        <f t="shared" si="57"/>
        <v>0</v>
      </c>
      <c r="L177" s="3">
        <f t="shared" si="52"/>
        <v>0</v>
      </c>
      <c r="M177" s="31">
        <v>0</v>
      </c>
      <c r="N177" s="30">
        <f t="shared" si="66"/>
        <v>0</v>
      </c>
      <c r="O177" s="17">
        <f t="shared" si="53"/>
        <v>0</v>
      </c>
      <c r="P177" s="17">
        <f t="shared" si="58"/>
        <v>0</v>
      </c>
      <c r="R177" s="17">
        <f t="shared" si="63"/>
        <v>0</v>
      </c>
      <c r="S177" s="17">
        <f t="shared" si="63"/>
        <v>0</v>
      </c>
      <c r="T177" s="17">
        <f t="shared" si="63"/>
        <v>0</v>
      </c>
      <c r="U177" s="17">
        <f t="shared" si="63"/>
        <v>0</v>
      </c>
      <c r="V177" s="17">
        <f t="shared" si="63"/>
        <v>0</v>
      </c>
      <c r="W177" s="17">
        <f t="shared" si="63"/>
        <v>0</v>
      </c>
      <c r="X177" s="17">
        <f t="shared" si="63"/>
        <v>0</v>
      </c>
      <c r="Z177" s="17">
        <f t="shared" si="64"/>
        <v>0</v>
      </c>
      <c r="AA177" s="17">
        <f t="shared" si="64"/>
        <v>0</v>
      </c>
      <c r="AB177" s="17">
        <f t="shared" si="64"/>
        <v>0</v>
      </c>
      <c r="AC177" s="17">
        <f t="shared" si="64"/>
        <v>0</v>
      </c>
      <c r="AE177" s="36">
        <f t="shared" si="67"/>
        <v>0</v>
      </c>
      <c r="AF177" s="33"/>
    </row>
    <row r="178" spans="1:32" ht="15">
      <c r="A178" s="24" t="s">
        <v>12565</v>
      </c>
      <c r="B178" s="15">
        <f t="shared" si="49"/>
        <v>0</v>
      </c>
      <c r="C178" s="22" t="s">
        <v>12566</v>
      </c>
      <c r="D178" s="10">
        <f t="shared" si="54"/>
        <v>0</v>
      </c>
      <c r="E178" s="17">
        <f t="shared" si="50"/>
        <v>0</v>
      </c>
      <c r="F178" s="18">
        <f t="shared" si="55"/>
        <v>0</v>
      </c>
      <c r="G178" s="19">
        <f t="shared" si="65"/>
        <v>0</v>
      </c>
      <c r="H178" s="23">
        <v>0</v>
      </c>
      <c r="I178" s="17">
        <f t="shared" si="51"/>
        <v>0</v>
      </c>
      <c r="J178" s="10">
        <f t="shared" si="56"/>
        <v>0</v>
      </c>
      <c r="K178" s="17">
        <f t="shared" si="57"/>
        <v>0</v>
      </c>
      <c r="L178" s="3">
        <f t="shared" si="52"/>
        <v>0</v>
      </c>
      <c r="M178" s="31">
        <v>0</v>
      </c>
      <c r="N178" s="30">
        <f t="shared" si="66"/>
        <v>0</v>
      </c>
      <c r="O178" s="17">
        <f t="shared" si="53"/>
        <v>0</v>
      </c>
      <c r="P178" s="17">
        <f t="shared" si="58"/>
        <v>0</v>
      </c>
      <c r="R178" s="17">
        <f t="shared" ref="R178:X187" si="68">SUMPRODUCT(R$374:R$599*(LEFT($A$374:$A$599,LEN($A178))=$A178))</f>
        <v>0</v>
      </c>
      <c r="S178" s="17">
        <f t="shared" si="68"/>
        <v>0</v>
      </c>
      <c r="T178" s="17">
        <f t="shared" si="68"/>
        <v>0</v>
      </c>
      <c r="U178" s="17">
        <f t="shared" si="68"/>
        <v>0</v>
      </c>
      <c r="V178" s="17">
        <f t="shared" si="68"/>
        <v>0</v>
      </c>
      <c r="W178" s="17">
        <f t="shared" si="68"/>
        <v>0</v>
      </c>
      <c r="X178" s="17">
        <f t="shared" si="68"/>
        <v>0</v>
      </c>
      <c r="Z178" s="17">
        <f t="shared" si="64"/>
        <v>0</v>
      </c>
      <c r="AA178" s="17">
        <f t="shared" si="64"/>
        <v>0</v>
      </c>
      <c r="AB178" s="17">
        <f t="shared" si="64"/>
        <v>0</v>
      </c>
      <c r="AC178" s="17">
        <f t="shared" si="64"/>
        <v>0</v>
      </c>
      <c r="AE178" s="36">
        <f t="shared" si="67"/>
        <v>0</v>
      </c>
      <c r="AF178" s="5"/>
    </row>
    <row r="179" spans="1:32" ht="15">
      <c r="A179" s="24" t="s">
        <v>12567</v>
      </c>
      <c r="B179" s="15">
        <f t="shared" si="49"/>
        <v>0</v>
      </c>
      <c r="C179" s="22" t="s">
        <v>12568</v>
      </c>
      <c r="D179" s="10">
        <f t="shared" si="54"/>
        <v>0</v>
      </c>
      <c r="E179" s="17">
        <f t="shared" si="50"/>
        <v>0</v>
      </c>
      <c r="F179" s="18">
        <f t="shared" si="55"/>
        <v>0</v>
      </c>
      <c r="G179" s="19">
        <f t="shared" si="65"/>
        <v>0</v>
      </c>
      <c r="H179" s="23">
        <v>0</v>
      </c>
      <c r="I179" s="17">
        <f t="shared" si="51"/>
        <v>0</v>
      </c>
      <c r="J179" s="10">
        <f t="shared" si="56"/>
        <v>0</v>
      </c>
      <c r="K179" s="17">
        <f t="shared" si="57"/>
        <v>0</v>
      </c>
      <c r="L179" s="3">
        <f t="shared" si="52"/>
        <v>0</v>
      </c>
      <c r="M179" s="31">
        <v>0</v>
      </c>
      <c r="N179" s="30">
        <f t="shared" si="66"/>
        <v>0</v>
      </c>
      <c r="O179" s="17">
        <f t="shared" si="53"/>
        <v>0</v>
      </c>
      <c r="P179" s="17">
        <f t="shared" si="58"/>
        <v>0</v>
      </c>
      <c r="R179" s="17">
        <f t="shared" si="68"/>
        <v>0</v>
      </c>
      <c r="S179" s="17">
        <f t="shared" si="68"/>
        <v>0</v>
      </c>
      <c r="T179" s="17">
        <f t="shared" si="68"/>
        <v>0</v>
      </c>
      <c r="U179" s="17">
        <f t="shared" si="68"/>
        <v>0</v>
      </c>
      <c r="V179" s="17">
        <f t="shared" si="68"/>
        <v>0</v>
      </c>
      <c r="W179" s="17">
        <f t="shared" si="68"/>
        <v>0</v>
      </c>
      <c r="X179" s="17">
        <f t="shared" si="68"/>
        <v>0</v>
      </c>
      <c r="Z179" s="17">
        <f t="shared" si="64"/>
        <v>0</v>
      </c>
      <c r="AA179" s="17">
        <f t="shared" si="64"/>
        <v>0</v>
      </c>
      <c r="AB179" s="17">
        <f t="shared" si="64"/>
        <v>0</v>
      </c>
      <c r="AC179" s="17">
        <f t="shared" si="64"/>
        <v>0</v>
      </c>
      <c r="AE179" s="36">
        <f t="shared" si="67"/>
        <v>0</v>
      </c>
      <c r="AF179" s="5"/>
    </row>
    <row r="180" spans="1:32" ht="15">
      <c r="A180" s="24" t="s">
        <v>12569</v>
      </c>
      <c r="B180" s="15">
        <f t="shared" si="49"/>
        <v>0</v>
      </c>
      <c r="C180" s="22" t="s">
        <v>12570</v>
      </c>
      <c r="D180" s="10">
        <f t="shared" si="54"/>
        <v>0</v>
      </c>
      <c r="E180" s="17">
        <f t="shared" si="50"/>
        <v>0</v>
      </c>
      <c r="F180" s="18">
        <f t="shared" si="55"/>
        <v>0</v>
      </c>
      <c r="G180" s="19">
        <f t="shared" si="65"/>
        <v>0</v>
      </c>
      <c r="H180" s="23">
        <v>0</v>
      </c>
      <c r="I180" s="17">
        <f t="shared" si="51"/>
        <v>0</v>
      </c>
      <c r="J180" s="10">
        <f t="shared" si="56"/>
        <v>0</v>
      </c>
      <c r="K180" s="17">
        <f t="shared" si="57"/>
        <v>0</v>
      </c>
      <c r="L180" s="3">
        <f t="shared" si="52"/>
        <v>0</v>
      </c>
      <c r="M180" s="31">
        <v>0</v>
      </c>
      <c r="N180" s="30">
        <f t="shared" si="66"/>
        <v>0</v>
      </c>
      <c r="O180" s="17">
        <f t="shared" si="53"/>
        <v>0</v>
      </c>
      <c r="P180" s="17">
        <f t="shared" si="58"/>
        <v>0</v>
      </c>
      <c r="R180" s="17">
        <f t="shared" si="68"/>
        <v>0</v>
      </c>
      <c r="S180" s="17">
        <f t="shared" si="68"/>
        <v>0</v>
      </c>
      <c r="T180" s="17">
        <f t="shared" si="68"/>
        <v>0</v>
      </c>
      <c r="U180" s="17">
        <f t="shared" si="68"/>
        <v>0</v>
      </c>
      <c r="V180" s="17">
        <f t="shared" si="68"/>
        <v>0</v>
      </c>
      <c r="W180" s="17">
        <f t="shared" si="68"/>
        <v>0</v>
      </c>
      <c r="X180" s="17">
        <f t="shared" si="68"/>
        <v>0</v>
      </c>
      <c r="Z180" s="17">
        <f t="shared" si="64"/>
        <v>0</v>
      </c>
      <c r="AA180" s="17">
        <f t="shared" si="64"/>
        <v>0</v>
      </c>
      <c r="AB180" s="17">
        <f t="shared" si="64"/>
        <v>0</v>
      </c>
      <c r="AC180" s="17">
        <f t="shared" si="64"/>
        <v>0</v>
      </c>
      <c r="AE180" s="36">
        <f t="shared" si="67"/>
        <v>0</v>
      </c>
      <c r="AF180" s="33"/>
    </row>
    <row r="181" spans="1:32" ht="15">
      <c r="A181" s="24" t="s">
        <v>12571</v>
      </c>
      <c r="B181" s="15">
        <f t="shared" si="49"/>
        <v>0</v>
      </c>
      <c r="C181" s="22" t="s">
        <v>12572</v>
      </c>
      <c r="D181" s="10">
        <f t="shared" si="54"/>
        <v>0</v>
      </c>
      <c r="E181" s="17">
        <f t="shared" si="50"/>
        <v>0</v>
      </c>
      <c r="F181" s="18">
        <f t="shared" si="55"/>
        <v>0</v>
      </c>
      <c r="G181" s="19">
        <f t="shared" si="65"/>
        <v>0</v>
      </c>
      <c r="H181" s="23">
        <v>0</v>
      </c>
      <c r="I181" s="17">
        <f t="shared" si="51"/>
        <v>0</v>
      </c>
      <c r="J181" s="10">
        <f t="shared" si="56"/>
        <v>0</v>
      </c>
      <c r="K181" s="17">
        <f t="shared" si="57"/>
        <v>0</v>
      </c>
      <c r="L181" s="3">
        <f t="shared" si="52"/>
        <v>0</v>
      </c>
      <c r="M181" s="31">
        <v>0</v>
      </c>
      <c r="N181" s="30">
        <f t="shared" si="66"/>
        <v>0</v>
      </c>
      <c r="O181" s="17">
        <f t="shared" si="53"/>
        <v>0</v>
      </c>
      <c r="P181" s="17">
        <f t="shared" si="58"/>
        <v>0</v>
      </c>
      <c r="R181" s="17">
        <f t="shared" si="68"/>
        <v>0</v>
      </c>
      <c r="S181" s="17">
        <f t="shared" si="68"/>
        <v>0</v>
      </c>
      <c r="T181" s="17">
        <f t="shared" si="68"/>
        <v>0</v>
      </c>
      <c r="U181" s="17">
        <f t="shared" si="68"/>
        <v>0</v>
      </c>
      <c r="V181" s="17">
        <f t="shared" si="68"/>
        <v>0</v>
      </c>
      <c r="W181" s="17">
        <f t="shared" si="68"/>
        <v>0</v>
      </c>
      <c r="X181" s="17">
        <f t="shared" si="68"/>
        <v>0</v>
      </c>
      <c r="Z181" s="17">
        <f t="shared" si="64"/>
        <v>0</v>
      </c>
      <c r="AA181" s="17">
        <f t="shared" si="64"/>
        <v>0</v>
      </c>
      <c r="AB181" s="17">
        <f t="shared" si="64"/>
        <v>0</v>
      </c>
      <c r="AC181" s="17">
        <f t="shared" si="64"/>
        <v>0</v>
      </c>
      <c r="AE181" s="36">
        <f t="shared" si="67"/>
        <v>0</v>
      </c>
      <c r="AF181" s="33"/>
    </row>
    <row r="182" spans="1:32" ht="15">
      <c r="A182" s="24" t="s">
        <v>12573</v>
      </c>
      <c r="B182" s="15">
        <f t="shared" si="49"/>
        <v>0</v>
      </c>
      <c r="C182" s="22" t="s">
        <v>12574</v>
      </c>
      <c r="D182" s="10">
        <f t="shared" si="54"/>
        <v>0</v>
      </c>
      <c r="E182" s="17">
        <f t="shared" si="50"/>
        <v>0</v>
      </c>
      <c r="F182" s="18">
        <f t="shared" si="55"/>
        <v>0</v>
      </c>
      <c r="G182" s="19">
        <f t="shared" si="65"/>
        <v>0</v>
      </c>
      <c r="H182" s="23">
        <v>0</v>
      </c>
      <c r="I182" s="17">
        <f t="shared" si="51"/>
        <v>0</v>
      </c>
      <c r="J182" s="10">
        <f t="shared" si="56"/>
        <v>0</v>
      </c>
      <c r="K182" s="17">
        <f t="shared" si="57"/>
        <v>0</v>
      </c>
      <c r="L182" s="3">
        <f t="shared" si="52"/>
        <v>0</v>
      </c>
      <c r="M182" s="31">
        <v>0</v>
      </c>
      <c r="N182" s="30">
        <f t="shared" si="66"/>
        <v>0</v>
      </c>
      <c r="O182" s="17">
        <f t="shared" si="53"/>
        <v>0</v>
      </c>
      <c r="P182" s="17">
        <f t="shared" si="58"/>
        <v>0</v>
      </c>
      <c r="R182" s="17">
        <f t="shared" si="68"/>
        <v>0</v>
      </c>
      <c r="S182" s="17">
        <f t="shared" si="68"/>
        <v>0</v>
      </c>
      <c r="T182" s="17">
        <f t="shared" si="68"/>
        <v>0</v>
      </c>
      <c r="U182" s="17">
        <f t="shared" si="68"/>
        <v>0</v>
      </c>
      <c r="V182" s="17">
        <f t="shared" si="68"/>
        <v>0</v>
      </c>
      <c r="W182" s="17">
        <f t="shared" si="68"/>
        <v>0</v>
      </c>
      <c r="X182" s="17">
        <f t="shared" si="68"/>
        <v>0</v>
      </c>
      <c r="Z182" s="17">
        <f t="shared" si="64"/>
        <v>0</v>
      </c>
      <c r="AA182" s="17">
        <f t="shared" si="64"/>
        <v>0</v>
      </c>
      <c r="AB182" s="17">
        <f t="shared" si="64"/>
        <v>0</v>
      </c>
      <c r="AC182" s="17">
        <f t="shared" si="64"/>
        <v>0</v>
      </c>
      <c r="AE182" s="36">
        <f t="shared" si="67"/>
        <v>0</v>
      </c>
      <c r="AF182" s="5"/>
    </row>
    <row r="183" spans="1:32" ht="15">
      <c r="A183" s="24" t="s">
        <v>12575</v>
      </c>
      <c r="B183" s="15">
        <f t="shared" si="49"/>
        <v>0</v>
      </c>
      <c r="C183" s="22" t="s">
        <v>12576</v>
      </c>
      <c r="D183" s="10">
        <f t="shared" si="54"/>
        <v>0</v>
      </c>
      <c r="E183" s="17">
        <f t="shared" si="50"/>
        <v>0</v>
      </c>
      <c r="F183" s="18">
        <f t="shared" si="55"/>
        <v>0</v>
      </c>
      <c r="G183" s="19">
        <f t="shared" si="65"/>
        <v>0</v>
      </c>
      <c r="H183" s="23">
        <v>0</v>
      </c>
      <c r="I183" s="17">
        <f t="shared" si="51"/>
        <v>0</v>
      </c>
      <c r="J183" s="10">
        <f t="shared" si="56"/>
        <v>0</v>
      </c>
      <c r="K183" s="17">
        <f t="shared" si="57"/>
        <v>0</v>
      </c>
      <c r="L183" s="3">
        <f t="shared" si="52"/>
        <v>0</v>
      </c>
      <c r="M183" s="31">
        <v>0</v>
      </c>
      <c r="N183" s="30">
        <f t="shared" si="66"/>
        <v>0</v>
      </c>
      <c r="O183" s="17">
        <f t="shared" si="53"/>
        <v>0</v>
      </c>
      <c r="P183" s="17">
        <f t="shared" si="58"/>
        <v>0</v>
      </c>
      <c r="R183" s="17">
        <f t="shared" si="68"/>
        <v>0</v>
      </c>
      <c r="S183" s="17">
        <f t="shared" si="68"/>
        <v>0</v>
      </c>
      <c r="T183" s="17">
        <f t="shared" si="68"/>
        <v>0</v>
      </c>
      <c r="U183" s="17">
        <f t="shared" si="68"/>
        <v>0</v>
      </c>
      <c r="V183" s="17">
        <f t="shared" si="68"/>
        <v>0</v>
      </c>
      <c r="W183" s="17">
        <f t="shared" si="68"/>
        <v>0</v>
      </c>
      <c r="X183" s="17">
        <f t="shared" si="68"/>
        <v>0</v>
      </c>
      <c r="Z183" s="17">
        <f t="shared" si="64"/>
        <v>0</v>
      </c>
      <c r="AA183" s="17">
        <f t="shared" si="64"/>
        <v>0</v>
      </c>
      <c r="AB183" s="17">
        <f t="shared" si="64"/>
        <v>0</v>
      </c>
      <c r="AC183" s="17">
        <f t="shared" si="64"/>
        <v>0</v>
      </c>
      <c r="AE183" s="36">
        <f t="shared" si="67"/>
        <v>0</v>
      </c>
      <c r="AF183" s="5"/>
    </row>
    <row r="184" spans="1:32" ht="15">
      <c r="A184" s="24" t="s">
        <v>12577</v>
      </c>
      <c r="B184" s="15">
        <f t="shared" si="49"/>
        <v>0</v>
      </c>
      <c r="C184" s="22" t="s">
        <v>12578</v>
      </c>
      <c r="D184" s="10">
        <f t="shared" si="54"/>
        <v>0</v>
      </c>
      <c r="E184" s="17">
        <f t="shared" si="50"/>
        <v>0</v>
      </c>
      <c r="F184" s="18">
        <f t="shared" si="55"/>
        <v>0</v>
      </c>
      <c r="G184" s="19">
        <f t="shared" si="65"/>
        <v>0</v>
      </c>
      <c r="H184" s="23">
        <v>0</v>
      </c>
      <c r="I184" s="17">
        <f t="shared" si="51"/>
        <v>0</v>
      </c>
      <c r="J184" s="10">
        <f t="shared" si="56"/>
        <v>0</v>
      </c>
      <c r="K184" s="17">
        <f t="shared" si="57"/>
        <v>0</v>
      </c>
      <c r="L184" s="3">
        <f t="shared" si="52"/>
        <v>0</v>
      </c>
      <c r="M184" s="31">
        <v>0</v>
      </c>
      <c r="N184" s="30">
        <f t="shared" si="66"/>
        <v>0</v>
      </c>
      <c r="O184" s="17">
        <f t="shared" si="53"/>
        <v>0</v>
      </c>
      <c r="P184" s="17">
        <f t="shared" si="58"/>
        <v>0</v>
      </c>
      <c r="R184" s="17">
        <f t="shared" si="68"/>
        <v>0</v>
      </c>
      <c r="S184" s="17">
        <f t="shared" si="68"/>
        <v>0</v>
      </c>
      <c r="T184" s="17">
        <f t="shared" si="68"/>
        <v>0</v>
      </c>
      <c r="U184" s="17">
        <f t="shared" si="68"/>
        <v>0</v>
      </c>
      <c r="V184" s="17">
        <f t="shared" si="68"/>
        <v>0</v>
      </c>
      <c r="W184" s="17">
        <f t="shared" si="68"/>
        <v>0</v>
      </c>
      <c r="X184" s="17">
        <f t="shared" si="68"/>
        <v>0</v>
      </c>
      <c r="Z184" s="17">
        <f t="shared" si="64"/>
        <v>0</v>
      </c>
      <c r="AA184" s="17">
        <f t="shared" si="64"/>
        <v>0</v>
      </c>
      <c r="AB184" s="17">
        <f t="shared" si="64"/>
        <v>0</v>
      </c>
      <c r="AC184" s="17">
        <f t="shared" si="64"/>
        <v>0</v>
      </c>
      <c r="AE184" s="36">
        <f t="shared" si="67"/>
        <v>0</v>
      </c>
      <c r="AF184" s="33"/>
    </row>
    <row r="185" spans="1:32" ht="15">
      <c r="A185" s="24" t="s">
        <v>12579</v>
      </c>
      <c r="B185" s="15">
        <f t="shared" si="49"/>
        <v>0</v>
      </c>
      <c r="C185" s="22" t="s">
        <v>12580</v>
      </c>
      <c r="D185" s="10">
        <f t="shared" si="54"/>
        <v>0</v>
      </c>
      <c r="E185" s="17">
        <f t="shared" si="50"/>
        <v>0</v>
      </c>
      <c r="F185" s="18">
        <f t="shared" si="55"/>
        <v>0</v>
      </c>
      <c r="G185" s="19">
        <f t="shared" si="65"/>
        <v>0</v>
      </c>
      <c r="H185" s="23">
        <v>0</v>
      </c>
      <c r="I185" s="17">
        <f t="shared" si="51"/>
        <v>0</v>
      </c>
      <c r="J185" s="10">
        <f t="shared" si="56"/>
        <v>0</v>
      </c>
      <c r="K185" s="17">
        <f t="shared" si="57"/>
        <v>0</v>
      </c>
      <c r="L185" s="3">
        <f t="shared" si="52"/>
        <v>0</v>
      </c>
      <c r="M185" s="31">
        <v>0</v>
      </c>
      <c r="N185" s="30">
        <f t="shared" si="66"/>
        <v>0</v>
      </c>
      <c r="O185" s="17">
        <f t="shared" si="53"/>
        <v>0</v>
      </c>
      <c r="P185" s="17">
        <f t="shared" si="58"/>
        <v>0</v>
      </c>
      <c r="R185" s="17">
        <f t="shared" si="68"/>
        <v>0</v>
      </c>
      <c r="S185" s="17">
        <f t="shared" si="68"/>
        <v>0</v>
      </c>
      <c r="T185" s="17">
        <f t="shared" si="68"/>
        <v>0</v>
      </c>
      <c r="U185" s="17">
        <f t="shared" si="68"/>
        <v>0</v>
      </c>
      <c r="V185" s="17">
        <f t="shared" si="68"/>
        <v>0</v>
      </c>
      <c r="W185" s="17">
        <f t="shared" si="68"/>
        <v>0</v>
      </c>
      <c r="X185" s="17">
        <f t="shared" si="68"/>
        <v>0</v>
      </c>
      <c r="Z185" s="17">
        <f t="shared" si="64"/>
        <v>0</v>
      </c>
      <c r="AA185" s="17">
        <f t="shared" si="64"/>
        <v>0</v>
      </c>
      <c r="AB185" s="17">
        <f t="shared" si="64"/>
        <v>0</v>
      </c>
      <c r="AC185" s="17">
        <f t="shared" si="64"/>
        <v>0</v>
      </c>
      <c r="AE185" s="36">
        <f t="shared" si="67"/>
        <v>0</v>
      </c>
      <c r="AF185" s="33"/>
    </row>
    <row r="186" spans="1:32" ht="15">
      <c r="A186" s="24" t="s">
        <v>12581</v>
      </c>
      <c r="B186" s="15">
        <f t="shared" si="49"/>
        <v>0</v>
      </c>
      <c r="C186" s="22" t="s">
        <v>12582</v>
      </c>
      <c r="D186" s="10">
        <f t="shared" si="54"/>
        <v>0</v>
      </c>
      <c r="E186" s="17">
        <f t="shared" si="50"/>
        <v>0</v>
      </c>
      <c r="F186" s="18">
        <f t="shared" si="55"/>
        <v>0</v>
      </c>
      <c r="G186" s="19">
        <f t="shared" si="65"/>
        <v>0</v>
      </c>
      <c r="H186" s="23">
        <v>0</v>
      </c>
      <c r="I186" s="17">
        <f t="shared" si="51"/>
        <v>0</v>
      </c>
      <c r="J186" s="10">
        <f t="shared" si="56"/>
        <v>0</v>
      </c>
      <c r="K186" s="17">
        <f t="shared" si="57"/>
        <v>0</v>
      </c>
      <c r="L186" s="3">
        <f t="shared" si="52"/>
        <v>0</v>
      </c>
      <c r="M186" s="31">
        <v>0</v>
      </c>
      <c r="N186" s="30">
        <f t="shared" si="66"/>
        <v>0</v>
      </c>
      <c r="O186" s="17">
        <f t="shared" si="53"/>
        <v>0</v>
      </c>
      <c r="P186" s="17">
        <f t="shared" si="58"/>
        <v>0</v>
      </c>
      <c r="R186" s="17">
        <f t="shared" si="68"/>
        <v>0</v>
      </c>
      <c r="S186" s="17">
        <f t="shared" si="68"/>
        <v>0</v>
      </c>
      <c r="T186" s="17">
        <f t="shared" si="68"/>
        <v>0</v>
      </c>
      <c r="U186" s="17">
        <f t="shared" si="68"/>
        <v>0</v>
      </c>
      <c r="V186" s="17">
        <f t="shared" si="68"/>
        <v>0</v>
      </c>
      <c r="W186" s="17">
        <f t="shared" si="68"/>
        <v>0</v>
      </c>
      <c r="X186" s="17">
        <f t="shared" si="68"/>
        <v>0</v>
      </c>
      <c r="Z186" s="17">
        <f t="shared" si="64"/>
        <v>0</v>
      </c>
      <c r="AA186" s="17">
        <f t="shared" si="64"/>
        <v>0</v>
      </c>
      <c r="AB186" s="17">
        <f t="shared" si="64"/>
        <v>0</v>
      </c>
      <c r="AC186" s="17">
        <f t="shared" si="64"/>
        <v>0</v>
      </c>
      <c r="AE186" s="36">
        <f t="shared" si="67"/>
        <v>0</v>
      </c>
      <c r="AF186" s="5"/>
    </row>
    <row r="187" spans="1:32" ht="15">
      <c r="A187" s="24" t="s">
        <v>12583</v>
      </c>
      <c r="B187" s="15">
        <f t="shared" si="49"/>
        <v>0</v>
      </c>
      <c r="C187" s="22" t="s">
        <v>12584</v>
      </c>
      <c r="D187" s="10">
        <f t="shared" si="54"/>
        <v>0</v>
      </c>
      <c r="E187" s="17">
        <f t="shared" si="50"/>
        <v>0</v>
      </c>
      <c r="F187" s="18">
        <f t="shared" si="55"/>
        <v>0</v>
      </c>
      <c r="G187" s="19">
        <f t="shared" si="65"/>
        <v>0</v>
      </c>
      <c r="H187" s="23">
        <v>0</v>
      </c>
      <c r="I187" s="17">
        <f t="shared" si="51"/>
        <v>0</v>
      </c>
      <c r="J187" s="10">
        <f t="shared" si="56"/>
        <v>0</v>
      </c>
      <c r="K187" s="17">
        <f t="shared" si="57"/>
        <v>0</v>
      </c>
      <c r="L187" s="3">
        <f t="shared" si="52"/>
        <v>0</v>
      </c>
      <c r="M187" s="31">
        <v>0</v>
      </c>
      <c r="N187" s="30">
        <f t="shared" si="66"/>
        <v>0</v>
      </c>
      <c r="O187" s="17">
        <f t="shared" si="53"/>
        <v>0</v>
      </c>
      <c r="P187" s="17">
        <f t="shared" si="58"/>
        <v>0</v>
      </c>
      <c r="R187" s="17">
        <f t="shared" si="68"/>
        <v>0</v>
      </c>
      <c r="S187" s="17">
        <f t="shared" si="68"/>
        <v>0</v>
      </c>
      <c r="T187" s="17">
        <f t="shared" si="68"/>
        <v>0</v>
      </c>
      <c r="U187" s="17">
        <f t="shared" si="68"/>
        <v>0</v>
      </c>
      <c r="V187" s="17">
        <f t="shared" si="68"/>
        <v>0</v>
      </c>
      <c r="W187" s="17">
        <f t="shared" si="68"/>
        <v>0</v>
      </c>
      <c r="X187" s="17">
        <f t="shared" si="68"/>
        <v>0</v>
      </c>
      <c r="Z187" s="17">
        <f t="shared" si="64"/>
        <v>0</v>
      </c>
      <c r="AA187" s="17">
        <f t="shared" si="64"/>
        <v>0</v>
      </c>
      <c r="AB187" s="17">
        <f t="shared" si="64"/>
        <v>0</v>
      </c>
      <c r="AC187" s="17">
        <f t="shared" si="64"/>
        <v>0</v>
      </c>
      <c r="AE187" s="36">
        <f t="shared" si="67"/>
        <v>0</v>
      </c>
      <c r="AF187" s="5"/>
    </row>
    <row r="188" spans="1:32" ht="15">
      <c r="A188" s="24" t="s">
        <v>12585</v>
      </c>
      <c r="B188" s="15">
        <f t="shared" si="49"/>
        <v>0</v>
      </c>
      <c r="C188" s="22" t="s">
        <v>12586</v>
      </c>
      <c r="D188" s="10">
        <f t="shared" si="54"/>
        <v>0</v>
      </c>
      <c r="E188" s="17">
        <f t="shared" si="50"/>
        <v>0</v>
      </c>
      <c r="F188" s="18">
        <f t="shared" si="55"/>
        <v>0</v>
      </c>
      <c r="G188" s="19">
        <f t="shared" si="65"/>
        <v>0</v>
      </c>
      <c r="H188" s="23">
        <v>0</v>
      </c>
      <c r="I188" s="17">
        <f t="shared" si="51"/>
        <v>0</v>
      </c>
      <c r="J188" s="10">
        <f t="shared" si="56"/>
        <v>0</v>
      </c>
      <c r="K188" s="17">
        <f t="shared" si="57"/>
        <v>0</v>
      </c>
      <c r="L188" s="3">
        <f t="shared" si="52"/>
        <v>0</v>
      </c>
      <c r="M188" s="31">
        <v>0</v>
      </c>
      <c r="N188" s="30">
        <f t="shared" si="66"/>
        <v>0</v>
      </c>
      <c r="O188" s="17">
        <f t="shared" si="53"/>
        <v>0</v>
      </c>
      <c r="P188" s="17">
        <f t="shared" si="58"/>
        <v>0</v>
      </c>
      <c r="R188" s="17">
        <f t="shared" ref="R188:X197" si="69">SUMPRODUCT(R$374:R$599*(LEFT($A$374:$A$599,LEN($A188))=$A188))</f>
        <v>0</v>
      </c>
      <c r="S188" s="17">
        <f t="shared" si="69"/>
        <v>0</v>
      </c>
      <c r="T188" s="17">
        <f t="shared" si="69"/>
        <v>0</v>
      </c>
      <c r="U188" s="17">
        <f t="shared" si="69"/>
        <v>0</v>
      </c>
      <c r="V188" s="17">
        <f t="shared" si="69"/>
        <v>0</v>
      </c>
      <c r="W188" s="17">
        <f t="shared" si="69"/>
        <v>0</v>
      </c>
      <c r="X188" s="17">
        <f t="shared" si="69"/>
        <v>0</v>
      </c>
      <c r="Z188" s="17">
        <f t="shared" ref="Z188:AC207" si="70">SUMPRODUCT(Z$374:Z$599*(LEFT($A$374:$A$599,LEN($A188))=$A188))</f>
        <v>0</v>
      </c>
      <c r="AA188" s="17">
        <f t="shared" si="70"/>
        <v>0</v>
      </c>
      <c r="AB188" s="17">
        <f t="shared" si="70"/>
        <v>0</v>
      </c>
      <c r="AC188" s="17">
        <f t="shared" si="70"/>
        <v>0</v>
      </c>
      <c r="AE188" s="36">
        <f t="shared" si="67"/>
        <v>0</v>
      </c>
      <c r="AF188" s="33"/>
    </row>
    <row r="189" spans="1:32" ht="15">
      <c r="A189" s="24" t="s">
        <v>12587</v>
      </c>
      <c r="B189" s="15">
        <f t="shared" si="49"/>
        <v>0</v>
      </c>
      <c r="C189" s="22" t="s">
        <v>12588</v>
      </c>
      <c r="D189" s="10">
        <f t="shared" si="54"/>
        <v>0</v>
      </c>
      <c r="E189" s="17">
        <f t="shared" si="50"/>
        <v>0</v>
      </c>
      <c r="F189" s="18">
        <f t="shared" si="55"/>
        <v>0</v>
      </c>
      <c r="G189" s="19">
        <f t="shared" si="65"/>
        <v>0</v>
      </c>
      <c r="H189" s="20">
        <v>0</v>
      </c>
      <c r="I189" s="17">
        <f t="shared" si="51"/>
        <v>0</v>
      </c>
      <c r="J189" s="10">
        <f t="shared" si="56"/>
        <v>0</v>
      </c>
      <c r="K189" s="17">
        <f t="shared" si="57"/>
        <v>0</v>
      </c>
      <c r="L189" s="3">
        <f t="shared" si="52"/>
        <v>0</v>
      </c>
      <c r="M189" s="31">
        <v>0</v>
      </c>
      <c r="N189" s="30">
        <f t="shared" si="66"/>
        <v>0</v>
      </c>
      <c r="O189" s="17">
        <f t="shared" si="53"/>
        <v>0</v>
      </c>
      <c r="P189" s="17">
        <f t="shared" si="58"/>
        <v>0</v>
      </c>
      <c r="R189" s="17">
        <f t="shared" si="69"/>
        <v>0</v>
      </c>
      <c r="S189" s="17">
        <f t="shared" si="69"/>
        <v>0</v>
      </c>
      <c r="T189" s="17">
        <f t="shared" si="69"/>
        <v>0</v>
      </c>
      <c r="U189" s="17">
        <f t="shared" si="69"/>
        <v>0</v>
      </c>
      <c r="V189" s="17">
        <f t="shared" si="69"/>
        <v>0</v>
      </c>
      <c r="W189" s="17">
        <f t="shared" si="69"/>
        <v>0</v>
      </c>
      <c r="X189" s="17">
        <f t="shared" si="69"/>
        <v>0</v>
      </c>
      <c r="Z189" s="17">
        <f t="shared" si="70"/>
        <v>0</v>
      </c>
      <c r="AA189" s="17">
        <f t="shared" si="70"/>
        <v>0</v>
      </c>
      <c r="AB189" s="17">
        <f t="shared" si="70"/>
        <v>0</v>
      </c>
      <c r="AC189" s="17">
        <f t="shared" si="70"/>
        <v>0</v>
      </c>
      <c r="AE189" s="36">
        <f t="shared" si="67"/>
        <v>0</v>
      </c>
      <c r="AF189" s="33"/>
    </row>
    <row r="190" spans="1:32" ht="15">
      <c r="A190" s="24" t="s">
        <v>12589</v>
      </c>
      <c r="B190" s="15">
        <f t="shared" si="49"/>
        <v>0</v>
      </c>
      <c r="C190" s="22" t="s">
        <v>12590</v>
      </c>
      <c r="D190" s="10">
        <f t="shared" si="54"/>
        <v>0</v>
      </c>
      <c r="E190" s="17">
        <f t="shared" si="50"/>
        <v>0</v>
      </c>
      <c r="F190" s="18">
        <f t="shared" si="55"/>
        <v>0</v>
      </c>
      <c r="G190" s="19">
        <f t="shared" si="65"/>
        <v>0</v>
      </c>
      <c r="H190" s="23">
        <v>0</v>
      </c>
      <c r="I190" s="17">
        <f t="shared" si="51"/>
        <v>0</v>
      </c>
      <c r="J190" s="10">
        <f t="shared" si="56"/>
        <v>0</v>
      </c>
      <c r="K190" s="17">
        <f t="shared" si="57"/>
        <v>0</v>
      </c>
      <c r="L190" s="3">
        <f t="shared" si="52"/>
        <v>0</v>
      </c>
      <c r="M190" s="31">
        <v>0</v>
      </c>
      <c r="N190" s="30">
        <f t="shared" si="66"/>
        <v>0</v>
      </c>
      <c r="O190" s="17">
        <f t="shared" si="53"/>
        <v>0</v>
      </c>
      <c r="P190" s="17">
        <f t="shared" si="58"/>
        <v>0</v>
      </c>
      <c r="R190" s="17">
        <f t="shared" si="69"/>
        <v>0</v>
      </c>
      <c r="S190" s="17">
        <f t="shared" si="69"/>
        <v>0</v>
      </c>
      <c r="T190" s="17">
        <f t="shared" si="69"/>
        <v>0</v>
      </c>
      <c r="U190" s="17">
        <f t="shared" si="69"/>
        <v>0</v>
      </c>
      <c r="V190" s="17">
        <f t="shared" si="69"/>
        <v>0</v>
      </c>
      <c r="W190" s="17">
        <f t="shared" si="69"/>
        <v>0</v>
      </c>
      <c r="X190" s="17">
        <f t="shared" si="69"/>
        <v>0</v>
      </c>
      <c r="Z190" s="17">
        <f t="shared" si="70"/>
        <v>0</v>
      </c>
      <c r="AA190" s="17">
        <f t="shared" si="70"/>
        <v>0</v>
      </c>
      <c r="AB190" s="17">
        <f t="shared" si="70"/>
        <v>0</v>
      </c>
      <c r="AC190" s="17">
        <f t="shared" si="70"/>
        <v>0</v>
      </c>
      <c r="AE190" s="36">
        <f t="shared" si="67"/>
        <v>0</v>
      </c>
      <c r="AF190" s="5"/>
    </row>
    <row r="191" spans="1:32" ht="15">
      <c r="A191" s="24" t="s">
        <v>12591</v>
      </c>
      <c r="B191" s="15">
        <f t="shared" si="49"/>
        <v>0</v>
      </c>
      <c r="C191" s="22" t="s">
        <v>12592</v>
      </c>
      <c r="D191" s="10">
        <f t="shared" si="54"/>
        <v>0</v>
      </c>
      <c r="E191" s="17">
        <f t="shared" si="50"/>
        <v>0</v>
      </c>
      <c r="F191" s="18">
        <f t="shared" si="55"/>
        <v>0</v>
      </c>
      <c r="G191" s="19">
        <f t="shared" si="65"/>
        <v>0</v>
      </c>
      <c r="H191" s="23">
        <v>0</v>
      </c>
      <c r="I191" s="17">
        <f t="shared" si="51"/>
        <v>0</v>
      </c>
      <c r="J191" s="10">
        <f t="shared" si="56"/>
        <v>0</v>
      </c>
      <c r="K191" s="17">
        <f t="shared" si="57"/>
        <v>0</v>
      </c>
      <c r="L191" s="3">
        <f t="shared" si="52"/>
        <v>0</v>
      </c>
      <c r="M191" s="31">
        <v>0</v>
      </c>
      <c r="N191" s="30">
        <f t="shared" si="66"/>
        <v>0</v>
      </c>
      <c r="O191" s="17">
        <f t="shared" si="53"/>
        <v>0</v>
      </c>
      <c r="P191" s="17">
        <f t="shared" si="58"/>
        <v>0</v>
      </c>
      <c r="R191" s="17">
        <f t="shared" si="69"/>
        <v>0</v>
      </c>
      <c r="S191" s="17">
        <f t="shared" si="69"/>
        <v>0</v>
      </c>
      <c r="T191" s="17">
        <f t="shared" si="69"/>
        <v>0</v>
      </c>
      <c r="U191" s="17">
        <f t="shared" si="69"/>
        <v>0</v>
      </c>
      <c r="V191" s="17">
        <f t="shared" si="69"/>
        <v>0</v>
      </c>
      <c r="W191" s="17">
        <f t="shared" si="69"/>
        <v>0</v>
      </c>
      <c r="X191" s="17">
        <f t="shared" si="69"/>
        <v>0</v>
      </c>
      <c r="Z191" s="17">
        <f t="shared" si="70"/>
        <v>0</v>
      </c>
      <c r="AA191" s="17">
        <f t="shared" si="70"/>
        <v>0</v>
      </c>
      <c r="AB191" s="17">
        <f t="shared" si="70"/>
        <v>0</v>
      </c>
      <c r="AC191" s="17">
        <f t="shared" si="70"/>
        <v>0</v>
      </c>
      <c r="AE191" s="36">
        <f t="shared" si="67"/>
        <v>0</v>
      </c>
      <c r="AF191" s="5"/>
    </row>
    <row r="192" spans="1:32" ht="15">
      <c r="A192" s="24" t="s">
        <v>12593</v>
      </c>
      <c r="B192" s="15">
        <f t="shared" si="49"/>
        <v>0</v>
      </c>
      <c r="C192" s="22" t="s">
        <v>12594</v>
      </c>
      <c r="D192" s="10">
        <f t="shared" si="54"/>
        <v>0</v>
      </c>
      <c r="E192" s="17">
        <f t="shared" si="50"/>
        <v>0</v>
      </c>
      <c r="F192" s="18">
        <f t="shared" si="55"/>
        <v>0</v>
      </c>
      <c r="G192" s="19">
        <f t="shared" si="65"/>
        <v>0</v>
      </c>
      <c r="H192" s="23">
        <v>0</v>
      </c>
      <c r="I192" s="17">
        <f t="shared" si="51"/>
        <v>0</v>
      </c>
      <c r="J192" s="10">
        <f t="shared" si="56"/>
        <v>0</v>
      </c>
      <c r="K192" s="17">
        <f t="shared" si="57"/>
        <v>0</v>
      </c>
      <c r="L192" s="3">
        <f t="shared" si="52"/>
        <v>0</v>
      </c>
      <c r="M192" s="31">
        <v>0</v>
      </c>
      <c r="N192" s="30">
        <f t="shared" si="66"/>
        <v>0</v>
      </c>
      <c r="O192" s="17">
        <f t="shared" si="53"/>
        <v>0</v>
      </c>
      <c r="P192" s="17">
        <f t="shared" si="58"/>
        <v>0</v>
      </c>
      <c r="R192" s="17">
        <f t="shared" si="69"/>
        <v>0</v>
      </c>
      <c r="S192" s="17">
        <f t="shared" si="69"/>
        <v>0</v>
      </c>
      <c r="T192" s="17">
        <f t="shared" si="69"/>
        <v>0</v>
      </c>
      <c r="U192" s="17">
        <f t="shared" si="69"/>
        <v>0</v>
      </c>
      <c r="V192" s="17">
        <f t="shared" si="69"/>
        <v>0</v>
      </c>
      <c r="W192" s="17">
        <f t="shared" si="69"/>
        <v>0</v>
      </c>
      <c r="X192" s="17">
        <f t="shared" si="69"/>
        <v>0</v>
      </c>
      <c r="Z192" s="17">
        <f t="shared" si="70"/>
        <v>0</v>
      </c>
      <c r="AA192" s="17">
        <f t="shared" si="70"/>
        <v>0</v>
      </c>
      <c r="AB192" s="17">
        <f t="shared" si="70"/>
        <v>0</v>
      </c>
      <c r="AC192" s="17">
        <f t="shared" si="70"/>
        <v>0</v>
      </c>
      <c r="AE192" s="36">
        <f t="shared" si="67"/>
        <v>0</v>
      </c>
      <c r="AF192" s="33"/>
    </row>
    <row r="193" spans="1:32" ht="15">
      <c r="A193" s="24" t="s">
        <v>12595</v>
      </c>
      <c r="B193" s="15">
        <f t="shared" si="49"/>
        <v>0</v>
      </c>
      <c r="C193" s="22" t="s">
        <v>12596</v>
      </c>
      <c r="D193" s="10">
        <f t="shared" si="54"/>
        <v>0</v>
      </c>
      <c r="E193" s="17">
        <f t="shared" si="50"/>
        <v>0</v>
      </c>
      <c r="F193" s="18">
        <f t="shared" si="55"/>
        <v>0</v>
      </c>
      <c r="G193" s="19">
        <f t="shared" si="65"/>
        <v>0</v>
      </c>
      <c r="H193" s="23">
        <v>0</v>
      </c>
      <c r="I193" s="17">
        <f t="shared" si="51"/>
        <v>0</v>
      </c>
      <c r="J193" s="10">
        <f t="shared" si="56"/>
        <v>0</v>
      </c>
      <c r="K193" s="17">
        <f t="shared" si="57"/>
        <v>0</v>
      </c>
      <c r="L193" s="3">
        <f t="shared" si="52"/>
        <v>0</v>
      </c>
      <c r="M193" s="31">
        <v>0</v>
      </c>
      <c r="N193" s="30">
        <f t="shared" si="66"/>
        <v>0</v>
      </c>
      <c r="O193" s="17">
        <f t="shared" si="53"/>
        <v>0</v>
      </c>
      <c r="P193" s="17">
        <f t="shared" si="58"/>
        <v>0</v>
      </c>
      <c r="R193" s="17">
        <f t="shared" si="69"/>
        <v>0</v>
      </c>
      <c r="S193" s="17">
        <f t="shared" si="69"/>
        <v>0</v>
      </c>
      <c r="T193" s="17">
        <f t="shared" si="69"/>
        <v>0</v>
      </c>
      <c r="U193" s="17">
        <f t="shared" si="69"/>
        <v>0</v>
      </c>
      <c r="V193" s="17">
        <f t="shared" si="69"/>
        <v>0</v>
      </c>
      <c r="W193" s="17">
        <f t="shared" si="69"/>
        <v>0</v>
      </c>
      <c r="X193" s="17">
        <f t="shared" si="69"/>
        <v>0</v>
      </c>
      <c r="Z193" s="17">
        <f t="shared" si="70"/>
        <v>0</v>
      </c>
      <c r="AA193" s="17">
        <f t="shared" si="70"/>
        <v>0</v>
      </c>
      <c r="AB193" s="17">
        <f t="shared" si="70"/>
        <v>0</v>
      </c>
      <c r="AC193" s="17">
        <f t="shared" si="70"/>
        <v>0</v>
      </c>
      <c r="AE193" s="36">
        <f t="shared" si="67"/>
        <v>0</v>
      </c>
      <c r="AF193" s="33"/>
    </row>
    <row r="194" spans="1:32" ht="15">
      <c r="A194" s="24" t="s">
        <v>12597</v>
      </c>
      <c r="B194" s="15">
        <f t="shared" si="49"/>
        <v>0</v>
      </c>
      <c r="C194" s="22" t="s">
        <v>12598</v>
      </c>
      <c r="D194" s="10">
        <f t="shared" si="54"/>
        <v>0</v>
      </c>
      <c r="E194" s="17">
        <f t="shared" si="50"/>
        <v>0</v>
      </c>
      <c r="F194" s="18">
        <f t="shared" si="55"/>
        <v>0</v>
      </c>
      <c r="G194" s="19">
        <f t="shared" si="65"/>
        <v>0</v>
      </c>
      <c r="H194" s="23">
        <v>0</v>
      </c>
      <c r="I194" s="17">
        <f t="shared" si="51"/>
        <v>0</v>
      </c>
      <c r="J194" s="10">
        <f t="shared" si="56"/>
        <v>0</v>
      </c>
      <c r="K194" s="17">
        <f t="shared" si="57"/>
        <v>0</v>
      </c>
      <c r="L194" s="3">
        <f t="shared" si="52"/>
        <v>0</v>
      </c>
      <c r="M194" s="31">
        <v>0</v>
      </c>
      <c r="N194" s="30">
        <f t="shared" si="66"/>
        <v>0</v>
      </c>
      <c r="O194" s="17">
        <f t="shared" si="53"/>
        <v>0</v>
      </c>
      <c r="P194" s="17">
        <f t="shared" si="58"/>
        <v>0</v>
      </c>
      <c r="R194" s="17">
        <f t="shared" si="69"/>
        <v>0</v>
      </c>
      <c r="S194" s="17">
        <f t="shared" si="69"/>
        <v>0</v>
      </c>
      <c r="T194" s="17">
        <f t="shared" si="69"/>
        <v>0</v>
      </c>
      <c r="U194" s="17">
        <f t="shared" si="69"/>
        <v>0</v>
      </c>
      <c r="V194" s="17">
        <f t="shared" si="69"/>
        <v>0</v>
      </c>
      <c r="W194" s="17">
        <f t="shared" si="69"/>
        <v>0</v>
      </c>
      <c r="X194" s="17">
        <f t="shared" si="69"/>
        <v>0</v>
      </c>
      <c r="Z194" s="17">
        <f t="shared" si="70"/>
        <v>0</v>
      </c>
      <c r="AA194" s="17">
        <f t="shared" si="70"/>
        <v>0</v>
      </c>
      <c r="AB194" s="17">
        <f t="shared" si="70"/>
        <v>0</v>
      </c>
      <c r="AC194" s="17">
        <f t="shared" si="70"/>
        <v>0</v>
      </c>
      <c r="AE194" s="36">
        <f t="shared" si="67"/>
        <v>0</v>
      </c>
      <c r="AF194" s="5"/>
    </row>
    <row r="195" spans="1:32" ht="15">
      <c r="A195" s="24" t="s">
        <v>12599</v>
      </c>
      <c r="B195" s="15">
        <f t="shared" si="49"/>
        <v>0</v>
      </c>
      <c r="C195" s="22" t="s">
        <v>12600</v>
      </c>
      <c r="D195" s="10">
        <f t="shared" si="54"/>
        <v>0</v>
      </c>
      <c r="E195" s="17">
        <f t="shared" si="50"/>
        <v>0</v>
      </c>
      <c r="F195" s="18">
        <f t="shared" si="55"/>
        <v>0</v>
      </c>
      <c r="G195" s="19">
        <f t="shared" si="65"/>
        <v>0</v>
      </c>
      <c r="H195" s="23">
        <v>0</v>
      </c>
      <c r="I195" s="17">
        <f t="shared" si="51"/>
        <v>0</v>
      </c>
      <c r="J195" s="10">
        <f t="shared" si="56"/>
        <v>0</v>
      </c>
      <c r="K195" s="17">
        <f t="shared" si="57"/>
        <v>0</v>
      </c>
      <c r="L195" s="3">
        <f t="shared" si="52"/>
        <v>0</v>
      </c>
      <c r="M195" s="31">
        <v>0</v>
      </c>
      <c r="N195" s="30">
        <f t="shared" si="66"/>
        <v>0</v>
      </c>
      <c r="O195" s="17">
        <f t="shared" si="53"/>
        <v>0</v>
      </c>
      <c r="P195" s="17">
        <f t="shared" si="58"/>
        <v>0</v>
      </c>
      <c r="R195" s="17">
        <f t="shared" si="69"/>
        <v>0</v>
      </c>
      <c r="S195" s="17">
        <f t="shared" si="69"/>
        <v>0</v>
      </c>
      <c r="T195" s="17">
        <f t="shared" si="69"/>
        <v>0</v>
      </c>
      <c r="U195" s="17">
        <f t="shared" si="69"/>
        <v>0</v>
      </c>
      <c r="V195" s="17">
        <f t="shared" si="69"/>
        <v>0</v>
      </c>
      <c r="W195" s="17">
        <f t="shared" si="69"/>
        <v>0</v>
      </c>
      <c r="X195" s="17">
        <f t="shared" si="69"/>
        <v>0</v>
      </c>
      <c r="Z195" s="17">
        <f t="shared" si="70"/>
        <v>0</v>
      </c>
      <c r="AA195" s="17">
        <f t="shared" si="70"/>
        <v>0</v>
      </c>
      <c r="AB195" s="17">
        <f t="shared" si="70"/>
        <v>0</v>
      </c>
      <c r="AC195" s="17">
        <f t="shared" si="70"/>
        <v>0</v>
      </c>
      <c r="AE195" s="36">
        <f t="shared" si="67"/>
        <v>0</v>
      </c>
      <c r="AF195" s="5"/>
    </row>
    <row r="196" spans="1:32" ht="15">
      <c r="A196" s="24" t="s">
        <v>12601</v>
      </c>
      <c r="B196" s="15">
        <f t="shared" si="49"/>
        <v>0</v>
      </c>
      <c r="C196" s="22" t="s">
        <v>12602</v>
      </c>
      <c r="D196" s="10">
        <f t="shared" si="54"/>
        <v>0</v>
      </c>
      <c r="E196" s="17">
        <f t="shared" si="50"/>
        <v>0</v>
      </c>
      <c r="F196" s="18">
        <f t="shared" si="55"/>
        <v>0</v>
      </c>
      <c r="G196" s="19">
        <f t="shared" si="65"/>
        <v>0</v>
      </c>
      <c r="H196" s="23">
        <v>0</v>
      </c>
      <c r="I196" s="17">
        <f t="shared" si="51"/>
        <v>0</v>
      </c>
      <c r="J196" s="10">
        <f t="shared" si="56"/>
        <v>0</v>
      </c>
      <c r="K196" s="17">
        <f t="shared" si="57"/>
        <v>0</v>
      </c>
      <c r="L196" s="3">
        <f t="shared" si="52"/>
        <v>0</v>
      </c>
      <c r="M196" s="31">
        <v>0</v>
      </c>
      <c r="N196" s="30">
        <f t="shared" si="66"/>
        <v>0</v>
      </c>
      <c r="O196" s="17">
        <f t="shared" si="53"/>
        <v>0</v>
      </c>
      <c r="P196" s="17">
        <f t="shared" si="58"/>
        <v>0</v>
      </c>
      <c r="R196" s="17">
        <f t="shared" si="69"/>
        <v>0</v>
      </c>
      <c r="S196" s="17">
        <f t="shared" si="69"/>
        <v>0</v>
      </c>
      <c r="T196" s="17">
        <f t="shared" si="69"/>
        <v>0</v>
      </c>
      <c r="U196" s="17">
        <f t="shared" si="69"/>
        <v>0</v>
      </c>
      <c r="V196" s="17">
        <f t="shared" si="69"/>
        <v>0</v>
      </c>
      <c r="W196" s="17">
        <f t="shared" si="69"/>
        <v>0</v>
      </c>
      <c r="X196" s="17">
        <f t="shared" si="69"/>
        <v>0</v>
      </c>
      <c r="Z196" s="17">
        <f t="shared" si="70"/>
        <v>0</v>
      </c>
      <c r="AA196" s="17">
        <f t="shared" si="70"/>
        <v>0</v>
      </c>
      <c r="AB196" s="17">
        <f t="shared" si="70"/>
        <v>0</v>
      </c>
      <c r="AC196" s="17">
        <f t="shared" si="70"/>
        <v>0</v>
      </c>
      <c r="AE196" s="36">
        <f t="shared" si="67"/>
        <v>0</v>
      </c>
      <c r="AF196" s="33"/>
    </row>
    <row r="197" spans="1:32" ht="15">
      <c r="A197" s="24" t="s">
        <v>12603</v>
      </c>
      <c r="B197" s="15">
        <f t="shared" si="49"/>
        <v>0</v>
      </c>
      <c r="C197" s="22" t="s">
        <v>12604</v>
      </c>
      <c r="D197" s="10">
        <f t="shared" si="54"/>
        <v>0</v>
      </c>
      <c r="E197" s="17">
        <f t="shared" si="50"/>
        <v>0</v>
      </c>
      <c r="F197" s="18">
        <f t="shared" si="55"/>
        <v>0</v>
      </c>
      <c r="G197" s="19">
        <f t="shared" si="65"/>
        <v>0</v>
      </c>
      <c r="H197" s="23">
        <v>0</v>
      </c>
      <c r="I197" s="17">
        <f t="shared" si="51"/>
        <v>0</v>
      </c>
      <c r="J197" s="10">
        <f t="shared" si="56"/>
        <v>0</v>
      </c>
      <c r="K197" s="17">
        <f t="shared" si="57"/>
        <v>0</v>
      </c>
      <c r="L197" s="3">
        <f t="shared" si="52"/>
        <v>0</v>
      </c>
      <c r="M197" s="31">
        <v>0</v>
      </c>
      <c r="N197" s="30">
        <f t="shared" si="66"/>
        <v>0</v>
      </c>
      <c r="O197" s="17">
        <f t="shared" si="53"/>
        <v>0</v>
      </c>
      <c r="P197" s="17">
        <f t="shared" si="58"/>
        <v>0</v>
      </c>
      <c r="R197" s="17">
        <f t="shared" si="69"/>
        <v>0</v>
      </c>
      <c r="S197" s="17">
        <f t="shared" si="69"/>
        <v>0</v>
      </c>
      <c r="T197" s="17">
        <f t="shared" si="69"/>
        <v>0</v>
      </c>
      <c r="U197" s="17">
        <f t="shared" si="69"/>
        <v>0</v>
      </c>
      <c r="V197" s="17">
        <f t="shared" si="69"/>
        <v>0</v>
      </c>
      <c r="W197" s="17">
        <f t="shared" si="69"/>
        <v>0</v>
      </c>
      <c r="X197" s="17">
        <f t="shared" si="69"/>
        <v>0</v>
      </c>
      <c r="Z197" s="17">
        <f t="shared" si="70"/>
        <v>0</v>
      </c>
      <c r="AA197" s="17">
        <f t="shared" si="70"/>
        <v>0</v>
      </c>
      <c r="AB197" s="17">
        <f t="shared" si="70"/>
        <v>0</v>
      </c>
      <c r="AC197" s="17">
        <f t="shared" si="70"/>
        <v>0</v>
      </c>
      <c r="AE197" s="36">
        <f t="shared" si="67"/>
        <v>0</v>
      </c>
      <c r="AF197" s="33"/>
    </row>
    <row r="198" spans="1:32" ht="15">
      <c r="A198" s="24" t="s">
        <v>12605</v>
      </c>
      <c r="B198" s="15">
        <f t="shared" si="49"/>
        <v>0</v>
      </c>
      <c r="C198" s="22" t="s">
        <v>12606</v>
      </c>
      <c r="D198" s="10">
        <f t="shared" si="54"/>
        <v>0</v>
      </c>
      <c r="E198" s="17">
        <f t="shared" si="50"/>
        <v>0</v>
      </c>
      <c r="F198" s="18">
        <f t="shared" si="55"/>
        <v>0</v>
      </c>
      <c r="G198" s="19">
        <f t="shared" si="65"/>
        <v>0</v>
      </c>
      <c r="H198" s="23">
        <v>0</v>
      </c>
      <c r="I198" s="17">
        <f t="shared" si="51"/>
        <v>0</v>
      </c>
      <c r="J198" s="10">
        <f t="shared" si="56"/>
        <v>0</v>
      </c>
      <c r="K198" s="17">
        <f t="shared" si="57"/>
        <v>0</v>
      </c>
      <c r="L198" s="3">
        <f t="shared" si="52"/>
        <v>0</v>
      </c>
      <c r="M198" s="31">
        <v>0</v>
      </c>
      <c r="N198" s="30">
        <f t="shared" si="66"/>
        <v>0</v>
      </c>
      <c r="O198" s="17">
        <f t="shared" si="53"/>
        <v>0</v>
      </c>
      <c r="P198" s="17">
        <f t="shared" si="58"/>
        <v>0</v>
      </c>
      <c r="R198" s="17">
        <f t="shared" ref="R198:X207" si="71">SUMPRODUCT(R$374:R$599*(LEFT($A$374:$A$599,LEN($A198))=$A198))</f>
        <v>0</v>
      </c>
      <c r="S198" s="17">
        <f t="shared" si="71"/>
        <v>0</v>
      </c>
      <c r="T198" s="17">
        <f t="shared" si="71"/>
        <v>0</v>
      </c>
      <c r="U198" s="17">
        <f t="shared" si="71"/>
        <v>0</v>
      </c>
      <c r="V198" s="17">
        <f t="shared" si="71"/>
        <v>0</v>
      </c>
      <c r="W198" s="17">
        <f t="shared" si="71"/>
        <v>0</v>
      </c>
      <c r="X198" s="17">
        <f t="shared" si="71"/>
        <v>0</v>
      </c>
      <c r="Z198" s="17">
        <f t="shared" si="70"/>
        <v>0</v>
      </c>
      <c r="AA198" s="17">
        <f t="shared" si="70"/>
        <v>0</v>
      </c>
      <c r="AB198" s="17">
        <f t="shared" si="70"/>
        <v>0</v>
      </c>
      <c r="AC198" s="17">
        <f t="shared" si="70"/>
        <v>0</v>
      </c>
      <c r="AE198" s="36">
        <f t="shared" si="67"/>
        <v>0</v>
      </c>
      <c r="AF198" s="5"/>
    </row>
    <row r="199" spans="1:32" ht="15">
      <c r="A199" s="24" t="s">
        <v>12607</v>
      </c>
      <c r="B199" s="15">
        <f t="shared" si="49"/>
        <v>0</v>
      </c>
      <c r="C199" s="22" t="s">
        <v>12608</v>
      </c>
      <c r="D199" s="10">
        <f t="shared" si="54"/>
        <v>0</v>
      </c>
      <c r="E199" s="17">
        <f t="shared" si="50"/>
        <v>0</v>
      </c>
      <c r="F199" s="18">
        <f t="shared" si="55"/>
        <v>0</v>
      </c>
      <c r="G199" s="19">
        <f t="shared" si="65"/>
        <v>0</v>
      </c>
      <c r="H199" s="23">
        <v>0</v>
      </c>
      <c r="I199" s="17">
        <f t="shared" si="51"/>
        <v>0</v>
      </c>
      <c r="J199" s="10">
        <f t="shared" si="56"/>
        <v>0</v>
      </c>
      <c r="K199" s="17">
        <f t="shared" si="57"/>
        <v>0</v>
      </c>
      <c r="L199" s="3">
        <f t="shared" si="52"/>
        <v>0</v>
      </c>
      <c r="M199" s="31">
        <v>0</v>
      </c>
      <c r="N199" s="30">
        <f t="shared" si="66"/>
        <v>0</v>
      </c>
      <c r="O199" s="17">
        <f t="shared" si="53"/>
        <v>0</v>
      </c>
      <c r="P199" s="17">
        <f t="shared" si="58"/>
        <v>0</v>
      </c>
      <c r="R199" s="17">
        <f t="shared" si="71"/>
        <v>0</v>
      </c>
      <c r="S199" s="17">
        <f t="shared" si="71"/>
        <v>0</v>
      </c>
      <c r="T199" s="17">
        <f t="shared" si="71"/>
        <v>0</v>
      </c>
      <c r="U199" s="17">
        <f t="shared" si="71"/>
        <v>0</v>
      </c>
      <c r="V199" s="17">
        <f t="shared" si="71"/>
        <v>0</v>
      </c>
      <c r="W199" s="17">
        <f t="shared" si="71"/>
        <v>0</v>
      </c>
      <c r="X199" s="17">
        <f t="shared" si="71"/>
        <v>0</v>
      </c>
      <c r="Z199" s="17">
        <f t="shared" si="70"/>
        <v>0</v>
      </c>
      <c r="AA199" s="17">
        <f t="shared" si="70"/>
        <v>0</v>
      </c>
      <c r="AB199" s="17">
        <f t="shared" si="70"/>
        <v>0</v>
      </c>
      <c r="AC199" s="17">
        <f t="shared" si="70"/>
        <v>0</v>
      </c>
      <c r="AE199" s="36">
        <f t="shared" si="67"/>
        <v>0</v>
      </c>
      <c r="AF199" s="5"/>
    </row>
    <row r="200" spans="1:32" ht="15">
      <c r="A200" s="24" t="s">
        <v>12609</v>
      </c>
      <c r="B200" s="15">
        <f t="shared" ref="B200:B263" si="72">D200-J200</f>
        <v>0</v>
      </c>
      <c r="C200" s="22" t="s">
        <v>12610</v>
      </c>
      <c r="D200" s="10">
        <f t="shared" si="54"/>
        <v>0</v>
      </c>
      <c r="E200" s="17">
        <f t="shared" ref="E200:E263" si="73">SUMPRODUCT(E$374:E$599*(LEFT($A$374:$A$599,LEN($A200))=$A200))</f>
        <v>0</v>
      </c>
      <c r="F200" s="18">
        <f t="shared" si="55"/>
        <v>0</v>
      </c>
      <c r="G200" s="19">
        <f t="shared" si="65"/>
        <v>0</v>
      </c>
      <c r="H200" s="23">
        <v>0</v>
      </c>
      <c r="I200" s="17">
        <f t="shared" ref="I200:I263" si="74">SUMPRODUCT(I$374:I$599*(LEFT($A$374:$A$599,LEN($A200))=$A200))</f>
        <v>0</v>
      </c>
      <c r="J200" s="10">
        <f t="shared" si="56"/>
        <v>0</v>
      </c>
      <c r="K200" s="17">
        <f t="shared" si="57"/>
        <v>0</v>
      </c>
      <c r="L200" s="3">
        <f t="shared" ref="L200:L263" si="75">SUM(M200:P200)</f>
        <v>0</v>
      </c>
      <c r="M200" s="31">
        <v>0</v>
      </c>
      <c r="N200" s="30">
        <f t="shared" si="66"/>
        <v>0</v>
      </c>
      <c r="O200" s="17">
        <f t="shared" ref="O200:O263" si="76">SUMPRODUCT(O$374:O$599*(LEFT($A$374:$A$599,LEN($A200))=$A200))</f>
        <v>0</v>
      </c>
      <c r="P200" s="17">
        <f t="shared" si="58"/>
        <v>0</v>
      </c>
      <c r="R200" s="17">
        <f t="shared" si="71"/>
        <v>0</v>
      </c>
      <c r="S200" s="17">
        <f t="shared" si="71"/>
        <v>0</v>
      </c>
      <c r="T200" s="17">
        <f t="shared" si="71"/>
        <v>0</v>
      </c>
      <c r="U200" s="17">
        <f t="shared" si="71"/>
        <v>0</v>
      </c>
      <c r="V200" s="17">
        <f t="shared" si="71"/>
        <v>0</v>
      </c>
      <c r="W200" s="17">
        <f t="shared" si="71"/>
        <v>0</v>
      </c>
      <c r="X200" s="17">
        <f t="shared" si="71"/>
        <v>0</v>
      </c>
      <c r="Z200" s="17">
        <f t="shared" si="70"/>
        <v>0</v>
      </c>
      <c r="AA200" s="17">
        <f t="shared" si="70"/>
        <v>0</v>
      </c>
      <c r="AB200" s="17">
        <f t="shared" si="70"/>
        <v>0</v>
      </c>
      <c r="AC200" s="17">
        <f t="shared" si="70"/>
        <v>0</v>
      </c>
      <c r="AE200" s="36">
        <f t="shared" si="67"/>
        <v>0</v>
      </c>
      <c r="AF200" s="33"/>
    </row>
    <row r="201" spans="1:32" ht="15">
      <c r="A201" s="24" t="s">
        <v>12611</v>
      </c>
      <c r="B201" s="15">
        <f t="shared" si="72"/>
        <v>0</v>
      </c>
      <c r="C201" s="22" t="s">
        <v>12612</v>
      </c>
      <c r="D201" s="10">
        <f t="shared" ref="D201:D264" si="77">SUM(E201:F201)</f>
        <v>0</v>
      </c>
      <c r="E201" s="17">
        <f t="shared" si="73"/>
        <v>0</v>
      </c>
      <c r="F201" s="18">
        <f t="shared" ref="F201:F264" si="78">SUM(G201:I201)</f>
        <v>0</v>
      </c>
      <c r="G201" s="19">
        <f t="shared" si="65"/>
        <v>0</v>
      </c>
      <c r="H201" s="23">
        <v>0</v>
      </c>
      <c r="I201" s="17">
        <f t="shared" si="74"/>
        <v>0</v>
      </c>
      <c r="J201" s="10">
        <f t="shared" ref="J201:J264" si="79">SUM(K201:L201)</f>
        <v>0</v>
      </c>
      <c r="K201" s="17">
        <f t="shared" ref="K201:K264" si="80">SUMPRODUCT(K$374:K$599*(LEFT($A$374:$A$599,LEN($A201))=$A201))+MIN(SUMPRODUCT(P$374:P$599*(LEFT($A$374:$A$599,LEN($A201))=$A201))+AE201,0)</f>
        <v>0</v>
      </c>
      <c r="L201" s="3">
        <f t="shared" si="75"/>
        <v>0</v>
      </c>
      <c r="M201" s="31">
        <v>0</v>
      </c>
      <c r="N201" s="30">
        <f t="shared" si="66"/>
        <v>0</v>
      </c>
      <c r="O201" s="17">
        <f t="shared" si="76"/>
        <v>0</v>
      </c>
      <c r="P201" s="17">
        <f t="shared" ref="P201:P264" si="81">MAX(SUMPRODUCT(P$374:P$599*(LEFT($A$374:$A$599,LEN($A201))=$A201))+AE201,0)</f>
        <v>0</v>
      </c>
      <c r="R201" s="17">
        <f t="shared" si="71"/>
        <v>0</v>
      </c>
      <c r="S201" s="17">
        <f t="shared" si="71"/>
        <v>0</v>
      </c>
      <c r="T201" s="17">
        <f t="shared" si="71"/>
        <v>0</v>
      </c>
      <c r="U201" s="17">
        <f t="shared" si="71"/>
        <v>0</v>
      </c>
      <c r="V201" s="17">
        <f t="shared" si="71"/>
        <v>0</v>
      </c>
      <c r="W201" s="17">
        <f t="shared" si="71"/>
        <v>0</v>
      </c>
      <c r="X201" s="17">
        <f t="shared" si="71"/>
        <v>0</v>
      </c>
      <c r="Z201" s="17">
        <f t="shared" si="70"/>
        <v>0</v>
      </c>
      <c r="AA201" s="17">
        <f t="shared" si="70"/>
        <v>0</v>
      </c>
      <c r="AB201" s="17">
        <f t="shared" si="70"/>
        <v>0</v>
      </c>
      <c r="AC201" s="17">
        <f t="shared" si="70"/>
        <v>0</v>
      </c>
      <c r="AE201" s="36">
        <f t="shared" si="67"/>
        <v>0</v>
      </c>
      <c r="AF201" s="33"/>
    </row>
    <row r="202" spans="1:32" ht="15">
      <c r="A202" s="24" t="s">
        <v>12613</v>
      </c>
      <c r="B202" s="15">
        <f t="shared" si="72"/>
        <v>0</v>
      </c>
      <c r="C202" s="22" t="s">
        <v>12614</v>
      </c>
      <c r="D202" s="10">
        <f t="shared" si="77"/>
        <v>0</v>
      </c>
      <c r="E202" s="17">
        <f t="shared" si="73"/>
        <v>0</v>
      </c>
      <c r="F202" s="18">
        <f t="shared" si="78"/>
        <v>0</v>
      </c>
      <c r="G202" s="19">
        <f t="shared" si="65"/>
        <v>0</v>
      </c>
      <c r="H202" s="23">
        <v>0</v>
      </c>
      <c r="I202" s="17">
        <f t="shared" si="74"/>
        <v>0</v>
      </c>
      <c r="J202" s="10">
        <f t="shared" si="79"/>
        <v>0</v>
      </c>
      <c r="K202" s="17">
        <f t="shared" si="80"/>
        <v>0</v>
      </c>
      <c r="L202" s="3">
        <f t="shared" si="75"/>
        <v>0</v>
      </c>
      <c r="M202" s="31">
        <v>0</v>
      </c>
      <c r="N202" s="30">
        <f t="shared" si="66"/>
        <v>0</v>
      </c>
      <c r="O202" s="17">
        <f t="shared" si="76"/>
        <v>0</v>
      </c>
      <c r="P202" s="17">
        <f t="shared" si="81"/>
        <v>0</v>
      </c>
      <c r="R202" s="17">
        <f t="shared" si="71"/>
        <v>0</v>
      </c>
      <c r="S202" s="17">
        <f t="shared" si="71"/>
        <v>0</v>
      </c>
      <c r="T202" s="17">
        <f t="shared" si="71"/>
        <v>0</v>
      </c>
      <c r="U202" s="17">
        <f t="shared" si="71"/>
        <v>0</v>
      </c>
      <c r="V202" s="17">
        <f t="shared" si="71"/>
        <v>0</v>
      </c>
      <c r="W202" s="17">
        <f t="shared" si="71"/>
        <v>0</v>
      </c>
      <c r="X202" s="17">
        <f t="shared" si="71"/>
        <v>0</v>
      </c>
      <c r="Z202" s="17">
        <f t="shared" si="70"/>
        <v>0</v>
      </c>
      <c r="AA202" s="17">
        <f t="shared" si="70"/>
        <v>0</v>
      </c>
      <c r="AB202" s="17">
        <f t="shared" si="70"/>
        <v>0</v>
      </c>
      <c r="AC202" s="17">
        <f t="shared" si="70"/>
        <v>0</v>
      </c>
      <c r="AE202" s="36">
        <f t="shared" si="67"/>
        <v>0</v>
      </c>
      <c r="AF202" s="5"/>
    </row>
    <row r="203" spans="1:32" ht="15">
      <c r="A203" s="24" t="s">
        <v>12615</v>
      </c>
      <c r="B203" s="15">
        <f t="shared" si="72"/>
        <v>0</v>
      </c>
      <c r="C203" s="22" t="s">
        <v>12616</v>
      </c>
      <c r="D203" s="10">
        <f t="shared" si="77"/>
        <v>0</v>
      </c>
      <c r="E203" s="17">
        <f t="shared" si="73"/>
        <v>0</v>
      </c>
      <c r="F203" s="18">
        <f t="shared" si="78"/>
        <v>0</v>
      </c>
      <c r="G203" s="19">
        <f t="shared" si="65"/>
        <v>0</v>
      </c>
      <c r="H203" s="23">
        <v>0</v>
      </c>
      <c r="I203" s="17">
        <f t="shared" si="74"/>
        <v>0</v>
      </c>
      <c r="J203" s="10">
        <f t="shared" si="79"/>
        <v>0</v>
      </c>
      <c r="K203" s="17">
        <f t="shared" si="80"/>
        <v>0</v>
      </c>
      <c r="L203" s="3">
        <f t="shared" si="75"/>
        <v>0</v>
      </c>
      <c r="M203" s="31">
        <v>0</v>
      </c>
      <c r="N203" s="30">
        <f t="shared" si="66"/>
        <v>0</v>
      </c>
      <c r="O203" s="17">
        <f t="shared" si="76"/>
        <v>0</v>
      </c>
      <c r="P203" s="17">
        <f t="shared" si="81"/>
        <v>0</v>
      </c>
      <c r="R203" s="17">
        <f t="shared" si="71"/>
        <v>0</v>
      </c>
      <c r="S203" s="17">
        <f t="shared" si="71"/>
        <v>0</v>
      </c>
      <c r="T203" s="17">
        <f t="shared" si="71"/>
        <v>0</v>
      </c>
      <c r="U203" s="17">
        <f t="shared" si="71"/>
        <v>0</v>
      </c>
      <c r="V203" s="17">
        <f t="shared" si="71"/>
        <v>0</v>
      </c>
      <c r="W203" s="17">
        <f t="shared" si="71"/>
        <v>0</v>
      </c>
      <c r="X203" s="17">
        <f t="shared" si="71"/>
        <v>0</v>
      </c>
      <c r="Z203" s="17">
        <f t="shared" si="70"/>
        <v>0</v>
      </c>
      <c r="AA203" s="17">
        <f t="shared" si="70"/>
        <v>0</v>
      </c>
      <c r="AB203" s="17">
        <f t="shared" si="70"/>
        <v>0</v>
      </c>
      <c r="AC203" s="17">
        <f t="shared" si="70"/>
        <v>0</v>
      </c>
      <c r="AE203" s="36">
        <f t="shared" si="67"/>
        <v>0</v>
      </c>
      <c r="AF203" s="5"/>
    </row>
    <row r="204" spans="1:32" ht="15">
      <c r="A204" s="24" t="s">
        <v>12617</v>
      </c>
      <c r="B204" s="15">
        <f t="shared" si="72"/>
        <v>0</v>
      </c>
      <c r="C204" s="22" t="s">
        <v>12618</v>
      </c>
      <c r="D204" s="10">
        <f t="shared" si="77"/>
        <v>0</v>
      </c>
      <c r="E204" s="17">
        <f t="shared" si="73"/>
        <v>0</v>
      </c>
      <c r="F204" s="18">
        <f t="shared" si="78"/>
        <v>0</v>
      </c>
      <c r="G204" s="19">
        <f t="shared" si="65"/>
        <v>0</v>
      </c>
      <c r="H204" s="23">
        <v>0</v>
      </c>
      <c r="I204" s="17">
        <f t="shared" si="74"/>
        <v>0</v>
      </c>
      <c r="J204" s="10">
        <f t="shared" si="79"/>
        <v>0</v>
      </c>
      <c r="K204" s="17">
        <f t="shared" si="80"/>
        <v>0</v>
      </c>
      <c r="L204" s="3">
        <f t="shared" si="75"/>
        <v>0</v>
      </c>
      <c r="M204" s="31">
        <v>0</v>
      </c>
      <c r="N204" s="30">
        <f t="shared" si="66"/>
        <v>0</v>
      </c>
      <c r="O204" s="17">
        <f t="shared" si="76"/>
        <v>0</v>
      </c>
      <c r="P204" s="17">
        <f t="shared" si="81"/>
        <v>0</v>
      </c>
      <c r="R204" s="17">
        <f t="shared" si="71"/>
        <v>0</v>
      </c>
      <c r="S204" s="17">
        <f t="shared" si="71"/>
        <v>0</v>
      </c>
      <c r="T204" s="17">
        <f t="shared" si="71"/>
        <v>0</v>
      </c>
      <c r="U204" s="17">
        <f t="shared" si="71"/>
        <v>0</v>
      </c>
      <c r="V204" s="17">
        <f t="shared" si="71"/>
        <v>0</v>
      </c>
      <c r="W204" s="17">
        <f t="shared" si="71"/>
        <v>0</v>
      </c>
      <c r="X204" s="17">
        <f t="shared" si="71"/>
        <v>0</v>
      </c>
      <c r="Z204" s="17">
        <f t="shared" si="70"/>
        <v>0</v>
      </c>
      <c r="AA204" s="17">
        <f t="shared" si="70"/>
        <v>0</v>
      </c>
      <c r="AB204" s="17">
        <f t="shared" si="70"/>
        <v>0</v>
      </c>
      <c r="AC204" s="17">
        <f t="shared" si="70"/>
        <v>0</v>
      </c>
      <c r="AE204" s="36">
        <f t="shared" si="67"/>
        <v>0</v>
      </c>
      <c r="AF204" s="33"/>
    </row>
    <row r="205" spans="1:32" ht="15">
      <c r="A205" s="24" t="s">
        <v>12619</v>
      </c>
      <c r="B205" s="15">
        <f t="shared" si="72"/>
        <v>0</v>
      </c>
      <c r="C205" s="22" t="s">
        <v>12620</v>
      </c>
      <c r="D205" s="10">
        <f t="shared" si="77"/>
        <v>0</v>
      </c>
      <c r="E205" s="17">
        <f t="shared" si="73"/>
        <v>0</v>
      </c>
      <c r="F205" s="18">
        <f t="shared" si="78"/>
        <v>0</v>
      </c>
      <c r="G205" s="19">
        <f t="shared" si="65"/>
        <v>0</v>
      </c>
      <c r="H205" s="23">
        <v>0</v>
      </c>
      <c r="I205" s="17">
        <f t="shared" si="74"/>
        <v>0</v>
      </c>
      <c r="J205" s="10">
        <f t="shared" si="79"/>
        <v>0</v>
      </c>
      <c r="K205" s="17">
        <f t="shared" si="80"/>
        <v>0</v>
      </c>
      <c r="L205" s="3">
        <f t="shared" si="75"/>
        <v>0</v>
      </c>
      <c r="M205" s="31">
        <v>0</v>
      </c>
      <c r="N205" s="30">
        <f t="shared" si="66"/>
        <v>0</v>
      </c>
      <c r="O205" s="17">
        <f t="shared" si="76"/>
        <v>0</v>
      </c>
      <c r="P205" s="17">
        <f t="shared" si="81"/>
        <v>0</v>
      </c>
      <c r="R205" s="17">
        <f t="shared" si="71"/>
        <v>0</v>
      </c>
      <c r="S205" s="17">
        <f t="shared" si="71"/>
        <v>0</v>
      </c>
      <c r="T205" s="17">
        <f t="shared" si="71"/>
        <v>0</v>
      </c>
      <c r="U205" s="17">
        <f t="shared" si="71"/>
        <v>0</v>
      </c>
      <c r="V205" s="17">
        <f t="shared" si="71"/>
        <v>0</v>
      </c>
      <c r="W205" s="17">
        <f t="shared" si="71"/>
        <v>0</v>
      </c>
      <c r="X205" s="17">
        <f t="shared" si="71"/>
        <v>0</v>
      </c>
      <c r="Z205" s="17">
        <f t="shared" si="70"/>
        <v>0</v>
      </c>
      <c r="AA205" s="17">
        <f t="shared" si="70"/>
        <v>0</v>
      </c>
      <c r="AB205" s="17">
        <f t="shared" si="70"/>
        <v>0</v>
      </c>
      <c r="AC205" s="17">
        <f t="shared" si="70"/>
        <v>0</v>
      </c>
      <c r="AE205" s="36">
        <f t="shared" si="67"/>
        <v>0</v>
      </c>
      <c r="AF205" s="33"/>
    </row>
    <row r="206" spans="1:32" ht="15">
      <c r="A206" s="24" t="s">
        <v>12621</v>
      </c>
      <c r="B206" s="15">
        <f t="shared" si="72"/>
        <v>0</v>
      </c>
      <c r="C206" s="22" t="s">
        <v>12622</v>
      </c>
      <c r="D206" s="10">
        <f t="shared" si="77"/>
        <v>0</v>
      </c>
      <c r="E206" s="17">
        <f t="shared" si="73"/>
        <v>0</v>
      </c>
      <c r="F206" s="18">
        <f t="shared" si="78"/>
        <v>0</v>
      </c>
      <c r="G206" s="19">
        <f t="shared" si="65"/>
        <v>0</v>
      </c>
      <c r="H206" s="23">
        <v>0</v>
      </c>
      <c r="I206" s="17">
        <f t="shared" si="74"/>
        <v>0</v>
      </c>
      <c r="J206" s="10">
        <f t="shared" si="79"/>
        <v>0</v>
      </c>
      <c r="K206" s="17">
        <f t="shared" si="80"/>
        <v>0</v>
      </c>
      <c r="L206" s="3">
        <f t="shared" si="75"/>
        <v>0</v>
      </c>
      <c r="M206" s="31">
        <v>0</v>
      </c>
      <c r="N206" s="30">
        <f t="shared" si="66"/>
        <v>0</v>
      </c>
      <c r="O206" s="17">
        <f t="shared" si="76"/>
        <v>0</v>
      </c>
      <c r="P206" s="17">
        <f t="shared" si="81"/>
        <v>0</v>
      </c>
      <c r="R206" s="17">
        <f t="shared" si="71"/>
        <v>0</v>
      </c>
      <c r="S206" s="17">
        <f t="shared" si="71"/>
        <v>0</v>
      </c>
      <c r="T206" s="17">
        <f t="shared" si="71"/>
        <v>0</v>
      </c>
      <c r="U206" s="17">
        <f t="shared" si="71"/>
        <v>0</v>
      </c>
      <c r="V206" s="17">
        <f t="shared" si="71"/>
        <v>0</v>
      </c>
      <c r="W206" s="17">
        <f t="shared" si="71"/>
        <v>0</v>
      </c>
      <c r="X206" s="17">
        <f t="shared" si="71"/>
        <v>0</v>
      </c>
      <c r="Z206" s="17">
        <f t="shared" si="70"/>
        <v>0</v>
      </c>
      <c r="AA206" s="17">
        <f t="shared" si="70"/>
        <v>0</v>
      </c>
      <c r="AB206" s="17">
        <f t="shared" si="70"/>
        <v>0</v>
      </c>
      <c r="AC206" s="17">
        <f t="shared" si="70"/>
        <v>0</v>
      </c>
      <c r="AE206" s="36">
        <f t="shared" si="67"/>
        <v>0</v>
      </c>
      <c r="AF206" s="5"/>
    </row>
    <row r="207" spans="1:32" ht="15">
      <c r="A207" s="24" t="s">
        <v>12623</v>
      </c>
      <c r="B207" s="15">
        <f t="shared" si="72"/>
        <v>0</v>
      </c>
      <c r="C207" s="22" t="s">
        <v>12624</v>
      </c>
      <c r="D207" s="10">
        <f t="shared" si="77"/>
        <v>0</v>
      </c>
      <c r="E207" s="17">
        <f t="shared" si="73"/>
        <v>0</v>
      </c>
      <c r="F207" s="18">
        <f t="shared" si="78"/>
        <v>0</v>
      </c>
      <c r="G207" s="19">
        <f t="shared" si="65"/>
        <v>0</v>
      </c>
      <c r="H207" s="20">
        <v>0</v>
      </c>
      <c r="I207" s="17">
        <f t="shared" si="74"/>
        <v>0</v>
      </c>
      <c r="J207" s="10">
        <f t="shared" si="79"/>
        <v>0</v>
      </c>
      <c r="K207" s="17">
        <f t="shared" si="80"/>
        <v>0</v>
      </c>
      <c r="L207" s="3">
        <f t="shared" si="75"/>
        <v>0</v>
      </c>
      <c r="M207" s="31">
        <v>0</v>
      </c>
      <c r="N207" s="30">
        <f t="shared" si="66"/>
        <v>0</v>
      </c>
      <c r="O207" s="17">
        <f t="shared" si="76"/>
        <v>0</v>
      </c>
      <c r="P207" s="17">
        <f t="shared" si="81"/>
        <v>0</v>
      </c>
      <c r="R207" s="17">
        <f t="shared" si="71"/>
        <v>0</v>
      </c>
      <c r="S207" s="17">
        <f t="shared" si="71"/>
        <v>0</v>
      </c>
      <c r="T207" s="17">
        <f t="shared" si="71"/>
        <v>0</v>
      </c>
      <c r="U207" s="17">
        <f t="shared" si="71"/>
        <v>0</v>
      </c>
      <c r="V207" s="17">
        <f t="shared" si="71"/>
        <v>0</v>
      </c>
      <c r="W207" s="17">
        <f t="shared" si="71"/>
        <v>0</v>
      </c>
      <c r="X207" s="17">
        <f t="shared" si="71"/>
        <v>0</v>
      </c>
      <c r="Z207" s="17">
        <f t="shared" si="70"/>
        <v>0</v>
      </c>
      <c r="AA207" s="17">
        <f t="shared" si="70"/>
        <v>0</v>
      </c>
      <c r="AB207" s="17">
        <f t="shared" si="70"/>
        <v>0</v>
      </c>
      <c r="AC207" s="17">
        <f t="shared" si="70"/>
        <v>0</v>
      </c>
      <c r="AE207" s="36">
        <f t="shared" si="67"/>
        <v>0</v>
      </c>
      <c r="AF207" s="5"/>
    </row>
    <row r="208" spans="1:32" ht="15">
      <c r="A208" s="24" t="s">
        <v>12625</v>
      </c>
      <c r="B208" s="15">
        <f t="shared" si="72"/>
        <v>0</v>
      </c>
      <c r="C208" s="22" t="s">
        <v>12626</v>
      </c>
      <c r="D208" s="10">
        <f t="shared" si="77"/>
        <v>0</v>
      </c>
      <c r="E208" s="17">
        <f t="shared" si="73"/>
        <v>0</v>
      </c>
      <c r="F208" s="18">
        <f t="shared" si="78"/>
        <v>0</v>
      </c>
      <c r="G208" s="19">
        <f t="shared" si="65"/>
        <v>0</v>
      </c>
      <c r="H208" s="23">
        <v>0</v>
      </c>
      <c r="I208" s="17">
        <f t="shared" si="74"/>
        <v>0</v>
      </c>
      <c r="J208" s="10">
        <f t="shared" si="79"/>
        <v>0</v>
      </c>
      <c r="K208" s="17">
        <f t="shared" si="80"/>
        <v>0</v>
      </c>
      <c r="L208" s="3">
        <f t="shared" si="75"/>
        <v>0</v>
      </c>
      <c r="M208" s="31">
        <v>0</v>
      </c>
      <c r="N208" s="30">
        <f t="shared" si="66"/>
        <v>0</v>
      </c>
      <c r="O208" s="17">
        <f t="shared" si="76"/>
        <v>0</v>
      </c>
      <c r="P208" s="17">
        <f t="shared" si="81"/>
        <v>0</v>
      </c>
      <c r="R208" s="17">
        <f t="shared" ref="R208:X217" si="82">SUMPRODUCT(R$374:R$599*(LEFT($A$374:$A$599,LEN($A208))=$A208))</f>
        <v>0</v>
      </c>
      <c r="S208" s="17">
        <f t="shared" si="82"/>
        <v>0</v>
      </c>
      <c r="T208" s="17">
        <f t="shared" si="82"/>
        <v>0</v>
      </c>
      <c r="U208" s="17">
        <f t="shared" si="82"/>
        <v>0</v>
      </c>
      <c r="V208" s="17">
        <f t="shared" si="82"/>
        <v>0</v>
      </c>
      <c r="W208" s="17">
        <f t="shared" si="82"/>
        <v>0</v>
      </c>
      <c r="X208" s="17">
        <f t="shared" si="82"/>
        <v>0</v>
      </c>
      <c r="Z208" s="17">
        <f t="shared" ref="Z208:AC227" si="83">SUMPRODUCT(Z$374:Z$599*(LEFT($A$374:$A$599,LEN($A208))=$A208))</f>
        <v>0</v>
      </c>
      <c r="AA208" s="17">
        <f t="shared" si="83"/>
        <v>0</v>
      </c>
      <c r="AB208" s="17">
        <f t="shared" si="83"/>
        <v>0</v>
      </c>
      <c r="AC208" s="17">
        <f t="shared" si="83"/>
        <v>0</v>
      </c>
      <c r="AE208" s="36">
        <f t="shared" si="67"/>
        <v>0</v>
      </c>
      <c r="AF208" s="33"/>
    </row>
    <row r="209" spans="1:32" ht="15">
      <c r="A209" s="24" t="s">
        <v>12627</v>
      </c>
      <c r="B209" s="15">
        <f t="shared" si="72"/>
        <v>0</v>
      </c>
      <c r="C209" s="22" t="s">
        <v>12628</v>
      </c>
      <c r="D209" s="10">
        <f t="shared" si="77"/>
        <v>0</v>
      </c>
      <c r="E209" s="17">
        <f t="shared" si="73"/>
        <v>0</v>
      </c>
      <c r="F209" s="18">
        <f t="shared" si="78"/>
        <v>0</v>
      </c>
      <c r="G209" s="19">
        <f t="shared" si="65"/>
        <v>0</v>
      </c>
      <c r="H209" s="23">
        <v>0</v>
      </c>
      <c r="I209" s="17">
        <f t="shared" si="74"/>
        <v>0</v>
      </c>
      <c r="J209" s="10">
        <f t="shared" si="79"/>
        <v>0</v>
      </c>
      <c r="K209" s="17">
        <f t="shared" si="80"/>
        <v>0</v>
      </c>
      <c r="L209" s="3">
        <f t="shared" si="75"/>
        <v>0</v>
      </c>
      <c r="M209" s="31">
        <v>0</v>
      </c>
      <c r="N209" s="30">
        <f t="shared" si="66"/>
        <v>0</v>
      </c>
      <c r="O209" s="17">
        <f t="shared" si="76"/>
        <v>0</v>
      </c>
      <c r="P209" s="17">
        <f t="shared" si="81"/>
        <v>0</v>
      </c>
      <c r="R209" s="17">
        <f t="shared" si="82"/>
        <v>0</v>
      </c>
      <c r="S209" s="17">
        <f t="shared" si="82"/>
        <v>0</v>
      </c>
      <c r="T209" s="17">
        <f t="shared" si="82"/>
        <v>0</v>
      </c>
      <c r="U209" s="17">
        <f t="shared" si="82"/>
        <v>0</v>
      </c>
      <c r="V209" s="17">
        <f t="shared" si="82"/>
        <v>0</v>
      </c>
      <c r="W209" s="17">
        <f t="shared" si="82"/>
        <v>0</v>
      </c>
      <c r="X209" s="17">
        <f t="shared" si="82"/>
        <v>0</v>
      </c>
      <c r="Z209" s="17">
        <f t="shared" si="83"/>
        <v>0</v>
      </c>
      <c r="AA209" s="17">
        <f t="shared" si="83"/>
        <v>0</v>
      </c>
      <c r="AB209" s="17">
        <f t="shared" si="83"/>
        <v>0</v>
      </c>
      <c r="AC209" s="17">
        <f t="shared" si="83"/>
        <v>0</v>
      </c>
      <c r="AE209" s="36">
        <f t="shared" si="67"/>
        <v>0</v>
      </c>
      <c r="AF209" s="33"/>
    </row>
    <row r="210" spans="1:32" ht="15">
      <c r="A210" s="24" t="s">
        <v>12629</v>
      </c>
      <c r="B210" s="15">
        <f t="shared" si="72"/>
        <v>0</v>
      </c>
      <c r="C210" s="22" t="s">
        <v>12630</v>
      </c>
      <c r="D210" s="10">
        <f t="shared" si="77"/>
        <v>0</v>
      </c>
      <c r="E210" s="17">
        <f t="shared" si="73"/>
        <v>0</v>
      </c>
      <c r="F210" s="18">
        <f t="shared" si="78"/>
        <v>0</v>
      </c>
      <c r="G210" s="19">
        <f t="shared" si="65"/>
        <v>0</v>
      </c>
      <c r="H210" s="23">
        <v>0</v>
      </c>
      <c r="I210" s="17">
        <f t="shared" si="74"/>
        <v>0</v>
      </c>
      <c r="J210" s="10">
        <f t="shared" si="79"/>
        <v>0</v>
      </c>
      <c r="K210" s="17">
        <f t="shared" si="80"/>
        <v>0</v>
      </c>
      <c r="L210" s="3">
        <f t="shared" si="75"/>
        <v>0</v>
      </c>
      <c r="M210" s="31">
        <v>0</v>
      </c>
      <c r="N210" s="30">
        <f t="shared" si="66"/>
        <v>0</v>
      </c>
      <c r="O210" s="17">
        <f t="shared" si="76"/>
        <v>0</v>
      </c>
      <c r="P210" s="17">
        <f t="shared" si="81"/>
        <v>0</v>
      </c>
      <c r="R210" s="17">
        <f t="shared" si="82"/>
        <v>0</v>
      </c>
      <c r="S210" s="17">
        <f t="shared" si="82"/>
        <v>0</v>
      </c>
      <c r="T210" s="17">
        <f t="shared" si="82"/>
        <v>0</v>
      </c>
      <c r="U210" s="17">
        <f t="shared" si="82"/>
        <v>0</v>
      </c>
      <c r="V210" s="17">
        <f t="shared" si="82"/>
        <v>0</v>
      </c>
      <c r="W210" s="17">
        <f t="shared" si="82"/>
        <v>0</v>
      </c>
      <c r="X210" s="17">
        <f t="shared" si="82"/>
        <v>0</v>
      </c>
      <c r="Z210" s="17">
        <f t="shared" si="83"/>
        <v>0</v>
      </c>
      <c r="AA210" s="17">
        <f t="shared" si="83"/>
        <v>0</v>
      </c>
      <c r="AB210" s="17">
        <f t="shared" si="83"/>
        <v>0</v>
      </c>
      <c r="AC210" s="17">
        <f t="shared" si="83"/>
        <v>0</v>
      </c>
      <c r="AE210" s="36">
        <f t="shared" si="67"/>
        <v>0</v>
      </c>
      <c r="AF210" s="5"/>
    </row>
    <row r="211" spans="1:32" ht="15">
      <c r="A211" s="24" t="s">
        <v>12631</v>
      </c>
      <c r="B211" s="15">
        <f t="shared" si="72"/>
        <v>0</v>
      </c>
      <c r="C211" s="22" t="s">
        <v>12632</v>
      </c>
      <c r="D211" s="10">
        <f t="shared" si="77"/>
        <v>0</v>
      </c>
      <c r="E211" s="17">
        <f t="shared" si="73"/>
        <v>0</v>
      </c>
      <c r="F211" s="18">
        <f t="shared" si="78"/>
        <v>0</v>
      </c>
      <c r="G211" s="19">
        <f t="shared" si="65"/>
        <v>0</v>
      </c>
      <c r="H211" s="23">
        <v>0</v>
      </c>
      <c r="I211" s="17">
        <f t="shared" si="74"/>
        <v>0</v>
      </c>
      <c r="J211" s="10">
        <f t="shared" si="79"/>
        <v>0</v>
      </c>
      <c r="K211" s="17">
        <f t="shared" si="80"/>
        <v>0</v>
      </c>
      <c r="L211" s="3">
        <f t="shared" si="75"/>
        <v>0</v>
      </c>
      <c r="M211" s="31">
        <v>0</v>
      </c>
      <c r="N211" s="30">
        <f t="shared" si="66"/>
        <v>0</v>
      </c>
      <c r="O211" s="17">
        <f t="shared" si="76"/>
        <v>0</v>
      </c>
      <c r="P211" s="17">
        <f t="shared" si="81"/>
        <v>0</v>
      </c>
      <c r="R211" s="17">
        <f t="shared" si="82"/>
        <v>0</v>
      </c>
      <c r="S211" s="17">
        <f t="shared" si="82"/>
        <v>0</v>
      </c>
      <c r="T211" s="17">
        <f t="shared" si="82"/>
        <v>0</v>
      </c>
      <c r="U211" s="17">
        <f t="shared" si="82"/>
        <v>0</v>
      </c>
      <c r="V211" s="17">
        <f t="shared" si="82"/>
        <v>0</v>
      </c>
      <c r="W211" s="17">
        <f t="shared" si="82"/>
        <v>0</v>
      </c>
      <c r="X211" s="17">
        <f t="shared" si="82"/>
        <v>0</v>
      </c>
      <c r="Z211" s="17">
        <f t="shared" si="83"/>
        <v>0</v>
      </c>
      <c r="AA211" s="17">
        <f t="shared" si="83"/>
        <v>0</v>
      </c>
      <c r="AB211" s="17">
        <f t="shared" si="83"/>
        <v>0</v>
      </c>
      <c r="AC211" s="17">
        <f t="shared" si="83"/>
        <v>0</v>
      </c>
      <c r="AE211" s="36">
        <f t="shared" si="67"/>
        <v>0</v>
      </c>
      <c r="AF211" s="5"/>
    </row>
    <row r="212" spans="1:32" ht="15">
      <c r="A212" s="24" t="s">
        <v>12633</v>
      </c>
      <c r="B212" s="15">
        <f t="shared" si="72"/>
        <v>0</v>
      </c>
      <c r="C212" s="22" t="s">
        <v>12634</v>
      </c>
      <c r="D212" s="10">
        <f t="shared" si="77"/>
        <v>0</v>
      </c>
      <c r="E212" s="17">
        <f t="shared" si="73"/>
        <v>0</v>
      </c>
      <c r="F212" s="18">
        <f t="shared" si="78"/>
        <v>0</v>
      </c>
      <c r="G212" s="19">
        <f t="shared" si="65"/>
        <v>0</v>
      </c>
      <c r="H212" s="23">
        <v>0</v>
      </c>
      <c r="I212" s="17">
        <f t="shared" si="74"/>
        <v>0</v>
      </c>
      <c r="J212" s="10">
        <f t="shared" si="79"/>
        <v>0</v>
      </c>
      <c r="K212" s="17">
        <f t="shared" si="80"/>
        <v>0</v>
      </c>
      <c r="L212" s="3">
        <f t="shared" si="75"/>
        <v>0</v>
      </c>
      <c r="M212" s="31">
        <v>0</v>
      </c>
      <c r="N212" s="30">
        <f t="shared" si="66"/>
        <v>0</v>
      </c>
      <c r="O212" s="17">
        <f t="shared" si="76"/>
        <v>0</v>
      </c>
      <c r="P212" s="17">
        <f t="shared" si="81"/>
        <v>0</v>
      </c>
      <c r="R212" s="17">
        <f t="shared" si="82"/>
        <v>0</v>
      </c>
      <c r="S212" s="17">
        <f t="shared" si="82"/>
        <v>0</v>
      </c>
      <c r="T212" s="17">
        <f t="shared" si="82"/>
        <v>0</v>
      </c>
      <c r="U212" s="17">
        <f t="shared" si="82"/>
        <v>0</v>
      </c>
      <c r="V212" s="17">
        <f t="shared" si="82"/>
        <v>0</v>
      </c>
      <c r="W212" s="17">
        <f t="shared" si="82"/>
        <v>0</v>
      </c>
      <c r="X212" s="17">
        <f t="shared" si="82"/>
        <v>0</v>
      </c>
      <c r="Z212" s="17">
        <f t="shared" si="83"/>
        <v>0</v>
      </c>
      <c r="AA212" s="17">
        <f t="shared" si="83"/>
        <v>0</v>
      </c>
      <c r="AB212" s="17">
        <f t="shared" si="83"/>
        <v>0</v>
      </c>
      <c r="AC212" s="17">
        <f t="shared" si="83"/>
        <v>0</v>
      </c>
      <c r="AE212" s="36">
        <f t="shared" si="67"/>
        <v>0</v>
      </c>
      <c r="AF212" s="33"/>
    </row>
    <row r="213" spans="1:32" ht="15">
      <c r="A213" s="24" t="s">
        <v>12635</v>
      </c>
      <c r="B213" s="15">
        <f t="shared" si="72"/>
        <v>0</v>
      </c>
      <c r="C213" s="22" t="s">
        <v>12636</v>
      </c>
      <c r="D213" s="10">
        <f t="shared" si="77"/>
        <v>0</v>
      </c>
      <c r="E213" s="17">
        <f t="shared" si="73"/>
        <v>0</v>
      </c>
      <c r="F213" s="18">
        <f t="shared" si="78"/>
        <v>0</v>
      </c>
      <c r="G213" s="19">
        <f t="shared" si="65"/>
        <v>0</v>
      </c>
      <c r="H213" s="23">
        <v>0</v>
      </c>
      <c r="I213" s="17">
        <f t="shared" si="74"/>
        <v>0</v>
      </c>
      <c r="J213" s="10">
        <f t="shared" si="79"/>
        <v>0</v>
      </c>
      <c r="K213" s="17">
        <f t="shared" si="80"/>
        <v>0</v>
      </c>
      <c r="L213" s="3">
        <f t="shared" si="75"/>
        <v>0</v>
      </c>
      <c r="M213" s="31">
        <v>0</v>
      </c>
      <c r="N213" s="30">
        <f t="shared" si="66"/>
        <v>0</v>
      </c>
      <c r="O213" s="17">
        <f t="shared" si="76"/>
        <v>0</v>
      </c>
      <c r="P213" s="17">
        <f t="shared" si="81"/>
        <v>0</v>
      </c>
      <c r="R213" s="17">
        <f t="shared" si="82"/>
        <v>0</v>
      </c>
      <c r="S213" s="17">
        <f t="shared" si="82"/>
        <v>0</v>
      </c>
      <c r="T213" s="17">
        <f t="shared" si="82"/>
        <v>0</v>
      </c>
      <c r="U213" s="17">
        <f t="shared" si="82"/>
        <v>0</v>
      </c>
      <c r="V213" s="17">
        <f t="shared" si="82"/>
        <v>0</v>
      </c>
      <c r="W213" s="17">
        <f t="shared" si="82"/>
        <v>0</v>
      </c>
      <c r="X213" s="17">
        <f t="shared" si="82"/>
        <v>0</v>
      </c>
      <c r="Z213" s="17">
        <f t="shared" si="83"/>
        <v>0</v>
      </c>
      <c r="AA213" s="17">
        <f t="shared" si="83"/>
        <v>0</v>
      </c>
      <c r="AB213" s="17">
        <f t="shared" si="83"/>
        <v>0</v>
      </c>
      <c r="AC213" s="17">
        <f t="shared" si="83"/>
        <v>0</v>
      </c>
      <c r="AE213" s="36">
        <f t="shared" si="67"/>
        <v>0</v>
      </c>
      <c r="AF213" s="33"/>
    </row>
    <row r="214" spans="1:32" ht="15">
      <c r="A214" s="24" t="s">
        <v>12637</v>
      </c>
      <c r="B214" s="15">
        <f t="shared" si="72"/>
        <v>0</v>
      </c>
      <c r="C214" s="22" t="s">
        <v>12638</v>
      </c>
      <c r="D214" s="10">
        <f t="shared" si="77"/>
        <v>0</v>
      </c>
      <c r="E214" s="17">
        <f t="shared" si="73"/>
        <v>0</v>
      </c>
      <c r="F214" s="18">
        <f t="shared" si="78"/>
        <v>0</v>
      </c>
      <c r="G214" s="19">
        <f t="shared" si="65"/>
        <v>0</v>
      </c>
      <c r="H214" s="23">
        <v>0</v>
      </c>
      <c r="I214" s="17">
        <f t="shared" si="74"/>
        <v>0</v>
      </c>
      <c r="J214" s="10">
        <f t="shared" si="79"/>
        <v>0</v>
      </c>
      <c r="K214" s="17">
        <f t="shared" si="80"/>
        <v>0</v>
      </c>
      <c r="L214" s="3">
        <f t="shared" si="75"/>
        <v>0</v>
      </c>
      <c r="M214" s="31">
        <v>0</v>
      </c>
      <c r="N214" s="30">
        <f t="shared" si="66"/>
        <v>0</v>
      </c>
      <c r="O214" s="17">
        <f t="shared" si="76"/>
        <v>0</v>
      </c>
      <c r="P214" s="17">
        <f t="shared" si="81"/>
        <v>0</v>
      </c>
      <c r="R214" s="17">
        <f t="shared" si="82"/>
        <v>0</v>
      </c>
      <c r="S214" s="17">
        <f t="shared" si="82"/>
        <v>0</v>
      </c>
      <c r="T214" s="17">
        <f t="shared" si="82"/>
        <v>0</v>
      </c>
      <c r="U214" s="17">
        <f t="shared" si="82"/>
        <v>0</v>
      </c>
      <c r="V214" s="17">
        <f t="shared" si="82"/>
        <v>0</v>
      </c>
      <c r="W214" s="17">
        <f t="shared" si="82"/>
        <v>0</v>
      </c>
      <c r="X214" s="17">
        <f t="shared" si="82"/>
        <v>0</v>
      </c>
      <c r="Z214" s="17">
        <f t="shared" si="83"/>
        <v>0</v>
      </c>
      <c r="AA214" s="17">
        <f t="shared" si="83"/>
        <v>0</v>
      </c>
      <c r="AB214" s="17">
        <f t="shared" si="83"/>
        <v>0</v>
      </c>
      <c r="AC214" s="17">
        <f t="shared" si="83"/>
        <v>0</v>
      </c>
      <c r="AE214" s="36">
        <f t="shared" si="67"/>
        <v>0</v>
      </c>
      <c r="AF214" s="5"/>
    </row>
    <row r="215" spans="1:32" ht="15">
      <c r="A215" s="24" t="s">
        <v>12639</v>
      </c>
      <c r="B215" s="15">
        <f t="shared" si="72"/>
        <v>0</v>
      </c>
      <c r="C215" s="22" t="s">
        <v>12640</v>
      </c>
      <c r="D215" s="10">
        <f t="shared" si="77"/>
        <v>0</v>
      </c>
      <c r="E215" s="17">
        <f t="shared" si="73"/>
        <v>0</v>
      </c>
      <c r="F215" s="18">
        <f t="shared" si="78"/>
        <v>0</v>
      </c>
      <c r="G215" s="19">
        <f t="shared" si="65"/>
        <v>0</v>
      </c>
      <c r="H215" s="23">
        <v>0</v>
      </c>
      <c r="I215" s="17">
        <f t="shared" si="74"/>
        <v>0</v>
      </c>
      <c r="J215" s="10">
        <f t="shared" si="79"/>
        <v>0</v>
      </c>
      <c r="K215" s="17">
        <f t="shared" si="80"/>
        <v>0</v>
      </c>
      <c r="L215" s="3">
        <f t="shared" si="75"/>
        <v>0</v>
      </c>
      <c r="M215" s="31">
        <v>0</v>
      </c>
      <c r="N215" s="30">
        <f t="shared" si="66"/>
        <v>0</v>
      </c>
      <c r="O215" s="17">
        <f t="shared" si="76"/>
        <v>0</v>
      </c>
      <c r="P215" s="17">
        <f t="shared" si="81"/>
        <v>0</v>
      </c>
      <c r="R215" s="17">
        <f t="shared" si="82"/>
        <v>0</v>
      </c>
      <c r="S215" s="17">
        <f t="shared" si="82"/>
        <v>0</v>
      </c>
      <c r="T215" s="17">
        <f t="shared" si="82"/>
        <v>0</v>
      </c>
      <c r="U215" s="17">
        <f t="shared" si="82"/>
        <v>0</v>
      </c>
      <c r="V215" s="17">
        <f t="shared" si="82"/>
        <v>0</v>
      </c>
      <c r="W215" s="17">
        <f t="shared" si="82"/>
        <v>0</v>
      </c>
      <c r="X215" s="17">
        <f t="shared" si="82"/>
        <v>0</v>
      </c>
      <c r="Z215" s="17">
        <f t="shared" si="83"/>
        <v>0</v>
      </c>
      <c r="AA215" s="17">
        <f t="shared" si="83"/>
        <v>0</v>
      </c>
      <c r="AB215" s="17">
        <f t="shared" si="83"/>
        <v>0</v>
      </c>
      <c r="AC215" s="17">
        <f t="shared" si="83"/>
        <v>0</v>
      </c>
      <c r="AE215" s="36">
        <f t="shared" si="67"/>
        <v>0</v>
      </c>
      <c r="AF215" s="5"/>
    </row>
    <row r="216" spans="1:32" ht="15">
      <c r="A216" s="24" t="s">
        <v>12641</v>
      </c>
      <c r="B216" s="15">
        <f t="shared" si="72"/>
        <v>0</v>
      </c>
      <c r="C216" s="22" t="s">
        <v>12642</v>
      </c>
      <c r="D216" s="10">
        <f t="shared" si="77"/>
        <v>0</v>
      </c>
      <c r="E216" s="17">
        <f t="shared" si="73"/>
        <v>0</v>
      </c>
      <c r="F216" s="18">
        <f t="shared" si="78"/>
        <v>0</v>
      </c>
      <c r="G216" s="19">
        <f t="shared" si="65"/>
        <v>0</v>
      </c>
      <c r="H216" s="23">
        <v>0</v>
      </c>
      <c r="I216" s="17">
        <f t="shared" si="74"/>
        <v>0</v>
      </c>
      <c r="J216" s="10">
        <f t="shared" si="79"/>
        <v>0</v>
      </c>
      <c r="K216" s="17">
        <f t="shared" si="80"/>
        <v>0</v>
      </c>
      <c r="L216" s="3">
        <f t="shared" si="75"/>
        <v>0</v>
      </c>
      <c r="M216" s="31">
        <v>0</v>
      </c>
      <c r="N216" s="30">
        <f t="shared" si="66"/>
        <v>0</v>
      </c>
      <c r="O216" s="17">
        <f t="shared" si="76"/>
        <v>0</v>
      </c>
      <c r="P216" s="17">
        <f t="shared" si="81"/>
        <v>0</v>
      </c>
      <c r="R216" s="17">
        <f t="shared" si="82"/>
        <v>0</v>
      </c>
      <c r="S216" s="17">
        <f t="shared" si="82"/>
        <v>0</v>
      </c>
      <c r="T216" s="17">
        <f t="shared" si="82"/>
        <v>0</v>
      </c>
      <c r="U216" s="17">
        <f t="shared" si="82"/>
        <v>0</v>
      </c>
      <c r="V216" s="17">
        <f t="shared" si="82"/>
        <v>0</v>
      </c>
      <c r="W216" s="17">
        <f t="shared" si="82"/>
        <v>0</v>
      </c>
      <c r="X216" s="17">
        <f t="shared" si="82"/>
        <v>0</v>
      </c>
      <c r="Z216" s="17">
        <f t="shared" si="83"/>
        <v>0</v>
      </c>
      <c r="AA216" s="17">
        <f t="shared" si="83"/>
        <v>0</v>
      </c>
      <c r="AB216" s="17">
        <f t="shared" si="83"/>
        <v>0</v>
      </c>
      <c r="AC216" s="17">
        <f t="shared" si="83"/>
        <v>0</v>
      </c>
      <c r="AE216" s="36">
        <f t="shared" si="67"/>
        <v>0</v>
      </c>
      <c r="AF216" s="33"/>
    </row>
    <row r="217" spans="1:32" ht="15">
      <c r="A217" s="24" t="s">
        <v>12643</v>
      </c>
      <c r="B217" s="15">
        <f t="shared" si="72"/>
        <v>0</v>
      </c>
      <c r="C217" s="22" t="s">
        <v>12644</v>
      </c>
      <c r="D217" s="10">
        <f t="shared" si="77"/>
        <v>0</v>
      </c>
      <c r="E217" s="17">
        <f t="shared" si="73"/>
        <v>0</v>
      </c>
      <c r="F217" s="18">
        <f t="shared" si="78"/>
        <v>0</v>
      </c>
      <c r="G217" s="19">
        <f t="shared" si="65"/>
        <v>0</v>
      </c>
      <c r="H217" s="23">
        <v>0</v>
      </c>
      <c r="I217" s="17">
        <f t="shared" si="74"/>
        <v>0</v>
      </c>
      <c r="J217" s="10">
        <f t="shared" si="79"/>
        <v>0</v>
      </c>
      <c r="K217" s="17">
        <f t="shared" si="80"/>
        <v>0</v>
      </c>
      <c r="L217" s="3">
        <f t="shared" si="75"/>
        <v>0</v>
      </c>
      <c r="M217" s="31">
        <v>0</v>
      </c>
      <c r="N217" s="30">
        <f t="shared" si="66"/>
        <v>0</v>
      </c>
      <c r="O217" s="17">
        <f t="shared" si="76"/>
        <v>0</v>
      </c>
      <c r="P217" s="17">
        <f t="shared" si="81"/>
        <v>0</v>
      </c>
      <c r="R217" s="17">
        <f t="shared" si="82"/>
        <v>0</v>
      </c>
      <c r="S217" s="17">
        <f t="shared" si="82"/>
        <v>0</v>
      </c>
      <c r="T217" s="17">
        <f t="shared" si="82"/>
        <v>0</v>
      </c>
      <c r="U217" s="17">
        <f t="shared" si="82"/>
        <v>0</v>
      </c>
      <c r="V217" s="17">
        <f t="shared" si="82"/>
        <v>0</v>
      </c>
      <c r="W217" s="17">
        <f t="shared" si="82"/>
        <v>0</v>
      </c>
      <c r="X217" s="17">
        <f t="shared" si="82"/>
        <v>0</v>
      </c>
      <c r="Z217" s="17">
        <f t="shared" si="83"/>
        <v>0</v>
      </c>
      <c r="AA217" s="17">
        <f t="shared" si="83"/>
        <v>0</v>
      </c>
      <c r="AB217" s="17">
        <f t="shared" si="83"/>
        <v>0</v>
      </c>
      <c r="AC217" s="17">
        <f t="shared" si="83"/>
        <v>0</v>
      </c>
      <c r="AE217" s="36">
        <f t="shared" si="67"/>
        <v>0</v>
      </c>
      <c r="AF217" s="33"/>
    </row>
    <row r="218" spans="1:32" ht="15">
      <c r="A218" s="24" t="s">
        <v>12645</v>
      </c>
      <c r="B218" s="15">
        <f t="shared" si="72"/>
        <v>0</v>
      </c>
      <c r="C218" s="22" t="s">
        <v>12646</v>
      </c>
      <c r="D218" s="10">
        <f t="shared" si="77"/>
        <v>0</v>
      </c>
      <c r="E218" s="17">
        <f t="shared" si="73"/>
        <v>0</v>
      </c>
      <c r="F218" s="18">
        <f t="shared" si="78"/>
        <v>0</v>
      </c>
      <c r="G218" s="19">
        <f t="shared" si="65"/>
        <v>0</v>
      </c>
      <c r="H218" s="23">
        <v>0</v>
      </c>
      <c r="I218" s="17">
        <f t="shared" si="74"/>
        <v>0</v>
      </c>
      <c r="J218" s="10">
        <f t="shared" si="79"/>
        <v>0</v>
      </c>
      <c r="K218" s="17">
        <f t="shared" si="80"/>
        <v>0</v>
      </c>
      <c r="L218" s="3">
        <f t="shared" si="75"/>
        <v>0</v>
      </c>
      <c r="M218" s="31">
        <v>0</v>
      </c>
      <c r="N218" s="30">
        <f t="shared" si="66"/>
        <v>0</v>
      </c>
      <c r="O218" s="17">
        <f t="shared" si="76"/>
        <v>0</v>
      </c>
      <c r="P218" s="17">
        <f t="shared" si="81"/>
        <v>0</v>
      </c>
      <c r="R218" s="17">
        <f t="shared" ref="R218:X227" si="84">SUMPRODUCT(R$374:R$599*(LEFT($A$374:$A$599,LEN($A218))=$A218))</f>
        <v>0</v>
      </c>
      <c r="S218" s="17">
        <f t="shared" si="84"/>
        <v>0</v>
      </c>
      <c r="T218" s="17">
        <f t="shared" si="84"/>
        <v>0</v>
      </c>
      <c r="U218" s="17">
        <f t="shared" si="84"/>
        <v>0</v>
      </c>
      <c r="V218" s="17">
        <f t="shared" si="84"/>
        <v>0</v>
      </c>
      <c r="W218" s="17">
        <f t="shared" si="84"/>
        <v>0</v>
      </c>
      <c r="X218" s="17">
        <f t="shared" si="84"/>
        <v>0</v>
      </c>
      <c r="Z218" s="17">
        <f t="shared" si="83"/>
        <v>0</v>
      </c>
      <c r="AA218" s="17">
        <f t="shared" si="83"/>
        <v>0</v>
      </c>
      <c r="AB218" s="17">
        <f t="shared" si="83"/>
        <v>0</v>
      </c>
      <c r="AC218" s="17">
        <f t="shared" si="83"/>
        <v>0</v>
      </c>
      <c r="AE218" s="36">
        <f t="shared" si="67"/>
        <v>0</v>
      </c>
      <c r="AF218" s="5"/>
    </row>
    <row r="219" spans="1:32" ht="15">
      <c r="A219" s="24" t="s">
        <v>12647</v>
      </c>
      <c r="B219" s="15">
        <f t="shared" si="72"/>
        <v>0</v>
      </c>
      <c r="C219" s="22" t="s">
        <v>12648</v>
      </c>
      <c r="D219" s="10">
        <f t="shared" si="77"/>
        <v>0</v>
      </c>
      <c r="E219" s="17">
        <f t="shared" si="73"/>
        <v>0</v>
      </c>
      <c r="F219" s="18">
        <f t="shared" si="78"/>
        <v>0</v>
      </c>
      <c r="G219" s="19">
        <f t="shared" si="65"/>
        <v>0</v>
      </c>
      <c r="H219" s="20">
        <v>0</v>
      </c>
      <c r="I219" s="17">
        <f t="shared" si="74"/>
        <v>0</v>
      </c>
      <c r="J219" s="10">
        <f t="shared" si="79"/>
        <v>0</v>
      </c>
      <c r="K219" s="17">
        <f t="shared" si="80"/>
        <v>0</v>
      </c>
      <c r="L219" s="3">
        <f t="shared" si="75"/>
        <v>0</v>
      </c>
      <c r="M219" s="31">
        <v>0</v>
      </c>
      <c r="N219" s="30">
        <f t="shared" si="66"/>
        <v>0</v>
      </c>
      <c r="O219" s="17">
        <f t="shared" si="76"/>
        <v>0</v>
      </c>
      <c r="P219" s="17">
        <f t="shared" si="81"/>
        <v>0</v>
      </c>
      <c r="R219" s="17">
        <f t="shared" si="84"/>
        <v>0</v>
      </c>
      <c r="S219" s="17">
        <f t="shared" si="84"/>
        <v>0</v>
      </c>
      <c r="T219" s="17">
        <f t="shared" si="84"/>
        <v>0</v>
      </c>
      <c r="U219" s="17">
        <f t="shared" si="84"/>
        <v>0</v>
      </c>
      <c r="V219" s="17">
        <f t="shared" si="84"/>
        <v>0</v>
      </c>
      <c r="W219" s="17">
        <f t="shared" si="84"/>
        <v>0</v>
      </c>
      <c r="X219" s="17">
        <f t="shared" si="84"/>
        <v>0</v>
      </c>
      <c r="Z219" s="17">
        <f t="shared" si="83"/>
        <v>0</v>
      </c>
      <c r="AA219" s="17">
        <f t="shared" si="83"/>
        <v>0</v>
      </c>
      <c r="AB219" s="17">
        <f t="shared" si="83"/>
        <v>0</v>
      </c>
      <c r="AC219" s="17">
        <f t="shared" si="83"/>
        <v>0</v>
      </c>
      <c r="AE219" s="36">
        <f t="shared" si="67"/>
        <v>0</v>
      </c>
      <c r="AF219" s="5"/>
    </row>
    <row r="220" spans="1:32" ht="15">
      <c r="A220" s="24" t="s">
        <v>12649</v>
      </c>
      <c r="B220" s="15">
        <f t="shared" si="72"/>
        <v>0</v>
      </c>
      <c r="C220" s="22" t="s">
        <v>12650</v>
      </c>
      <c r="D220" s="10">
        <f t="shared" si="77"/>
        <v>0</v>
      </c>
      <c r="E220" s="17">
        <f t="shared" si="73"/>
        <v>0</v>
      </c>
      <c r="F220" s="18">
        <f t="shared" si="78"/>
        <v>0</v>
      </c>
      <c r="G220" s="19">
        <f t="shared" si="65"/>
        <v>0</v>
      </c>
      <c r="H220" s="23">
        <v>0</v>
      </c>
      <c r="I220" s="17">
        <f t="shared" si="74"/>
        <v>0</v>
      </c>
      <c r="J220" s="10">
        <f t="shared" si="79"/>
        <v>0</v>
      </c>
      <c r="K220" s="17">
        <f t="shared" si="80"/>
        <v>0</v>
      </c>
      <c r="L220" s="3">
        <f t="shared" si="75"/>
        <v>0</v>
      </c>
      <c r="M220" s="31">
        <v>0</v>
      </c>
      <c r="N220" s="30">
        <f t="shared" si="66"/>
        <v>0</v>
      </c>
      <c r="O220" s="17">
        <f t="shared" si="76"/>
        <v>0</v>
      </c>
      <c r="P220" s="17">
        <f t="shared" si="81"/>
        <v>0</v>
      </c>
      <c r="R220" s="17">
        <f t="shared" si="84"/>
        <v>0</v>
      </c>
      <c r="S220" s="17">
        <f t="shared" si="84"/>
        <v>0</v>
      </c>
      <c r="T220" s="17">
        <f t="shared" si="84"/>
        <v>0</v>
      </c>
      <c r="U220" s="17">
        <f t="shared" si="84"/>
        <v>0</v>
      </c>
      <c r="V220" s="17">
        <f t="shared" si="84"/>
        <v>0</v>
      </c>
      <c r="W220" s="17">
        <f t="shared" si="84"/>
        <v>0</v>
      </c>
      <c r="X220" s="17">
        <f t="shared" si="84"/>
        <v>0</v>
      </c>
      <c r="Z220" s="17">
        <f t="shared" si="83"/>
        <v>0</v>
      </c>
      <c r="AA220" s="17">
        <f t="shared" si="83"/>
        <v>0</v>
      </c>
      <c r="AB220" s="17">
        <f t="shared" si="83"/>
        <v>0</v>
      </c>
      <c r="AC220" s="17">
        <f t="shared" si="83"/>
        <v>0</v>
      </c>
      <c r="AE220" s="36">
        <f t="shared" si="67"/>
        <v>0</v>
      </c>
      <c r="AF220" s="33"/>
    </row>
    <row r="221" spans="1:32" ht="15">
      <c r="A221" s="24" t="s">
        <v>12651</v>
      </c>
      <c r="B221" s="15">
        <f t="shared" si="72"/>
        <v>0</v>
      </c>
      <c r="C221" s="22" t="s">
        <v>12652</v>
      </c>
      <c r="D221" s="10">
        <f t="shared" si="77"/>
        <v>0</v>
      </c>
      <c r="E221" s="17">
        <f t="shared" si="73"/>
        <v>0</v>
      </c>
      <c r="F221" s="18">
        <f t="shared" si="78"/>
        <v>0</v>
      </c>
      <c r="G221" s="19">
        <f t="shared" si="65"/>
        <v>0</v>
      </c>
      <c r="H221" s="23">
        <v>0</v>
      </c>
      <c r="I221" s="17">
        <f t="shared" si="74"/>
        <v>0</v>
      </c>
      <c r="J221" s="10">
        <f t="shared" si="79"/>
        <v>0</v>
      </c>
      <c r="K221" s="17">
        <f t="shared" si="80"/>
        <v>0</v>
      </c>
      <c r="L221" s="3">
        <f t="shared" si="75"/>
        <v>0</v>
      </c>
      <c r="M221" s="31">
        <v>0</v>
      </c>
      <c r="N221" s="30">
        <f t="shared" si="66"/>
        <v>0</v>
      </c>
      <c r="O221" s="17">
        <f t="shared" si="76"/>
        <v>0</v>
      </c>
      <c r="P221" s="17">
        <f t="shared" si="81"/>
        <v>0</v>
      </c>
      <c r="R221" s="17">
        <f t="shared" si="84"/>
        <v>0</v>
      </c>
      <c r="S221" s="17">
        <f t="shared" si="84"/>
        <v>0</v>
      </c>
      <c r="T221" s="17">
        <f t="shared" si="84"/>
        <v>0</v>
      </c>
      <c r="U221" s="17">
        <f t="shared" si="84"/>
        <v>0</v>
      </c>
      <c r="V221" s="17">
        <f t="shared" si="84"/>
        <v>0</v>
      </c>
      <c r="W221" s="17">
        <f t="shared" si="84"/>
        <v>0</v>
      </c>
      <c r="X221" s="17">
        <f t="shared" si="84"/>
        <v>0</v>
      </c>
      <c r="Z221" s="17">
        <f t="shared" si="83"/>
        <v>0</v>
      </c>
      <c r="AA221" s="17">
        <f t="shared" si="83"/>
        <v>0</v>
      </c>
      <c r="AB221" s="17">
        <f t="shared" si="83"/>
        <v>0</v>
      </c>
      <c r="AC221" s="17">
        <f t="shared" si="83"/>
        <v>0</v>
      </c>
      <c r="AE221" s="36">
        <f t="shared" si="67"/>
        <v>0</v>
      </c>
      <c r="AF221" s="33"/>
    </row>
    <row r="222" spans="1:32" ht="15">
      <c r="A222" s="24" t="s">
        <v>12653</v>
      </c>
      <c r="B222" s="15">
        <f t="shared" si="72"/>
        <v>0</v>
      </c>
      <c r="C222" s="22" t="s">
        <v>12654</v>
      </c>
      <c r="D222" s="10">
        <f t="shared" si="77"/>
        <v>0</v>
      </c>
      <c r="E222" s="17">
        <f t="shared" si="73"/>
        <v>0</v>
      </c>
      <c r="F222" s="18">
        <f t="shared" si="78"/>
        <v>0</v>
      </c>
      <c r="G222" s="19">
        <f t="shared" si="65"/>
        <v>0</v>
      </c>
      <c r="H222" s="23">
        <v>0</v>
      </c>
      <c r="I222" s="17">
        <f t="shared" si="74"/>
        <v>0</v>
      </c>
      <c r="J222" s="10">
        <f t="shared" si="79"/>
        <v>0</v>
      </c>
      <c r="K222" s="17">
        <f t="shared" si="80"/>
        <v>0</v>
      </c>
      <c r="L222" s="3">
        <f t="shared" si="75"/>
        <v>0</v>
      </c>
      <c r="M222" s="31">
        <v>0</v>
      </c>
      <c r="N222" s="30">
        <f t="shared" si="66"/>
        <v>0</v>
      </c>
      <c r="O222" s="17">
        <f t="shared" si="76"/>
        <v>0</v>
      </c>
      <c r="P222" s="17">
        <f t="shared" si="81"/>
        <v>0</v>
      </c>
      <c r="R222" s="17">
        <f t="shared" si="84"/>
        <v>0</v>
      </c>
      <c r="S222" s="17">
        <f t="shared" si="84"/>
        <v>0</v>
      </c>
      <c r="T222" s="17">
        <f t="shared" si="84"/>
        <v>0</v>
      </c>
      <c r="U222" s="17">
        <f t="shared" si="84"/>
        <v>0</v>
      </c>
      <c r="V222" s="17">
        <f t="shared" si="84"/>
        <v>0</v>
      </c>
      <c r="W222" s="17">
        <f t="shared" si="84"/>
        <v>0</v>
      </c>
      <c r="X222" s="17">
        <f t="shared" si="84"/>
        <v>0</v>
      </c>
      <c r="Z222" s="17">
        <f t="shared" si="83"/>
        <v>0</v>
      </c>
      <c r="AA222" s="17">
        <f t="shared" si="83"/>
        <v>0</v>
      </c>
      <c r="AB222" s="17">
        <f t="shared" si="83"/>
        <v>0</v>
      </c>
      <c r="AC222" s="17">
        <f t="shared" si="83"/>
        <v>0</v>
      </c>
      <c r="AE222" s="36">
        <f t="shared" si="67"/>
        <v>0</v>
      </c>
      <c r="AF222" s="5"/>
    </row>
    <row r="223" spans="1:32" ht="15">
      <c r="A223" s="24" t="s">
        <v>12655</v>
      </c>
      <c r="B223" s="15">
        <f t="shared" si="72"/>
        <v>0</v>
      </c>
      <c r="C223" s="22" t="s">
        <v>12656</v>
      </c>
      <c r="D223" s="10">
        <f t="shared" si="77"/>
        <v>0</v>
      </c>
      <c r="E223" s="17">
        <f t="shared" si="73"/>
        <v>0</v>
      </c>
      <c r="F223" s="18">
        <f t="shared" si="78"/>
        <v>0</v>
      </c>
      <c r="G223" s="19">
        <f t="shared" si="65"/>
        <v>0</v>
      </c>
      <c r="H223" s="23">
        <v>0</v>
      </c>
      <c r="I223" s="17">
        <f t="shared" si="74"/>
        <v>0</v>
      </c>
      <c r="J223" s="10">
        <f t="shared" si="79"/>
        <v>0</v>
      </c>
      <c r="K223" s="17">
        <f t="shared" si="80"/>
        <v>0</v>
      </c>
      <c r="L223" s="3">
        <f t="shared" si="75"/>
        <v>0</v>
      </c>
      <c r="M223" s="31">
        <v>0</v>
      </c>
      <c r="N223" s="30">
        <f t="shared" si="66"/>
        <v>0</v>
      </c>
      <c r="O223" s="17">
        <f t="shared" si="76"/>
        <v>0</v>
      </c>
      <c r="P223" s="17">
        <f t="shared" si="81"/>
        <v>0</v>
      </c>
      <c r="R223" s="17">
        <f t="shared" si="84"/>
        <v>0</v>
      </c>
      <c r="S223" s="17">
        <f t="shared" si="84"/>
        <v>0</v>
      </c>
      <c r="T223" s="17">
        <f t="shared" si="84"/>
        <v>0</v>
      </c>
      <c r="U223" s="17">
        <f t="shared" si="84"/>
        <v>0</v>
      </c>
      <c r="V223" s="17">
        <f t="shared" si="84"/>
        <v>0</v>
      </c>
      <c r="W223" s="17">
        <f t="shared" si="84"/>
        <v>0</v>
      </c>
      <c r="X223" s="17">
        <f t="shared" si="84"/>
        <v>0</v>
      </c>
      <c r="Z223" s="17">
        <f t="shared" si="83"/>
        <v>0</v>
      </c>
      <c r="AA223" s="17">
        <f t="shared" si="83"/>
        <v>0</v>
      </c>
      <c r="AB223" s="17">
        <f t="shared" si="83"/>
        <v>0</v>
      </c>
      <c r="AC223" s="17">
        <f t="shared" si="83"/>
        <v>0</v>
      </c>
      <c r="AE223" s="36">
        <f t="shared" si="67"/>
        <v>0</v>
      </c>
      <c r="AF223" s="5"/>
    </row>
    <row r="224" spans="1:32" ht="15">
      <c r="A224" s="24" t="s">
        <v>12657</v>
      </c>
      <c r="B224" s="15">
        <f t="shared" si="72"/>
        <v>0</v>
      </c>
      <c r="C224" s="22" t="s">
        <v>12658</v>
      </c>
      <c r="D224" s="10">
        <f t="shared" si="77"/>
        <v>0</v>
      </c>
      <c r="E224" s="17">
        <f t="shared" si="73"/>
        <v>0</v>
      </c>
      <c r="F224" s="18">
        <f t="shared" si="78"/>
        <v>0</v>
      </c>
      <c r="G224" s="19">
        <f t="shared" si="65"/>
        <v>0</v>
      </c>
      <c r="H224" s="23">
        <v>0</v>
      </c>
      <c r="I224" s="17">
        <f t="shared" si="74"/>
        <v>0</v>
      </c>
      <c r="J224" s="10">
        <f t="shared" si="79"/>
        <v>0</v>
      </c>
      <c r="K224" s="17">
        <f t="shared" si="80"/>
        <v>0</v>
      </c>
      <c r="L224" s="3">
        <f t="shared" si="75"/>
        <v>0</v>
      </c>
      <c r="M224" s="31">
        <v>0</v>
      </c>
      <c r="N224" s="30">
        <f t="shared" si="66"/>
        <v>0</v>
      </c>
      <c r="O224" s="17">
        <f t="shared" si="76"/>
        <v>0</v>
      </c>
      <c r="P224" s="17">
        <f t="shared" si="81"/>
        <v>0</v>
      </c>
      <c r="R224" s="17">
        <f t="shared" si="84"/>
        <v>0</v>
      </c>
      <c r="S224" s="17">
        <f t="shared" si="84"/>
        <v>0</v>
      </c>
      <c r="T224" s="17">
        <f t="shared" si="84"/>
        <v>0</v>
      </c>
      <c r="U224" s="17">
        <f t="shared" si="84"/>
        <v>0</v>
      </c>
      <c r="V224" s="17">
        <f t="shared" si="84"/>
        <v>0</v>
      </c>
      <c r="W224" s="17">
        <f t="shared" si="84"/>
        <v>0</v>
      </c>
      <c r="X224" s="17">
        <f t="shared" si="84"/>
        <v>0</v>
      </c>
      <c r="Z224" s="17">
        <f t="shared" si="83"/>
        <v>0</v>
      </c>
      <c r="AA224" s="17">
        <f t="shared" si="83"/>
        <v>0</v>
      </c>
      <c r="AB224" s="17">
        <f t="shared" si="83"/>
        <v>0</v>
      </c>
      <c r="AC224" s="17">
        <f t="shared" si="83"/>
        <v>0</v>
      </c>
      <c r="AE224" s="36">
        <f t="shared" si="67"/>
        <v>0</v>
      </c>
      <c r="AF224" s="33"/>
    </row>
    <row r="225" spans="1:32" ht="15">
      <c r="A225" s="24" t="s">
        <v>12659</v>
      </c>
      <c r="B225" s="15">
        <f t="shared" si="72"/>
        <v>0</v>
      </c>
      <c r="C225" s="22" t="s">
        <v>12660</v>
      </c>
      <c r="D225" s="10">
        <f t="shared" si="77"/>
        <v>0</v>
      </c>
      <c r="E225" s="17">
        <f t="shared" si="73"/>
        <v>0</v>
      </c>
      <c r="F225" s="18">
        <f t="shared" si="78"/>
        <v>0</v>
      </c>
      <c r="G225" s="19">
        <f t="shared" si="65"/>
        <v>0</v>
      </c>
      <c r="H225" s="23">
        <v>0</v>
      </c>
      <c r="I225" s="17">
        <f t="shared" si="74"/>
        <v>0</v>
      </c>
      <c r="J225" s="10">
        <f t="shared" si="79"/>
        <v>0</v>
      </c>
      <c r="K225" s="17">
        <f t="shared" si="80"/>
        <v>0</v>
      </c>
      <c r="L225" s="3">
        <f t="shared" si="75"/>
        <v>0</v>
      </c>
      <c r="M225" s="31">
        <v>0</v>
      </c>
      <c r="N225" s="30">
        <f t="shared" si="66"/>
        <v>0</v>
      </c>
      <c r="O225" s="17">
        <f t="shared" si="76"/>
        <v>0</v>
      </c>
      <c r="P225" s="17">
        <f t="shared" si="81"/>
        <v>0</v>
      </c>
      <c r="R225" s="17">
        <f t="shared" si="84"/>
        <v>0</v>
      </c>
      <c r="S225" s="17">
        <f t="shared" si="84"/>
        <v>0</v>
      </c>
      <c r="T225" s="17">
        <f t="shared" si="84"/>
        <v>0</v>
      </c>
      <c r="U225" s="17">
        <f t="shared" si="84"/>
        <v>0</v>
      </c>
      <c r="V225" s="17">
        <f t="shared" si="84"/>
        <v>0</v>
      </c>
      <c r="W225" s="17">
        <f t="shared" si="84"/>
        <v>0</v>
      </c>
      <c r="X225" s="17">
        <f t="shared" si="84"/>
        <v>0</v>
      </c>
      <c r="Z225" s="17">
        <f t="shared" si="83"/>
        <v>0</v>
      </c>
      <c r="AA225" s="17">
        <f t="shared" si="83"/>
        <v>0</v>
      </c>
      <c r="AB225" s="17">
        <f t="shared" si="83"/>
        <v>0</v>
      </c>
      <c r="AC225" s="17">
        <f t="shared" si="83"/>
        <v>0</v>
      </c>
      <c r="AE225" s="36">
        <f t="shared" si="67"/>
        <v>0</v>
      </c>
      <c r="AF225" s="33"/>
    </row>
    <row r="226" spans="1:32" ht="15">
      <c r="A226" s="24" t="s">
        <v>12661</v>
      </c>
      <c r="B226" s="15">
        <f t="shared" si="72"/>
        <v>0</v>
      </c>
      <c r="C226" s="22" t="s">
        <v>12662</v>
      </c>
      <c r="D226" s="10">
        <f t="shared" si="77"/>
        <v>0</v>
      </c>
      <c r="E226" s="17">
        <f t="shared" si="73"/>
        <v>0</v>
      </c>
      <c r="F226" s="18">
        <f t="shared" si="78"/>
        <v>0</v>
      </c>
      <c r="G226" s="19">
        <f t="shared" si="65"/>
        <v>0</v>
      </c>
      <c r="H226" s="23">
        <v>0</v>
      </c>
      <c r="I226" s="17">
        <f t="shared" si="74"/>
        <v>0</v>
      </c>
      <c r="J226" s="10">
        <f t="shared" si="79"/>
        <v>0</v>
      </c>
      <c r="K226" s="17">
        <f t="shared" si="80"/>
        <v>0</v>
      </c>
      <c r="L226" s="3">
        <f t="shared" si="75"/>
        <v>0</v>
      </c>
      <c r="M226" s="31">
        <v>0</v>
      </c>
      <c r="N226" s="30">
        <f t="shared" si="66"/>
        <v>0</v>
      </c>
      <c r="O226" s="17">
        <f t="shared" si="76"/>
        <v>0</v>
      </c>
      <c r="P226" s="17">
        <f t="shared" si="81"/>
        <v>0</v>
      </c>
      <c r="R226" s="17">
        <f t="shared" si="84"/>
        <v>0</v>
      </c>
      <c r="S226" s="17">
        <f t="shared" si="84"/>
        <v>0</v>
      </c>
      <c r="T226" s="17">
        <f t="shared" si="84"/>
        <v>0</v>
      </c>
      <c r="U226" s="17">
        <f t="shared" si="84"/>
        <v>0</v>
      </c>
      <c r="V226" s="17">
        <f t="shared" si="84"/>
        <v>0</v>
      </c>
      <c r="W226" s="17">
        <f t="shared" si="84"/>
        <v>0</v>
      </c>
      <c r="X226" s="17">
        <f t="shared" si="84"/>
        <v>0</v>
      </c>
      <c r="Z226" s="17">
        <f t="shared" si="83"/>
        <v>0</v>
      </c>
      <c r="AA226" s="17">
        <f t="shared" si="83"/>
        <v>0</v>
      </c>
      <c r="AB226" s="17">
        <f t="shared" si="83"/>
        <v>0</v>
      </c>
      <c r="AC226" s="17">
        <f t="shared" si="83"/>
        <v>0</v>
      </c>
      <c r="AE226" s="36">
        <f t="shared" si="67"/>
        <v>0</v>
      </c>
      <c r="AF226" s="5"/>
    </row>
    <row r="227" spans="1:32" ht="15">
      <c r="A227" s="24" t="s">
        <v>12663</v>
      </c>
      <c r="B227" s="15">
        <f t="shared" si="72"/>
        <v>0</v>
      </c>
      <c r="C227" s="22" t="s">
        <v>12664</v>
      </c>
      <c r="D227" s="10">
        <f t="shared" si="77"/>
        <v>0</v>
      </c>
      <c r="E227" s="17">
        <f t="shared" si="73"/>
        <v>0</v>
      </c>
      <c r="F227" s="18">
        <f t="shared" si="78"/>
        <v>0</v>
      </c>
      <c r="G227" s="19">
        <f t="shared" si="65"/>
        <v>0</v>
      </c>
      <c r="H227" s="23">
        <v>0</v>
      </c>
      <c r="I227" s="17">
        <f t="shared" si="74"/>
        <v>0</v>
      </c>
      <c r="J227" s="10">
        <f t="shared" si="79"/>
        <v>0</v>
      </c>
      <c r="K227" s="17">
        <f t="shared" si="80"/>
        <v>0</v>
      </c>
      <c r="L227" s="3">
        <f t="shared" si="75"/>
        <v>0</v>
      </c>
      <c r="M227" s="31">
        <v>0</v>
      </c>
      <c r="N227" s="30">
        <f t="shared" si="66"/>
        <v>0</v>
      </c>
      <c r="O227" s="17">
        <f t="shared" si="76"/>
        <v>0</v>
      </c>
      <c r="P227" s="17">
        <f t="shared" si="81"/>
        <v>0</v>
      </c>
      <c r="R227" s="17">
        <f t="shared" si="84"/>
        <v>0</v>
      </c>
      <c r="S227" s="17">
        <f t="shared" si="84"/>
        <v>0</v>
      </c>
      <c r="T227" s="17">
        <f t="shared" si="84"/>
        <v>0</v>
      </c>
      <c r="U227" s="17">
        <f t="shared" si="84"/>
        <v>0</v>
      </c>
      <c r="V227" s="17">
        <f t="shared" si="84"/>
        <v>0</v>
      </c>
      <c r="W227" s="17">
        <f t="shared" si="84"/>
        <v>0</v>
      </c>
      <c r="X227" s="17">
        <f t="shared" si="84"/>
        <v>0</v>
      </c>
      <c r="Z227" s="17">
        <f t="shared" si="83"/>
        <v>0</v>
      </c>
      <c r="AA227" s="17">
        <f t="shared" si="83"/>
        <v>0</v>
      </c>
      <c r="AB227" s="17">
        <f t="shared" si="83"/>
        <v>0</v>
      </c>
      <c r="AC227" s="17">
        <f t="shared" si="83"/>
        <v>0</v>
      </c>
      <c r="AE227" s="36">
        <f t="shared" si="67"/>
        <v>0</v>
      </c>
      <c r="AF227" s="5"/>
    </row>
    <row r="228" spans="1:32" ht="15">
      <c r="A228" s="24" t="s">
        <v>12665</v>
      </c>
      <c r="B228" s="15">
        <f t="shared" si="72"/>
        <v>0</v>
      </c>
      <c r="C228" s="22" t="s">
        <v>12666</v>
      </c>
      <c r="D228" s="10">
        <f t="shared" si="77"/>
        <v>0</v>
      </c>
      <c r="E228" s="17">
        <f t="shared" si="73"/>
        <v>0</v>
      </c>
      <c r="F228" s="18">
        <f t="shared" si="78"/>
        <v>0</v>
      </c>
      <c r="G228" s="19">
        <f t="shared" si="65"/>
        <v>0</v>
      </c>
      <c r="H228" s="23">
        <v>0</v>
      </c>
      <c r="I228" s="17">
        <f t="shared" si="74"/>
        <v>0</v>
      </c>
      <c r="J228" s="10">
        <f t="shared" si="79"/>
        <v>0</v>
      </c>
      <c r="K228" s="17">
        <f t="shared" si="80"/>
        <v>0</v>
      </c>
      <c r="L228" s="3">
        <f t="shared" si="75"/>
        <v>0</v>
      </c>
      <c r="M228" s="31">
        <v>0</v>
      </c>
      <c r="N228" s="30">
        <f t="shared" si="66"/>
        <v>0</v>
      </c>
      <c r="O228" s="17">
        <f t="shared" si="76"/>
        <v>0</v>
      </c>
      <c r="P228" s="17">
        <f t="shared" si="81"/>
        <v>0</v>
      </c>
      <c r="R228" s="17">
        <f t="shared" ref="R228:X237" si="85">SUMPRODUCT(R$374:R$599*(LEFT($A$374:$A$599,LEN($A228))=$A228))</f>
        <v>0</v>
      </c>
      <c r="S228" s="17">
        <f t="shared" si="85"/>
        <v>0</v>
      </c>
      <c r="T228" s="17">
        <f t="shared" si="85"/>
        <v>0</v>
      </c>
      <c r="U228" s="17">
        <f t="shared" si="85"/>
        <v>0</v>
      </c>
      <c r="V228" s="17">
        <f t="shared" si="85"/>
        <v>0</v>
      </c>
      <c r="W228" s="17">
        <f t="shared" si="85"/>
        <v>0</v>
      </c>
      <c r="X228" s="17">
        <f t="shared" si="85"/>
        <v>0</v>
      </c>
      <c r="Z228" s="17">
        <f t="shared" ref="Z228:AC247" si="86">SUMPRODUCT(Z$374:Z$599*(LEFT($A$374:$A$599,LEN($A228))=$A228))</f>
        <v>0</v>
      </c>
      <c r="AA228" s="17">
        <f t="shared" si="86"/>
        <v>0</v>
      </c>
      <c r="AB228" s="17">
        <f t="shared" si="86"/>
        <v>0</v>
      </c>
      <c r="AC228" s="17">
        <f t="shared" si="86"/>
        <v>0</v>
      </c>
      <c r="AE228" s="36">
        <f t="shared" si="67"/>
        <v>0</v>
      </c>
      <c r="AF228" s="33"/>
    </row>
    <row r="229" spans="1:32" ht="15">
      <c r="A229" s="24" t="s">
        <v>12667</v>
      </c>
      <c r="B229" s="15">
        <f t="shared" si="72"/>
        <v>0</v>
      </c>
      <c r="C229" s="22" t="s">
        <v>12668</v>
      </c>
      <c r="D229" s="10">
        <f t="shared" si="77"/>
        <v>0</v>
      </c>
      <c r="E229" s="17">
        <f t="shared" si="73"/>
        <v>0</v>
      </c>
      <c r="F229" s="18">
        <f t="shared" si="78"/>
        <v>0</v>
      </c>
      <c r="G229" s="19">
        <f t="shared" si="65"/>
        <v>0</v>
      </c>
      <c r="H229" s="23">
        <v>0</v>
      </c>
      <c r="I229" s="17">
        <f t="shared" si="74"/>
        <v>0</v>
      </c>
      <c r="J229" s="10">
        <f t="shared" si="79"/>
        <v>0</v>
      </c>
      <c r="K229" s="17">
        <f t="shared" si="80"/>
        <v>0</v>
      </c>
      <c r="L229" s="3">
        <f t="shared" si="75"/>
        <v>0</v>
      </c>
      <c r="M229" s="31">
        <v>0</v>
      </c>
      <c r="N229" s="30">
        <f t="shared" si="66"/>
        <v>0</v>
      </c>
      <c r="O229" s="17">
        <f t="shared" si="76"/>
        <v>0</v>
      </c>
      <c r="P229" s="17">
        <f t="shared" si="81"/>
        <v>0</v>
      </c>
      <c r="R229" s="17">
        <f t="shared" si="85"/>
        <v>0</v>
      </c>
      <c r="S229" s="17">
        <f t="shared" si="85"/>
        <v>0</v>
      </c>
      <c r="T229" s="17">
        <f t="shared" si="85"/>
        <v>0</v>
      </c>
      <c r="U229" s="17">
        <f t="shared" si="85"/>
        <v>0</v>
      </c>
      <c r="V229" s="17">
        <f t="shared" si="85"/>
        <v>0</v>
      </c>
      <c r="W229" s="17">
        <f t="shared" si="85"/>
        <v>0</v>
      </c>
      <c r="X229" s="17">
        <f t="shared" si="85"/>
        <v>0</v>
      </c>
      <c r="Z229" s="17">
        <f t="shared" si="86"/>
        <v>0</v>
      </c>
      <c r="AA229" s="17">
        <f t="shared" si="86"/>
        <v>0</v>
      </c>
      <c r="AB229" s="17">
        <f t="shared" si="86"/>
        <v>0</v>
      </c>
      <c r="AC229" s="17">
        <f t="shared" si="86"/>
        <v>0</v>
      </c>
      <c r="AE229" s="36">
        <f t="shared" si="67"/>
        <v>0</v>
      </c>
      <c r="AF229" s="33"/>
    </row>
    <row r="230" spans="1:32" ht="15">
      <c r="A230" s="24" t="s">
        <v>12669</v>
      </c>
      <c r="B230" s="15">
        <f t="shared" si="72"/>
        <v>0</v>
      </c>
      <c r="C230" s="22" t="s">
        <v>12670</v>
      </c>
      <c r="D230" s="10">
        <f t="shared" si="77"/>
        <v>0</v>
      </c>
      <c r="E230" s="17">
        <f t="shared" si="73"/>
        <v>0</v>
      </c>
      <c r="F230" s="18">
        <f t="shared" si="78"/>
        <v>0</v>
      </c>
      <c r="G230" s="19">
        <f t="shared" si="65"/>
        <v>0</v>
      </c>
      <c r="H230" s="23">
        <v>0</v>
      </c>
      <c r="I230" s="17">
        <f t="shared" si="74"/>
        <v>0</v>
      </c>
      <c r="J230" s="10">
        <f t="shared" si="79"/>
        <v>0</v>
      </c>
      <c r="K230" s="17">
        <f t="shared" si="80"/>
        <v>0</v>
      </c>
      <c r="L230" s="3">
        <f t="shared" si="75"/>
        <v>0</v>
      </c>
      <c r="M230" s="31">
        <v>0</v>
      </c>
      <c r="N230" s="30">
        <f t="shared" si="66"/>
        <v>0</v>
      </c>
      <c r="O230" s="17">
        <f t="shared" si="76"/>
        <v>0</v>
      </c>
      <c r="P230" s="17">
        <f t="shared" si="81"/>
        <v>0</v>
      </c>
      <c r="R230" s="17">
        <f t="shared" si="85"/>
        <v>0</v>
      </c>
      <c r="S230" s="17">
        <f t="shared" si="85"/>
        <v>0</v>
      </c>
      <c r="T230" s="17">
        <f t="shared" si="85"/>
        <v>0</v>
      </c>
      <c r="U230" s="17">
        <f t="shared" si="85"/>
        <v>0</v>
      </c>
      <c r="V230" s="17">
        <f t="shared" si="85"/>
        <v>0</v>
      </c>
      <c r="W230" s="17">
        <f t="shared" si="85"/>
        <v>0</v>
      </c>
      <c r="X230" s="17">
        <f t="shared" si="85"/>
        <v>0</v>
      </c>
      <c r="Z230" s="17">
        <f t="shared" si="86"/>
        <v>0</v>
      </c>
      <c r="AA230" s="17">
        <f t="shared" si="86"/>
        <v>0</v>
      </c>
      <c r="AB230" s="17">
        <f t="shared" si="86"/>
        <v>0</v>
      </c>
      <c r="AC230" s="17">
        <f t="shared" si="86"/>
        <v>0</v>
      </c>
      <c r="AE230" s="36">
        <f t="shared" si="67"/>
        <v>0</v>
      </c>
      <c r="AF230" s="5"/>
    </row>
    <row r="231" spans="1:32" ht="15">
      <c r="A231" s="24" t="s">
        <v>12671</v>
      </c>
      <c r="B231" s="15">
        <f t="shared" si="72"/>
        <v>0</v>
      </c>
      <c r="C231" s="22" t="s">
        <v>12672</v>
      </c>
      <c r="D231" s="10">
        <f t="shared" si="77"/>
        <v>0</v>
      </c>
      <c r="E231" s="17">
        <f t="shared" si="73"/>
        <v>0</v>
      </c>
      <c r="F231" s="18">
        <f t="shared" si="78"/>
        <v>0</v>
      </c>
      <c r="G231" s="19">
        <f t="shared" si="65"/>
        <v>0</v>
      </c>
      <c r="H231" s="23">
        <v>0</v>
      </c>
      <c r="I231" s="17">
        <f t="shared" si="74"/>
        <v>0</v>
      </c>
      <c r="J231" s="10">
        <f t="shared" si="79"/>
        <v>0</v>
      </c>
      <c r="K231" s="17">
        <f t="shared" si="80"/>
        <v>0</v>
      </c>
      <c r="L231" s="3">
        <f t="shared" si="75"/>
        <v>0</v>
      </c>
      <c r="M231" s="31">
        <v>0</v>
      </c>
      <c r="N231" s="30">
        <f t="shared" si="66"/>
        <v>0</v>
      </c>
      <c r="O231" s="17">
        <f t="shared" si="76"/>
        <v>0</v>
      </c>
      <c r="P231" s="17">
        <f t="shared" si="81"/>
        <v>0</v>
      </c>
      <c r="R231" s="17">
        <f t="shared" si="85"/>
        <v>0</v>
      </c>
      <c r="S231" s="17">
        <f t="shared" si="85"/>
        <v>0</v>
      </c>
      <c r="T231" s="17">
        <f t="shared" si="85"/>
        <v>0</v>
      </c>
      <c r="U231" s="17">
        <f t="shared" si="85"/>
        <v>0</v>
      </c>
      <c r="V231" s="17">
        <f t="shared" si="85"/>
        <v>0</v>
      </c>
      <c r="W231" s="17">
        <f t="shared" si="85"/>
        <v>0</v>
      </c>
      <c r="X231" s="17">
        <f t="shared" si="85"/>
        <v>0</v>
      </c>
      <c r="Z231" s="17">
        <f t="shared" si="86"/>
        <v>0</v>
      </c>
      <c r="AA231" s="17">
        <f t="shared" si="86"/>
        <v>0</v>
      </c>
      <c r="AB231" s="17">
        <f t="shared" si="86"/>
        <v>0</v>
      </c>
      <c r="AC231" s="17">
        <f t="shared" si="86"/>
        <v>0</v>
      </c>
      <c r="AE231" s="36">
        <f t="shared" si="67"/>
        <v>0</v>
      </c>
      <c r="AF231" s="5"/>
    </row>
    <row r="232" spans="1:32" ht="15">
      <c r="A232" s="24" t="s">
        <v>12673</v>
      </c>
      <c r="B232" s="15">
        <f t="shared" si="72"/>
        <v>0</v>
      </c>
      <c r="C232" s="22" t="s">
        <v>12674</v>
      </c>
      <c r="D232" s="10">
        <f t="shared" si="77"/>
        <v>0</v>
      </c>
      <c r="E232" s="17">
        <f t="shared" si="73"/>
        <v>0</v>
      </c>
      <c r="F232" s="18">
        <f t="shared" si="78"/>
        <v>0</v>
      </c>
      <c r="G232" s="19">
        <f t="shared" si="65"/>
        <v>0</v>
      </c>
      <c r="H232" s="20">
        <v>0</v>
      </c>
      <c r="I232" s="17">
        <f t="shared" si="74"/>
        <v>0</v>
      </c>
      <c r="J232" s="10">
        <f t="shared" si="79"/>
        <v>0</v>
      </c>
      <c r="K232" s="17">
        <f t="shared" si="80"/>
        <v>0</v>
      </c>
      <c r="L232" s="3">
        <f t="shared" si="75"/>
        <v>0</v>
      </c>
      <c r="M232" s="31">
        <v>0</v>
      </c>
      <c r="N232" s="30">
        <f t="shared" si="66"/>
        <v>0</v>
      </c>
      <c r="O232" s="17">
        <f t="shared" si="76"/>
        <v>0</v>
      </c>
      <c r="P232" s="17">
        <f t="shared" si="81"/>
        <v>0</v>
      </c>
      <c r="R232" s="17">
        <f t="shared" si="85"/>
        <v>0</v>
      </c>
      <c r="S232" s="17">
        <f t="shared" si="85"/>
        <v>0</v>
      </c>
      <c r="T232" s="17">
        <f t="shared" si="85"/>
        <v>0</v>
      </c>
      <c r="U232" s="17">
        <f t="shared" si="85"/>
        <v>0</v>
      </c>
      <c r="V232" s="17">
        <f t="shared" si="85"/>
        <v>0</v>
      </c>
      <c r="W232" s="17">
        <f t="shared" si="85"/>
        <v>0</v>
      </c>
      <c r="X232" s="17">
        <f t="shared" si="85"/>
        <v>0</v>
      </c>
      <c r="Z232" s="17">
        <f t="shared" si="86"/>
        <v>0</v>
      </c>
      <c r="AA232" s="17">
        <f t="shared" si="86"/>
        <v>0</v>
      </c>
      <c r="AB232" s="17">
        <f t="shared" si="86"/>
        <v>0</v>
      </c>
      <c r="AC232" s="17">
        <f t="shared" si="86"/>
        <v>0</v>
      </c>
      <c r="AE232" s="36">
        <f t="shared" si="67"/>
        <v>0</v>
      </c>
      <c r="AF232" s="33"/>
    </row>
    <row r="233" spans="1:32" ht="15">
      <c r="A233" s="24" t="s">
        <v>12675</v>
      </c>
      <c r="B233" s="15">
        <f t="shared" si="72"/>
        <v>0</v>
      </c>
      <c r="C233" s="22" t="s">
        <v>12676</v>
      </c>
      <c r="D233" s="10">
        <f t="shared" si="77"/>
        <v>0</v>
      </c>
      <c r="E233" s="17">
        <f t="shared" si="73"/>
        <v>0</v>
      </c>
      <c r="F233" s="18">
        <f t="shared" si="78"/>
        <v>0</v>
      </c>
      <c r="G233" s="19">
        <f t="shared" ref="G233:G296" si="87">U233+S233</f>
        <v>0</v>
      </c>
      <c r="H233" s="23">
        <v>0</v>
      </c>
      <c r="I233" s="17">
        <f t="shared" si="74"/>
        <v>0</v>
      </c>
      <c r="J233" s="10">
        <f t="shared" si="79"/>
        <v>0</v>
      </c>
      <c r="K233" s="17">
        <f t="shared" si="80"/>
        <v>0</v>
      </c>
      <c r="L233" s="3">
        <f t="shared" si="75"/>
        <v>0</v>
      </c>
      <c r="M233" s="31">
        <v>0</v>
      </c>
      <c r="N233" s="30">
        <f t="shared" ref="N233:N296" si="88">V233+X233</f>
        <v>0</v>
      </c>
      <c r="O233" s="17">
        <f t="shared" si="76"/>
        <v>0</v>
      </c>
      <c r="P233" s="17">
        <f t="shared" si="81"/>
        <v>0</v>
      </c>
      <c r="R233" s="17">
        <f t="shared" si="85"/>
        <v>0</v>
      </c>
      <c r="S233" s="17">
        <f t="shared" si="85"/>
        <v>0</v>
      </c>
      <c r="T233" s="17">
        <f t="shared" si="85"/>
        <v>0</v>
      </c>
      <c r="U233" s="17">
        <f t="shared" si="85"/>
        <v>0</v>
      </c>
      <c r="V233" s="17">
        <f t="shared" si="85"/>
        <v>0</v>
      </c>
      <c r="W233" s="17">
        <f t="shared" si="85"/>
        <v>0</v>
      </c>
      <c r="X233" s="17">
        <f t="shared" si="85"/>
        <v>0</v>
      </c>
      <c r="Z233" s="17">
        <f t="shared" si="86"/>
        <v>0</v>
      </c>
      <c r="AA233" s="17">
        <f t="shared" si="86"/>
        <v>0</v>
      </c>
      <c r="AB233" s="17">
        <f t="shared" si="86"/>
        <v>0</v>
      </c>
      <c r="AC233" s="17">
        <f t="shared" si="86"/>
        <v>0</v>
      </c>
      <c r="AE233" s="36">
        <f t="shared" ref="AE233:AE296" si="89">+(AC233-T233)+(W233-AA233)</f>
        <v>0</v>
      </c>
      <c r="AF233" s="33"/>
    </row>
    <row r="234" spans="1:32" ht="15">
      <c r="A234" s="24" t="s">
        <v>12677</v>
      </c>
      <c r="B234" s="15">
        <f t="shared" si="72"/>
        <v>0</v>
      </c>
      <c r="C234" s="22" t="s">
        <v>12678</v>
      </c>
      <c r="D234" s="10">
        <f t="shared" si="77"/>
        <v>0</v>
      </c>
      <c r="E234" s="17">
        <f t="shared" si="73"/>
        <v>0</v>
      </c>
      <c r="F234" s="18">
        <f t="shared" si="78"/>
        <v>0</v>
      </c>
      <c r="G234" s="19">
        <f t="shared" si="87"/>
        <v>0</v>
      </c>
      <c r="H234" s="23">
        <v>0</v>
      </c>
      <c r="I234" s="17">
        <f t="shared" si="74"/>
        <v>0</v>
      </c>
      <c r="J234" s="10">
        <f t="shared" si="79"/>
        <v>0</v>
      </c>
      <c r="K234" s="17">
        <f t="shared" si="80"/>
        <v>0</v>
      </c>
      <c r="L234" s="3">
        <f t="shared" si="75"/>
        <v>0</v>
      </c>
      <c r="M234" s="31">
        <v>0</v>
      </c>
      <c r="N234" s="30">
        <f t="shared" si="88"/>
        <v>0</v>
      </c>
      <c r="O234" s="17">
        <f t="shared" si="76"/>
        <v>0</v>
      </c>
      <c r="P234" s="17">
        <f t="shared" si="81"/>
        <v>0</v>
      </c>
      <c r="R234" s="17">
        <f t="shared" si="85"/>
        <v>0</v>
      </c>
      <c r="S234" s="17">
        <f t="shared" si="85"/>
        <v>0</v>
      </c>
      <c r="T234" s="17">
        <f t="shared" si="85"/>
        <v>0</v>
      </c>
      <c r="U234" s="17">
        <f t="shared" si="85"/>
        <v>0</v>
      </c>
      <c r="V234" s="17">
        <f t="shared" si="85"/>
        <v>0</v>
      </c>
      <c r="W234" s="17">
        <f t="shared" si="85"/>
        <v>0</v>
      </c>
      <c r="X234" s="17">
        <f t="shared" si="85"/>
        <v>0</v>
      </c>
      <c r="Z234" s="17">
        <f t="shared" si="86"/>
        <v>0</v>
      </c>
      <c r="AA234" s="17">
        <f t="shared" si="86"/>
        <v>0</v>
      </c>
      <c r="AB234" s="17">
        <f t="shared" si="86"/>
        <v>0</v>
      </c>
      <c r="AC234" s="17">
        <f t="shared" si="86"/>
        <v>0</v>
      </c>
      <c r="AE234" s="36">
        <f t="shared" si="89"/>
        <v>0</v>
      </c>
      <c r="AF234" s="5"/>
    </row>
    <row r="235" spans="1:32" ht="15">
      <c r="A235" s="24" t="s">
        <v>12679</v>
      </c>
      <c r="B235" s="15">
        <f t="shared" si="72"/>
        <v>0</v>
      </c>
      <c r="C235" s="22" t="s">
        <v>12680</v>
      </c>
      <c r="D235" s="10">
        <f t="shared" si="77"/>
        <v>0</v>
      </c>
      <c r="E235" s="17">
        <f t="shared" si="73"/>
        <v>0</v>
      </c>
      <c r="F235" s="18">
        <f t="shared" si="78"/>
        <v>0</v>
      </c>
      <c r="G235" s="19">
        <f t="shared" si="87"/>
        <v>0</v>
      </c>
      <c r="H235" s="23">
        <v>0</v>
      </c>
      <c r="I235" s="17">
        <f t="shared" si="74"/>
        <v>0</v>
      </c>
      <c r="J235" s="10">
        <f t="shared" si="79"/>
        <v>0</v>
      </c>
      <c r="K235" s="17">
        <f t="shared" si="80"/>
        <v>0</v>
      </c>
      <c r="L235" s="3">
        <f t="shared" si="75"/>
        <v>0</v>
      </c>
      <c r="M235" s="31">
        <v>0</v>
      </c>
      <c r="N235" s="30">
        <f t="shared" si="88"/>
        <v>0</v>
      </c>
      <c r="O235" s="17">
        <f t="shared" si="76"/>
        <v>0</v>
      </c>
      <c r="P235" s="17">
        <f t="shared" si="81"/>
        <v>0</v>
      </c>
      <c r="R235" s="17">
        <f t="shared" si="85"/>
        <v>0</v>
      </c>
      <c r="S235" s="17">
        <f t="shared" si="85"/>
        <v>0</v>
      </c>
      <c r="T235" s="17">
        <f t="shared" si="85"/>
        <v>0</v>
      </c>
      <c r="U235" s="17">
        <f t="shared" si="85"/>
        <v>0</v>
      </c>
      <c r="V235" s="17">
        <f t="shared" si="85"/>
        <v>0</v>
      </c>
      <c r="W235" s="17">
        <f t="shared" si="85"/>
        <v>0</v>
      </c>
      <c r="X235" s="17">
        <f t="shared" si="85"/>
        <v>0</v>
      </c>
      <c r="Z235" s="17">
        <f t="shared" si="86"/>
        <v>0</v>
      </c>
      <c r="AA235" s="17">
        <f t="shared" si="86"/>
        <v>0</v>
      </c>
      <c r="AB235" s="17">
        <f t="shared" si="86"/>
        <v>0</v>
      </c>
      <c r="AC235" s="17">
        <f t="shared" si="86"/>
        <v>0</v>
      </c>
      <c r="AE235" s="36">
        <f t="shared" si="89"/>
        <v>0</v>
      </c>
      <c r="AF235" s="5"/>
    </row>
    <row r="236" spans="1:32" ht="15">
      <c r="A236" s="24" t="s">
        <v>12681</v>
      </c>
      <c r="B236" s="15">
        <f t="shared" si="72"/>
        <v>0</v>
      </c>
      <c r="C236" s="22" t="s">
        <v>12682</v>
      </c>
      <c r="D236" s="10">
        <f t="shared" si="77"/>
        <v>0</v>
      </c>
      <c r="E236" s="17">
        <f t="shared" si="73"/>
        <v>0</v>
      </c>
      <c r="F236" s="18">
        <f t="shared" si="78"/>
        <v>0</v>
      </c>
      <c r="G236" s="19">
        <f t="shared" si="87"/>
        <v>0</v>
      </c>
      <c r="H236" s="23">
        <v>0</v>
      </c>
      <c r="I236" s="17">
        <f t="shared" si="74"/>
        <v>0</v>
      </c>
      <c r="J236" s="10">
        <f t="shared" si="79"/>
        <v>0</v>
      </c>
      <c r="K236" s="17">
        <f t="shared" si="80"/>
        <v>0</v>
      </c>
      <c r="L236" s="3">
        <f t="shared" si="75"/>
        <v>0</v>
      </c>
      <c r="M236" s="31">
        <v>0</v>
      </c>
      <c r="N236" s="30">
        <f t="shared" si="88"/>
        <v>0</v>
      </c>
      <c r="O236" s="17">
        <f t="shared" si="76"/>
        <v>0</v>
      </c>
      <c r="P236" s="17">
        <f t="shared" si="81"/>
        <v>0</v>
      </c>
      <c r="R236" s="17">
        <f t="shared" si="85"/>
        <v>0</v>
      </c>
      <c r="S236" s="17">
        <f t="shared" si="85"/>
        <v>0</v>
      </c>
      <c r="T236" s="17">
        <f t="shared" si="85"/>
        <v>0</v>
      </c>
      <c r="U236" s="17">
        <f t="shared" si="85"/>
        <v>0</v>
      </c>
      <c r="V236" s="17">
        <f t="shared" si="85"/>
        <v>0</v>
      </c>
      <c r="W236" s="17">
        <f t="shared" si="85"/>
        <v>0</v>
      </c>
      <c r="X236" s="17">
        <f t="shared" si="85"/>
        <v>0</v>
      </c>
      <c r="Z236" s="17">
        <f t="shared" si="86"/>
        <v>0</v>
      </c>
      <c r="AA236" s="17">
        <f t="shared" si="86"/>
        <v>0</v>
      </c>
      <c r="AB236" s="17">
        <f t="shared" si="86"/>
        <v>0</v>
      </c>
      <c r="AC236" s="17">
        <f t="shared" si="86"/>
        <v>0</v>
      </c>
      <c r="AE236" s="36">
        <f t="shared" si="89"/>
        <v>0</v>
      </c>
      <c r="AF236" s="33"/>
    </row>
    <row r="237" spans="1:32" ht="15">
      <c r="A237" s="24" t="s">
        <v>12683</v>
      </c>
      <c r="B237" s="15">
        <f t="shared" si="72"/>
        <v>0</v>
      </c>
      <c r="C237" s="22" t="s">
        <v>12684</v>
      </c>
      <c r="D237" s="10">
        <f t="shared" si="77"/>
        <v>0</v>
      </c>
      <c r="E237" s="17">
        <f t="shared" si="73"/>
        <v>0</v>
      </c>
      <c r="F237" s="18">
        <f t="shared" si="78"/>
        <v>0</v>
      </c>
      <c r="G237" s="19">
        <f t="shared" si="87"/>
        <v>0</v>
      </c>
      <c r="H237" s="20">
        <v>0</v>
      </c>
      <c r="I237" s="17">
        <f t="shared" si="74"/>
        <v>0</v>
      </c>
      <c r="J237" s="10">
        <f t="shared" si="79"/>
        <v>0</v>
      </c>
      <c r="K237" s="17">
        <f t="shared" si="80"/>
        <v>0</v>
      </c>
      <c r="L237" s="3">
        <f t="shared" si="75"/>
        <v>0</v>
      </c>
      <c r="M237" s="37">
        <v>0</v>
      </c>
      <c r="N237" s="30">
        <f t="shared" si="88"/>
        <v>0</v>
      </c>
      <c r="O237" s="17">
        <f t="shared" si="76"/>
        <v>0</v>
      </c>
      <c r="P237" s="17">
        <f t="shared" si="81"/>
        <v>0</v>
      </c>
      <c r="R237" s="17">
        <f t="shared" si="85"/>
        <v>0</v>
      </c>
      <c r="S237" s="17">
        <f t="shared" si="85"/>
        <v>0</v>
      </c>
      <c r="T237" s="17">
        <f t="shared" si="85"/>
        <v>0</v>
      </c>
      <c r="U237" s="17">
        <f t="shared" si="85"/>
        <v>0</v>
      </c>
      <c r="V237" s="17">
        <f t="shared" si="85"/>
        <v>0</v>
      </c>
      <c r="W237" s="17">
        <f t="shared" si="85"/>
        <v>0</v>
      </c>
      <c r="X237" s="17">
        <f t="shared" si="85"/>
        <v>0</v>
      </c>
      <c r="Z237" s="17">
        <f t="shared" si="86"/>
        <v>0</v>
      </c>
      <c r="AA237" s="17">
        <f t="shared" si="86"/>
        <v>0</v>
      </c>
      <c r="AB237" s="17">
        <f t="shared" si="86"/>
        <v>0</v>
      </c>
      <c r="AC237" s="17">
        <f t="shared" si="86"/>
        <v>0</v>
      </c>
      <c r="AE237" s="36">
        <f t="shared" si="89"/>
        <v>0</v>
      </c>
      <c r="AF237" s="33"/>
    </row>
    <row r="238" spans="1:32" ht="15">
      <c r="A238" s="24" t="s">
        <v>12685</v>
      </c>
      <c r="B238" s="15">
        <f t="shared" si="72"/>
        <v>0</v>
      </c>
      <c r="C238" s="22" t="s">
        <v>12686</v>
      </c>
      <c r="D238" s="10">
        <f t="shared" si="77"/>
        <v>0</v>
      </c>
      <c r="E238" s="17">
        <f t="shared" si="73"/>
        <v>0</v>
      </c>
      <c r="F238" s="18">
        <f t="shared" si="78"/>
        <v>0</v>
      </c>
      <c r="G238" s="19">
        <f t="shared" si="87"/>
        <v>0</v>
      </c>
      <c r="H238" s="23">
        <v>0</v>
      </c>
      <c r="I238" s="17">
        <f t="shared" si="74"/>
        <v>0</v>
      </c>
      <c r="J238" s="10">
        <f t="shared" si="79"/>
        <v>0</v>
      </c>
      <c r="K238" s="17">
        <f t="shared" si="80"/>
        <v>0</v>
      </c>
      <c r="L238" s="3">
        <f t="shared" si="75"/>
        <v>0</v>
      </c>
      <c r="M238" s="31">
        <v>0</v>
      </c>
      <c r="N238" s="30">
        <f t="shared" si="88"/>
        <v>0</v>
      </c>
      <c r="O238" s="17">
        <f t="shared" si="76"/>
        <v>0</v>
      </c>
      <c r="P238" s="17">
        <f t="shared" si="81"/>
        <v>0</v>
      </c>
      <c r="R238" s="17">
        <f t="shared" ref="R238:X247" si="90">SUMPRODUCT(R$374:R$599*(LEFT($A$374:$A$599,LEN($A238))=$A238))</f>
        <v>0</v>
      </c>
      <c r="S238" s="17">
        <f t="shared" si="90"/>
        <v>0</v>
      </c>
      <c r="T238" s="17">
        <f t="shared" si="90"/>
        <v>0</v>
      </c>
      <c r="U238" s="17">
        <f t="shared" si="90"/>
        <v>0</v>
      </c>
      <c r="V238" s="17">
        <f t="shared" si="90"/>
        <v>0</v>
      </c>
      <c r="W238" s="17">
        <f t="shared" si="90"/>
        <v>0</v>
      </c>
      <c r="X238" s="17">
        <f t="shared" si="90"/>
        <v>0</v>
      </c>
      <c r="Z238" s="17">
        <f t="shared" si="86"/>
        <v>0</v>
      </c>
      <c r="AA238" s="17">
        <f t="shared" si="86"/>
        <v>0</v>
      </c>
      <c r="AB238" s="17">
        <f t="shared" si="86"/>
        <v>0</v>
      </c>
      <c r="AC238" s="17">
        <f t="shared" si="86"/>
        <v>0</v>
      </c>
      <c r="AE238" s="36">
        <f t="shared" si="89"/>
        <v>0</v>
      </c>
      <c r="AF238" s="5"/>
    </row>
    <row r="239" spans="1:32" ht="15">
      <c r="A239" s="24" t="s">
        <v>12687</v>
      </c>
      <c r="B239" s="15">
        <f t="shared" si="72"/>
        <v>0</v>
      </c>
      <c r="C239" s="22" t="s">
        <v>12688</v>
      </c>
      <c r="D239" s="10">
        <f t="shared" si="77"/>
        <v>0</v>
      </c>
      <c r="E239" s="17">
        <f t="shared" si="73"/>
        <v>0</v>
      </c>
      <c r="F239" s="18">
        <f t="shared" si="78"/>
        <v>0</v>
      </c>
      <c r="G239" s="19">
        <f t="shared" si="87"/>
        <v>0</v>
      </c>
      <c r="H239" s="20">
        <v>0</v>
      </c>
      <c r="I239" s="17">
        <f t="shared" si="74"/>
        <v>0</v>
      </c>
      <c r="J239" s="10">
        <f t="shared" si="79"/>
        <v>0</v>
      </c>
      <c r="K239" s="17">
        <f t="shared" si="80"/>
        <v>0</v>
      </c>
      <c r="L239" s="3">
        <f t="shared" si="75"/>
        <v>0</v>
      </c>
      <c r="M239" s="31">
        <v>0</v>
      </c>
      <c r="N239" s="30">
        <f t="shared" si="88"/>
        <v>0</v>
      </c>
      <c r="O239" s="17">
        <f t="shared" si="76"/>
        <v>0</v>
      </c>
      <c r="P239" s="17">
        <f t="shared" si="81"/>
        <v>0</v>
      </c>
      <c r="R239" s="17">
        <f t="shared" si="90"/>
        <v>0</v>
      </c>
      <c r="S239" s="17">
        <f t="shared" si="90"/>
        <v>0</v>
      </c>
      <c r="T239" s="17">
        <f t="shared" si="90"/>
        <v>0</v>
      </c>
      <c r="U239" s="17">
        <f t="shared" si="90"/>
        <v>0</v>
      </c>
      <c r="V239" s="17">
        <f t="shared" si="90"/>
        <v>0</v>
      </c>
      <c r="W239" s="17">
        <f t="shared" si="90"/>
        <v>0</v>
      </c>
      <c r="X239" s="17">
        <f t="shared" si="90"/>
        <v>0</v>
      </c>
      <c r="Z239" s="17">
        <f t="shared" si="86"/>
        <v>0</v>
      </c>
      <c r="AA239" s="17">
        <f t="shared" si="86"/>
        <v>0</v>
      </c>
      <c r="AB239" s="17">
        <f t="shared" si="86"/>
        <v>0</v>
      </c>
      <c r="AC239" s="17">
        <f t="shared" si="86"/>
        <v>0</v>
      </c>
      <c r="AE239" s="36">
        <f t="shared" si="89"/>
        <v>0</v>
      </c>
      <c r="AF239" s="5"/>
    </row>
    <row r="240" spans="1:32" ht="15">
      <c r="A240" s="24" t="s">
        <v>12689</v>
      </c>
      <c r="B240" s="15">
        <f t="shared" si="72"/>
        <v>0</v>
      </c>
      <c r="C240" s="22" t="s">
        <v>12690</v>
      </c>
      <c r="D240" s="10">
        <f t="shared" si="77"/>
        <v>0</v>
      </c>
      <c r="E240" s="17">
        <f t="shared" si="73"/>
        <v>0</v>
      </c>
      <c r="F240" s="18">
        <f t="shared" si="78"/>
        <v>0</v>
      </c>
      <c r="G240" s="19">
        <f t="shared" si="87"/>
        <v>0</v>
      </c>
      <c r="H240" s="23">
        <v>0</v>
      </c>
      <c r="I240" s="17">
        <f t="shared" si="74"/>
        <v>0</v>
      </c>
      <c r="J240" s="10">
        <f t="shared" si="79"/>
        <v>0</v>
      </c>
      <c r="K240" s="17">
        <f t="shared" si="80"/>
        <v>0</v>
      </c>
      <c r="L240" s="3">
        <f t="shared" si="75"/>
        <v>0</v>
      </c>
      <c r="M240" s="31">
        <v>0</v>
      </c>
      <c r="N240" s="30">
        <f t="shared" si="88"/>
        <v>0</v>
      </c>
      <c r="O240" s="17">
        <f t="shared" si="76"/>
        <v>0</v>
      </c>
      <c r="P240" s="17">
        <f t="shared" si="81"/>
        <v>0</v>
      </c>
      <c r="R240" s="17">
        <f t="shared" si="90"/>
        <v>0</v>
      </c>
      <c r="S240" s="17">
        <f t="shared" si="90"/>
        <v>0</v>
      </c>
      <c r="T240" s="17">
        <f t="shared" si="90"/>
        <v>0</v>
      </c>
      <c r="U240" s="17">
        <f t="shared" si="90"/>
        <v>0</v>
      </c>
      <c r="V240" s="17">
        <f t="shared" si="90"/>
        <v>0</v>
      </c>
      <c r="W240" s="17">
        <f t="shared" si="90"/>
        <v>0</v>
      </c>
      <c r="X240" s="17">
        <f t="shared" si="90"/>
        <v>0</v>
      </c>
      <c r="Z240" s="17">
        <f t="shared" si="86"/>
        <v>0</v>
      </c>
      <c r="AA240" s="17">
        <f t="shared" si="86"/>
        <v>0</v>
      </c>
      <c r="AB240" s="17">
        <f t="shared" si="86"/>
        <v>0</v>
      </c>
      <c r="AC240" s="17">
        <f t="shared" si="86"/>
        <v>0</v>
      </c>
      <c r="AE240" s="36">
        <f t="shared" si="89"/>
        <v>0</v>
      </c>
      <c r="AF240" s="33"/>
    </row>
    <row r="241" spans="1:32" ht="15">
      <c r="A241" s="24" t="s">
        <v>12691</v>
      </c>
      <c r="B241" s="15">
        <f t="shared" si="72"/>
        <v>0</v>
      </c>
      <c r="C241" s="22" t="s">
        <v>12692</v>
      </c>
      <c r="D241" s="10">
        <f t="shared" si="77"/>
        <v>0</v>
      </c>
      <c r="E241" s="17">
        <f t="shared" si="73"/>
        <v>0</v>
      </c>
      <c r="F241" s="18">
        <f t="shared" si="78"/>
        <v>0</v>
      </c>
      <c r="G241" s="19">
        <f t="shared" si="87"/>
        <v>0</v>
      </c>
      <c r="H241" s="23">
        <v>0</v>
      </c>
      <c r="I241" s="17">
        <f t="shared" si="74"/>
        <v>0</v>
      </c>
      <c r="J241" s="10">
        <f t="shared" si="79"/>
        <v>0</v>
      </c>
      <c r="K241" s="17">
        <f t="shared" si="80"/>
        <v>0</v>
      </c>
      <c r="L241" s="3">
        <f t="shared" si="75"/>
        <v>0</v>
      </c>
      <c r="M241" s="31">
        <v>0</v>
      </c>
      <c r="N241" s="30">
        <f t="shared" si="88"/>
        <v>0</v>
      </c>
      <c r="O241" s="17">
        <f t="shared" si="76"/>
        <v>0</v>
      </c>
      <c r="P241" s="17">
        <f t="shared" si="81"/>
        <v>0</v>
      </c>
      <c r="R241" s="17">
        <f t="shared" si="90"/>
        <v>0</v>
      </c>
      <c r="S241" s="17">
        <f t="shared" si="90"/>
        <v>0</v>
      </c>
      <c r="T241" s="17">
        <f t="shared" si="90"/>
        <v>0</v>
      </c>
      <c r="U241" s="17">
        <f t="shared" si="90"/>
        <v>0</v>
      </c>
      <c r="V241" s="17">
        <f t="shared" si="90"/>
        <v>0</v>
      </c>
      <c r="W241" s="17">
        <f t="shared" si="90"/>
        <v>0</v>
      </c>
      <c r="X241" s="17">
        <f t="shared" si="90"/>
        <v>0</v>
      </c>
      <c r="Z241" s="17">
        <f t="shared" si="86"/>
        <v>0</v>
      </c>
      <c r="AA241" s="17">
        <f t="shared" si="86"/>
        <v>0</v>
      </c>
      <c r="AB241" s="17">
        <f t="shared" si="86"/>
        <v>0</v>
      </c>
      <c r="AC241" s="17">
        <f t="shared" si="86"/>
        <v>0</v>
      </c>
      <c r="AE241" s="36">
        <f t="shared" si="89"/>
        <v>0</v>
      </c>
      <c r="AF241" s="33"/>
    </row>
    <row r="242" spans="1:32" ht="15">
      <c r="A242" s="24" t="s">
        <v>12693</v>
      </c>
      <c r="B242" s="15">
        <f t="shared" si="72"/>
        <v>0</v>
      </c>
      <c r="C242" s="22" t="s">
        <v>12694</v>
      </c>
      <c r="D242" s="10">
        <f t="shared" si="77"/>
        <v>0</v>
      </c>
      <c r="E242" s="17">
        <f t="shared" si="73"/>
        <v>0</v>
      </c>
      <c r="F242" s="18">
        <f t="shared" si="78"/>
        <v>0</v>
      </c>
      <c r="G242" s="19">
        <f t="shared" si="87"/>
        <v>0</v>
      </c>
      <c r="H242" s="23">
        <v>0</v>
      </c>
      <c r="I242" s="17">
        <f t="shared" si="74"/>
        <v>0</v>
      </c>
      <c r="J242" s="10">
        <f t="shared" si="79"/>
        <v>0</v>
      </c>
      <c r="K242" s="17">
        <f t="shared" si="80"/>
        <v>0</v>
      </c>
      <c r="L242" s="3">
        <f t="shared" si="75"/>
        <v>0</v>
      </c>
      <c r="M242" s="31">
        <v>0</v>
      </c>
      <c r="N242" s="30">
        <f t="shared" si="88"/>
        <v>0</v>
      </c>
      <c r="O242" s="17">
        <f t="shared" si="76"/>
        <v>0</v>
      </c>
      <c r="P242" s="17">
        <f t="shared" si="81"/>
        <v>0</v>
      </c>
      <c r="R242" s="17">
        <f t="shared" si="90"/>
        <v>0</v>
      </c>
      <c r="S242" s="17">
        <f t="shared" si="90"/>
        <v>0</v>
      </c>
      <c r="T242" s="17">
        <f t="shared" si="90"/>
        <v>0</v>
      </c>
      <c r="U242" s="17">
        <f t="shared" si="90"/>
        <v>0</v>
      </c>
      <c r="V242" s="17">
        <f t="shared" si="90"/>
        <v>0</v>
      </c>
      <c r="W242" s="17">
        <f t="shared" si="90"/>
        <v>0</v>
      </c>
      <c r="X242" s="17">
        <f t="shared" si="90"/>
        <v>0</v>
      </c>
      <c r="Z242" s="17">
        <f t="shared" si="86"/>
        <v>0</v>
      </c>
      <c r="AA242" s="17">
        <f t="shared" si="86"/>
        <v>0</v>
      </c>
      <c r="AB242" s="17">
        <f t="shared" si="86"/>
        <v>0</v>
      </c>
      <c r="AC242" s="17">
        <f t="shared" si="86"/>
        <v>0</v>
      </c>
      <c r="AE242" s="36">
        <f t="shared" si="89"/>
        <v>0</v>
      </c>
      <c r="AF242" s="5"/>
    </row>
    <row r="243" spans="1:32" ht="15">
      <c r="A243" s="24" t="s">
        <v>12695</v>
      </c>
      <c r="B243" s="15">
        <f t="shared" si="72"/>
        <v>0</v>
      </c>
      <c r="C243" s="22" t="s">
        <v>12696</v>
      </c>
      <c r="D243" s="10">
        <f t="shared" si="77"/>
        <v>0</v>
      </c>
      <c r="E243" s="17">
        <f t="shared" si="73"/>
        <v>0</v>
      </c>
      <c r="F243" s="18">
        <f t="shared" si="78"/>
        <v>0</v>
      </c>
      <c r="G243" s="19">
        <f t="shared" si="87"/>
        <v>0</v>
      </c>
      <c r="H243" s="23">
        <v>0</v>
      </c>
      <c r="I243" s="17">
        <f t="shared" si="74"/>
        <v>0</v>
      </c>
      <c r="J243" s="10">
        <f t="shared" si="79"/>
        <v>0</v>
      </c>
      <c r="K243" s="17">
        <f t="shared" si="80"/>
        <v>0</v>
      </c>
      <c r="L243" s="3">
        <f t="shared" si="75"/>
        <v>0</v>
      </c>
      <c r="M243" s="31">
        <v>0</v>
      </c>
      <c r="N243" s="30">
        <f t="shared" si="88"/>
        <v>0</v>
      </c>
      <c r="O243" s="17">
        <f t="shared" si="76"/>
        <v>0</v>
      </c>
      <c r="P243" s="17">
        <f t="shared" si="81"/>
        <v>0</v>
      </c>
      <c r="R243" s="17">
        <f t="shared" si="90"/>
        <v>0</v>
      </c>
      <c r="S243" s="17">
        <f t="shared" si="90"/>
        <v>0</v>
      </c>
      <c r="T243" s="17">
        <f t="shared" si="90"/>
        <v>0</v>
      </c>
      <c r="U243" s="17">
        <f t="shared" si="90"/>
        <v>0</v>
      </c>
      <c r="V243" s="17">
        <f t="shared" si="90"/>
        <v>0</v>
      </c>
      <c r="W243" s="17">
        <f t="shared" si="90"/>
        <v>0</v>
      </c>
      <c r="X243" s="17">
        <f t="shared" si="90"/>
        <v>0</v>
      </c>
      <c r="Z243" s="17">
        <f t="shared" si="86"/>
        <v>0</v>
      </c>
      <c r="AA243" s="17">
        <f t="shared" si="86"/>
        <v>0</v>
      </c>
      <c r="AB243" s="17">
        <f t="shared" si="86"/>
        <v>0</v>
      </c>
      <c r="AC243" s="17">
        <f t="shared" si="86"/>
        <v>0</v>
      </c>
      <c r="AE243" s="36">
        <f t="shared" si="89"/>
        <v>0</v>
      </c>
      <c r="AF243" s="5"/>
    </row>
    <row r="244" spans="1:32" ht="15">
      <c r="A244" s="24" t="s">
        <v>12697</v>
      </c>
      <c r="B244" s="15">
        <f t="shared" si="72"/>
        <v>0</v>
      </c>
      <c r="C244" s="22" t="s">
        <v>12698</v>
      </c>
      <c r="D244" s="10">
        <f t="shared" si="77"/>
        <v>0</v>
      </c>
      <c r="E244" s="17">
        <f t="shared" si="73"/>
        <v>0</v>
      </c>
      <c r="F244" s="18">
        <f t="shared" si="78"/>
        <v>0</v>
      </c>
      <c r="G244" s="19">
        <f t="shared" si="87"/>
        <v>0</v>
      </c>
      <c r="H244" s="23">
        <v>0</v>
      </c>
      <c r="I244" s="17">
        <f t="shared" si="74"/>
        <v>0</v>
      </c>
      <c r="J244" s="10">
        <f t="shared" si="79"/>
        <v>0</v>
      </c>
      <c r="K244" s="17">
        <f t="shared" si="80"/>
        <v>0</v>
      </c>
      <c r="L244" s="3">
        <f t="shared" si="75"/>
        <v>0</v>
      </c>
      <c r="M244" s="31">
        <v>0</v>
      </c>
      <c r="N244" s="30">
        <f t="shared" si="88"/>
        <v>0</v>
      </c>
      <c r="O244" s="17">
        <f t="shared" si="76"/>
        <v>0</v>
      </c>
      <c r="P244" s="17">
        <f t="shared" si="81"/>
        <v>0</v>
      </c>
      <c r="R244" s="17">
        <f t="shared" si="90"/>
        <v>0</v>
      </c>
      <c r="S244" s="17">
        <f t="shared" si="90"/>
        <v>0</v>
      </c>
      <c r="T244" s="17">
        <f t="shared" si="90"/>
        <v>0</v>
      </c>
      <c r="U244" s="17">
        <f t="shared" si="90"/>
        <v>0</v>
      </c>
      <c r="V244" s="17">
        <f t="shared" si="90"/>
        <v>0</v>
      </c>
      <c r="W244" s="17">
        <f t="shared" si="90"/>
        <v>0</v>
      </c>
      <c r="X244" s="17">
        <f t="shared" si="90"/>
        <v>0</v>
      </c>
      <c r="Z244" s="17">
        <f t="shared" si="86"/>
        <v>0</v>
      </c>
      <c r="AA244" s="17">
        <f t="shared" si="86"/>
        <v>0</v>
      </c>
      <c r="AB244" s="17">
        <f t="shared" si="86"/>
        <v>0</v>
      </c>
      <c r="AC244" s="17">
        <f t="shared" si="86"/>
        <v>0</v>
      </c>
      <c r="AE244" s="36">
        <f t="shared" si="89"/>
        <v>0</v>
      </c>
      <c r="AF244" s="33"/>
    </row>
    <row r="245" spans="1:32" ht="15">
      <c r="A245" s="24" t="s">
        <v>12699</v>
      </c>
      <c r="B245" s="15">
        <f t="shared" si="72"/>
        <v>0</v>
      </c>
      <c r="C245" s="22" t="s">
        <v>12700</v>
      </c>
      <c r="D245" s="10">
        <f t="shared" si="77"/>
        <v>0</v>
      </c>
      <c r="E245" s="17">
        <f t="shared" si="73"/>
        <v>0</v>
      </c>
      <c r="F245" s="18">
        <f t="shared" si="78"/>
        <v>0</v>
      </c>
      <c r="G245" s="19">
        <f t="shared" si="87"/>
        <v>0</v>
      </c>
      <c r="H245" s="23">
        <v>0</v>
      </c>
      <c r="I245" s="17">
        <f t="shared" si="74"/>
        <v>0</v>
      </c>
      <c r="J245" s="10">
        <f t="shared" si="79"/>
        <v>0</v>
      </c>
      <c r="K245" s="17">
        <f t="shared" si="80"/>
        <v>0</v>
      </c>
      <c r="L245" s="3">
        <f t="shared" si="75"/>
        <v>0</v>
      </c>
      <c r="M245" s="31">
        <v>0</v>
      </c>
      <c r="N245" s="30">
        <f t="shared" si="88"/>
        <v>0</v>
      </c>
      <c r="O245" s="17">
        <f t="shared" si="76"/>
        <v>0</v>
      </c>
      <c r="P245" s="17">
        <f t="shared" si="81"/>
        <v>0</v>
      </c>
      <c r="R245" s="17">
        <f t="shared" si="90"/>
        <v>0</v>
      </c>
      <c r="S245" s="17">
        <f t="shared" si="90"/>
        <v>0</v>
      </c>
      <c r="T245" s="17">
        <f t="shared" si="90"/>
        <v>0</v>
      </c>
      <c r="U245" s="17">
        <f t="shared" si="90"/>
        <v>0</v>
      </c>
      <c r="V245" s="17">
        <f t="shared" si="90"/>
        <v>0</v>
      </c>
      <c r="W245" s="17">
        <f t="shared" si="90"/>
        <v>0</v>
      </c>
      <c r="X245" s="17">
        <f t="shared" si="90"/>
        <v>0</v>
      </c>
      <c r="Z245" s="17">
        <f t="shared" si="86"/>
        <v>0</v>
      </c>
      <c r="AA245" s="17">
        <f t="shared" si="86"/>
        <v>0</v>
      </c>
      <c r="AB245" s="17">
        <f t="shared" si="86"/>
        <v>0</v>
      </c>
      <c r="AC245" s="17">
        <f t="shared" si="86"/>
        <v>0</v>
      </c>
      <c r="AE245" s="36">
        <f t="shared" si="89"/>
        <v>0</v>
      </c>
      <c r="AF245" s="33"/>
    </row>
    <row r="246" spans="1:32" ht="15">
      <c r="A246" s="24" t="s">
        <v>12701</v>
      </c>
      <c r="B246" s="15">
        <f t="shared" si="72"/>
        <v>0</v>
      </c>
      <c r="C246" s="22" t="s">
        <v>12702</v>
      </c>
      <c r="D246" s="10">
        <f t="shared" si="77"/>
        <v>0</v>
      </c>
      <c r="E246" s="17">
        <f t="shared" si="73"/>
        <v>0</v>
      </c>
      <c r="F246" s="18">
        <f t="shared" si="78"/>
        <v>0</v>
      </c>
      <c r="G246" s="19">
        <f t="shared" si="87"/>
        <v>0</v>
      </c>
      <c r="H246" s="23">
        <v>0</v>
      </c>
      <c r="I246" s="17">
        <f t="shared" si="74"/>
        <v>0</v>
      </c>
      <c r="J246" s="10">
        <f t="shared" si="79"/>
        <v>0</v>
      </c>
      <c r="K246" s="17">
        <f t="shared" si="80"/>
        <v>0</v>
      </c>
      <c r="L246" s="3">
        <f t="shared" si="75"/>
        <v>0</v>
      </c>
      <c r="M246" s="31">
        <v>0</v>
      </c>
      <c r="N246" s="30">
        <f t="shared" si="88"/>
        <v>0</v>
      </c>
      <c r="O246" s="17">
        <f t="shared" si="76"/>
        <v>0</v>
      </c>
      <c r="P246" s="17">
        <f t="shared" si="81"/>
        <v>0</v>
      </c>
      <c r="R246" s="17">
        <f t="shared" si="90"/>
        <v>0</v>
      </c>
      <c r="S246" s="17">
        <f t="shared" si="90"/>
        <v>0</v>
      </c>
      <c r="T246" s="17">
        <f t="shared" si="90"/>
        <v>0</v>
      </c>
      <c r="U246" s="17">
        <f t="shared" si="90"/>
        <v>0</v>
      </c>
      <c r="V246" s="17">
        <f t="shared" si="90"/>
        <v>0</v>
      </c>
      <c r="W246" s="17">
        <f t="shared" si="90"/>
        <v>0</v>
      </c>
      <c r="X246" s="17">
        <f t="shared" si="90"/>
        <v>0</v>
      </c>
      <c r="Z246" s="17">
        <f t="shared" si="86"/>
        <v>0</v>
      </c>
      <c r="AA246" s="17">
        <f t="shared" si="86"/>
        <v>0</v>
      </c>
      <c r="AB246" s="17">
        <f t="shared" si="86"/>
        <v>0</v>
      </c>
      <c r="AC246" s="17">
        <f t="shared" si="86"/>
        <v>0</v>
      </c>
      <c r="AE246" s="36">
        <f t="shared" si="89"/>
        <v>0</v>
      </c>
      <c r="AF246" s="5"/>
    </row>
    <row r="247" spans="1:32" ht="15">
      <c r="A247" s="24" t="s">
        <v>12703</v>
      </c>
      <c r="B247" s="15">
        <f t="shared" si="72"/>
        <v>0</v>
      </c>
      <c r="C247" s="22" t="s">
        <v>12704</v>
      </c>
      <c r="D247" s="10">
        <f t="shared" si="77"/>
        <v>0</v>
      </c>
      <c r="E247" s="17">
        <f t="shared" si="73"/>
        <v>0</v>
      </c>
      <c r="F247" s="18">
        <f t="shared" si="78"/>
        <v>0</v>
      </c>
      <c r="G247" s="19">
        <f t="shared" si="87"/>
        <v>0</v>
      </c>
      <c r="H247" s="23">
        <v>0</v>
      </c>
      <c r="I247" s="17">
        <f t="shared" si="74"/>
        <v>0</v>
      </c>
      <c r="J247" s="10">
        <f t="shared" si="79"/>
        <v>0</v>
      </c>
      <c r="K247" s="17">
        <f t="shared" si="80"/>
        <v>0</v>
      </c>
      <c r="L247" s="3">
        <f t="shared" si="75"/>
        <v>0</v>
      </c>
      <c r="M247" s="31">
        <v>0</v>
      </c>
      <c r="N247" s="30">
        <f t="shared" si="88"/>
        <v>0</v>
      </c>
      <c r="O247" s="17">
        <f t="shared" si="76"/>
        <v>0</v>
      </c>
      <c r="P247" s="17">
        <f t="shared" si="81"/>
        <v>0</v>
      </c>
      <c r="R247" s="17">
        <f t="shared" si="90"/>
        <v>0</v>
      </c>
      <c r="S247" s="17">
        <f t="shared" si="90"/>
        <v>0</v>
      </c>
      <c r="T247" s="17">
        <f t="shared" si="90"/>
        <v>0</v>
      </c>
      <c r="U247" s="17">
        <f t="shared" si="90"/>
        <v>0</v>
      </c>
      <c r="V247" s="17">
        <f t="shared" si="90"/>
        <v>0</v>
      </c>
      <c r="W247" s="17">
        <f t="shared" si="90"/>
        <v>0</v>
      </c>
      <c r="X247" s="17">
        <f t="shared" si="90"/>
        <v>0</v>
      </c>
      <c r="Z247" s="17">
        <f t="shared" si="86"/>
        <v>0</v>
      </c>
      <c r="AA247" s="17">
        <f t="shared" si="86"/>
        <v>0</v>
      </c>
      <c r="AB247" s="17">
        <f t="shared" si="86"/>
        <v>0</v>
      </c>
      <c r="AC247" s="17">
        <f t="shared" si="86"/>
        <v>0</v>
      </c>
      <c r="AE247" s="36">
        <f t="shared" si="89"/>
        <v>0</v>
      </c>
      <c r="AF247" s="5"/>
    </row>
    <row r="248" spans="1:32" ht="15">
      <c r="A248" s="24" t="s">
        <v>12705</v>
      </c>
      <c r="B248" s="15">
        <f t="shared" si="72"/>
        <v>0</v>
      </c>
      <c r="C248" s="22" t="s">
        <v>12706</v>
      </c>
      <c r="D248" s="10">
        <f t="shared" si="77"/>
        <v>0</v>
      </c>
      <c r="E248" s="17">
        <f t="shared" si="73"/>
        <v>0</v>
      </c>
      <c r="F248" s="18">
        <f t="shared" si="78"/>
        <v>0</v>
      </c>
      <c r="G248" s="19">
        <f t="shared" si="87"/>
        <v>0</v>
      </c>
      <c r="H248" s="23">
        <v>0</v>
      </c>
      <c r="I248" s="17">
        <f t="shared" si="74"/>
        <v>0</v>
      </c>
      <c r="J248" s="10">
        <f t="shared" si="79"/>
        <v>0</v>
      </c>
      <c r="K248" s="17">
        <f t="shared" si="80"/>
        <v>0</v>
      </c>
      <c r="L248" s="3">
        <f t="shared" si="75"/>
        <v>0</v>
      </c>
      <c r="M248" s="31">
        <v>0</v>
      </c>
      <c r="N248" s="30">
        <f t="shared" si="88"/>
        <v>0</v>
      </c>
      <c r="O248" s="17">
        <f t="shared" si="76"/>
        <v>0</v>
      </c>
      <c r="P248" s="17">
        <f t="shared" si="81"/>
        <v>0</v>
      </c>
      <c r="R248" s="17">
        <f t="shared" ref="R248:X257" si="91">SUMPRODUCT(R$374:R$599*(LEFT($A$374:$A$599,LEN($A248))=$A248))</f>
        <v>0</v>
      </c>
      <c r="S248" s="17">
        <f t="shared" si="91"/>
        <v>0</v>
      </c>
      <c r="T248" s="17">
        <f t="shared" si="91"/>
        <v>0</v>
      </c>
      <c r="U248" s="17">
        <f t="shared" si="91"/>
        <v>0</v>
      </c>
      <c r="V248" s="17">
        <f t="shared" si="91"/>
        <v>0</v>
      </c>
      <c r="W248" s="17">
        <f t="shared" si="91"/>
        <v>0</v>
      </c>
      <c r="X248" s="17">
        <f t="shared" si="91"/>
        <v>0</v>
      </c>
      <c r="Z248" s="17">
        <f t="shared" ref="Z248:AC267" si="92">SUMPRODUCT(Z$374:Z$599*(LEFT($A$374:$A$599,LEN($A248))=$A248))</f>
        <v>0</v>
      </c>
      <c r="AA248" s="17">
        <f t="shared" si="92"/>
        <v>0</v>
      </c>
      <c r="AB248" s="17">
        <f t="shared" si="92"/>
        <v>0</v>
      </c>
      <c r="AC248" s="17">
        <f t="shared" si="92"/>
        <v>0</v>
      </c>
      <c r="AE248" s="36">
        <f t="shared" si="89"/>
        <v>0</v>
      </c>
      <c r="AF248" s="33"/>
    </row>
    <row r="249" spans="1:32" ht="15">
      <c r="A249" s="24" t="s">
        <v>12707</v>
      </c>
      <c r="B249" s="15">
        <f t="shared" si="72"/>
        <v>0</v>
      </c>
      <c r="C249" s="22" t="s">
        <v>12708</v>
      </c>
      <c r="D249" s="10">
        <f t="shared" si="77"/>
        <v>0</v>
      </c>
      <c r="E249" s="17">
        <f t="shared" si="73"/>
        <v>0</v>
      </c>
      <c r="F249" s="18">
        <f t="shared" si="78"/>
        <v>0</v>
      </c>
      <c r="G249" s="19">
        <f t="shared" si="87"/>
        <v>0</v>
      </c>
      <c r="H249" s="23">
        <v>0</v>
      </c>
      <c r="I249" s="17">
        <f t="shared" si="74"/>
        <v>0</v>
      </c>
      <c r="J249" s="10">
        <f t="shared" si="79"/>
        <v>0</v>
      </c>
      <c r="K249" s="17">
        <f t="shared" si="80"/>
        <v>0</v>
      </c>
      <c r="L249" s="3">
        <f t="shared" si="75"/>
        <v>0</v>
      </c>
      <c r="M249" s="31">
        <v>0</v>
      </c>
      <c r="N249" s="30">
        <f t="shared" si="88"/>
        <v>0</v>
      </c>
      <c r="O249" s="17">
        <f t="shared" si="76"/>
        <v>0</v>
      </c>
      <c r="P249" s="17">
        <f t="shared" si="81"/>
        <v>0</v>
      </c>
      <c r="R249" s="17">
        <f t="shared" si="91"/>
        <v>0</v>
      </c>
      <c r="S249" s="17">
        <f t="shared" si="91"/>
        <v>0</v>
      </c>
      <c r="T249" s="17">
        <f t="shared" si="91"/>
        <v>0</v>
      </c>
      <c r="U249" s="17">
        <f t="shared" si="91"/>
        <v>0</v>
      </c>
      <c r="V249" s="17">
        <f t="shared" si="91"/>
        <v>0</v>
      </c>
      <c r="W249" s="17">
        <f t="shared" si="91"/>
        <v>0</v>
      </c>
      <c r="X249" s="17">
        <f t="shared" si="91"/>
        <v>0</v>
      </c>
      <c r="Z249" s="17">
        <f t="shared" si="92"/>
        <v>0</v>
      </c>
      <c r="AA249" s="17">
        <f t="shared" si="92"/>
        <v>0</v>
      </c>
      <c r="AB249" s="17">
        <f t="shared" si="92"/>
        <v>0</v>
      </c>
      <c r="AC249" s="17">
        <f t="shared" si="92"/>
        <v>0</v>
      </c>
      <c r="AE249" s="36">
        <f t="shared" si="89"/>
        <v>0</v>
      </c>
      <c r="AF249" s="33"/>
    </row>
    <row r="250" spans="1:32" ht="15">
      <c r="A250" s="24" t="s">
        <v>12709</v>
      </c>
      <c r="B250" s="15">
        <f t="shared" si="72"/>
        <v>0</v>
      </c>
      <c r="C250" s="22" t="s">
        <v>12710</v>
      </c>
      <c r="D250" s="10">
        <f t="shared" si="77"/>
        <v>0</v>
      </c>
      <c r="E250" s="17">
        <f t="shared" si="73"/>
        <v>0</v>
      </c>
      <c r="F250" s="18">
        <f t="shared" si="78"/>
        <v>0</v>
      </c>
      <c r="G250" s="19">
        <f t="shared" si="87"/>
        <v>0</v>
      </c>
      <c r="H250" s="23">
        <v>0</v>
      </c>
      <c r="I250" s="17">
        <f t="shared" si="74"/>
        <v>0</v>
      </c>
      <c r="J250" s="10">
        <f t="shared" si="79"/>
        <v>0</v>
      </c>
      <c r="K250" s="17">
        <f t="shared" si="80"/>
        <v>0</v>
      </c>
      <c r="L250" s="3">
        <f t="shared" si="75"/>
        <v>0</v>
      </c>
      <c r="M250" s="31">
        <v>0</v>
      </c>
      <c r="N250" s="30">
        <f t="shared" si="88"/>
        <v>0</v>
      </c>
      <c r="O250" s="17">
        <f t="shared" si="76"/>
        <v>0</v>
      </c>
      <c r="P250" s="17">
        <f t="shared" si="81"/>
        <v>0</v>
      </c>
      <c r="R250" s="17">
        <f t="shared" si="91"/>
        <v>0</v>
      </c>
      <c r="S250" s="17">
        <f t="shared" si="91"/>
        <v>0</v>
      </c>
      <c r="T250" s="17">
        <f t="shared" si="91"/>
        <v>0</v>
      </c>
      <c r="U250" s="17">
        <f t="shared" si="91"/>
        <v>0</v>
      </c>
      <c r="V250" s="17">
        <f t="shared" si="91"/>
        <v>0</v>
      </c>
      <c r="W250" s="17">
        <f t="shared" si="91"/>
        <v>0</v>
      </c>
      <c r="X250" s="17">
        <f t="shared" si="91"/>
        <v>0</v>
      </c>
      <c r="Z250" s="17">
        <f t="shared" si="92"/>
        <v>0</v>
      </c>
      <c r="AA250" s="17">
        <f t="shared" si="92"/>
        <v>0</v>
      </c>
      <c r="AB250" s="17">
        <f t="shared" si="92"/>
        <v>0</v>
      </c>
      <c r="AC250" s="17">
        <f t="shared" si="92"/>
        <v>0</v>
      </c>
      <c r="AE250" s="36">
        <f t="shared" si="89"/>
        <v>0</v>
      </c>
      <c r="AF250" s="5"/>
    </row>
    <row r="251" spans="1:32" ht="15">
      <c r="A251" s="24" t="s">
        <v>12711</v>
      </c>
      <c r="B251" s="15">
        <f t="shared" si="72"/>
        <v>0</v>
      </c>
      <c r="C251" s="22" t="s">
        <v>12712</v>
      </c>
      <c r="D251" s="10">
        <f t="shared" si="77"/>
        <v>0</v>
      </c>
      <c r="E251" s="17">
        <f t="shared" si="73"/>
        <v>0</v>
      </c>
      <c r="F251" s="18">
        <f t="shared" si="78"/>
        <v>0</v>
      </c>
      <c r="G251" s="19">
        <f t="shared" si="87"/>
        <v>0</v>
      </c>
      <c r="H251" s="20">
        <v>0</v>
      </c>
      <c r="I251" s="17">
        <f t="shared" si="74"/>
        <v>0</v>
      </c>
      <c r="J251" s="10">
        <f t="shared" si="79"/>
        <v>0</v>
      </c>
      <c r="K251" s="17">
        <f t="shared" si="80"/>
        <v>0</v>
      </c>
      <c r="L251" s="3">
        <f t="shared" si="75"/>
        <v>0</v>
      </c>
      <c r="M251" s="31">
        <v>0</v>
      </c>
      <c r="N251" s="30">
        <f t="shared" si="88"/>
        <v>0</v>
      </c>
      <c r="O251" s="17">
        <f t="shared" si="76"/>
        <v>0</v>
      </c>
      <c r="P251" s="17">
        <f t="shared" si="81"/>
        <v>0</v>
      </c>
      <c r="R251" s="17">
        <f t="shared" si="91"/>
        <v>0</v>
      </c>
      <c r="S251" s="17">
        <f t="shared" si="91"/>
        <v>0</v>
      </c>
      <c r="T251" s="17">
        <f t="shared" si="91"/>
        <v>0</v>
      </c>
      <c r="U251" s="17">
        <f t="shared" si="91"/>
        <v>0</v>
      </c>
      <c r="V251" s="17">
        <f t="shared" si="91"/>
        <v>0</v>
      </c>
      <c r="W251" s="17">
        <f t="shared" si="91"/>
        <v>0</v>
      </c>
      <c r="X251" s="17">
        <f t="shared" si="91"/>
        <v>0</v>
      </c>
      <c r="Z251" s="17">
        <f t="shared" si="92"/>
        <v>0</v>
      </c>
      <c r="AA251" s="17">
        <f t="shared" si="92"/>
        <v>0</v>
      </c>
      <c r="AB251" s="17">
        <f t="shared" si="92"/>
        <v>0</v>
      </c>
      <c r="AC251" s="17">
        <f t="shared" si="92"/>
        <v>0</v>
      </c>
      <c r="AE251" s="36">
        <f t="shared" si="89"/>
        <v>0</v>
      </c>
      <c r="AF251" s="5"/>
    </row>
    <row r="252" spans="1:32" ht="15">
      <c r="A252" s="24" t="s">
        <v>12713</v>
      </c>
      <c r="B252" s="15">
        <f t="shared" si="72"/>
        <v>0</v>
      </c>
      <c r="C252" s="22" t="s">
        <v>12714</v>
      </c>
      <c r="D252" s="10">
        <f t="shared" si="77"/>
        <v>0</v>
      </c>
      <c r="E252" s="17">
        <f t="shared" si="73"/>
        <v>0</v>
      </c>
      <c r="F252" s="18">
        <f t="shared" si="78"/>
        <v>0</v>
      </c>
      <c r="G252" s="19">
        <f t="shared" si="87"/>
        <v>0</v>
      </c>
      <c r="H252" s="23">
        <v>0</v>
      </c>
      <c r="I252" s="17">
        <f t="shared" si="74"/>
        <v>0</v>
      </c>
      <c r="J252" s="10">
        <f t="shared" si="79"/>
        <v>0</v>
      </c>
      <c r="K252" s="17">
        <f t="shared" si="80"/>
        <v>0</v>
      </c>
      <c r="L252" s="3">
        <f t="shared" si="75"/>
        <v>0</v>
      </c>
      <c r="M252" s="31">
        <v>0</v>
      </c>
      <c r="N252" s="30">
        <f t="shared" si="88"/>
        <v>0</v>
      </c>
      <c r="O252" s="17">
        <f t="shared" si="76"/>
        <v>0</v>
      </c>
      <c r="P252" s="17">
        <f t="shared" si="81"/>
        <v>0</v>
      </c>
      <c r="R252" s="17">
        <f t="shared" si="91"/>
        <v>0</v>
      </c>
      <c r="S252" s="17">
        <f t="shared" si="91"/>
        <v>0</v>
      </c>
      <c r="T252" s="17">
        <f t="shared" si="91"/>
        <v>0</v>
      </c>
      <c r="U252" s="17">
        <f t="shared" si="91"/>
        <v>0</v>
      </c>
      <c r="V252" s="17">
        <f t="shared" si="91"/>
        <v>0</v>
      </c>
      <c r="W252" s="17">
        <f t="shared" si="91"/>
        <v>0</v>
      </c>
      <c r="X252" s="17">
        <f t="shared" si="91"/>
        <v>0</v>
      </c>
      <c r="Z252" s="17">
        <f t="shared" si="92"/>
        <v>0</v>
      </c>
      <c r="AA252" s="17">
        <f t="shared" si="92"/>
        <v>0</v>
      </c>
      <c r="AB252" s="17">
        <f t="shared" si="92"/>
        <v>0</v>
      </c>
      <c r="AC252" s="17">
        <f t="shared" si="92"/>
        <v>0</v>
      </c>
      <c r="AE252" s="36">
        <f t="shared" si="89"/>
        <v>0</v>
      </c>
      <c r="AF252" s="33"/>
    </row>
    <row r="253" spans="1:32" ht="15">
      <c r="A253" s="24" t="s">
        <v>12715</v>
      </c>
      <c r="B253" s="15">
        <f t="shared" si="72"/>
        <v>0</v>
      </c>
      <c r="C253" s="22" t="s">
        <v>12716</v>
      </c>
      <c r="D253" s="10">
        <f t="shared" si="77"/>
        <v>0</v>
      </c>
      <c r="E253" s="17">
        <f t="shared" si="73"/>
        <v>0</v>
      </c>
      <c r="F253" s="18">
        <f t="shared" si="78"/>
        <v>0</v>
      </c>
      <c r="G253" s="19">
        <f t="shared" si="87"/>
        <v>0</v>
      </c>
      <c r="H253" s="23">
        <v>0</v>
      </c>
      <c r="I253" s="17">
        <f t="shared" si="74"/>
        <v>0</v>
      </c>
      <c r="J253" s="10">
        <f t="shared" si="79"/>
        <v>0</v>
      </c>
      <c r="K253" s="17">
        <f t="shared" si="80"/>
        <v>0</v>
      </c>
      <c r="L253" s="3">
        <f t="shared" si="75"/>
        <v>0</v>
      </c>
      <c r="M253" s="31">
        <v>0</v>
      </c>
      <c r="N253" s="30">
        <f t="shared" si="88"/>
        <v>0</v>
      </c>
      <c r="O253" s="17">
        <f t="shared" si="76"/>
        <v>0</v>
      </c>
      <c r="P253" s="17">
        <f t="shared" si="81"/>
        <v>0</v>
      </c>
      <c r="R253" s="17">
        <f t="shared" si="91"/>
        <v>0</v>
      </c>
      <c r="S253" s="17">
        <f t="shared" si="91"/>
        <v>0</v>
      </c>
      <c r="T253" s="17">
        <f t="shared" si="91"/>
        <v>0</v>
      </c>
      <c r="U253" s="17">
        <f t="shared" si="91"/>
        <v>0</v>
      </c>
      <c r="V253" s="17">
        <f t="shared" si="91"/>
        <v>0</v>
      </c>
      <c r="W253" s="17">
        <f t="shared" si="91"/>
        <v>0</v>
      </c>
      <c r="X253" s="17">
        <f t="shared" si="91"/>
        <v>0</v>
      </c>
      <c r="Z253" s="17">
        <f t="shared" si="92"/>
        <v>0</v>
      </c>
      <c r="AA253" s="17">
        <f t="shared" si="92"/>
        <v>0</v>
      </c>
      <c r="AB253" s="17">
        <f t="shared" si="92"/>
        <v>0</v>
      </c>
      <c r="AC253" s="17">
        <f t="shared" si="92"/>
        <v>0</v>
      </c>
      <c r="AE253" s="36">
        <f t="shared" si="89"/>
        <v>0</v>
      </c>
      <c r="AF253" s="33"/>
    </row>
    <row r="254" spans="1:32" ht="15">
      <c r="A254" s="24" t="s">
        <v>12717</v>
      </c>
      <c r="B254" s="15">
        <f t="shared" si="72"/>
        <v>0</v>
      </c>
      <c r="C254" s="22" t="s">
        <v>12718</v>
      </c>
      <c r="D254" s="10">
        <f t="shared" si="77"/>
        <v>0</v>
      </c>
      <c r="E254" s="17">
        <f t="shared" si="73"/>
        <v>0</v>
      </c>
      <c r="F254" s="18">
        <f t="shared" si="78"/>
        <v>0</v>
      </c>
      <c r="G254" s="19">
        <f t="shared" si="87"/>
        <v>0</v>
      </c>
      <c r="H254" s="23">
        <v>0</v>
      </c>
      <c r="I254" s="17">
        <f t="shared" si="74"/>
        <v>0</v>
      </c>
      <c r="J254" s="10">
        <f t="shared" si="79"/>
        <v>0</v>
      </c>
      <c r="K254" s="17">
        <f t="shared" si="80"/>
        <v>0</v>
      </c>
      <c r="L254" s="3">
        <f t="shared" si="75"/>
        <v>0</v>
      </c>
      <c r="M254" s="31">
        <v>0</v>
      </c>
      <c r="N254" s="30">
        <f t="shared" si="88"/>
        <v>0</v>
      </c>
      <c r="O254" s="17">
        <f t="shared" si="76"/>
        <v>0</v>
      </c>
      <c r="P254" s="17">
        <f t="shared" si="81"/>
        <v>0</v>
      </c>
      <c r="R254" s="17">
        <f t="shared" si="91"/>
        <v>0</v>
      </c>
      <c r="S254" s="17">
        <f t="shared" si="91"/>
        <v>0</v>
      </c>
      <c r="T254" s="17">
        <f t="shared" si="91"/>
        <v>0</v>
      </c>
      <c r="U254" s="17">
        <f t="shared" si="91"/>
        <v>0</v>
      </c>
      <c r="V254" s="17">
        <f t="shared" si="91"/>
        <v>0</v>
      </c>
      <c r="W254" s="17">
        <f t="shared" si="91"/>
        <v>0</v>
      </c>
      <c r="X254" s="17">
        <f t="shared" si="91"/>
        <v>0</v>
      </c>
      <c r="Z254" s="17">
        <f t="shared" si="92"/>
        <v>0</v>
      </c>
      <c r="AA254" s="17">
        <f t="shared" si="92"/>
        <v>0</v>
      </c>
      <c r="AB254" s="17">
        <f t="shared" si="92"/>
        <v>0</v>
      </c>
      <c r="AC254" s="17">
        <f t="shared" si="92"/>
        <v>0</v>
      </c>
      <c r="AE254" s="36">
        <f t="shared" si="89"/>
        <v>0</v>
      </c>
      <c r="AF254" s="5"/>
    </row>
    <row r="255" spans="1:32" ht="15">
      <c r="A255" s="24" t="s">
        <v>12719</v>
      </c>
      <c r="B255" s="15">
        <f t="shared" si="72"/>
        <v>0</v>
      </c>
      <c r="C255" s="22" t="s">
        <v>12720</v>
      </c>
      <c r="D255" s="10">
        <f t="shared" si="77"/>
        <v>0</v>
      </c>
      <c r="E255" s="17">
        <f t="shared" si="73"/>
        <v>0</v>
      </c>
      <c r="F255" s="18">
        <f t="shared" si="78"/>
        <v>0</v>
      </c>
      <c r="G255" s="19">
        <f t="shared" si="87"/>
        <v>0</v>
      </c>
      <c r="H255" s="23">
        <v>0</v>
      </c>
      <c r="I255" s="17">
        <f t="shared" si="74"/>
        <v>0</v>
      </c>
      <c r="J255" s="10">
        <f t="shared" si="79"/>
        <v>0</v>
      </c>
      <c r="K255" s="17">
        <f t="shared" si="80"/>
        <v>0</v>
      </c>
      <c r="L255" s="3">
        <f t="shared" si="75"/>
        <v>0</v>
      </c>
      <c r="M255" s="31">
        <v>0</v>
      </c>
      <c r="N255" s="30">
        <f t="shared" si="88"/>
        <v>0</v>
      </c>
      <c r="O255" s="17">
        <f t="shared" si="76"/>
        <v>0</v>
      </c>
      <c r="P255" s="17">
        <f t="shared" si="81"/>
        <v>0</v>
      </c>
      <c r="R255" s="17">
        <f t="shared" si="91"/>
        <v>0</v>
      </c>
      <c r="S255" s="17">
        <f t="shared" si="91"/>
        <v>0</v>
      </c>
      <c r="T255" s="17">
        <f t="shared" si="91"/>
        <v>0</v>
      </c>
      <c r="U255" s="17">
        <f t="shared" si="91"/>
        <v>0</v>
      </c>
      <c r="V255" s="17">
        <f t="shared" si="91"/>
        <v>0</v>
      </c>
      <c r="W255" s="17">
        <f t="shared" si="91"/>
        <v>0</v>
      </c>
      <c r="X255" s="17">
        <f t="shared" si="91"/>
        <v>0</v>
      </c>
      <c r="Z255" s="17">
        <f t="shared" si="92"/>
        <v>0</v>
      </c>
      <c r="AA255" s="17">
        <f t="shared" si="92"/>
        <v>0</v>
      </c>
      <c r="AB255" s="17">
        <f t="shared" si="92"/>
        <v>0</v>
      </c>
      <c r="AC255" s="17">
        <f t="shared" si="92"/>
        <v>0</v>
      </c>
      <c r="AE255" s="36">
        <f t="shared" si="89"/>
        <v>0</v>
      </c>
      <c r="AF255" s="5"/>
    </row>
    <row r="256" spans="1:32" ht="15">
      <c r="A256" s="24" t="s">
        <v>12721</v>
      </c>
      <c r="B256" s="15">
        <f t="shared" si="72"/>
        <v>0</v>
      </c>
      <c r="C256" s="22" t="s">
        <v>12722</v>
      </c>
      <c r="D256" s="10">
        <f t="shared" si="77"/>
        <v>0</v>
      </c>
      <c r="E256" s="17">
        <f t="shared" si="73"/>
        <v>0</v>
      </c>
      <c r="F256" s="18">
        <f t="shared" si="78"/>
        <v>0</v>
      </c>
      <c r="G256" s="19">
        <f t="shared" si="87"/>
        <v>0</v>
      </c>
      <c r="H256" s="23">
        <v>0</v>
      </c>
      <c r="I256" s="17">
        <f t="shared" si="74"/>
        <v>0</v>
      </c>
      <c r="J256" s="10">
        <f t="shared" si="79"/>
        <v>0</v>
      </c>
      <c r="K256" s="17">
        <f t="shared" si="80"/>
        <v>0</v>
      </c>
      <c r="L256" s="3">
        <f t="shared" si="75"/>
        <v>0</v>
      </c>
      <c r="M256" s="31">
        <v>0</v>
      </c>
      <c r="N256" s="30">
        <f t="shared" si="88"/>
        <v>0</v>
      </c>
      <c r="O256" s="17">
        <f t="shared" si="76"/>
        <v>0</v>
      </c>
      <c r="P256" s="17">
        <f t="shared" si="81"/>
        <v>0</v>
      </c>
      <c r="R256" s="17">
        <f t="shared" si="91"/>
        <v>0</v>
      </c>
      <c r="S256" s="17">
        <f t="shared" si="91"/>
        <v>0</v>
      </c>
      <c r="T256" s="17">
        <f t="shared" si="91"/>
        <v>0</v>
      </c>
      <c r="U256" s="17">
        <f t="shared" si="91"/>
        <v>0</v>
      </c>
      <c r="V256" s="17">
        <f t="shared" si="91"/>
        <v>0</v>
      </c>
      <c r="W256" s="17">
        <f t="shared" si="91"/>
        <v>0</v>
      </c>
      <c r="X256" s="17">
        <f t="shared" si="91"/>
        <v>0</v>
      </c>
      <c r="Z256" s="17">
        <f t="shared" si="92"/>
        <v>0</v>
      </c>
      <c r="AA256" s="17">
        <f t="shared" si="92"/>
        <v>0</v>
      </c>
      <c r="AB256" s="17">
        <f t="shared" si="92"/>
        <v>0</v>
      </c>
      <c r="AC256" s="17">
        <f t="shared" si="92"/>
        <v>0</v>
      </c>
      <c r="AE256" s="36">
        <f t="shared" si="89"/>
        <v>0</v>
      </c>
      <c r="AF256" s="33"/>
    </row>
    <row r="257" spans="1:32" ht="15">
      <c r="A257" s="24" t="s">
        <v>12723</v>
      </c>
      <c r="B257" s="15">
        <f t="shared" si="72"/>
        <v>0</v>
      </c>
      <c r="C257" s="22" t="s">
        <v>12724</v>
      </c>
      <c r="D257" s="10">
        <f t="shared" si="77"/>
        <v>0</v>
      </c>
      <c r="E257" s="17">
        <f t="shared" si="73"/>
        <v>0</v>
      </c>
      <c r="F257" s="18">
        <f t="shared" si="78"/>
        <v>0</v>
      </c>
      <c r="G257" s="19">
        <f t="shared" si="87"/>
        <v>0</v>
      </c>
      <c r="H257" s="23">
        <v>0</v>
      </c>
      <c r="I257" s="17">
        <f t="shared" si="74"/>
        <v>0</v>
      </c>
      <c r="J257" s="10">
        <f t="shared" si="79"/>
        <v>0</v>
      </c>
      <c r="K257" s="17">
        <f t="shared" si="80"/>
        <v>0</v>
      </c>
      <c r="L257" s="3">
        <f t="shared" si="75"/>
        <v>0</v>
      </c>
      <c r="M257" s="31">
        <v>0</v>
      </c>
      <c r="N257" s="30">
        <f t="shared" si="88"/>
        <v>0</v>
      </c>
      <c r="O257" s="17">
        <f t="shared" si="76"/>
        <v>0</v>
      </c>
      <c r="P257" s="17">
        <f t="shared" si="81"/>
        <v>0</v>
      </c>
      <c r="R257" s="17">
        <f t="shared" si="91"/>
        <v>0</v>
      </c>
      <c r="S257" s="17">
        <f t="shared" si="91"/>
        <v>0</v>
      </c>
      <c r="T257" s="17">
        <f t="shared" si="91"/>
        <v>0</v>
      </c>
      <c r="U257" s="17">
        <f t="shared" si="91"/>
        <v>0</v>
      </c>
      <c r="V257" s="17">
        <f t="shared" si="91"/>
        <v>0</v>
      </c>
      <c r="W257" s="17">
        <f t="shared" si="91"/>
        <v>0</v>
      </c>
      <c r="X257" s="17">
        <f t="shared" si="91"/>
        <v>0</v>
      </c>
      <c r="Z257" s="17">
        <f t="shared" si="92"/>
        <v>0</v>
      </c>
      <c r="AA257" s="17">
        <f t="shared" si="92"/>
        <v>0</v>
      </c>
      <c r="AB257" s="17">
        <f t="shared" si="92"/>
        <v>0</v>
      </c>
      <c r="AC257" s="17">
        <f t="shared" si="92"/>
        <v>0</v>
      </c>
      <c r="AE257" s="36">
        <f t="shared" si="89"/>
        <v>0</v>
      </c>
      <c r="AF257" s="33"/>
    </row>
    <row r="258" spans="1:32" ht="15">
      <c r="A258" s="24" t="s">
        <v>12725</v>
      </c>
      <c r="B258" s="15">
        <f t="shared" si="72"/>
        <v>0</v>
      </c>
      <c r="C258" s="22" t="s">
        <v>12726</v>
      </c>
      <c r="D258" s="10">
        <f t="shared" si="77"/>
        <v>0</v>
      </c>
      <c r="E258" s="17">
        <f t="shared" si="73"/>
        <v>0</v>
      </c>
      <c r="F258" s="18">
        <f t="shared" si="78"/>
        <v>0</v>
      </c>
      <c r="G258" s="19">
        <f t="shared" si="87"/>
        <v>0</v>
      </c>
      <c r="H258" s="23">
        <v>0</v>
      </c>
      <c r="I258" s="17">
        <f t="shared" si="74"/>
        <v>0</v>
      </c>
      <c r="J258" s="10">
        <f t="shared" si="79"/>
        <v>0</v>
      </c>
      <c r="K258" s="17">
        <f t="shared" si="80"/>
        <v>0</v>
      </c>
      <c r="L258" s="3">
        <f t="shared" si="75"/>
        <v>0</v>
      </c>
      <c r="M258" s="31">
        <v>0</v>
      </c>
      <c r="N258" s="30">
        <f t="shared" si="88"/>
        <v>0</v>
      </c>
      <c r="O258" s="17">
        <f t="shared" si="76"/>
        <v>0</v>
      </c>
      <c r="P258" s="17">
        <f t="shared" si="81"/>
        <v>0</v>
      </c>
      <c r="R258" s="17">
        <f t="shared" ref="R258:X267" si="93">SUMPRODUCT(R$374:R$599*(LEFT($A$374:$A$599,LEN($A258))=$A258))</f>
        <v>0</v>
      </c>
      <c r="S258" s="17">
        <f t="shared" si="93"/>
        <v>0</v>
      </c>
      <c r="T258" s="17">
        <f t="shared" si="93"/>
        <v>0</v>
      </c>
      <c r="U258" s="17">
        <f t="shared" si="93"/>
        <v>0</v>
      </c>
      <c r="V258" s="17">
        <f t="shared" si="93"/>
        <v>0</v>
      </c>
      <c r="W258" s="17">
        <f t="shared" si="93"/>
        <v>0</v>
      </c>
      <c r="X258" s="17">
        <f t="shared" si="93"/>
        <v>0</v>
      </c>
      <c r="Z258" s="17">
        <f t="shared" si="92"/>
        <v>0</v>
      </c>
      <c r="AA258" s="17">
        <f t="shared" si="92"/>
        <v>0</v>
      </c>
      <c r="AB258" s="17">
        <f t="shared" si="92"/>
        <v>0</v>
      </c>
      <c r="AC258" s="17">
        <f t="shared" si="92"/>
        <v>0</v>
      </c>
      <c r="AE258" s="36">
        <f t="shared" si="89"/>
        <v>0</v>
      </c>
      <c r="AF258" s="5"/>
    </row>
    <row r="259" spans="1:32" ht="15">
      <c r="A259" s="24" t="s">
        <v>12727</v>
      </c>
      <c r="B259" s="15">
        <f t="shared" si="72"/>
        <v>0</v>
      </c>
      <c r="C259" s="22" t="s">
        <v>12728</v>
      </c>
      <c r="D259" s="10">
        <f t="shared" si="77"/>
        <v>0</v>
      </c>
      <c r="E259" s="17">
        <f t="shared" si="73"/>
        <v>0</v>
      </c>
      <c r="F259" s="18">
        <f t="shared" si="78"/>
        <v>0</v>
      </c>
      <c r="G259" s="19">
        <f t="shared" si="87"/>
        <v>0</v>
      </c>
      <c r="H259" s="23">
        <v>0</v>
      </c>
      <c r="I259" s="17">
        <f t="shared" si="74"/>
        <v>0</v>
      </c>
      <c r="J259" s="10">
        <f t="shared" si="79"/>
        <v>0</v>
      </c>
      <c r="K259" s="17">
        <f t="shared" si="80"/>
        <v>0</v>
      </c>
      <c r="L259" s="3">
        <f t="shared" si="75"/>
        <v>0</v>
      </c>
      <c r="M259" s="31">
        <v>0</v>
      </c>
      <c r="N259" s="30">
        <f t="shared" si="88"/>
        <v>0</v>
      </c>
      <c r="O259" s="17">
        <f t="shared" si="76"/>
        <v>0</v>
      </c>
      <c r="P259" s="17">
        <f t="shared" si="81"/>
        <v>0</v>
      </c>
      <c r="R259" s="17">
        <f t="shared" si="93"/>
        <v>0</v>
      </c>
      <c r="S259" s="17">
        <f t="shared" si="93"/>
        <v>0</v>
      </c>
      <c r="T259" s="17">
        <f t="shared" si="93"/>
        <v>0</v>
      </c>
      <c r="U259" s="17">
        <f t="shared" si="93"/>
        <v>0</v>
      </c>
      <c r="V259" s="17">
        <f t="shared" si="93"/>
        <v>0</v>
      </c>
      <c r="W259" s="17">
        <f t="shared" si="93"/>
        <v>0</v>
      </c>
      <c r="X259" s="17">
        <f t="shared" si="93"/>
        <v>0</v>
      </c>
      <c r="Z259" s="17">
        <f t="shared" si="92"/>
        <v>0</v>
      </c>
      <c r="AA259" s="17">
        <f t="shared" si="92"/>
        <v>0</v>
      </c>
      <c r="AB259" s="17">
        <f t="shared" si="92"/>
        <v>0</v>
      </c>
      <c r="AC259" s="17">
        <f t="shared" si="92"/>
        <v>0</v>
      </c>
      <c r="AE259" s="36">
        <f t="shared" si="89"/>
        <v>0</v>
      </c>
      <c r="AF259" s="5"/>
    </row>
    <row r="260" spans="1:32" ht="15">
      <c r="A260" s="24" t="s">
        <v>12729</v>
      </c>
      <c r="B260" s="15">
        <f t="shared" si="72"/>
        <v>0</v>
      </c>
      <c r="C260" s="22" t="s">
        <v>12730</v>
      </c>
      <c r="D260" s="10">
        <f t="shared" si="77"/>
        <v>0</v>
      </c>
      <c r="E260" s="17">
        <f t="shared" si="73"/>
        <v>0</v>
      </c>
      <c r="F260" s="18">
        <f t="shared" si="78"/>
        <v>0</v>
      </c>
      <c r="G260" s="19">
        <f t="shared" si="87"/>
        <v>0</v>
      </c>
      <c r="H260" s="23">
        <v>0</v>
      </c>
      <c r="I260" s="17">
        <f t="shared" si="74"/>
        <v>0</v>
      </c>
      <c r="J260" s="10">
        <f t="shared" si="79"/>
        <v>0</v>
      </c>
      <c r="K260" s="17">
        <f t="shared" si="80"/>
        <v>0</v>
      </c>
      <c r="L260" s="3">
        <f t="shared" si="75"/>
        <v>0</v>
      </c>
      <c r="M260" s="31">
        <v>0</v>
      </c>
      <c r="N260" s="30">
        <f t="shared" si="88"/>
        <v>0</v>
      </c>
      <c r="O260" s="17">
        <f t="shared" si="76"/>
        <v>0</v>
      </c>
      <c r="P260" s="17">
        <f t="shared" si="81"/>
        <v>0</v>
      </c>
      <c r="R260" s="17">
        <f t="shared" si="93"/>
        <v>0</v>
      </c>
      <c r="S260" s="17">
        <f t="shared" si="93"/>
        <v>0</v>
      </c>
      <c r="T260" s="17">
        <f t="shared" si="93"/>
        <v>0</v>
      </c>
      <c r="U260" s="17">
        <f t="shared" si="93"/>
        <v>0</v>
      </c>
      <c r="V260" s="17">
        <f t="shared" si="93"/>
        <v>0</v>
      </c>
      <c r="W260" s="17">
        <f t="shared" si="93"/>
        <v>0</v>
      </c>
      <c r="X260" s="17">
        <f t="shared" si="93"/>
        <v>0</v>
      </c>
      <c r="Z260" s="17">
        <f t="shared" si="92"/>
        <v>0</v>
      </c>
      <c r="AA260" s="17">
        <f t="shared" si="92"/>
        <v>0</v>
      </c>
      <c r="AB260" s="17">
        <f t="shared" si="92"/>
        <v>0</v>
      </c>
      <c r="AC260" s="17">
        <f t="shared" si="92"/>
        <v>0</v>
      </c>
      <c r="AE260" s="36">
        <f t="shared" si="89"/>
        <v>0</v>
      </c>
      <c r="AF260" s="33"/>
    </row>
    <row r="261" spans="1:32" ht="15">
      <c r="A261" s="24" t="s">
        <v>12731</v>
      </c>
      <c r="B261" s="15">
        <f t="shared" si="72"/>
        <v>0</v>
      </c>
      <c r="C261" s="22" t="s">
        <v>12732</v>
      </c>
      <c r="D261" s="10">
        <f t="shared" si="77"/>
        <v>0</v>
      </c>
      <c r="E261" s="17">
        <f t="shared" si="73"/>
        <v>0</v>
      </c>
      <c r="F261" s="18">
        <f t="shared" si="78"/>
        <v>0</v>
      </c>
      <c r="G261" s="19">
        <f t="shared" si="87"/>
        <v>0</v>
      </c>
      <c r="H261" s="23">
        <v>0</v>
      </c>
      <c r="I261" s="17">
        <f t="shared" si="74"/>
        <v>0</v>
      </c>
      <c r="J261" s="10">
        <f t="shared" si="79"/>
        <v>0</v>
      </c>
      <c r="K261" s="17">
        <f t="shared" si="80"/>
        <v>0</v>
      </c>
      <c r="L261" s="3">
        <f t="shared" si="75"/>
        <v>0</v>
      </c>
      <c r="M261" s="31">
        <v>0</v>
      </c>
      <c r="N261" s="30">
        <f t="shared" si="88"/>
        <v>0</v>
      </c>
      <c r="O261" s="17">
        <f t="shared" si="76"/>
        <v>0</v>
      </c>
      <c r="P261" s="17">
        <f t="shared" si="81"/>
        <v>0</v>
      </c>
      <c r="R261" s="17">
        <f t="shared" si="93"/>
        <v>0</v>
      </c>
      <c r="S261" s="17">
        <f t="shared" si="93"/>
        <v>0</v>
      </c>
      <c r="T261" s="17">
        <f t="shared" si="93"/>
        <v>0</v>
      </c>
      <c r="U261" s="17">
        <f t="shared" si="93"/>
        <v>0</v>
      </c>
      <c r="V261" s="17">
        <f t="shared" si="93"/>
        <v>0</v>
      </c>
      <c r="W261" s="17">
        <f t="shared" si="93"/>
        <v>0</v>
      </c>
      <c r="X261" s="17">
        <f t="shared" si="93"/>
        <v>0</v>
      </c>
      <c r="Z261" s="17">
        <f t="shared" si="92"/>
        <v>0</v>
      </c>
      <c r="AA261" s="17">
        <f t="shared" si="92"/>
        <v>0</v>
      </c>
      <c r="AB261" s="17">
        <f t="shared" si="92"/>
        <v>0</v>
      </c>
      <c r="AC261" s="17">
        <f t="shared" si="92"/>
        <v>0</v>
      </c>
      <c r="AE261" s="36">
        <f t="shared" si="89"/>
        <v>0</v>
      </c>
      <c r="AF261" s="33"/>
    </row>
    <row r="262" spans="1:32" ht="15">
      <c r="A262" s="24" t="s">
        <v>12733</v>
      </c>
      <c r="B262" s="15">
        <f t="shared" si="72"/>
        <v>0</v>
      </c>
      <c r="C262" s="22" t="s">
        <v>12734</v>
      </c>
      <c r="D262" s="10">
        <f t="shared" si="77"/>
        <v>0</v>
      </c>
      <c r="E262" s="17">
        <f t="shared" si="73"/>
        <v>0</v>
      </c>
      <c r="F262" s="18">
        <f t="shared" si="78"/>
        <v>0</v>
      </c>
      <c r="G262" s="19">
        <f t="shared" si="87"/>
        <v>0</v>
      </c>
      <c r="H262" s="23">
        <v>0</v>
      </c>
      <c r="I262" s="17">
        <f t="shared" si="74"/>
        <v>0</v>
      </c>
      <c r="J262" s="10">
        <f t="shared" si="79"/>
        <v>0</v>
      </c>
      <c r="K262" s="17">
        <f t="shared" si="80"/>
        <v>0</v>
      </c>
      <c r="L262" s="3">
        <f t="shared" si="75"/>
        <v>0</v>
      </c>
      <c r="M262" s="31">
        <v>0</v>
      </c>
      <c r="N262" s="30">
        <f t="shared" si="88"/>
        <v>0</v>
      </c>
      <c r="O262" s="17">
        <f t="shared" si="76"/>
        <v>0</v>
      </c>
      <c r="P262" s="17">
        <f t="shared" si="81"/>
        <v>0</v>
      </c>
      <c r="R262" s="17">
        <f t="shared" si="93"/>
        <v>0</v>
      </c>
      <c r="S262" s="17">
        <f t="shared" si="93"/>
        <v>0</v>
      </c>
      <c r="T262" s="17">
        <f t="shared" si="93"/>
        <v>0</v>
      </c>
      <c r="U262" s="17">
        <f t="shared" si="93"/>
        <v>0</v>
      </c>
      <c r="V262" s="17">
        <f t="shared" si="93"/>
        <v>0</v>
      </c>
      <c r="W262" s="17">
        <f t="shared" si="93"/>
        <v>0</v>
      </c>
      <c r="X262" s="17">
        <f t="shared" si="93"/>
        <v>0</v>
      </c>
      <c r="Z262" s="17">
        <f t="shared" si="92"/>
        <v>0</v>
      </c>
      <c r="AA262" s="17">
        <f t="shared" si="92"/>
        <v>0</v>
      </c>
      <c r="AB262" s="17">
        <f t="shared" si="92"/>
        <v>0</v>
      </c>
      <c r="AC262" s="17">
        <f t="shared" si="92"/>
        <v>0</v>
      </c>
      <c r="AE262" s="36">
        <f t="shared" si="89"/>
        <v>0</v>
      </c>
      <c r="AF262" s="5"/>
    </row>
    <row r="263" spans="1:32" ht="15">
      <c r="A263" s="24" t="s">
        <v>12735</v>
      </c>
      <c r="B263" s="15">
        <f t="shared" si="72"/>
        <v>0</v>
      </c>
      <c r="C263" s="22" t="s">
        <v>12736</v>
      </c>
      <c r="D263" s="10">
        <f t="shared" si="77"/>
        <v>0</v>
      </c>
      <c r="E263" s="17">
        <f t="shared" si="73"/>
        <v>0</v>
      </c>
      <c r="F263" s="18">
        <f t="shared" si="78"/>
        <v>0</v>
      </c>
      <c r="G263" s="19">
        <f t="shared" si="87"/>
        <v>0</v>
      </c>
      <c r="H263" s="20">
        <v>0</v>
      </c>
      <c r="I263" s="17">
        <f t="shared" si="74"/>
        <v>0</v>
      </c>
      <c r="J263" s="10">
        <f t="shared" si="79"/>
        <v>0</v>
      </c>
      <c r="K263" s="17">
        <f t="shared" si="80"/>
        <v>0</v>
      </c>
      <c r="L263" s="3">
        <f t="shared" si="75"/>
        <v>0</v>
      </c>
      <c r="M263" s="31">
        <v>0</v>
      </c>
      <c r="N263" s="30">
        <f t="shared" si="88"/>
        <v>0</v>
      </c>
      <c r="O263" s="17">
        <f t="shared" si="76"/>
        <v>0</v>
      </c>
      <c r="P263" s="17">
        <f t="shared" si="81"/>
        <v>0</v>
      </c>
      <c r="R263" s="17">
        <f t="shared" si="93"/>
        <v>0</v>
      </c>
      <c r="S263" s="17">
        <f t="shared" si="93"/>
        <v>0</v>
      </c>
      <c r="T263" s="17">
        <f t="shared" si="93"/>
        <v>0</v>
      </c>
      <c r="U263" s="17">
        <f t="shared" si="93"/>
        <v>0</v>
      </c>
      <c r="V263" s="17">
        <f t="shared" si="93"/>
        <v>0</v>
      </c>
      <c r="W263" s="17">
        <f t="shared" si="93"/>
        <v>0</v>
      </c>
      <c r="X263" s="17">
        <f t="shared" si="93"/>
        <v>0</v>
      </c>
      <c r="Z263" s="17">
        <f t="shared" si="92"/>
        <v>0</v>
      </c>
      <c r="AA263" s="17">
        <f t="shared" si="92"/>
        <v>0</v>
      </c>
      <c r="AB263" s="17">
        <f t="shared" si="92"/>
        <v>0</v>
      </c>
      <c r="AC263" s="17">
        <f t="shared" si="92"/>
        <v>0</v>
      </c>
      <c r="AE263" s="36">
        <f t="shared" si="89"/>
        <v>0</v>
      </c>
      <c r="AF263" s="5"/>
    </row>
    <row r="264" spans="1:32" ht="15">
      <c r="A264" s="24" t="s">
        <v>12737</v>
      </c>
      <c r="B264" s="15">
        <f t="shared" ref="B264:B327" si="94">D264-J264</f>
        <v>0</v>
      </c>
      <c r="C264" s="22" t="s">
        <v>12738</v>
      </c>
      <c r="D264" s="10">
        <f t="shared" si="77"/>
        <v>0</v>
      </c>
      <c r="E264" s="17">
        <f t="shared" ref="E264:E327" si="95">SUMPRODUCT(E$374:E$599*(LEFT($A$374:$A$599,LEN($A264))=$A264))</f>
        <v>0</v>
      </c>
      <c r="F264" s="18">
        <f t="shared" si="78"/>
        <v>0</v>
      </c>
      <c r="G264" s="19">
        <f t="shared" si="87"/>
        <v>0</v>
      </c>
      <c r="H264" s="23">
        <v>0</v>
      </c>
      <c r="I264" s="17">
        <f t="shared" ref="I264:I327" si="96">SUMPRODUCT(I$374:I$599*(LEFT($A$374:$A$599,LEN($A264))=$A264))</f>
        <v>0</v>
      </c>
      <c r="J264" s="10">
        <f t="shared" si="79"/>
        <v>0</v>
      </c>
      <c r="K264" s="17">
        <f t="shared" si="80"/>
        <v>0</v>
      </c>
      <c r="L264" s="3">
        <f t="shared" ref="L264:L327" si="97">SUM(M264:P264)</f>
        <v>0</v>
      </c>
      <c r="M264" s="31">
        <v>0</v>
      </c>
      <c r="N264" s="30">
        <f t="shared" si="88"/>
        <v>0</v>
      </c>
      <c r="O264" s="17">
        <f t="shared" ref="O264:O327" si="98">SUMPRODUCT(O$374:O$599*(LEFT($A$374:$A$599,LEN($A264))=$A264))</f>
        <v>0</v>
      </c>
      <c r="P264" s="17">
        <f t="shared" si="81"/>
        <v>0</v>
      </c>
      <c r="R264" s="17">
        <f t="shared" si="93"/>
        <v>0</v>
      </c>
      <c r="S264" s="17">
        <f t="shared" si="93"/>
        <v>0</v>
      </c>
      <c r="T264" s="17">
        <f t="shared" si="93"/>
        <v>0</v>
      </c>
      <c r="U264" s="17">
        <f t="shared" si="93"/>
        <v>0</v>
      </c>
      <c r="V264" s="17">
        <f t="shared" si="93"/>
        <v>0</v>
      </c>
      <c r="W264" s="17">
        <f t="shared" si="93"/>
        <v>0</v>
      </c>
      <c r="X264" s="17">
        <f t="shared" si="93"/>
        <v>0</v>
      </c>
      <c r="Z264" s="17">
        <f t="shared" si="92"/>
        <v>0</v>
      </c>
      <c r="AA264" s="17">
        <f t="shared" si="92"/>
        <v>0</v>
      </c>
      <c r="AB264" s="17">
        <f t="shared" si="92"/>
        <v>0</v>
      </c>
      <c r="AC264" s="17">
        <f t="shared" si="92"/>
        <v>0</v>
      </c>
      <c r="AE264" s="36">
        <f t="shared" si="89"/>
        <v>0</v>
      </c>
      <c r="AF264" s="33"/>
    </row>
    <row r="265" spans="1:32" ht="15">
      <c r="A265" s="24" t="s">
        <v>12739</v>
      </c>
      <c r="B265" s="15">
        <f t="shared" si="94"/>
        <v>0</v>
      </c>
      <c r="C265" s="22" t="s">
        <v>12740</v>
      </c>
      <c r="D265" s="10">
        <f t="shared" ref="D265:D328" si="99">SUM(E265:F265)</f>
        <v>0</v>
      </c>
      <c r="E265" s="17">
        <f t="shared" si="95"/>
        <v>0</v>
      </c>
      <c r="F265" s="18">
        <f t="shared" ref="F265:F328" si="100">SUM(G265:I265)</f>
        <v>0</v>
      </c>
      <c r="G265" s="19">
        <f t="shared" si="87"/>
        <v>0</v>
      </c>
      <c r="H265" s="23">
        <v>0</v>
      </c>
      <c r="I265" s="17">
        <f t="shared" si="96"/>
        <v>0</v>
      </c>
      <c r="J265" s="10">
        <f t="shared" ref="J265:J328" si="101">SUM(K265:L265)</f>
        <v>0</v>
      </c>
      <c r="K265" s="17">
        <f t="shared" ref="K265:K328" si="102">SUMPRODUCT(K$374:K$599*(LEFT($A$374:$A$599,LEN($A265))=$A265))+MIN(SUMPRODUCT(P$374:P$599*(LEFT($A$374:$A$599,LEN($A265))=$A265))+AE265,0)</f>
        <v>0</v>
      </c>
      <c r="L265" s="3">
        <f t="shared" si="97"/>
        <v>0</v>
      </c>
      <c r="M265" s="31">
        <v>0</v>
      </c>
      <c r="N265" s="30">
        <f t="shared" si="88"/>
        <v>0</v>
      </c>
      <c r="O265" s="17">
        <f t="shared" si="98"/>
        <v>0</v>
      </c>
      <c r="P265" s="17">
        <f t="shared" ref="P265:P328" si="103">MAX(SUMPRODUCT(P$374:P$599*(LEFT($A$374:$A$599,LEN($A265))=$A265))+AE265,0)</f>
        <v>0</v>
      </c>
      <c r="R265" s="17">
        <f t="shared" si="93"/>
        <v>0</v>
      </c>
      <c r="S265" s="17">
        <f t="shared" si="93"/>
        <v>0</v>
      </c>
      <c r="T265" s="17">
        <f t="shared" si="93"/>
        <v>0</v>
      </c>
      <c r="U265" s="17">
        <f t="shared" si="93"/>
        <v>0</v>
      </c>
      <c r="V265" s="17">
        <f t="shared" si="93"/>
        <v>0</v>
      </c>
      <c r="W265" s="17">
        <f t="shared" si="93"/>
        <v>0</v>
      </c>
      <c r="X265" s="17">
        <f t="shared" si="93"/>
        <v>0</v>
      </c>
      <c r="Z265" s="17">
        <f t="shared" si="92"/>
        <v>0</v>
      </c>
      <c r="AA265" s="17">
        <f t="shared" si="92"/>
        <v>0</v>
      </c>
      <c r="AB265" s="17">
        <f t="shared" si="92"/>
        <v>0</v>
      </c>
      <c r="AC265" s="17">
        <f t="shared" si="92"/>
        <v>0</v>
      </c>
      <c r="AE265" s="36">
        <f t="shared" si="89"/>
        <v>0</v>
      </c>
      <c r="AF265" s="33"/>
    </row>
    <row r="266" spans="1:32" ht="15">
      <c r="A266" s="24" t="s">
        <v>12741</v>
      </c>
      <c r="B266" s="15">
        <f t="shared" si="94"/>
        <v>0</v>
      </c>
      <c r="C266" s="22" t="s">
        <v>12742</v>
      </c>
      <c r="D266" s="10">
        <f t="shared" si="99"/>
        <v>0</v>
      </c>
      <c r="E266" s="17">
        <f t="shared" si="95"/>
        <v>0</v>
      </c>
      <c r="F266" s="18">
        <f t="shared" si="100"/>
        <v>0</v>
      </c>
      <c r="G266" s="19">
        <f t="shared" si="87"/>
        <v>0</v>
      </c>
      <c r="H266" s="23">
        <v>0</v>
      </c>
      <c r="I266" s="17">
        <f t="shared" si="96"/>
        <v>0</v>
      </c>
      <c r="J266" s="10">
        <f t="shared" si="101"/>
        <v>0</v>
      </c>
      <c r="K266" s="17">
        <f t="shared" si="102"/>
        <v>0</v>
      </c>
      <c r="L266" s="3">
        <f t="shared" si="97"/>
        <v>0</v>
      </c>
      <c r="M266" s="31">
        <v>0</v>
      </c>
      <c r="N266" s="30">
        <f t="shared" si="88"/>
        <v>0</v>
      </c>
      <c r="O266" s="17">
        <f t="shared" si="98"/>
        <v>0</v>
      </c>
      <c r="P266" s="17">
        <f t="shared" si="103"/>
        <v>0</v>
      </c>
      <c r="R266" s="17">
        <f t="shared" si="93"/>
        <v>0</v>
      </c>
      <c r="S266" s="17">
        <f t="shared" si="93"/>
        <v>0</v>
      </c>
      <c r="T266" s="17">
        <f t="shared" si="93"/>
        <v>0</v>
      </c>
      <c r="U266" s="17">
        <f t="shared" si="93"/>
        <v>0</v>
      </c>
      <c r="V266" s="17">
        <f t="shared" si="93"/>
        <v>0</v>
      </c>
      <c r="W266" s="17">
        <f t="shared" si="93"/>
        <v>0</v>
      </c>
      <c r="X266" s="17">
        <f t="shared" si="93"/>
        <v>0</v>
      </c>
      <c r="Z266" s="17">
        <f t="shared" si="92"/>
        <v>0</v>
      </c>
      <c r="AA266" s="17">
        <f t="shared" si="92"/>
        <v>0</v>
      </c>
      <c r="AB266" s="17">
        <f t="shared" si="92"/>
        <v>0</v>
      </c>
      <c r="AC266" s="17">
        <f t="shared" si="92"/>
        <v>0</v>
      </c>
      <c r="AE266" s="36">
        <f t="shared" si="89"/>
        <v>0</v>
      </c>
      <c r="AF266" s="5"/>
    </row>
    <row r="267" spans="1:32" ht="15">
      <c r="A267" s="24" t="s">
        <v>12743</v>
      </c>
      <c r="B267" s="15">
        <f t="shared" si="94"/>
        <v>0</v>
      </c>
      <c r="C267" s="22" t="s">
        <v>12744</v>
      </c>
      <c r="D267" s="10">
        <f t="shared" si="99"/>
        <v>0</v>
      </c>
      <c r="E267" s="17">
        <f t="shared" si="95"/>
        <v>0</v>
      </c>
      <c r="F267" s="18">
        <f t="shared" si="100"/>
        <v>0</v>
      </c>
      <c r="G267" s="19">
        <f t="shared" si="87"/>
        <v>0</v>
      </c>
      <c r="H267" s="23">
        <v>0</v>
      </c>
      <c r="I267" s="17">
        <f t="shared" si="96"/>
        <v>0</v>
      </c>
      <c r="J267" s="10">
        <f t="shared" si="101"/>
        <v>0</v>
      </c>
      <c r="K267" s="17">
        <f t="shared" si="102"/>
        <v>0</v>
      </c>
      <c r="L267" s="3">
        <f t="shared" si="97"/>
        <v>0</v>
      </c>
      <c r="M267" s="31">
        <v>0</v>
      </c>
      <c r="N267" s="30">
        <f t="shared" si="88"/>
        <v>0</v>
      </c>
      <c r="O267" s="17">
        <f t="shared" si="98"/>
        <v>0</v>
      </c>
      <c r="P267" s="17">
        <f t="shared" si="103"/>
        <v>0</v>
      </c>
      <c r="R267" s="17">
        <f t="shared" si="93"/>
        <v>0</v>
      </c>
      <c r="S267" s="17">
        <f t="shared" si="93"/>
        <v>0</v>
      </c>
      <c r="T267" s="17">
        <f t="shared" si="93"/>
        <v>0</v>
      </c>
      <c r="U267" s="17">
        <f t="shared" si="93"/>
        <v>0</v>
      </c>
      <c r="V267" s="17">
        <f t="shared" si="93"/>
        <v>0</v>
      </c>
      <c r="W267" s="17">
        <f t="shared" si="93"/>
        <v>0</v>
      </c>
      <c r="X267" s="17">
        <f t="shared" si="93"/>
        <v>0</v>
      </c>
      <c r="Z267" s="17">
        <f t="shared" si="92"/>
        <v>0</v>
      </c>
      <c r="AA267" s="17">
        <f t="shared" si="92"/>
        <v>0</v>
      </c>
      <c r="AB267" s="17">
        <f t="shared" si="92"/>
        <v>0</v>
      </c>
      <c r="AC267" s="17">
        <f t="shared" si="92"/>
        <v>0</v>
      </c>
      <c r="AE267" s="36">
        <f t="shared" si="89"/>
        <v>0</v>
      </c>
      <c r="AF267" s="5"/>
    </row>
    <row r="268" spans="1:32" ht="15">
      <c r="A268" s="24" t="s">
        <v>12745</v>
      </c>
      <c r="B268" s="15">
        <f t="shared" si="94"/>
        <v>0</v>
      </c>
      <c r="C268" s="22" t="s">
        <v>12746</v>
      </c>
      <c r="D268" s="10">
        <f t="shared" si="99"/>
        <v>0</v>
      </c>
      <c r="E268" s="17">
        <f t="shared" si="95"/>
        <v>0</v>
      </c>
      <c r="F268" s="18">
        <f t="shared" si="100"/>
        <v>0</v>
      </c>
      <c r="G268" s="19">
        <f t="shared" si="87"/>
        <v>0</v>
      </c>
      <c r="H268" s="23">
        <v>0</v>
      </c>
      <c r="I268" s="17">
        <f t="shared" si="96"/>
        <v>0</v>
      </c>
      <c r="J268" s="10">
        <f t="shared" si="101"/>
        <v>0</v>
      </c>
      <c r="K268" s="17">
        <f t="shared" si="102"/>
        <v>0</v>
      </c>
      <c r="L268" s="3">
        <f t="shared" si="97"/>
        <v>0</v>
      </c>
      <c r="M268" s="31">
        <v>0</v>
      </c>
      <c r="N268" s="30">
        <f t="shared" si="88"/>
        <v>0</v>
      </c>
      <c r="O268" s="17">
        <f t="shared" si="98"/>
        <v>0</v>
      </c>
      <c r="P268" s="17">
        <f t="shared" si="103"/>
        <v>0</v>
      </c>
      <c r="R268" s="17">
        <f t="shared" ref="R268:X277" si="104">SUMPRODUCT(R$374:R$599*(LEFT($A$374:$A$599,LEN($A268))=$A268))</f>
        <v>0</v>
      </c>
      <c r="S268" s="17">
        <f t="shared" si="104"/>
        <v>0</v>
      </c>
      <c r="T268" s="17">
        <f t="shared" si="104"/>
        <v>0</v>
      </c>
      <c r="U268" s="17">
        <f t="shared" si="104"/>
        <v>0</v>
      </c>
      <c r="V268" s="17">
        <f t="shared" si="104"/>
        <v>0</v>
      </c>
      <c r="W268" s="17">
        <f t="shared" si="104"/>
        <v>0</v>
      </c>
      <c r="X268" s="17">
        <f t="shared" si="104"/>
        <v>0</v>
      </c>
      <c r="Z268" s="17">
        <f t="shared" ref="Z268:AC287" si="105">SUMPRODUCT(Z$374:Z$599*(LEFT($A$374:$A$599,LEN($A268))=$A268))</f>
        <v>0</v>
      </c>
      <c r="AA268" s="17">
        <f t="shared" si="105"/>
        <v>0</v>
      </c>
      <c r="AB268" s="17">
        <f t="shared" si="105"/>
        <v>0</v>
      </c>
      <c r="AC268" s="17">
        <f t="shared" si="105"/>
        <v>0</v>
      </c>
      <c r="AE268" s="36">
        <f t="shared" si="89"/>
        <v>0</v>
      </c>
      <c r="AF268" s="33"/>
    </row>
    <row r="269" spans="1:32" ht="15">
      <c r="A269" s="24" t="s">
        <v>12747</v>
      </c>
      <c r="B269" s="15">
        <f t="shared" si="94"/>
        <v>0</v>
      </c>
      <c r="C269" s="22" t="s">
        <v>12748</v>
      </c>
      <c r="D269" s="10">
        <f t="shared" si="99"/>
        <v>0</v>
      </c>
      <c r="E269" s="17">
        <f t="shared" si="95"/>
        <v>0</v>
      </c>
      <c r="F269" s="18">
        <f t="shared" si="100"/>
        <v>0</v>
      </c>
      <c r="G269" s="19">
        <f t="shared" si="87"/>
        <v>0</v>
      </c>
      <c r="H269" s="23">
        <v>0</v>
      </c>
      <c r="I269" s="17">
        <f t="shared" si="96"/>
        <v>0</v>
      </c>
      <c r="J269" s="10">
        <f t="shared" si="101"/>
        <v>0</v>
      </c>
      <c r="K269" s="17">
        <f t="shared" si="102"/>
        <v>0</v>
      </c>
      <c r="L269" s="3">
        <f t="shared" si="97"/>
        <v>0</v>
      </c>
      <c r="M269" s="31">
        <v>0</v>
      </c>
      <c r="N269" s="30">
        <f t="shared" si="88"/>
        <v>0</v>
      </c>
      <c r="O269" s="17">
        <f t="shared" si="98"/>
        <v>0</v>
      </c>
      <c r="P269" s="17">
        <f t="shared" si="103"/>
        <v>0</v>
      </c>
      <c r="R269" s="17">
        <f t="shared" si="104"/>
        <v>0</v>
      </c>
      <c r="S269" s="17">
        <f t="shared" si="104"/>
        <v>0</v>
      </c>
      <c r="T269" s="17">
        <f t="shared" si="104"/>
        <v>0</v>
      </c>
      <c r="U269" s="17">
        <f t="shared" si="104"/>
        <v>0</v>
      </c>
      <c r="V269" s="17">
        <f t="shared" si="104"/>
        <v>0</v>
      </c>
      <c r="W269" s="17">
        <f t="shared" si="104"/>
        <v>0</v>
      </c>
      <c r="X269" s="17">
        <f t="shared" si="104"/>
        <v>0</v>
      </c>
      <c r="Z269" s="17">
        <f t="shared" si="105"/>
        <v>0</v>
      </c>
      <c r="AA269" s="17">
        <f t="shared" si="105"/>
        <v>0</v>
      </c>
      <c r="AB269" s="17">
        <f t="shared" si="105"/>
        <v>0</v>
      </c>
      <c r="AC269" s="17">
        <f t="shared" si="105"/>
        <v>0</v>
      </c>
      <c r="AE269" s="36">
        <f t="shared" si="89"/>
        <v>0</v>
      </c>
      <c r="AF269" s="33"/>
    </row>
    <row r="270" spans="1:32" ht="15">
      <c r="A270" s="24" t="s">
        <v>12749</v>
      </c>
      <c r="B270" s="15">
        <f t="shared" si="94"/>
        <v>0</v>
      </c>
      <c r="C270" s="22" t="s">
        <v>12750</v>
      </c>
      <c r="D270" s="10">
        <f t="shared" si="99"/>
        <v>0</v>
      </c>
      <c r="E270" s="17">
        <f t="shared" si="95"/>
        <v>0</v>
      </c>
      <c r="F270" s="18">
        <f t="shared" si="100"/>
        <v>0</v>
      </c>
      <c r="G270" s="19">
        <f t="shared" si="87"/>
        <v>0</v>
      </c>
      <c r="H270" s="20">
        <v>0</v>
      </c>
      <c r="I270" s="17">
        <f t="shared" si="96"/>
        <v>0</v>
      </c>
      <c r="J270" s="10">
        <f t="shared" si="101"/>
        <v>0</v>
      </c>
      <c r="K270" s="17">
        <f t="shared" si="102"/>
        <v>0</v>
      </c>
      <c r="L270" s="3">
        <f t="shared" si="97"/>
        <v>0</v>
      </c>
      <c r="M270" s="31">
        <v>0</v>
      </c>
      <c r="N270" s="30">
        <f t="shared" si="88"/>
        <v>0</v>
      </c>
      <c r="O270" s="17">
        <f t="shared" si="98"/>
        <v>0</v>
      </c>
      <c r="P270" s="17">
        <f t="shared" si="103"/>
        <v>0</v>
      </c>
      <c r="R270" s="17">
        <f t="shared" si="104"/>
        <v>0</v>
      </c>
      <c r="S270" s="17">
        <f t="shared" si="104"/>
        <v>0</v>
      </c>
      <c r="T270" s="17">
        <f t="shared" si="104"/>
        <v>0</v>
      </c>
      <c r="U270" s="17">
        <f t="shared" si="104"/>
        <v>0</v>
      </c>
      <c r="V270" s="17">
        <f t="shared" si="104"/>
        <v>0</v>
      </c>
      <c r="W270" s="17">
        <f t="shared" si="104"/>
        <v>0</v>
      </c>
      <c r="X270" s="17">
        <f t="shared" si="104"/>
        <v>0</v>
      </c>
      <c r="Z270" s="17">
        <f t="shared" si="105"/>
        <v>0</v>
      </c>
      <c r="AA270" s="17">
        <f t="shared" si="105"/>
        <v>0</v>
      </c>
      <c r="AB270" s="17">
        <f t="shared" si="105"/>
        <v>0</v>
      </c>
      <c r="AC270" s="17">
        <f t="shared" si="105"/>
        <v>0</v>
      </c>
      <c r="AE270" s="36">
        <f t="shared" si="89"/>
        <v>0</v>
      </c>
      <c r="AF270" s="5"/>
    </row>
    <row r="271" spans="1:32" ht="15">
      <c r="A271" s="24" t="s">
        <v>12751</v>
      </c>
      <c r="B271" s="15">
        <f t="shared" si="94"/>
        <v>0</v>
      </c>
      <c r="C271" s="22" t="s">
        <v>12752</v>
      </c>
      <c r="D271" s="10">
        <f t="shared" si="99"/>
        <v>0</v>
      </c>
      <c r="E271" s="17">
        <f t="shared" si="95"/>
        <v>0</v>
      </c>
      <c r="F271" s="18">
        <f t="shared" si="100"/>
        <v>0</v>
      </c>
      <c r="G271" s="19">
        <f t="shared" si="87"/>
        <v>0</v>
      </c>
      <c r="H271" s="23">
        <v>0</v>
      </c>
      <c r="I271" s="17">
        <f t="shared" si="96"/>
        <v>0</v>
      </c>
      <c r="J271" s="10">
        <f t="shared" si="101"/>
        <v>0</v>
      </c>
      <c r="K271" s="17">
        <f t="shared" si="102"/>
        <v>0</v>
      </c>
      <c r="L271" s="3">
        <f t="shared" si="97"/>
        <v>0</v>
      </c>
      <c r="M271" s="31">
        <v>0</v>
      </c>
      <c r="N271" s="30">
        <f t="shared" si="88"/>
        <v>0</v>
      </c>
      <c r="O271" s="17">
        <f t="shared" si="98"/>
        <v>0</v>
      </c>
      <c r="P271" s="17">
        <f t="shared" si="103"/>
        <v>0</v>
      </c>
      <c r="R271" s="17">
        <f t="shared" si="104"/>
        <v>0</v>
      </c>
      <c r="S271" s="17">
        <f t="shared" si="104"/>
        <v>0</v>
      </c>
      <c r="T271" s="17">
        <f t="shared" si="104"/>
        <v>0</v>
      </c>
      <c r="U271" s="17">
        <f t="shared" si="104"/>
        <v>0</v>
      </c>
      <c r="V271" s="17">
        <f t="shared" si="104"/>
        <v>0</v>
      </c>
      <c r="W271" s="17">
        <f t="shared" si="104"/>
        <v>0</v>
      </c>
      <c r="X271" s="17">
        <f t="shared" si="104"/>
        <v>0</v>
      </c>
      <c r="Z271" s="17">
        <f t="shared" si="105"/>
        <v>0</v>
      </c>
      <c r="AA271" s="17">
        <f t="shared" si="105"/>
        <v>0</v>
      </c>
      <c r="AB271" s="17">
        <f t="shared" si="105"/>
        <v>0</v>
      </c>
      <c r="AC271" s="17">
        <f t="shared" si="105"/>
        <v>0</v>
      </c>
      <c r="AE271" s="36">
        <f t="shared" si="89"/>
        <v>0</v>
      </c>
      <c r="AF271" s="5"/>
    </row>
    <row r="272" spans="1:32" ht="15">
      <c r="A272" s="24" t="s">
        <v>12753</v>
      </c>
      <c r="B272" s="15">
        <f t="shared" si="94"/>
        <v>0</v>
      </c>
      <c r="C272" s="22" t="s">
        <v>12754</v>
      </c>
      <c r="D272" s="10">
        <f t="shared" si="99"/>
        <v>0</v>
      </c>
      <c r="E272" s="17">
        <f t="shared" si="95"/>
        <v>0</v>
      </c>
      <c r="F272" s="18">
        <f t="shared" si="100"/>
        <v>0</v>
      </c>
      <c r="G272" s="19">
        <f t="shared" si="87"/>
        <v>0</v>
      </c>
      <c r="H272" s="23">
        <v>0</v>
      </c>
      <c r="I272" s="17">
        <f t="shared" si="96"/>
        <v>0</v>
      </c>
      <c r="J272" s="10">
        <f t="shared" si="101"/>
        <v>0</v>
      </c>
      <c r="K272" s="17">
        <f t="shared" si="102"/>
        <v>0</v>
      </c>
      <c r="L272" s="3">
        <f t="shared" si="97"/>
        <v>0</v>
      </c>
      <c r="M272" s="31">
        <v>0</v>
      </c>
      <c r="N272" s="30">
        <f t="shared" si="88"/>
        <v>0</v>
      </c>
      <c r="O272" s="17">
        <f t="shared" si="98"/>
        <v>0</v>
      </c>
      <c r="P272" s="17">
        <f t="shared" si="103"/>
        <v>0</v>
      </c>
      <c r="R272" s="17">
        <f t="shared" si="104"/>
        <v>0</v>
      </c>
      <c r="S272" s="17">
        <f t="shared" si="104"/>
        <v>0</v>
      </c>
      <c r="T272" s="17">
        <f t="shared" si="104"/>
        <v>0</v>
      </c>
      <c r="U272" s="17">
        <f t="shared" si="104"/>
        <v>0</v>
      </c>
      <c r="V272" s="17">
        <f t="shared" si="104"/>
        <v>0</v>
      </c>
      <c r="W272" s="17">
        <f t="shared" si="104"/>
        <v>0</v>
      </c>
      <c r="X272" s="17">
        <f t="shared" si="104"/>
        <v>0</v>
      </c>
      <c r="Z272" s="17">
        <f t="shared" si="105"/>
        <v>0</v>
      </c>
      <c r="AA272" s="17">
        <f t="shared" si="105"/>
        <v>0</v>
      </c>
      <c r="AB272" s="17">
        <f t="shared" si="105"/>
        <v>0</v>
      </c>
      <c r="AC272" s="17">
        <f t="shared" si="105"/>
        <v>0</v>
      </c>
      <c r="AE272" s="36">
        <f t="shared" si="89"/>
        <v>0</v>
      </c>
      <c r="AF272" s="33"/>
    </row>
    <row r="273" spans="1:32" ht="15">
      <c r="A273" s="24" t="s">
        <v>12755</v>
      </c>
      <c r="B273" s="15">
        <f t="shared" si="94"/>
        <v>0</v>
      </c>
      <c r="C273" s="22" t="s">
        <v>12756</v>
      </c>
      <c r="D273" s="10">
        <f t="shared" si="99"/>
        <v>0</v>
      </c>
      <c r="E273" s="17">
        <f t="shared" si="95"/>
        <v>0</v>
      </c>
      <c r="F273" s="18">
        <f t="shared" si="100"/>
        <v>0</v>
      </c>
      <c r="G273" s="19">
        <f t="shared" si="87"/>
        <v>0</v>
      </c>
      <c r="H273" s="23">
        <v>0</v>
      </c>
      <c r="I273" s="17">
        <f t="shared" si="96"/>
        <v>0</v>
      </c>
      <c r="J273" s="10">
        <f t="shared" si="101"/>
        <v>0</v>
      </c>
      <c r="K273" s="17">
        <f t="shared" si="102"/>
        <v>0</v>
      </c>
      <c r="L273" s="3">
        <f t="shared" si="97"/>
        <v>0</v>
      </c>
      <c r="M273" s="31">
        <v>0</v>
      </c>
      <c r="N273" s="30">
        <f t="shared" si="88"/>
        <v>0</v>
      </c>
      <c r="O273" s="17">
        <f t="shared" si="98"/>
        <v>0</v>
      </c>
      <c r="P273" s="17">
        <f t="shared" si="103"/>
        <v>0</v>
      </c>
      <c r="R273" s="17">
        <f t="shared" si="104"/>
        <v>0</v>
      </c>
      <c r="S273" s="17">
        <f t="shared" si="104"/>
        <v>0</v>
      </c>
      <c r="T273" s="17">
        <f t="shared" si="104"/>
        <v>0</v>
      </c>
      <c r="U273" s="17">
        <f t="shared" si="104"/>
        <v>0</v>
      </c>
      <c r="V273" s="17">
        <f t="shared" si="104"/>
        <v>0</v>
      </c>
      <c r="W273" s="17">
        <f t="shared" si="104"/>
        <v>0</v>
      </c>
      <c r="X273" s="17">
        <f t="shared" si="104"/>
        <v>0</v>
      </c>
      <c r="Z273" s="17">
        <f t="shared" si="105"/>
        <v>0</v>
      </c>
      <c r="AA273" s="17">
        <f t="shared" si="105"/>
        <v>0</v>
      </c>
      <c r="AB273" s="17">
        <f t="shared" si="105"/>
        <v>0</v>
      </c>
      <c r="AC273" s="17">
        <f t="shared" si="105"/>
        <v>0</v>
      </c>
      <c r="AE273" s="36">
        <f t="shared" si="89"/>
        <v>0</v>
      </c>
      <c r="AF273" s="33"/>
    </row>
    <row r="274" spans="1:32" ht="15">
      <c r="A274" s="24" t="s">
        <v>12757</v>
      </c>
      <c r="B274" s="15">
        <f t="shared" si="94"/>
        <v>0</v>
      </c>
      <c r="C274" s="22" t="s">
        <v>12758</v>
      </c>
      <c r="D274" s="10">
        <f t="shared" si="99"/>
        <v>0</v>
      </c>
      <c r="E274" s="17">
        <f t="shared" si="95"/>
        <v>0</v>
      </c>
      <c r="F274" s="18">
        <f t="shared" si="100"/>
        <v>0</v>
      </c>
      <c r="G274" s="19">
        <f t="shared" si="87"/>
        <v>0</v>
      </c>
      <c r="H274" s="23">
        <v>0</v>
      </c>
      <c r="I274" s="17">
        <f t="shared" si="96"/>
        <v>0</v>
      </c>
      <c r="J274" s="10">
        <f t="shared" si="101"/>
        <v>0</v>
      </c>
      <c r="K274" s="17">
        <f t="shared" si="102"/>
        <v>0</v>
      </c>
      <c r="L274" s="3">
        <f t="shared" si="97"/>
        <v>0</v>
      </c>
      <c r="M274" s="31">
        <v>0</v>
      </c>
      <c r="N274" s="30">
        <f t="shared" si="88"/>
        <v>0</v>
      </c>
      <c r="O274" s="17">
        <f t="shared" si="98"/>
        <v>0</v>
      </c>
      <c r="P274" s="17">
        <f t="shared" si="103"/>
        <v>0</v>
      </c>
      <c r="R274" s="17">
        <f t="shared" si="104"/>
        <v>0</v>
      </c>
      <c r="S274" s="17">
        <f t="shared" si="104"/>
        <v>0</v>
      </c>
      <c r="T274" s="17">
        <f t="shared" si="104"/>
        <v>0</v>
      </c>
      <c r="U274" s="17">
        <f t="shared" si="104"/>
        <v>0</v>
      </c>
      <c r="V274" s="17">
        <f t="shared" si="104"/>
        <v>0</v>
      </c>
      <c r="W274" s="17">
        <f t="shared" si="104"/>
        <v>0</v>
      </c>
      <c r="X274" s="17">
        <f t="shared" si="104"/>
        <v>0</v>
      </c>
      <c r="Z274" s="17">
        <f t="shared" si="105"/>
        <v>0</v>
      </c>
      <c r="AA274" s="17">
        <f t="shared" si="105"/>
        <v>0</v>
      </c>
      <c r="AB274" s="17">
        <f t="shared" si="105"/>
        <v>0</v>
      </c>
      <c r="AC274" s="17">
        <f t="shared" si="105"/>
        <v>0</v>
      </c>
      <c r="AE274" s="36">
        <f t="shared" si="89"/>
        <v>0</v>
      </c>
      <c r="AF274" s="5"/>
    </row>
    <row r="275" spans="1:32" ht="15">
      <c r="A275" s="24" t="s">
        <v>12759</v>
      </c>
      <c r="B275" s="15">
        <f t="shared" si="94"/>
        <v>0</v>
      </c>
      <c r="C275" s="22" t="s">
        <v>12760</v>
      </c>
      <c r="D275" s="10">
        <f t="shared" si="99"/>
        <v>0</v>
      </c>
      <c r="E275" s="17">
        <f t="shared" si="95"/>
        <v>0</v>
      </c>
      <c r="F275" s="18">
        <f t="shared" si="100"/>
        <v>0</v>
      </c>
      <c r="G275" s="19">
        <f t="shared" si="87"/>
        <v>0</v>
      </c>
      <c r="H275" s="23">
        <v>0</v>
      </c>
      <c r="I275" s="17">
        <f t="shared" si="96"/>
        <v>0</v>
      </c>
      <c r="J275" s="10">
        <f t="shared" si="101"/>
        <v>0</v>
      </c>
      <c r="K275" s="17">
        <f t="shared" si="102"/>
        <v>0</v>
      </c>
      <c r="L275" s="3">
        <f t="shared" si="97"/>
        <v>0</v>
      </c>
      <c r="M275" s="31">
        <v>0</v>
      </c>
      <c r="N275" s="30">
        <f t="shared" si="88"/>
        <v>0</v>
      </c>
      <c r="O275" s="17">
        <f t="shared" si="98"/>
        <v>0</v>
      </c>
      <c r="P275" s="17">
        <f t="shared" si="103"/>
        <v>0</v>
      </c>
      <c r="R275" s="17">
        <f t="shared" si="104"/>
        <v>0</v>
      </c>
      <c r="S275" s="17">
        <f t="shared" si="104"/>
        <v>0</v>
      </c>
      <c r="T275" s="17">
        <f t="shared" si="104"/>
        <v>0</v>
      </c>
      <c r="U275" s="17">
        <f t="shared" si="104"/>
        <v>0</v>
      </c>
      <c r="V275" s="17">
        <f t="shared" si="104"/>
        <v>0</v>
      </c>
      <c r="W275" s="17">
        <f t="shared" si="104"/>
        <v>0</v>
      </c>
      <c r="X275" s="17">
        <f t="shared" si="104"/>
        <v>0</v>
      </c>
      <c r="Z275" s="17">
        <f t="shared" si="105"/>
        <v>0</v>
      </c>
      <c r="AA275" s="17">
        <f t="shared" si="105"/>
        <v>0</v>
      </c>
      <c r="AB275" s="17">
        <f t="shared" si="105"/>
        <v>0</v>
      </c>
      <c r="AC275" s="17">
        <f t="shared" si="105"/>
        <v>0</v>
      </c>
      <c r="AE275" s="36">
        <f t="shared" si="89"/>
        <v>0</v>
      </c>
      <c r="AF275" s="5"/>
    </row>
    <row r="276" spans="1:32" ht="15">
      <c r="A276" s="24" t="s">
        <v>12761</v>
      </c>
      <c r="B276" s="15">
        <f t="shared" si="94"/>
        <v>0</v>
      </c>
      <c r="C276" s="22" t="s">
        <v>12762</v>
      </c>
      <c r="D276" s="10">
        <f t="shared" si="99"/>
        <v>0</v>
      </c>
      <c r="E276" s="17">
        <f t="shared" si="95"/>
        <v>0</v>
      </c>
      <c r="F276" s="18">
        <f t="shared" si="100"/>
        <v>0</v>
      </c>
      <c r="G276" s="19">
        <f t="shared" si="87"/>
        <v>0</v>
      </c>
      <c r="H276" s="23">
        <v>0</v>
      </c>
      <c r="I276" s="17">
        <f t="shared" si="96"/>
        <v>0</v>
      </c>
      <c r="J276" s="10">
        <f t="shared" si="101"/>
        <v>0</v>
      </c>
      <c r="K276" s="17">
        <f t="shared" si="102"/>
        <v>0</v>
      </c>
      <c r="L276" s="3">
        <f t="shared" si="97"/>
        <v>0</v>
      </c>
      <c r="M276" s="31">
        <v>0</v>
      </c>
      <c r="N276" s="30">
        <f t="shared" si="88"/>
        <v>0</v>
      </c>
      <c r="O276" s="17">
        <f t="shared" si="98"/>
        <v>0</v>
      </c>
      <c r="P276" s="17">
        <f t="shared" si="103"/>
        <v>0</v>
      </c>
      <c r="R276" s="17">
        <f t="shared" si="104"/>
        <v>0</v>
      </c>
      <c r="S276" s="17">
        <f t="shared" si="104"/>
        <v>0</v>
      </c>
      <c r="T276" s="17">
        <f t="shared" si="104"/>
        <v>0</v>
      </c>
      <c r="U276" s="17">
        <f t="shared" si="104"/>
        <v>0</v>
      </c>
      <c r="V276" s="17">
        <f t="shared" si="104"/>
        <v>0</v>
      </c>
      <c r="W276" s="17">
        <f t="shared" si="104"/>
        <v>0</v>
      </c>
      <c r="X276" s="17">
        <f t="shared" si="104"/>
        <v>0</v>
      </c>
      <c r="Z276" s="17">
        <f t="shared" si="105"/>
        <v>0</v>
      </c>
      <c r="AA276" s="17">
        <f t="shared" si="105"/>
        <v>0</v>
      </c>
      <c r="AB276" s="17">
        <f t="shared" si="105"/>
        <v>0</v>
      </c>
      <c r="AC276" s="17">
        <f t="shared" si="105"/>
        <v>0</v>
      </c>
      <c r="AE276" s="36">
        <f t="shared" si="89"/>
        <v>0</v>
      </c>
      <c r="AF276" s="33"/>
    </row>
    <row r="277" spans="1:32" ht="15">
      <c r="A277" s="24" t="s">
        <v>12763</v>
      </c>
      <c r="B277" s="15">
        <f t="shared" si="94"/>
        <v>0</v>
      </c>
      <c r="C277" s="22" t="s">
        <v>12764</v>
      </c>
      <c r="D277" s="10">
        <f t="shared" si="99"/>
        <v>0</v>
      </c>
      <c r="E277" s="17">
        <f t="shared" si="95"/>
        <v>0</v>
      </c>
      <c r="F277" s="18">
        <f t="shared" si="100"/>
        <v>0</v>
      </c>
      <c r="G277" s="19">
        <f t="shared" si="87"/>
        <v>0</v>
      </c>
      <c r="H277" s="23">
        <v>0</v>
      </c>
      <c r="I277" s="17">
        <f t="shared" si="96"/>
        <v>0</v>
      </c>
      <c r="J277" s="10">
        <f t="shared" si="101"/>
        <v>0</v>
      </c>
      <c r="K277" s="17">
        <f t="shared" si="102"/>
        <v>0</v>
      </c>
      <c r="L277" s="3">
        <f t="shared" si="97"/>
        <v>0</v>
      </c>
      <c r="M277" s="31">
        <v>0</v>
      </c>
      <c r="N277" s="30">
        <f t="shared" si="88"/>
        <v>0</v>
      </c>
      <c r="O277" s="17">
        <f t="shared" si="98"/>
        <v>0</v>
      </c>
      <c r="P277" s="17">
        <f t="shared" si="103"/>
        <v>0</v>
      </c>
      <c r="R277" s="17">
        <f t="shared" si="104"/>
        <v>0</v>
      </c>
      <c r="S277" s="17">
        <f t="shared" si="104"/>
        <v>0</v>
      </c>
      <c r="T277" s="17">
        <f t="shared" si="104"/>
        <v>0</v>
      </c>
      <c r="U277" s="17">
        <f t="shared" si="104"/>
        <v>0</v>
      </c>
      <c r="V277" s="17">
        <f t="shared" si="104"/>
        <v>0</v>
      </c>
      <c r="W277" s="17">
        <f t="shared" si="104"/>
        <v>0</v>
      </c>
      <c r="X277" s="17">
        <f t="shared" si="104"/>
        <v>0</v>
      </c>
      <c r="Z277" s="17">
        <f t="shared" si="105"/>
        <v>0</v>
      </c>
      <c r="AA277" s="17">
        <f t="shared" si="105"/>
        <v>0</v>
      </c>
      <c r="AB277" s="17">
        <f t="shared" si="105"/>
        <v>0</v>
      </c>
      <c r="AC277" s="17">
        <f t="shared" si="105"/>
        <v>0</v>
      </c>
      <c r="AE277" s="36">
        <f t="shared" si="89"/>
        <v>0</v>
      </c>
      <c r="AF277" s="33"/>
    </row>
    <row r="278" spans="1:32" ht="15">
      <c r="A278" s="24" t="s">
        <v>12765</v>
      </c>
      <c r="B278" s="15">
        <f t="shared" si="94"/>
        <v>0</v>
      </c>
      <c r="C278" s="22" t="s">
        <v>12766</v>
      </c>
      <c r="D278" s="10">
        <f t="shared" si="99"/>
        <v>0</v>
      </c>
      <c r="E278" s="17">
        <f t="shared" si="95"/>
        <v>0</v>
      </c>
      <c r="F278" s="18">
        <f t="shared" si="100"/>
        <v>0</v>
      </c>
      <c r="G278" s="19">
        <f t="shared" si="87"/>
        <v>0</v>
      </c>
      <c r="H278" s="23">
        <v>0</v>
      </c>
      <c r="I278" s="17">
        <f t="shared" si="96"/>
        <v>0</v>
      </c>
      <c r="J278" s="10">
        <f t="shared" si="101"/>
        <v>0</v>
      </c>
      <c r="K278" s="17">
        <f t="shared" si="102"/>
        <v>0</v>
      </c>
      <c r="L278" s="3">
        <f t="shared" si="97"/>
        <v>0</v>
      </c>
      <c r="M278" s="31">
        <v>0</v>
      </c>
      <c r="N278" s="30">
        <f t="shared" si="88"/>
        <v>0</v>
      </c>
      <c r="O278" s="17">
        <f t="shared" si="98"/>
        <v>0</v>
      </c>
      <c r="P278" s="17">
        <f t="shared" si="103"/>
        <v>0</v>
      </c>
      <c r="R278" s="17">
        <f t="shared" ref="R278:X287" si="106">SUMPRODUCT(R$374:R$599*(LEFT($A$374:$A$599,LEN($A278))=$A278))</f>
        <v>0</v>
      </c>
      <c r="S278" s="17">
        <f t="shared" si="106"/>
        <v>0</v>
      </c>
      <c r="T278" s="17">
        <f t="shared" si="106"/>
        <v>0</v>
      </c>
      <c r="U278" s="17">
        <f t="shared" si="106"/>
        <v>0</v>
      </c>
      <c r="V278" s="17">
        <f t="shared" si="106"/>
        <v>0</v>
      </c>
      <c r="W278" s="17">
        <f t="shared" si="106"/>
        <v>0</v>
      </c>
      <c r="X278" s="17">
        <f t="shared" si="106"/>
        <v>0</v>
      </c>
      <c r="Z278" s="17">
        <f t="shared" si="105"/>
        <v>0</v>
      </c>
      <c r="AA278" s="17">
        <f t="shared" si="105"/>
        <v>0</v>
      </c>
      <c r="AB278" s="17">
        <f t="shared" si="105"/>
        <v>0</v>
      </c>
      <c r="AC278" s="17">
        <f t="shared" si="105"/>
        <v>0</v>
      </c>
      <c r="AE278" s="36">
        <f t="shared" si="89"/>
        <v>0</v>
      </c>
      <c r="AF278" s="5"/>
    </row>
    <row r="279" spans="1:32" ht="15">
      <c r="A279" s="24" t="s">
        <v>12767</v>
      </c>
      <c r="B279" s="15">
        <f t="shared" si="94"/>
        <v>0</v>
      </c>
      <c r="C279" s="22" t="s">
        <v>12768</v>
      </c>
      <c r="D279" s="10">
        <f t="shared" si="99"/>
        <v>0</v>
      </c>
      <c r="E279" s="17">
        <f t="shared" si="95"/>
        <v>0</v>
      </c>
      <c r="F279" s="18">
        <f t="shared" si="100"/>
        <v>0</v>
      </c>
      <c r="G279" s="19">
        <f t="shared" si="87"/>
        <v>0</v>
      </c>
      <c r="H279" s="23">
        <v>0</v>
      </c>
      <c r="I279" s="17">
        <f t="shared" si="96"/>
        <v>0</v>
      </c>
      <c r="J279" s="10">
        <f t="shared" si="101"/>
        <v>0</v>
      </c>
      <c r="K279" s="17">
        <f t="shared" si="102"/>
        <v>0</v>
      </c>
      <c r="L279" s="3">
        <f t="shared" si="97"/>
        <v>0</v>
      </c>
      <c r="M279" s="31">
        <v>0</v>
      </c>
      <c r="N279" s="30">
        <f t="shared" si="88"/>
        <v>0</v>
      </c>
      <c r="O279" s="17">
        <f t="shared" si="98"/>
        <v>0</v>
      </c>
      <c r="P279" s="17">
        <f t="shared" si="103"/>
        <v>0</v>
      </c>
      <c r="R279" s="17">
        <f t="shared" si="106"/>
        <v>0</v>
      </c>
      <c r="S279" s="17">
        <f t="shared" si="106"/>
        <v>0</v>
      </c>
      <c r="T279" s="17">
        <f t="shared" si="106"/>
        <v>0</v>
      </c>
      <c r="U279" s="17">
        <f t="shared" si="106"/>
        <v>0</v>
      </c>
      <c r="V279" s="17">
        <f t="shared" si="106"/>
        <v>0</v>
      </c>
      <c r="W279" s="17">
        <f t="shared" si="106"/>
        <v>0</v>
      </c>
      <c r="X279" s="17">
        <f t="shared" si="106"/>
        <v>0</v>
      </c>
      <c r="Z279" s="17">
        <f t="shared" si="105"/>
        <v>0</v>
      </c>
      <c r="AA279" s="17">
        <f t="shared" si="105"/>
        <v>0</v>
      </c>
      <c r="AB279" s="17">
        <f t="shared" si="105"/>
        <v>0</v>
      </c>
      <c r="AC279" s="17">
        <f t="shared" si="105"/>
        <v>0</v>
      </c>
      <c r="AE279" s="36">
        <f t="shared" si="89"/>
        <v>0</v>
      </c>
      <c r="AF279" s="5"/>
    </row>
    <row r="280" spans="1:32" ht="15">
      <c r="A280" s="24" t="s">
        <v>12769</v>
      </c>
      <c r="B280" s="15">
        <f t="shared" si="94"/>
        <v>0</v>
      </c>
      <c r="C280" s="22" t="s">
        <v>12770</v>
      </c>
      <c r="D280" s="10">
        <f t="shared" si="99"/>
        <v>0</v>
      </c>
      <c r="E280" s="17">
        <f t="shared" si="95"/>
        <v>0</v>
      </c>
      <c r="F280" s="18">
        <f t="shared" si="100"/>
        <v>0</v>
      </c>
      <c r="G280" s="19">
        <f t="shared" si="87"/>
        <v>0</v>
      </c>
      <c r="H280" s="23">
        <v>0</v>
      </c>
      <c r="I280" s="17">
        <f t="shared" si="96"/>
        <v>0</v>
      </c>
      <c r="J280" s="10">
        <f t="shared" si="101"/>
        <v>0</v>
      </c>
      <c r="K280" s="17">
        <f t="shared" si="102"/>
        <v>0</v>
      </c>
      <c r="L280" s="3">
        <f t="shared" si="97"/>
        <v>0</v>
      </c>
      <c r="M280" s="31">
        <v>0</v>
      </c>
      <c r="N280" s="30">
        <f t="shared" si="88"/>
        <v>0</v>
      </c>
      <c r="O280" s="17">
        <f t="shared" si="98"/>
        <v>0</v>
      </c>
      <c r="P280" s="17">
        <f t="shared" si="103"/>
        <v>0</v>
      </c>
      <c r="R280" s="17">
        <f t="shared" si="106"/>
        <v>0</v>
      </c>
      <c r="S280" s="17">
        <f t="shared" si="106"/>
        <v>0</v>
      </c>
      <c r="T280" s="17">
        <f t="shared" si="106"/>
        <v>0</v>
      </c>
      <c r="U280" s="17">
        <f t="shared" si="106"/>
        <v>0</v>
      </c>
      <c r="V280" s="17">
        <f t="shared" si="106"/>
        <v>0</v>
      </c>
      <c r="W280" s="17">
        <f t="shared" si="106"/>
        <v>0</v>
      </c>
      <c r="X280" s="17">
        <f t="shared" si="106"/>
        <v>0</v>
      </c>
      <c r="Z280" s="17">
        <f t="shared" si="105"/>
        <v>0</v>
      </c>
      <c r="AA280" s="17">
        <f t="shared" si="105"/>
        <v>0</v>
      </c>
      <c r="AB280" s="17">
        <f t="shared" si="105"/>
        <v>0</v>
      </c>
      <c r="AC280" s="17">
        <f t="shared" si="105"/>
        <v>0</v>
      </c>
      <c r="AE280" s="36">
        <f t="shared" si="89"/>
        <v>0</v>
      </c>
      <c r="AF280" s="33"/>
    </row>
    <row r="281" spans="1:32" ht="15">
      <c r="A281" s="24" t="s">
        <v>12771</v>
      </c>
      <c r="B281" s="15">
        <f t="shared" si="94"/>
        <v>0</v>
      </c>
      <c r="C281" s="22" t="s">
        <v>12772</v>
      </c>
      <c r="D281" s="10">
        <f t="shared" si="99"/>
        <v>0</v>
      </c>
      <c r="E281" s="17">
        <f t="shared" si="95"/>
        <v>0</v>
      </c>
      <c r="F281" s="18">
        <f t="shared" si="100"/>
        <v>0</v>
      </c>
      <c r="G281" s="19">
        <f t="shared" si="87"/>
        <v>0</v>
      </c>
      <c r="H281" s="23">
        <v>0</v>
      </c>
      <c r="I281" s="17">
        <f t="shared" si="96"/>
        <v>0</v>
      </c>
      <c r="J281" s="10">
        <f t="shared" si="101"/>
        <v>0</v>
      </c>
      <c r="K281" s="17">
        <f t="shared" si="102"/>
        <v>0</v>
      </c>
      <c r="L281" s="3">
        <f t="shared" si="97"/>
        <v>0</v>
      </c>
      <c r="M281" s="31">
        <v>0</v>
      </c>
      <c r="N281" s="30">
        <f t="shared" si="88"/>
        <v>0</v>
      </c>
      <c r="O281" s="17">
        <f t="shared" si="98"/>
        <v>0</v>
      </c>
      <c r="P281" s="17">
        <f t="shared" si="103"/>
        <v>0</v>
      </c>
      <c r="R281" s="17">
        <f t="shared" si="106"/>
        <v>0</v>
      </c>
      <c r="S281" s="17">
        <f t="shared" si="106"/>
        <v>0</v>
      </c>
      <c r="T281" s="17">
        <f t="shared" si="106"/>
        <v>0</v>
      </c>
      <c r="U281" s="17">
        <f t="shared" si="106"/>
        <v>0</v>
      </c>
      <c r="V281" s="17">
        <f t="shared" si="106"/>
        <v>0</v>
      </c>
      <c r="W281" s="17">
        <f t="shared" si="106"/>
        <v>0</v>
      </c>
      <c r="X281" s="17">
        <f t="shared" si="106"/>
        <v>0</v>
      </c>
      <c r="Z281" s="17">
        <f t="shared" si="105"/>
        <v>0</v>
      </c>
      <c r="AA281" s="17">
        <f t="shared" si="105"/>
        <v>0</v>
      </c>
      <c r="AB281" s="17">
        <f t="shared" si="105"/>
        <v>0</v>
      </c>
      <c r="AC281" s="17">
        <f t="shared" si="105"/>
        <v>0</v>
      </c>
      <c r="AE281" s="36">
        <f t="shared" si="89"/>
        <v>0</v>
      </c>
      <c r="AF281" s="33"/>
    </row>
    <row r="282" spans="1:32" ht="15">
      <c r="A282" s="24" t="s">
        <v>12773</v>
      </c>
      <c r="B282" s="15">
        <f t="shared" si="94"/>
        <v>0</v>
      </c>
      <c r="C282" s="22" t="s">
        <v>12774</v>
      </c>
      <c r="D282" s="10">
        <f t="shared" si="99"/>
        <v>0</v>
      </c>
      <c r="E282" s="17">
        <f t="shared" si="95"/>
        <v>0</v>
      </c>
      <c r="F282" s="18">
        <f t="shared" si="100"/>
        <v>0</v>
      </c>
      <c r="G282" s="19">
        <f t="shared" si="87"/>
        <v>0</v>
      </c>
      <c r="H282" s="23">
        <v>0</v>
      </c>
      <c r="I282" s="17">
        <f t="shared" si="96"/>
        <v>0</v>
      </c>
      <c r="J282" s="10">
        <f t="shared" si="101"/>
        <v>0</v>
      </c>
      <c r="K282" s="17">
        <f t="shared" si="102"/>
        <v>0</v>
      </c>
      <c r="L282" s="3">
        <f t="shared" si="97"/>
        <v>0</v>
      </c>
      <c r="M282" s="31">
        <v>0</v>
      </c>
      <c r="N282" s="30">
        <f t="shared" si="88"/>
        <v>0</v>
      </c>
      <c r="O282" s="17">
        <f t="shared" si="98"/>
        <v>0</v>
      </c>
      <c r="P282" s="17">
        <f t="shared" si="103"/>
        <v>0</v>
      </c>
      <c r="R282" s="17">
        <f t="shared" si="106"/>
        <v>0</v>
      </c>
      <c r="S282" s="17">
        <f t="shared" si="106"/>
        <v>0</v>
      </c>
      <c r="T282" s="17">
        <f t="shared" si="106"/>
        <v>0</v>
      </c>
      <c r="U282" s="17">
        <f t="shared" si="106"/>
        <v>0</v>
      </c>
      <c r="V282" s="17">
        <f t="shared" si="106"/>
        <v>0</v>
      </c>
      <c r="W282" s="17">
        <f t="shared" si="106"/>
        <v>0</v>
      </c>
      <c r="X282" s="17">
        <f t="shared" si="106"/>
        <v>0</v>
      </c>
      <c r="Z282" s="17">
        <f t="shared" si="105"/>
        <v>0</v>
      </c>
      <c r="AA282" s="17">
        <f t="shared" si="105"/>
        <v>0</v>
      </c>
      <c r="AB282" s="17">
        <f t="shared" si="105"/>
        <v>0</v>
      </c>
      <c r="AC282" s="17">
        <f t="shared" si="105"/>
        <v>0</v>
      </c>
      <c r="AE282" s="36">
        <f t="shared" si="89"/>
        <v>0</v>
      </c>
      <c r="AF282" s="5"/>
    </row>
    <row r="283" spans="1:32" ht="15">
      <c r="A283" s="24" t="s">
        <v>12775</v>
      </c>
      <c r="B283" s="15">
        <f t="shared" si="94"/>
        <v>0</v>
      </c>
      <c r="C283" s="22" t="s">
        <v>12776</v>
      </c>
      <c r="D283" s="10">
        <f t="shared" si="99"/>
        <v>0</v>
      </c>
      <c r="E283" s="17">
        <f t="shared" si="95"/>
        <v>0</v>
      </c>
      <c r="F283" s="18">
        <f t="shared" si="100"/>
        <v>0</v>
      </c>
      <c r="G283" s="19">
        <f t="shared" si="87"/>
        <v>0</v>
      </c>
      <c r="H283" s="23">
        <v>0</v>
      </c>
      <c r="I283" s="17">
        <f t="shared" si="96"/>
        <v>0</v>
      </c>
      <c r="J283" s="10">
        <f t="shared" si="101"/>
        <v>0</v>
      </c>
      <c r="K283" s="17">
        <f t="shared" si="102"/>
        <v>0</v>
      </c>
      <c r="L283" s="3">
        <f t="shared" si="97"/>
        <v>0</v>
      </c>
      <c r="M283" s="31">
        <v>0</v>
      </c>
      <c r="N283" s="30">
        <f t="shared" si="88"/>
        <v>0</v>
      </c>
      <c r="O283" s="17">
        <f t="shared" si="98"/>
        <v>0</v>
      </c>
      <c r="P283" s="17">
        <f t="shared" si="103"/>
        <v>0</v>
      </c>
      <c r="R283" s="17">
        <f t="shared" si="106"/>
        <v>0</v>
      </c>
      <c r="S283" s="17">
        <f t="shared" si="106"/>
        <v>0</v>
      </c>
      <c r="T283" s="17">
        <f t="shared" si="106"/>
        <v>0</v>
      </c>
      <c r="U283" s="17">
        <f t="shared" si="106"/>
        <v>0</v>
      </c>
      <c r="V283" s="17">
        <f t="shared" si="106"/>
        <v>0</v>
      </c>
      <c r="W283" s="17">
        <f t="shared" si="106"/>
        <v>0</v>
      </c>
      <c r="X283" s="17">
        <f t="shared" si="106"/>
        <v>0</v>
      </c>
      <c r="Z283" s="17">
        <f t="shared" si="105"/>
        <v>0</v>
      </c>
      <c r="AA283" s="17">
        <f t="shared" si="105"/>
        <v>0</v>
      </c>
      <c r="AB283" s="17">
        <f t="shared" si="105"/>
        <v>0</v>
      </c>
      <c r="AC283" s="17">
        <f t="shared" si="105"/>
        <v>0</v>
      </c>
      <c r="AE283" s="36">
        <f t="shared" si="89"/>
        <v>0</v>
      </c>
      <c r="AF283" s="5"/>
    </row>
    <row r="284" spans="1:32" ht="15">
      <c r="A284" s="24" t="s">
        <v>12777</v>
      </c>
      <c r="B284" s="15">
        <f t="shared" si="94"/>
        <v>0</v>
      </c>
      <c r="C284" s="22" t="s">
        <v>12778</v>
      </c>
      <c r="D284" s="10">
        <f t="shared" si="99"/>
        <v>0</v>
      </c>
      <c r="E284" s="17">
        <f t="shared" si="95"/>
        <v>0</v>
      </c>
      <c r="F284" s="18">
        <f t="shared" si="100"/>
        <v>0</v>
      </c>
      <c r="G284" s="19">
        <f t="shared" si="87"/>
        <v>0</v>
      </c>
      <c r="H284" s="20">
        <v>0</v>
      </c>
      <c r="I284" s="17">
        <f t="shared" si="96"/>
        <v>0</v>
      </c>
      <c r="J284" s="10">
        <f t="shared" si="101"/>
        <v>0</v>
      </c>
      <c r="K284" s="17">
        <f t="shared" si="102"/>
        <v>0</v>
      </c>
      <c r="L284" s="3">
        <f t="shared" si="97"/>
        <v>0</v>
      </c>
      <c r="M284" s="31">
        <v>0</v>
      </c>
      <c r="N284" s="30">
        <f t="shared" si="88"/>
        <v>0</v>
      </c>
      <c r="O284" s="17">
        <f t="shared" si="98"/>
        <v>0</v>
      </c>
      <c r="P284" s="17">
        <f t="shared" si="103"/>
        <v>0</v>
      </c>
      <c r="R284" s="17">
        <f t="shared" si="106"/>
        <v>0</v>
      </c>
      <c r="S284" s="17">
        <f t="shared" si="106"/>
        <v>0</v>
      </c>
      <c r="T284" s="17">
        <f t="shared" si="106"/>
        <v>0</v>
      </c>
      <c r="U284" s="17">
        <f t="shared" si="106"/>
        <v>0</v>
      </c>
      <c r="V284" s="17">
        <f t="shared" si="106"/>
        <v>0</v>
      </c>
      <c r="W284" s="17">
        <f t="shared" si="106"/>
        <v>0</v>
      </c>
      <c r="X284" s="17">
        <f t="shared" si="106"/>
        <v>0</v>
      </c>
      <c r="Z284" s="17">
        <f t="shared" si="105"/>
        <v>0</v>
      </c>
      <c r="AA284" s="17">
        <f t="shared" si="105"/>
        <v>0</v>
      </c>
      <c r="AB284" s="17">
        <f t="shared" si="105"/>
        <v>0</v>
      </c>
      <c r="AC284" s="17">
        <f t="shared" si="105"/>
        <v>0</v>
      </c>
      <c r="AE284" s="36">
        <f t="shared" si="89"/>
        <v>0</v>
      </c>
      <c r="AF284" s="33"/>
    </row>
    <row r="285" spans="1:32" ht="15">
      <c r="A285" s="24" t="s">
        <v>12779</v>
      </c>
      <c r="B285" s="15">
        <f t="shared" si="94"/>
        <v>0</v>
      </c>
      <c r="C285" s="22" t="s">
        <v>12780</v>
      </c>
      <c r="D285" s="10">
        <f t="shared" si="99"/>
        <v>0</v>
      </c>
      <c r="E285" s="17">
        <f t="shared" si="95"/>
        <v>0</v>
      </c>
      <c r="F285" s="18">
        <f t="shared" si="100"/>
        <v>0</v>
      </c>
      <c r="G285" s="19">
        <f t="shared" si="87"/>
        <v>0</v>
      </c>
      <c r="H285" s="23">
        <v>0</v>
      </c>
      <c r="I285" s="17">
        <f t="shared" si="96"/>
        <v>0</v>
      </c>
      <c r="J285" s="10">
        <f t="shared" si="101"/>
        <v>0</v>
      </c>
      <c r="K285" s="17">
        <f t="shared" si="102"/>
        <v>0</v>
      </c>
      <c r="L285" s="3">
        <f t="shared" si="97"/>
        <v>0</v>
      </c>
      <c r="M285" s="31">
        <v>0</v>
      </c>
      <c r="N285" s="30">
        <f t="shared" si="88"/>
        <v>0</v>
      </c>
      <c r="O285" s="17">
        <f t="shared" si="98"/>
        <v>0</v>
      </c>
      <c r="P285" s="17">
        <f t="shared" si="103"/>
        <v>0</v>
      </c>
      <c r="R285" s="17">
        <f t="shared" si="106"/>
        <v>0</v>
      </c>
      <c r="S285" s="17">
        <f t="shared" si="106"/>
        <v>0</v>
      </c>
      <c r="T285" s="17">
        <f t="shared" si="106"/>
        <v>0</v>
      </c>
      <c r="U285" s="17">
        <f t="shared" si="106"/>
        <v>0</v>
      </c>
      <c r="V285" s="17">
        <f t="shared" si="106"/>
        <v>0</v>
      </c>
      <c r="W285" s="17">
        <f t="shared" si="106"/>
        <v>0</v>
      </c>
      <c r="X285" s="17">
        <f t="shared" si="106"/>
        <v>0</v>
      </c>
      <c r="Z285" s="17">
        <f t="shared" si="105"/>
        <v>0</v>
      </c>
      <c r="AA285" s="17">
        <f t="shared" si="105"/>
        <v>0</v>
      </c>
      <c r="AB285" s="17">
        <f t="shared" si="105"/>
        <v>0</v>
      </c>
      <c r="AC285" s="17">
        <f t="shared" si="105"/>
        <v>0</v>
      </c>
      <c r="AE285" s="36">
        <f t="shared" si="89"/>
        <v>0</v>
      </c>
      <c r="AF285" s="33"/>
    </row>
    <row r="286" spans="1:32" ht="15">
      <c r="A286" s="24" t="s">
        <v>12781</v>
      </c>
      <c r="B286" s="15">
        <f t="shared" si="94"/>
        <v>0</v>
      </c>
      <c r="C286" s="22" t="s">
        <v>12782</v>
      </c>
      <c r="D286" s="10">
        <f t="shared" si="99"/>
        <v>0</v>
      </c>
      <c r="E286" s="17">
        <f t="shared" si="95"/>
        <v>0</v>
      </c>
      <c r="F286" s="18">
        <f t="shared" si="100"/>
        <v>0</v>
      </c>
      <c r="G286" s="19">
        <f t="shared" si="87"/>
        <v>0</v>
      </c>
      <c r="H286" s="23">
        <v>0</v>
      </c>
      <c r="I286" s="17">
        <f t="shared" si="96"/>
        <v>0</v>
      </c>
      <c r="J286" s="10">
        <f t="shared" si="101"/>
        <v>0</v>
      </c>
      <c r="K286" s="17">
        <f t="shared" si="102"/>
        <v>0</v>
      </c>
      <c r="L286" s="3">
        <f t="shared" si="97"/>
        <v>0</v>
      </c>
      <c r="M286" s="31">
        <v>0</v>
      </c>
      <c r="N286" s="30">
        <f t="shared" si="88"/>
        <v>0</v>
      </c>
      <c r="O286" s="17">
        <f t="shared" si="98"/>
        <v>0</v>
      </c>
      <c r="P286" s="17">
        <f t="shared" si="103"/>
        <v>0</v>
      </c>
      <c r="R286" s="17">
        <f t="shared" si="106"/>
        <v>0</v>
      </c>
      <c r="S286" s="17">
        <f t="shared" si="106"/>
        <v>0</v>
      </c>
      <c r="T286" s="17">
        <f t="shared" si="106"/>
        <v>0</v>
      </c>
      <c r="U286" s="17">
        <f t="shared" si="106"/>
        <v>0</v>
      </c>
      <c r="V286" s="17">
        <f t="shared" si="106"/>
        <v>0</v>
      </c>
      <c r="W286" s="17">
        <f t="shared" si="106"/>
        <v>0</v>
      </c>
      <c r="X286" s="17">
        <f t="shared" si="106"/>
        <v>0</v>
      </c>
      <c r="Z286" s="17">
        <f t="shared" si="105"/>
        <v>0</v>
      </c>
      <c r="AA286" s="17">
        <f t="shared" si="105"/>
        <v>0</v>
      </c>
      <c r="AB286" s="17">
        <f t="shared" si="105"/>
        <v>0</v>
      </c>
      <c r="AC286" s="17">
        <f t="shared" si="105"/>
        <v>0</v>
      </c>
      <c r="AE286" s="36">
        <f t="shared" si="89"/>
        <v>0</v>
      </c>
      <c r="AF286" s="5"/>
    </row>
    <row r="287" spans="1:32" ht="15">
      <c r="A287" s="24" t="s">
        <v>12783</v>
      </c>
      <c r="B287" s="15">
        <f t="shared" si="94"/>
        <v>0</v>
      </c>
      <c r="C287" s="22" t="s">
        <v>12784</v>
      </c>
      <c r="D287" s="10">
        <f t="shared" si="99"/>
        <v>0</v>
      </c>
      <c r="E287" s="17">
        <f t="shared" si="95"/>
        <v>0</v>
      </c>
      <c r="F287" s="18">
        <f t="shared" si="100"/>
        <v>0</v>
      </c>
      <c r="G287" s="19">
        <f t="shared" si="87"/>
        <v>0</v>
      </c>
      <c r="H287" s="23">
        <v>0</v>
      </c>
      <c r="I287" s="17">
        <f t="shared" si="96"/>
        <v>0</v>
      </c>
      <c r="J287" s="10">
        <f t="shared" si="101"/>
        <v>0</v>
      </c>
      <c r="K287" s="17">
        <f t="shared" si="102"/>
        <v>0</v>
      </c>
      <c r="L287" s="3">
        <f t="shared" si="97"/>
        <v>0</v>
      </c>
      <c r="M287" s="31">
        <v>0</v>
      </c>
      <c r="N287" s="30">
        <f t="shared" si="88"/>
        <v>0</v>
      </c>
      <c r="O287" s="17">
        <f t="shared" si="98"/>
        <v>0</v>
      </c>
      <c r="P287" s="17">
        <f t="shared" si="103"/>
        <v>0</v>
      </c>
      <c r="R287" s="17">
        <f t="shared" si="106"/>
        <v>0</v>
      </c>
      <c r="S287" s="17">
        <f t="shared" si="106"/>
        <v>0</v>
      </c>
      <c r="T287" s="17">
        <f t="shared" si="106"/>
        <v>0</v>
      </c>
      <c r="U287" s="17">
        <f t="shared" si="106"/>
        <v>0</v>
      </c>
      <c r="V287" s="17">
        <f t="shared" si="106"/>
        <v>0</v>
      </c>
      <c r="W287" s="17">
        <f t="shared" si="106"/>
        <v>0</v>
      </c>
      <c r="X287" s="17">
        <f t="shared" si="106"/>
        <v>0</v>
      </c>
      <c r="Z287" s="17">
        <f t="shared" si="105"/>
        <v>0</v>
      </c>
      <c r="AA287" s="17">
        <f t="shared" si="105"/>
        <v>0</v>
      </c>
      <c r="AB287" s="17">
        <f t="shared" si="105"/>
        <v>0</v>
      </c>
      <c r="AC287" s="17">
        <f t="shared" si="105"/>
        <v>0</v>
      </c>
      <c r="AE287" s="36">
        <f t="shared" si="89"/>
        <v>0</v>
      </c>
      <c r="AF287" s="5"/>
    </row>
    <row r="288" spans="1:32" ht="15">
      <c r="A288" s="24" t="s">
        <v>12785</v>
      </c>
      <c r="B288" s="15">
        <f t="shared" si="94"/>
        <v>0</v>
      </c>
      <c r="C288" s="22" t="s">
        <v>12786</v>
      </c>
      <c r="D288" s="10">
        <f t="shared" si="99"/>
        <v>0</v>
      </c>
      <c r="E288" s="17">
        <f t="shared" si="95"/>
        <v>0</v>
      </c>
      <c r="F288" s="18">
        <f t="shared" si="100"/>
        <v>0</v>
      </c>
      <c r="G288" s="19">
        <f t="shared" si="87"/>
        <v>0</v>
      </c>
      <c r="H288" s="23">
        <v>0</v>
      </c>
      <c r="I288" s="17">
        <f t="shared" si="96"/>
        <v>0</v>
      </c>
      <c r="J288" s="10">
        <f t="shared" si="101"/>
        <v>0</v>
      </c>
      <c r="K288" s="17">
        <f t="shared" si="102"/>
        <v>0</v>
      </c>
      <c r="L288" s="3">
        <f t="shared" si="97"/>
        <v>0</v>
      </c>
      <c r="M288" s="31">
        <v>0</v>
      </c>
      <c r="N288" s="30">
        <f t="shared" si="88"/>
        <v>0</v>
      </c>
      <c r="O288" s="17">
        <f t="shared" si="98"/>
        <v>0</v>
      </c>
      <c r="P288" s="17">
        <f t="shared" si="103"/>
        <v>0</v>
      </c>
      <c r="R288" s="17">
        <f t="shared" ref="R288:X297" si="107">SUMPRODUCT(R$374:R$599*(LEFT($A$374:$A$599,LEN($A288))=$A288))</f>
        <v>0</v>
      </c>
      <c r="S288" s="17">
        <f t="shared" si="107"/>
        <v>0</v>
      </c>
      <c r="T288" s="17">
        <f t="shared" si="107"/>
        <v>0</v>
      </c>
      <c r="U288" s="17">
        <f t="shared" si="107"/>
        <v>0</v>
      </c>
      <c r="V288" s="17">
        <f t="shared" si="107"/>
        <v>0</v>
      </c>
      <c r="W288" s="17">
        <f t="shared" si="107"/>
        <v>0</v>
      </c>
      <c r="X288" s="17">
        <f t="shared" si="107"/>
        <v>0</v>
      </c>
      <c r="Z288" s="17">
        <f t="shared" ref="Z288:AC307" si="108">SUMPRODUCT(Z$374:Z$599*(LEFT($A$374:$A$599,LEN($A288))=$A288))</f>
        <v>0</v>
      </c>
      <c r="AA288" s="17">
        <f t="shared" si="108"/>
        <v>0</v>
      </c>
      <c r="AB288" s="17">
        <f t="shared" si="108"/>
        <v>0</v>
      </c>
      <c r="AC288" s="17">
        <f t="shared" si="108"/>
        <v>0</v>
      </c>
      <c r="AE288" s="36">
        <f t="shared" si="89"/>
        <v>0</v>
      </c>
      <c r="AF288" s="33"/>
    </row>
    <row r="289" spans="1:32" ht="15">
      <c r="A289" s="24" t="s">
        <v>12787</v>
      </c>
      <c r="B289" s="15">
        <f t="shared" si="94"/>
        <v>0</v>
      </c>
      <c r="C289" s="22" t="s">
        <v>12788</v>
      </c>
      <c r="D289" s="10">
        <f t="shared" si="99"/>
        <v>0</v>
      </c>
      <c r="E289" s="17">
        <f t="shared" si="95"/>
        <v>0</v>
      </c>
      <c r="F289" s="18">
        <f t="shared" si="100"/>
        <v>0</v>
      </c>
      <c r="G289" s="19">
        <f t="shared" si="87"/>
        <v>0</v>
      </c>
      <c r="H289" s="23">
        <v>0</v>
      </c>
      <c r="I289" s="17">
        <f t="shared" si="96"/>
        <v>0</v>
      </c>
      <c r="J289" s="10">
        <f t="shared" si="101"/>
        <v>0</v>
      </c>
      <c r="K289" s="17">
        <f t="shared" si="102"/>
        <v>0</v>
      </c>
      <c r="L289" s="3">
        <f t="shared" si="97"/>
        <v>0</v>
      </c>
      <c r="M289" s="31">
        <v>0</v>
      </c>
      <c r="N289" s="30">
        <f t="shared" si="88"/>
        <v>0</v>
      </c>
      <c r="O289" s="17">
        <f t="shared" si="98"/>
        <v>0</v>
      </c>
      <c r="P289" s="17">
        <f t="shared" si="103"/>
        <v>0</v>
      </c>
      <c r="R289" s="17">
        <f t="shared" si="107"/>
        <v>0</v>
      </c>
      <c r="S289" s="17">
        <f t="shared" si="107"/>
        <v>0</v>
      </c>
      <c r="T289" s="17">
        <f t="shared" si="107"/>
        <v>0</v>
      </c>
      <c r="U289" s="17">
        <f t="shared" si="107"/>
        <v>0</v>
      </c>
      <c r="V289" s="17">
        <f t="shared" si="107"/>
        <v>0</v>
      </c>
      <c r="W289" s="17">
        <f t="shared" si="107"/>
        <v>0</v>
      </c>
      <c r="X289" s="17">
        <f t="shared" si="107"/>
        <v>0</v>
      </c>
      <c r="Z289" s="17">
        <f t="shared" si="108"/>
        <v>0</v>
      </c>
      <c r="AA289" s="17">
        <f t="shared" si="108"/>
        <v>0</v>
      </c>
      <c r="AB289" s="17">
        <f t="shared" si="108"/>
        <v>0</v>
      </c>
      <c r="AC289" s="17">
        <f t="shared" si="108"/>
        <v>0</v>
      </c>
      <c r="AE289" s="36">
        <f t="shared" si="89"/>
        <v>0</v>
      </c>
      <c r="AF289" s="33"/>
    </row>
    <row r="290" spans="1:32" ht="15">
      <c r="A290" s="24" t="s">
        <v>12789</v>
      </c>
      <c r="B290" s="15">
        <f t="shared" si="94"/>
        <v>0</v>
      </c>
      <c r="C290" s="22" t="s">
        <v>12790</v>
      </c>
      <c r="D290" s="10">
        <f t="shared" si="99"/>
        <v>0</v>
      </c>
      <c r="E290" s="17">
        <f t="shared" si="95"/>
        <v>0</v>
      </c>
      <c r="F290" s="18">
        <f t="shared" si="100"/>
        <v>0</v>
      </c>
      <c r="G290" s="19">
        <f t="shared" si="87"/>
        <v>0</v>
      </c>
      <c r="H290" s="23">
        <v>0</v>
      </c>
      <c r="I290" s="17">
        <f t="shared" si="96"/>
        <v>0</v>
      </c>
      <c r="J290" s="10">
        <f t="shared" si="101"/>
        <v>0</v>
      </c>
      <c r="K290" s="17">
        <f t="shared" si="102"/>
        <v>0</v>
      </c>
      <c r="L290" s="3">
        <f t="shared" si="97"/>
        <v>0</v>
      </c>
      <c r="M290" s="31">
        <v>0</v>
      </c>
      <c r="N290" s="30">
        <f t="shared" si="88"/>
        <v>0</v>
      </c>
      <c r="O290" s="17">
        <f t="shared" si="98"/>
        <v>0</v>
      </c>
      <c r="P290" s="17">
        <f t="shared" si="103"/>
        <v>0</v>
      </c>
      <c r="R290" s="17">
        <f t="shared" si="107"/>
        <v>0</v>
      </c>
      <c r="S290" s="17">
        <f t="shared" si="107"/>
        <v>0</v>
      </c>
      <c r="T290" s="17">
        <f t="shared" si="107"/>
        <v>0</v>
      </c>
      <c r="U290" s="17">
        <f t="shared" si="107"/>
        <v>0</v>
      </c>
      <c r="V290" s="17">
        <f t="shared" si="107"/>
        <v>0</v>
      </c>
      <c r="W290" s="17">
        <f t="shared" si="107"/>
        <v>0</v>
      </c>
      <c r="X290" s="17">
        <f t="shared" si="107"/>
        <v>0</v>
      </c>
      <c r="Z290" s="17">
        <f t="shared" si="108"/>
        <v>0</v>
      </c>
      <c r="AA290" s="17">
        <f t="shared" si="108"/>
        <v>0</v>
      </c>
      <c r="AB290" s="17">
        <f t="shared" si="108"/>
        <v>0</v>
      </c>
      <c r="AC290" s="17">
        <f t="shared" si="108"/>
        <v>0</v>
      </c>
      <c r="AE290" s="36">
        <f t="shared" si="89"/>
        <v>0</v>
      </c>
      <c r="AF290" s="5"/>
    </row>
    <row r="291" spans="1:32" ht="15">
      <c r="A291" s="24" t="s">
        <v>12791</v>
      </c>
      <c r="B291" s="15">
        <f t="shared" si="94"/>
        <v>0</v>
      </c>
      <c r="C291" s="22" t="s">
        <v>12792</v>
      </c>
      <c r="D291" s="10">
        <f t="shared" si="99"/>
        <v>0</v>
      </c>
      <c r="E291" s="17">
        <f t="shared" si="95"/>
        <v>0</v>
      </c>
      <c r="F291" s="18">
        <f t="shared" si="100"/>
        <v>0</v>
      </c>
      <c r="G291" s="19">
        <f t="shared" si="87"/>
        <v>0</v>
      </c>
      <c r="H291" s="23">
        <v>0</v>
      </c>
      <c r="I291" s="17">
        <f t="shared" si="96"/>
        <v>0</v>
      </c>
      <c r="J291" s="10">
        <f t="shared" si="101"/>
        <v>0</v>
      </c>
      <c r="K291" s="17">
        <f t="shared" si="102"/>
        <v>0</v>
      </c>
      <c r="L291" s="3">
        <f t="shared" si="97"/>
        <v>0</v>
      </c>
      <c r="M291" s="31">
        <v>0</v>
      </c>
      <c r="N291" s="30">
        <f t="shared" si="88"/>
        <v>0</v>
      </c>
      <c r="O291" s="17">
        <f t="shared" si="98"/>
        <v>0</v>
      </c>
      <c r="P291" s="17">
        <f t="shared" si="103"/>
        <v>0</v>
      </c>
      <c r="R291" s="17">
        <f t="shared" si="107"/>
        <v>0</v>
      </c>
      <c r="S291" s="17">
        <f t="shared" si="107"/>
        <v>0</v>
      </c>
      <c r="T291" s="17">
        <f t="shared" si="107"/>
        <v>0</v>
      </c>
      <c r="U291" s="17">
        <f t="shared" si="107"/>
        <v>0</v>
      </c>
      <c r="V291" s="17">
        <f t="shared" si="107"/>
        <v>0</v>
      </c>
      <c r="W291" s="17">
        <f t="shared" si="107"/>
        <v>0</v>
      </c>
      <c r="X291" s="17">
        <f t="shared" si="107"/>
        <v>0</v>
      </c>
      <c r="Z291" s="17">
        <f t="shared" si="108"/>
        <v>0</v>
      </c>
      <c r="AA291" s="17">
        <f t="shared" si="108"/>
        <v>0</v>
      </c>
      <c r="AB291" s="17">
        <f t="shared" si="108"/>
        <v>0</v>
      </c>
      <c r="AC291" s="17">
        <f t="shared" si="108"/>
        <v>0</v>
      </c>
      <c r="AE291" s="36">
        <f t="shared" si="89"/>
        <v>0</v>
      </c>
      <c r="AF291" s="5"/>
    </row>
    <row r="292" spans="1:32" ht="15">
      <c r="A292" s="24" t="s">
        <v>12793</v>
      </c>
      <c r="B292" s="15">
        <f t="shared" si="94"/>
        <v>0</v>
      </c>
      <c r="C292" s="22" t="s">
        <v>12794</v>
      </c>
      <c r="D292" s="10">
        <f t="shared" si="99"/>
        <v>0</v>
      </c>
      <c r="E292" s="17">
        <f t="shared" si="95"/>
        <v>0</v>
      </c>
      <c r="F292" s="18">
        <f t="shared" si="100"/>
        <v>0</v>
      </c>
      <c r="G292" s="19">
        <f t="shared" si="87"/>
        <v>0</v>
      </c>
      <c r="H292" s="20">
        <v>0</v>
      </c>
      <c r="I292" s="17">
        <f t="shared" si="96"/>
        <v>0</v>
      </c>
      <c r="J292" s="10">
        <f t="shared" si="101"/>
        <v>0</v>
      </c>
      <c r="K292" s="17">
        <f t="shared" si="102"/>
        <v>0</v>
      </c>
      <c r="L292" s="3">
        <f t="shared" si="97"/>
        <v>0</v>
      </c>
      <c r="M292" s="31">
        <v>0</v>
      </c>
      <c r="N292" s="30">
        <f t="shared" si="88"/>
        <v>0</v>
      </c>
      <c r="O292" s="17">
        <f t="shared" si="98"/>
        <v>0</v>
      </c>
      <c r="P292" s="17">
        <f t="shared" si="103"/>
        <v>0</v>
      </c>
      <c r="R292" s="17">
        <f t="shared" si="107"/>
        <v>0</v>
      </c>
      <c r="S292" s="17">
        <f t="shared" si="107"/>
        <v>0</v>
      </c>
      <c r="T292" s="17">
        <f t="shared" si="107"/>
        <v>0</v>
      </c>
      <c r="U292" s="17">
        <f t="shared" si="107"/>
        <v>0</v>
      </c>
      <c r="V292" s="17">
        <f t="shared" si="107"/>
        <v>0</v>
      </c>
      <c r="W292" s="17">
        <f t="shared" si="107"/>
        <v>0</v>
      </c>
      <c r="X292" s="17">
        <f t="shared" si="107"/>
        <v>0</v>
      </c>
      <c r="Z292" s="17">
        <f t="shared" si="108"/>
        <v>0</v>
      </c>
      <c r="AA292" s="17">
        <f t="shared" si="108"/>
        <v>0</v>
      </c>
      <c r="AB292" s="17">
        <f t="shared" si="108"/>
        <v>0</v>
      </c>
      <c r="AC292" s="17">
        <f t="shared" si="108"/>
        <v>0</v>
      </c>
      <c r="AE292" s="36">
        <f t="shared" si="89"/>
        <v>0</v>
      </c>
      <c r="AF292" s="33"/>
    </row>
    <row r="293" spans="1:32" ht="15">
      <c r="A293" s="24" t="s">
        <v>12795</v>
      </c>
      <c r="B293" s="15">
        <f t="shared" si="94"/>
        <v>0</v>
      </c>
      <c r="C293" s="22" t="s">
        <v>12796</v>
      </c>
      <c r="D293" s="10">
        <f t="shared" si="99"/>
        <v>0</v>
      </c>
      <c r="E293" s="17">
        <f t="shared" si="95"/>
        <v>0</v>
      </c>
      <c r="F293" s="18">
        <f t="shared" si="100"/>
        <v>0</v>
      </c>
      <c r="G293" s="19">
        <f t="shared" si="87"/>
        <v>0</v>
      </c>
      <c r="H293" s="23">
        <v>0</v>
      </c>
      <c r="I293" s="17">
        <f t="shared" si="96"/>
        <v>0</v>
      </c>
      <c r="J293" s="10">
        <f t="shared" si="101"/>
        <v>0</v>
      </c>
      <c r="K293" s="17">
        <f t="shared" si="102"/>
        <v>0</v>
      </c>
      <c r="L293" s="3">
        <f t="shared" si="97"/>
        <v>0</v>
      </c>
      <c r="M293" s="31">
        <v>0</v>
      </c>
      <c r="N293" s="30">
        <f t="shared" si="88"/>
        <v>0</v>
      </c>
      <c r="O293" s="17">
        <f t="shared" si="98"/>
        <v>0</v>
      </c>
      <c r="P293" s="17">
        <f t="shared" si="103"/>
        <v>0</v>
      </c>
      <c r="R293" s="17">
        <f t="shared" si="107"/>
        <v>0</v>
      </c>
      <c r="S293" s="17">
        <f t="shared" si="107"/>
        <v>0</v>
      </c>
      <c r="T293" s="17">
        <f t="shared" si="107"/>
        <v>0</v>
      </c>
      <c r="U293" s="17">
        <f t="shared" si="107"/>
        <v>0</v>
      </c>
      <c r="V293" s="17">
        <f t="shared" si="107"/>
        <v>0</v>
      </c>
      <c r="W293" s="17">
        <f t="shared" si="107"/>
        <v>0</v>
      </c>
      <c r="X293" s="17">
        <f t="shared" si="107"/>
        <v>0</v>
      </c>
      <c r="Z293" s="17">
        <f t="shared" si="108"/>
        <v>0</v>
      </c>
      <c r="AA293" s="17">
        <f t="shared" si="108"/>
        <v>0</v>
      </c>
      <c r="AB293" s="17">
        <f t="shared" si="108"/>
        <v>0</v>
      </c>
      <c r="AC293" s="17">
        <f t="shared" si="108"/>
        <v>0</v>
      </c>
      <c r="AE293" s="36">
        <f t="shared" si="89"/>
        <v>0</v>
      </c>
      <c r="AF293" s="33"/>
    </row>
    <row r="294" spans="1:32" ht="15">
      <c r="A294" s="24" t="s">
        <v>12797</v>
      </c>
      <c r="B294" s="15">
        <f t="shared" si="94"/>
        <v>0</v>
      </c>
      <c r="C294" s="22" t="s">
        <v>12798</v>
      </c>
      <c r="D294" s="10">
        <f t="shared" si="99"/>
        <v>0</v>
      </c>
      <c r="E294" s="17">
        <f t="shared" si="95"/>
        <v>0</v>
      </c>
      <c r="F294" s="18">
        <f t="shared" si="100"/>
        <v>0</v>
      </c>
      <c r="G294" s="19">
        <f t="shared" si="87"/>
        <v>0</v>
      </c>
      <c r="H294" s="23">
        <v>0</v>
      </c>
      <c r="I294" s="17">
        <f t="shared" si="96"/>
        <v>0</v>
      </c>
      <c r="J294" s="10">
        <f t="shared" si="101"/>
        <v>0</v>
      </c>
      <c r="K294" s="17">
        <f t="shared" si="102"/>
        <v>0</v>
      </c>
      <c r="L294" s="3">
        <f t="shared" si="97"/>
        <v>0</v>
      </c>
      <c r="M294" s="31">
        <v>0</v>
      </c>
      <c r="N294" s="30">
        <f t="shared" si="88"/>
        <v>0</v>
      </c>
      <c r="O294" s="17">
        <f t="shared" si="98"/>
        <v>0</v>
      </c>
      <c r="P294" s="17">
        <f t="shared" si="103"/>
        <v>0</v>
      </c>
      <c r="R294" s="17">
        <f t="shared" si="107"/>
        <v>0</v>
      </c>
      <c r="S294" s="17">
        <f t="shared" si="107"/>
        <v>0</v>
      </c>
      <c r="T294" s="17">
        <f t="shared" si="107"/>
        <v>0</v>
      </c>
      <c r="U294" s="17">
        <f t="shared" si="107"/>
        <v>0</v>
      </c>
      <c r="V294" s="17">
        <f t="shared" si="107"/>
        <v>0</v>
      </c>
      <c r="W294" s="17">
        <f t="shared" si="107"/>
        <v>0</v>
      </c>
      <c r="X294" s="17">
        <f t="shared" si="107"/>
        <v>0</v>
      </c>
      <c r="Z294" s="17">
        <f t="shared" si="108"/>
        <v>0</v>
      </c>
      <c r="AA294" s="17">
        <f t="shared" si="108"/>
        <v>0</v>
      </c>
      <c r="AB294" s="17">
        <f t="shared" si="108"/>
        <v>0</v>
      </c>
      <c r="AC294" s="17">
        <f t="shared" si="108"/>
        <v>0</v>
      </c>
      <c r="AE294" s="36">
        <f t="shared" si="89"/>
        <v>0</v>
      </c>
      <c r="AF294" s="5"/>
    </row>
    <row r="295" spans="1:32" ht="15">
      <c r="A295" s="24" t="s">
        <v>12799</v>
      </c>
      <c r="B295" s="15">
        <f t="shared" si="94"/>
        <v>0</v>
      </c>
      <c r="C295" s="22" t="s">
        <v>12800</v>
      </c>
      <c r="D295" s="10">
        <f t="shared" si="99"/>
        <v>0</v>
      </c>
      <c r="E295" s="17">
        <f t="shared" si="95"/>
        <v>0</v>
      </c>
      <c r="F295" s="18">
        <f t="shared" si="100"/>
        <v>0</v>
      </c>
      <c r="G295" s="19">
        <f t="shared" si="87"/>
        <v>0</v>
      </c>
      <c r="H295" s="23">
        <v>0</v>
      </c>
      <c r="I295" s="17">
        <f t="shared" si="96"/>
        <v>0</v>
      </c>
      <c r="J295" s="10">
        <f t="shared" si="101"/>
        <v>0</v>
      </c>
      <c r="K295" s="17">
        <f t="shared" si="102"/>
        <v>0</v>
      </c>
      <c r="L295" s="3">
        <f t="shared" si="97"/>
        <v>0</v>
      </c>
      <c r="M295" s="31">
        <v>0</v>
      </c>
      <c r="N295" s="30">
        <f t="shared" si="88"/>
        <v>0</v>
      </c>
      <c r="O295" s="17">
        <f t="shared" si="98"/>
        <v>0</v>
      </c>
      <c r="P295" s="17">
        <f t="shared" si="103"/>
        <v>0</v>
      </c>
      <c r="R295" s="17">
        <f t="shared" si="107"/>
        <v>0</v>
      </c>
      <c r="S295" s="17">
        <f t="shared" si="107"/>
        <v>0</v>
      </c>
      <c r="T295" s="17">
        <f t="shared" si="107"/>
        <v>0</v>
      </c>
      <c r="U295" s="17">
        <f t="shared" si="107"/>
        <v>0</v>
      </c>
      <c r="V295" s="17">
        <f t="shared" si="107"/>
        <v>0</v>
      </c>
      <c r="W295" s="17">
        <f t="shared" si="107"/>
        <v>0</v>
      </c>
      <c r="X295" s="17">
        <f t="shared" si="107"/>
        <v>0</v>
      </c>
      <c r="Z295" s="17">
        <f t="shared" si="108"/>
        <v>0</v>
      </c>
      <c r="AA295" s="17">
        <f t="shared" si="108"/>
        <v>0</v>
      </c>
      <c r="AB295" s="17">
        <f t="shared" si="108"/>
        <v>0</v>
      </c>
      <c r="AC295" s="17">
        <f t="shared" si="108"/>
        <v>0</v>
      </c>
      <c r="AE295" s="36">
        <f t="shared" si="89"/>
        <v>0</v>
      </c>
      <c r="AF295" s="5"/>
    </row>
    <row r="296" spans="1:32" ht="15">
      <c r="A296" s="24" t="s">
        <v>12801</v>
      </c>
      <c r="B296" s="15">
        <f t="shared" si="94"/>
        <v>0</v>
      </c>
      <c r="C296" s="22" t="s">
        <v>12802</v>
      </c>
      <c r="D296" s="10">
        <f t="shared" si="99"/>
        <v>0</v>
      </c>
      <c r="E296" s="17">
        <f t="shared" si="95"/>
        <v>0</v>
      </c>
      <c r="F296" s="18">
        <f t="shared" si="100"/>
        <v>0</v>
      </c>
      <c r="G296" s="19">
        <f t="shared" si="87"/>
        <v>0</v>
      </c>
      <c r="H296" s="23">
        <v>0</v>
      </c>
      <c r="I296" s="17">
        <f t="shared" si="96"/>
        <v>0</v>
      </c>
      <c r="J296" s="10">
        <f t="shared" si="101"/>
        <v>0</v>
      </c>
      <c r="K296" s="17">
        <f t="shared" si="102"/>
        <v>0</v>
      </c>
      <c r="L296" s="3">
        <f t="shared" si="97"/>
        <v>0</v>
      </c>
      <c r="M296" s="31">
        <v>0</v>
      </c>
      <c r="N296" s="30">
        <f t="shared" si="88"/>
        <v>0</v>
      </c>
      <c r="O296" s="17">
        <f t="shared" si="98"/>
        <v>0</v>
      </c>
      <c r="P296" s="17">
        <f t="shared" si="103"/>
        <v>0</v>
      </c>
      <c r="R296" s="17">
        <f t="shared" si="107"/>
        <v>0</v>
      </c>
      <c r="S296" s="17">
        <f t="shared" si="107"/>
        <v>0</v>
      </c>
      <c r="T296" s="17">
        <f t="shared" si="107"/>
        <v>0</v>
      </c>
      <c r="U296" s="17">
        <f t="shared" si="107"/>
        <v>0</v>
      </c>
      <c r="V296" s="17">
        <f t="shared" si="107"/>
        <v>0</v>
      </c>
      <c r="W296" s="17">
        <f t="shared" si="107"/>
        <v>0</v>
      </c>
      <c r="X296" s="17">
        <f t="shared" si="107"/>
        <v>0</v>
      </c>
      <c r="Z296" s="17">
        <f t="shared" si="108"/>
        <v>0</v>
      </c>
      <c r="AA296" s="17">
        <f t="shared" si="108"/>
        <v>0</v>
      </c>
      <c r="AB296" s="17">
        <f t="shared" si="108"/>
        <v>0</v>
      </c>
      <c r="AC296" s="17">
        <f t="shared" si="108"/>
        <v>0</v>
      </c>
      <c r="AE296" s="36">
        <f t="shared" si="89"/>
        <v>0</v>
      </c>
      <c r="AF296" s="33"/>
    </row>
    <row r="297" spans="1:32" ht="15">
      <c r="A297" s="24" t="s">
        <v>12803</v>
      </c>
      <c r="B297" s="15">
        <f t="shared" si="94"/>
        <v>0</v>
      </c>
      <c r="C297" s="22" t="s">
        <v>12804</v>
      </c>
      <c r="D297" s="10">
        <f t="shared" si="99"/>
        <v>0</v>
      </c>
      <c r="E297" s="17">
        <f t="shared" si="95"/>
        <v>0</v>
      </c>
      <c r="F297" s="18">
        <f t="shared" si="100"/>
        <v>0</v>
      </c>
      <c r="G297" s="19">
        <f t="shared" ref="G297:G360" si="109">U297+S297</f>
        <v>0</v>
      </c>
      <c r="H297" s="23">
        <v>0</v>
      </c>
      <c r="I297" s="17">
        <f t="shared" si="96"/>
        <v>0</v>
      </c>
      <c r="J297" s="10">
        <f t="shared" si="101"/>
        <v>0</v>
      </c>
      <c r="K297" s="17">
        <f t="shared" si="102"/>
        <v>0</v>
      </c>
      <c r="L297" s="3">
        <f t="shared" si="97"/>
        <v>0</v>
      </c>
      <c r="M297" s="31">
        <v>0</v>
      </c>
      <c r="N297" s="30">
        <f t="shared" ref="N297:N360" si="110">V297+X297</f>
        <v>0</v>
      </c>
      <c r="O297" s="17">
        <f t="shared" si="98"/>
        <v>0</v>
      </c>
      <c r="P297" s="17">
        <f t="shared" si="103"/>
        <v>0</v>
      </c>
      <c r="R297" s="17">
        <f t="shared" si="107"/>
        <v>0</v>
      </c>
      <c r="S297" s="17">
        <f t="shared" si="107"/>
        <v>0</v>
      </c>
      <c r="T297" s="17">
        <f t="shared" si="107"/>
        <v>0</v>
      </c>
      <c r="U297" s="17">
        <f t="shared" si="107"/>
        <v>0</v>
      </c>
      <c r="V297" s="17">
        <f t="shared" si="107"/>
        <v>0</v>
      </c>
      <c r="W297" s="17">
        <f t="shared" si="107"/>
        <v>0</v>
      </c>
      <c r="X297" s="17">
        <f t="shared" si="107"/>
        <v>0</v>
      </c>
      <c r="Z297" s="17">
        <f t="shared" si="108"/>
        <v>0</v>
      </c>
      <c r="AA297" s="17">
        <f t="shared" si="108"/>
        <v>0</v>
      </c>
      <c r="AB297" s="17">
        <f t="shared" si="108"/>
        <v>0</v>
      </c>
      <c r="AC297" s="17">
        <f t="shared" si="108"/>
        <v>0</v>
      </c>
      <c r="AE297" s="36">
        <f t="shared" ref="AE297:AE360" si="111">+(AC297-T297)+(W297-AA297)</f>
        <v>0</v>
      </c>
      <c r="AF297" s="33"/>
    </row>
    <row r="298" spans="1:32" ht="15">
      <c r="A298" s="24" t="s">
        <v>12805</v>
      </c>
      <c r="B298" s="15">
        <f t="shared" si="94"/>
        <v>0</v>
      </c>
      <c r="C298" s="22" t="s">
        <v>12806</v>
      </c>
      <c r="D298" s="10">
        <f t="shared" si="99"/>
        <v>0</v>
      </c>
      <c r="E298" s="17">
        <f t="shared" si="95"/>
        <v>0</v>
      </c>
      <c r="F298" s="18">
        <f t="shared" si="100"/>
        <v>0</v>
      </c>
      <c r="G298" s="19">
        <f t="shared" si="109"/>
        <v>0</v>
      </c>
      <c r="H298" s="23">
        <v>0</v>
      </c>
      <c r="I298" s="17">
        <f t="shared" si="96"/>
        <v>0</v>
      </c>
      <c r="J298" s="10">
        <f t="shared" si="101"/>
        <v>0</v>
      </c>
      <c r="K298" s="17">
        <f t="shared" si="102"/>
        <v>0</v>
      </c>
      <c r="L298" s="3">
        <f t="shared" si="97"/>
        <v>0</v>
      </c>
      <c r="M298" s="31">
        <v>0</v>
      </c>
      <c r="N298" s="30">
        <f t="shared" si="110"/>
        <v>0</v>
      </c>
      <c r="O298" s="17">
        <f t="shared" si="98"/>
        <v>0</v>
      </c>
      <c r="P298" s="17">
        <f t="shared" si="103"/>
        <v>0</v>
      </c>
      <c r="R298" s="17">
        <f t="shared" ref="R298:X307" si="112">SUMPRODUCT(R$374:R$599*(LEFT($A$374:$A$599,LEN($A298))=$A298))</f>
        <v>0</v>
      </c>
      <c r="S298" s="17">
        <f t="shared" si="112"/>
        <v>0</v>
      </c>
      <c r="T298" s="17">
        <f t="shared" si="112"/>
        <v>0</v>
      </c>
      <c r="U298" s="17">
        <f t="shared" si="112"/>
        <v>0</v>
      </c>
      <c r="V298" s="17">
        <f t="shared" si="112"/>
        <v>0</v>
      </c>
      <c r="W298" s="17">
        <f t="shared" si="112"/>
        <v>0</v>
      </c>
      <c r="X298" s="17">
        <f t="shared" si="112"/>
        <v>0</v>
      </c>
      <c r="Z298" s="17">
        <f t="shared" si="108"/>
        <v>0</v>
      </c>
      <c r="AA298" s="17">
        <f t="shared" si="108"/>
        <v>0</v>
      </c>
      <c r="AB298" s="17">
        <f t="shared" si="108"/>
        <v>0</v>
      </c>
      <c r="AC298" s="17">
        <f t="shared" si="108"/>
        <v>0</v>
      </c>
      <c r="AE298" s="36">
        <f t="shared" si="111"/>
        <v>0</v>
      </c>
      <c r="AF298" s="5"/>
    </row>
    <row r="299" spans="1:32" ht="15">
      <c r="A299" s="24" t="s">
        <v>12807</v>
      </c>
      <c r="B299" s="15">
        <f t="shared" si="94"/>
        <v>0</v>
      </c>
      <c r="C299" s="22" t="s">
        <v>12808</v>
      </c>
      <c r="D299" s="10">
        <f t="shared" si="99"/>
        <v>0</v>
      </c>
      <c r="E299" s="17">
        <f t="shared" si="95"/>
        <v>0</v>
      </c>
      <c r="F299" s="18">
        <f t="shared" si="100"/>
        <v>0</v>
      </c>
      <c r="G299" s="19">
        <f t="shared" si="109"/>
        <v>0</v>
      </c>
      <c r="H299" s="23">
        <v>0</v>
      </c>
      <c r="I299" s="17">
        <f t="shared" si="96"/>
        <v>0</v>
      </c>
      <c r="J299" s="10">
        <f t="shared" si="101"/>
        <v>0</v>
      </c>
      <c r="K299" s="17">
        <f t="shared" si="102"/>
        <v>0</v>
      </c>
      <c r="L299" s="3">
        <f t="shared" si="97"/>
        <v>0</v>
      </c>
      <c r="M299" s="31">
        <v>0</v>
      </c>
      <c r="N299" s="30">
        <f t="shared" si="110"/>
        <v>0</v>
      </c>
      <c r="O299" s="17">
        <f t="shared" si="98"/>
        <v>0</v>
      </c>
      <c r="P299" s="17">
        <f t="shared" si="103"/>
        <v>0</v>
      </c>
      <c r="R299" s="17">
        <f t="shared" si="112"/>
        <v>0</v>
      </c>
      <c r="S299" s="17">
        <f t="shared" si="112"/>
        <v>0</v>
      </c>
      <c r="T299" s="17">
        <f t="shared" si="112"/>
        <v>0</v>
      </c>
      <c r="U299" s="17">
        <f t="shared" si="112"/>
        <v>0</v>
      </c>
      <c r="V299" s="17">
        <f t="shared" si="112"/>
        <v>0</v>
      </c>
      <c r="W299" s="17">
        <f t="shared" si="112"/>
        <v>0</v>
      </c>
      <c r="X299" s="17">
        <f t="shared" si="112"/>
        <v>0</v>
      </c>
      <c r="Z299" s="17">
        <f t="shared" si="108"/>
        <v>0</v>
      </c>
      <c r="AA299" s="17">
        <f t="shared" si="108"/>
        <v>0</v>
      </c>
      <c r="AB299" s="17">
        <f t="shared" si="108"/>
        <v>0</v>
      </c>
      <c r="AC299" s="17">
        <f t="shared" si="108"/>
        <v>0</v>
      </c>
      <c r="AE299" s="36">
        <f t="shared" si="111"/>
        <v>0</v>
      </c>
      <c r="AF299" s="5"/>
    </row>
    <row r="300" spans="1:32" ht="15">
      <c r="A300" s="24" t="s">
        <v>12809</v>
      </c>
      <c r="B300" s="15">
        <f t="shared" si="94"/>
        <v>0</v>
      </c>
      <c r="C300" s="22" t="s">
        <v>12810</v>
      </c>
      <c r="D300" s="10">
        <f t="shared" si="99"/>
        <v>0</v>
      </c>
      <c r="E300" s="17">
        <f t="shared" si="95"/>
        <v>0</v>
      </c>
      <c r="F300" s="18">
        <f t="shared" si="100"/>
        <v>0</v>
      </c>
      <c r="G300" s="19">
        <f t="shared" si="109"/>
        <v>0</v>
      </c>
      <c r="H300" s="20">
        <v>0</v>
      </c>
      <c r="I300" s="17">
        <f t="shared" si="96"/>
        <v>0</v>
      </c>
      <c r="J300" s="10">
        <f t="shared" si="101"/>
        <v>0</v>
      </c>
      <c r="K300" s="17">
        <f t="shared" si="102"/>
        <v>0</v>
      </c>
      <c r="L300" s="3">
        <f t="shared" si="97"/>
        <v>0</v>
      </c>
      <c r="M300" s="31">
        <v>0</v>
      </c>
      <c r="N300" s="30">
        <f t="shared" si="110"/>
        <v>0</v>
      </c>
      <c r="O300" s="17">
        <f t="shared" si="98"/>
        <v>0</v>
      </c>
      <c r="P300" s="17">
        <f t="shared" si="103"/>
        <v>0</v>
      </c>
      <c r="R300" s="17">
        <f t="shared" si="112"/>
        <v>0</v>
      </c>
      <c r="S300" s="17">
        <f t="shared" si="112"/>
        <v>0</v>
      </c>
      <c r="T300" s="17">
        <f t="shared" si="112"/>
        <v>0</v>
      </c>
      <c r="U300" s="17">
        <f t="shared" si="112"/>
        <v>0</v>
      </c>
      <c r="V300" s="17">
        <f t="shared" si="112"/>
        <v>0</v>
      </c>
      <c r="W300" s="17">
        <f t="shared" si="112"/>
        <v>0</v>
      </c>
      <c r="X300" s="17">
        <f t="shared" si="112"/>
        <v>0</v>
      </c>
      <c r="Z300" s="17">
        <f t="shared" si="108"/>
        <v>0</v>
      </c>
      <c r="AA300" s="17">
        <f t="shared" si="108"/>
        <v>0</v>
      </c>
      <c r="AB300" s="17">
        <f t="shared" si="108"/>
        <v>0</v>
      </c>
      <c r="AC300" s="17">
        <f t="shared" si="108"/>
        <v>0</v>
      </c>
      <c r="AE300" s="36">
        <f t="shared" si="111"/>
        <v>0</v>
      </c>
      <c r="AF300" s="33"/>
    </row>
    <row r="301" spans="1:32" ht="15">
      <c r="A301" s="24" t="s">
        <v>12811</v>
      </c>
      <c r="B301" s="15">
        <f t="shared" si="94"/>
        <v>0</v>
      </c>
      <c r="C301" s="22" t="s">
        <v>12812</v>
      </c>
      <c r="D301" s="10">
        <f t="shared" si="99"/>
        <v>0</v>
      </c>
      <c r="E301" s="17">
        <f t="shared" si="95"/>
        <v>0</v>
      </c>
      <c r="F301" s="18">
        <f t="shared" si="100"/>
        <v>0</v>
      </c>
      <c r="G301" s="19">
        <f t="shared" si="109"/>
        <v>0</v>
      </c>
      <c r="H301" s="23">
        <v>0</v>
      </c>
      <c r="I301" s="17">
        <f t="shared" si="96"/>
        <v>0</v>
      </c>
      <c r="J301" s="10">
        <f t="shared" si="101"/>
        <v>0</v>
      </c>
      <c r="K301" s="17">
        <f t="shared" si="102"/>
        <v>0</v>
      </c>
      <c r="L301" s="3">
        <f t="shared" si="97"/>
        <v>0</v>
      </c>
      <c r="M301" s="31">
        <v>0</v>
      </c>
      <c r="N301" s="30">
        <f t="shared" si="110"/>
        <v>0</v>
      </c>
      <c r="O301" s="17">
        <f t="shared" si="98"/>
        <v>0</v>
      </c>
      <c r="P301" s="17">
        <f t="shared" si="103"/>
        <v>0</v>
      </c>
      <c r="R301" s="17">
        <f t="shared" si="112"/>
        <v>0</v>
      </c>
      <c r="S301" s="17">
        <f t="shared" si="112"/>
        <v>0</v>
      </c>
      <c r="T301" s="17">
        <f t="shared" si="112"/>
        <v>0</v>
      </c>
      <c r="U301" s="17">
        <f t="shared" si="112"/>
        <v>0</v>
      </c>
      <c r="V301" s="17">
        <f t="shared" si="112"/>
        <v>0</v>
      </c>
      <c r="W301" s="17">
        <f t="shared" si="112"/>
        <v>0</v>
      </c>
      <c r="X301" s="17">
        <f t="shared" si="112"/>
        <v>0</v>
      </c>
      <c r="Z301" s="17">
        <f t="shared" si="108"/>
        <v>0</v>
      </c>
      <c r="AA301" s="17">
        <f t="shared" si="108"/>
        <v>0</v>
      </c>
      <c r="AB301" s="17">
        <f t="shared" si="108"/>
        <v>0</v>
      </c>
      <c r="AC301" s="17">
        <f t="shared" si="108"/>
        <v>0</v>
      </c>
      <c r="AE301" s="36">
        <f t="shared" si="111"/>
        <v>0</v>
      </c>
      <c r="AF301" s="33"/>
    </row>
    <row r="302" spans="1:32" ht="15">
      <c r="A302" s="24" t="s">
        <v>12813</v>
      </c>
      <c r="B302" s="15">
        <f t="shared" si="94"/>
        <v>0</v>
      </c>
      <c r="C302" s="22" t="s">
        <v>12814</v>
      </c>
      <c r="D302" s="10">
        <f t="shared" si="99"/>
        <v>0</v>
      </c>
      <c r="E302" s="17">
        <f t="shared" si="95"/>
        <v>0</v>
      </c>
      <c r="F302" s="18">
        <f t="shared" si="100"/>
        <v>0</v>
      </c>
      <c r="G302" s="19">
        <f t="shared" si="109"/>
        <v>0</v>
      </c>
      <c r="H302" s="23">
        <v>0</v>
      </c>
      <c r="I302" s="17">
        <f t="shared" si="96"/>
        <v>0</v>
      </c>
      <c r="J302" s="10">
        <f t="shared" si="101"/>
        <v>0</v>
      </c>
      <c r="K302" s="17">
        <f t="shared" si="102"/>
        <v>0</v>
      </c>
      <c r="L302" s="3">
        <f t="shared" si="97"/>
        <v>0</v>
      </c>
      <c r="M302" s="31">
        <v>0</v>
      </c>
      <c r="N302" s="30">
        <f t="shared" si="110"/>
        <v>0</v>
      </c>
      <c r="O302" s="17">
        <f t="shared" si="98"/>
        <v>0</v>
      </c>
      <c r="P302" s="17">
        <f t="shared" si="103"/>
        <v>0</v>
      </c>
      <c r="R302" s="17">
        <f t="shared" si="112"/>
        <v>0</v>
      </c>
      <c r="S302" s="17">
        <f t="shared" si="112"/>
        <v>0</v>
      </c>
      <c r="T302" s="17">
        <f t="shared" si="112"/>
        <v>0</v>
      </c>
      <c r="U302" s="17">
        <f t="shared" si="112"/>
        <v>0</v>
      </c>
      <c r="V302" s="17">
        <f t="shared" si="112"/>
        <v>0</v>
      </c>
      <c r="W302" s="17">
        <f t="shared" si="112"/>
        <v>0</v>
      </c>
      <c r="X302" s="17">
        <f t="shared" si="112"/>
        <v>0</v>
      </c>
      <c r="Z302" s="17">
        <f t="shared" si="108"/>
        <v>0</v>
      </c>
      <c r="AA302" s="17">
        <f t="shared" si="108"/>
        <v>0</v>
      </c>
      <c r="AB302" s="17">
        <f t="shared" si="108"/>
        <v>0</v>
      </c>
      <c r="AC302" s="17">
        <f t="shared" si="108"/>
        <v>0</v>
      </c>
      <c r="AE302" s="36">
        <f t="shared" si="111"/>
        <v>0</v>
      </c>
      <c r="AF302" s="5"/>
    </row>
    <row r="303" spans="1:32" ht="15">
      <c r="A303" s="24" t="s">
        <v>12815</v>
      </c>
      <c r="B303" s="15">
        <f t="shared" si="94"/>
        <v>0</v>
      </c>
      <c r="C303" s="22" t="s">
        <v>12816</v>
      </c>
      <c r="D303" s="10">
        <f t="shared" si="99"/>
        <v>0</v>
      </c>
      <c r="E303" s="17">
        <f t="shared" si="95"/>
        <v>0</v>
      </c>
      <c r="F303" s="18">
        <f t="shared" si="100"/>
        <v>0</v>
      </c>
      <c r="G303" s="19">
        <f t="shared" si="109"/>
        <v>0</v>
      </c>
      <c r="H303" s="23">
        <v>0</v>
      </c>
      <c r="I303" s="17">
        <f t="shared" si="96"/>
        <v>0</v>
      </c>
      <c r="J303" s="10">
        <f t="shared" si="101"/>
        <v>0</v>
      </c>
      <c r="K303" s="17">
        <f t="shared" si="102"/>
        <v>0</v>
      </c>
      <c r="L303" s="3">
        <f t="shared" si="97"/>
        <v>0</v>
      </c>
      <c r="M303" s="31">
        <v>0</v>
      </c>
      <c r="N303" s="30">
        <f t="shared" si="110"/>
        <v>0</v>
      </c>
      <c r="O303" s="17">
        <f t="shared" si="98"/>
        <v>0</v>
      </c>
      <c r="P303" s="17">
        <f t="shared" si="103"/>
        <v>0</v>
      </c>
      <c r="R303" s="17">
        <f t="shared" si="112"/>
        <v>0</v>
      </c>
      <c r="S303" s="17">
        <f t="shared" si="112"/>
        <v>0</v>
      </c>
      <c r="T303" s="17">
        <f t="shared" si="112"/>
        <v>0</v>
      </c>
      <c r="U303" s="17">
        <f t="shared" si="112"/>
        <v>0</v>
      </c>
      <c r="V303" s="17">
        <f t="shared" si="112"/>
        <v>0</v>
      </c>
      <c r="W303" s="17">
        <f t="shared" si="112"/>
        <v>0</v>
      </c>
      <c r="X303" s="17">
        <f t="shared" si="112"/>
        <v>0</v>
      </c>
      <c r="Z303" s="17">
        <f t="shared" si="108"/>
        <v>0</v>
      </c>
      <c r="AA303" s="17">
        <f t="shared" si="108"/>
        <v>0</v>
      </c>
      <c r="AB303" s="17">
        <f t="shared" si="108"/>
        <v>0</v>
      </c>
      <c r="AC303" s="17">
        <f t="shared" si="108"/>
        <v>0</v>
      </c>
      <c r="AE303" s="36">
        <f t="shared" si="111"/>
        <v>0</v>
      </c>
      <c r="AF303" s="5"/>
    </row>
    <row r="304" spans="1:32" ht="15">
      <c r="A304" s="24" t="s">
        <v>12817</v>
      </c>
      <c r="B304" s="15">
        <f t="shared" si="94"/>
        <v>0</v>
      </c>
      <c r="C304" s="22" t="s">
        <v>12818</v>
      </c>
      <c r="D304" s="10">
        <f t="shared" si="99"/>
        <v>0</v>
      </c>
      <c r="E304" s="17">
        <f t="shared" si="95"/>
        <v>0</v>
      </c>
      <c r="F304" s="18">
        <f t="shared" si="100"/>
        <v>0</v>
      </c>
      <c r="G304" s="19">
        <f t="shared" si="109"/>
        <v>0</v>
      </c>
      <c r="H304" s="23">
        <v>0</v>
      </c>
      <c r="I304" s="17">
        <f t="shared" si="96"/>
        <v>0</v>
      </c>
      <c r="J304" s="10">
        <f t="shared" si="101"/>
        <v>0</v>
      </c>
      <c r="K304" s="17">
        <f t="shared" si="102"/>
        <v>0</v>
      </c>
      <c r="L304" s="3">
        <f t="shared" si="97"/>
        <v>0</v>
      </c>
      <c r="M304" s="31">
        <v>0</v>
      </c>
      <c r="N304" s="30">
        <f t="shared" si="110"/>
        <v>0</v>
      </c>
      <c r="O304" s="17">
        <f t="shared" si="98"/>
        <v>0</v>
      </c>
      <c r="P304" s="17">
        <f t="shared" si="103"/>
        <v>0</v>
      </c>
      <c r="R304" s="17">
        <f t="shared" si="112"/>
        <v>0</v>
      </c>
      <c r="S304" s="17">
        <f t="shared" si="112"/>
        <v>0</v>
      </c>
      <c r="T304" s="17">
        <f t="shared" si="112"/>
        <v>0</v>
      </c>
      <c r="U304" s="17">
        <f t="shared" si="112"/>
        <v>0</v>
      </c>
      <c r="V304" s="17">
        <f t="shared" si="112"/>
        <v>0</v>
      </c>
      <c r="W304" s="17">
        <f t="shared" si="112"/>
        <v>0</v>
      </c>
      <c r="X304" s="17">
        <f t="shared" si="112"/>
        <v>0</v>
      </c>
      <c r="Z304" s="17">
        <f t="shared" si="108"/>
        <v>0</v>
      </c>
      <c r="AA304" s="17">
        <f t="shared" si="108"/>
        <v>0</v>
      </c>
      <c r="AB304" s="17">
        <f t="shared" si="108"/>
        <v>0</v>
      </c>
      <c r="AC304" s="17">
        <f t="shared" si="108"/>
        <v>0</v>
      </c>
      <c r="AE304" s="36">
        <f t="shared" si="111"/>
        <v>0</v>
      </c>
      <c r="AF304" s="33"/>
    </row>
    <row r="305" spans="1:32" ht="15">
      <c r="A305" s="24" t="s">
        <v>12819</v>
      </c>
      <c r="B305" s="15">
        <f t="shared" si="94"/>
        <v>0</v>
      </c>
      <c r="C305" s="22" t="s">
        <v>12820</v>
      </c>
      <c r="D305" s="10">
        <f t="shared" si="99"/>
        <v>0</v>
      </c>
      <c r="E305" s="17">
        <f t="shared" si="95"/>
        <v>0</v>
      </c>
      <c r="F305" s="18">
        <f t="shared" si="100"/>
        <v>0</v>
      </c>
      <c r="G305" s="19">
        <f t="shared" si="109"/>
        <v>0</v>
      </c>
      <c r="H305" s="23">
        <v>0</v>
      </c>
      <c r="I305" s="17">
        <f t="shared" si="96"/>
        <v>0</v>
      </c>
      <c r="J305" s="10">
        <f t="shared" si="101"/>
        <v>0</v>
      </c>
      <c r="K305" s="17">
        <f t="shared" si="102"/>
        <v>0</v>
      </c>
      <c r="L305" s="3">
        <f t="shared" si="97"/>
        <v>0</v>
      </c>
      <c r="M305" s="31">
        <v>0</v>
      </c>
      <c r="N305" s="30">
        <f t="shared" si="110"/>
        <v>0</v>
      </c>
      <c r="O305" s="17">
        <f t="shared" si="98"/>
        <v>0</v>
      </c>
      <c r="P305" s="17">
        <f t="shared" si="103"/>
        <v>0</v>
      </c>
      <c r="R305" s="17">
        <f t="shared" si="112"/>
        <v>0</v>
      </c>
      <c r="S305" s="17">
        <f t="shared" si="112"/>
        <v>0</v>
      </c>
      <c r="T305" s="17">
        <f t="shared" si="112"/>
        <v>0</v>
      </c>
      <c r="U305" s="17">
        <f t="shared" si="112"/>
        <v>0</v>
      </c>
      <c r="V305" s="17">
        <f t="shared" si="112"/>
        <v>0</v>
      </c>
      <c r="W305" s="17">
        <f t="shared" si="112"/>
        <v>0</v>
      </c>
      <c r="X305" s="17">
        <f t="shared" si="112"/>
        <v>0</v>
      </c>
      <c r="Z305" s="17">
        <f t="shared" si="108"/>
        <v>0</v>
      </c>
      <c r="AA305" s="17">
        <f t="shared" si="108"/>
        <v>0</v>
      </c>
      <c r="AB305" s="17">
        <f t="shared" si="108"/>
        <v>0</v>
      </c>
      <c r="AC305" s="17">
        <f t="shared" si="108"/>
        <v>0</v>
      </c>
      <c r="AE305" s="36">
        <f t="shared" si="111"/>
        <v>0</v>
      </c>
      <c r="AF305" s="33"/>
    </row>
    <row r="306" spans="1:32" ht="15">
      <c r="A306" s="24" t="s">
        <v>12821</v>
      </c>
      <c r="B306" s="15">
        <f t="shared" si="94"/>
        <v>0</v>
      </c>
      <c r="C306" s="22" t="s">
        <v>12822</v>
      </c>
      <c r="D306" s="10">
        <f t="shared" si="99"/>
        <v>0</v>
      </c>
      <c r="E306" s="17">
        <f t="shared" si="95"/>
        <v>0</v>
      </c>
      <c r="F306" s="18">
        <f t="shared" si="100"/>
        <v>0</v>
      </c>
      <c r="G306" s="19">
        <f t="shared" si="109"/>
        <v>0</v>
      </c>
      <c r="H306" s="23">
        <v>0</v>
      </c>
      <c r="I306" s="17">
        <f t="shared" si="96"/>
        <v>0</v>
      </c>
      <c r="J306" s="10">
        <f t="shared" si="101"/>
        <v>0</v>
      </c>
      <c r="K306" s="17">
        <f t="shared" si="102"/>
        <v>0</v>
      </c>
      <c r="L306" s="3">
        <f t="shared" si="97"/>
        <v>0</v>
      </c>
      <c r="M306" s="31">
        <v>0</v>
      </c>
      <c r="N306" s="30">
        <f t="shared" si="110"/>
        <v>0</v>
      </c>
      <c r="O306" s="17">
        <f t="shared" si="98"/>
        <v>0</v>
      </c>
      <c r="P306" s="17">
        <f t="shared" si="103"/>
        <v>0</v>
      </c>
      <c r="R306" s="17">
        <f t="shared" si="112"/>
        <v>0</v>
      </c>
      <c r="S306" s="17">
        <f t="shared" si="112"/>
        <v>0</v>
      </c>
      <c r="T306" s="17">
        <f t="shared" si="112"/>
        <v>0</v>
      </c>
      <c r="U306" s="17">
        <f t="shared" si="112"/>
        <v>0</v>
      </c>
      <c r="V306" s="17">
        <f t="shared" si="112"/>
        <v>0</v>
      </c>
      <c r="W306" s="17">
        <f t="shared" si="112"/>
        <v>0</v>
      </c>
      <c r="X306" s="17">
        <f t="shared" si="112"/>
        <v>0</v>
      </c>
      <c r="Z306" s="17">
        <f t="shared" si="108"/>
        <v>0</v>
      </c>
      <c r="AA306" s="17">
        <f t="shared" si="108"/>
        <v>0</v>
      </c>
      <c r="AB306" s="17">
        <f t="shared" si="108"/>
        <v>0</v>
      </c>
      <c r="AC306" s="17">
        <f t="shared" si="108"/>
        <v>0</v>
      </c>
      <c r="AE306" s="36">
        <f t="shared" si="111"/>
        <v>0</v>
      </c>
      <c r="AF306" s="5"/>
    </row>
    <row r="307" spans="1:32" ht="15">
      <c r="A307" s="24" t="s">
        <v>12823</v>
      </c>
      <c r="B307" s="15">
        <f t="shared" si="94"/>
        <v>0</v>
      </c>
      <c r="C307" s="22" t="s">
        <v>12824</v>
      </c>
      <c r="D307" s="10">
        <f t="shared" si="99"/>
        <v>0</v>
      </c>
      <c r="E307" s="17">
        <f t="shared" si="95"/>
        <v>0</v>
      </c>
      <c r="F307" s="18">
        <f t="shared" si="100"/>
        <v>0</v>
      </c>
      <c r="G307" s="19">
        <f t="shared" si="109"/>
        <v>0</v>
      </c>
      <c r="H307" s="23">
        <v>0</v>
      </c>
      <c r="I307" s="17">
        <f t="shared" si="96"/>
        <v>0</v>
      </c>
      <c r="J307" s="10">
        <f t="shared" si="101"/>
        <v>0</v>
      </c>
      <c r="K307" s="17">
        <f t="shared" si="102"/>
        <v>0</v>
      </c>
      <c r="L307" s="3">
        <f t="shared" si="97"/>
        <v>0</v>
      </c>
      <c r="M307" s="31">
        <v>0</v>
      </c>
      <c r="N307" s="30">
        <f t="shared" si="110"/>
        <v>0</v>
      </c>
      <c r="O307" s="17">
        <f t="shared" si="98"/>
        <v>0</v>
      </c>
      <c r="P307" s="17">
        <f t="shared" si="103"/>
        <v>0</v>
      </c>
      <c r="R307" s="17">
        <f t="shared" si="112"/>
        <v>0</v>
      </c>
      <c r="S307" s="17">
        <f t="shared" si="112"/>
        <v>0</v>
      </c>
      <c r="T307" s="17">
        <f t="shared" si="112"/>
        <v>0</v>
      </c>
      <c r="U307" s="17">
        <f t="shared" si="112"/>
        <v>0</v>
      </c>
      <c r="V307" s="17">
        <f t="shared" si="112"/>
        <v>0</v>
      </c>
      <c r="W307" s="17">
        <f t="shared" si="112"/>
        <v>0</v>
      </c>
      <c r="X307" s="17">
        <f t="shared" si="112"/>
        <v>0</v>
      </c>
      <c r="Z307" s="17">
        <f t="shared" si="108"/>
        <v>0</v>
      </c>
      <c r="AA307" s="17">
        <f t="shared" si="108"/>
        <v>0</v>
      </c>
      <c r="AB307" s="17">
        <f t="shared" si="108"/>
        <v>0</v>
      </c>
      <c r="AC307" s="17">
        <f t="shared" si="108"/>
        <v>0</v>
      </c>
      <c r="AE307" s="36">
        <f t="shared" si="111"/>
        <v>0</v>
      </c>
      <c r="AF307" s="5"/>
    </row>
    <row r="308" spans="1:32" ht="15">
      <c r="A308" s="24" t="s">
        <v>12825</v>
      </c>
      <c r="B308" s="15">
        <f t="shared" si="94"/>
        <v>0</v>
      </c>
      <c r="C308" s="22" t="s">
        <v>12826</v>
      </c>
      <c r="D308" s="10">
        <f t="shared" si="99"/>
        <v>0</v>
      </c>
      <c r="E308" s="17">
        <f t="shared" si="95"/>
        <v>0</v>
      </c>
      <c r="F308" s="18">
        <f t="shared" si="100"/>
        <v>0</v>
      </c>
      <c r="G308" s="19">
        <f t="shared" si="109"/>
        <v>0</v>
      </c>
      <c r="H308" s="23">
        <v>0</v>
      </c>
      <c r="I308" s="17">
        <f t="shared" si="96"/>
        <v>0</v>
      </c>
      <c r="J308" s="10">
        <f t="shared" si="101"/>
        <v>0</v>
      </c>
      <c r="K308" s="17">
        <f t="shared" si="102"/>
        <v>0</v>
      </c>
      <c r="L308" s="3">
        <f t="shared" si="97"/>
        <v>0</v>
      </c>
      <c r="M308" s="31">
        <v>0</v>
      </c>
      <c r="N308" s="30">
        <f t="shared" si="110"/>
        <v>0</v>
      </c>
      <c r="O308" s="17">
        <f t="shared" si="98"/>
        <v>0</v>
      </c>
      <c r="P308" s="17">
        <f t="shared" si="103"/>
        <v>0</v>
      </c>
      <c r="R308" s="17">
        <f t="shared" ref="R308:X317" si="113">SUMPRODUCT(R$374:R$599*(LEFT($A$374:$A$599,LEN($A308))=$A308))</f>
        <v>0</v>
      </c>
      <c r="S308" s="17">
        <f t="shared" si="113"/>
        <v>0</v>
      </c>
      <c r="T308" s="17">
        <f t="shared" si="113"/>
        <v>0</v>
      </c>
      <c r="U308" s="17">
        <f t="shared" si="113"/>
        <v>0</v>
      </c>
      <c r="V308" s="17">
        <f t="shared" si="113"/>
        <v>0</v>
      </c>
      <c r="W308" s="17">
        <f t="shared" si="113"/>
        <v>0</v>
      </c>
      <c r="X308" s="17">
        <f t="shared" si="113"/>
        <v>0</v>
      </c>
      <c r="Z308" s="17">
        <f t="shared" ref="Z308:AC327" si="114">SUMPRODUCT(Z$374:Z$599*(LEFT($A$374:$A$599,LEN($A308))=$A308))</f>
        <v>0</v>
      </c>
      <c r="AA308" s="17">
        <f t="shared" si="114"/>
        <v>0</v>
      </c>
      <c r="AB308" s="17">
        <f t="shared" si="114"/>
        <v>0</v>
      </c>
      <c r="AC308" s="17">
        <f t="shared" si="114"/>
        <v>0</v>
      </c>
      <c r="AE308" s="36">
        <f t="shared" si="111"/>
        <v>0</v>
      </c>
      <c r="AF308" s="33"/>
    </row>
    <row r="309" spans="1:32" ht="15">
      <c r="A309" s="24" t="s">
        <v>12827</v>
      </c>
      <c r="B309" s="15">
        <f t="shared" si="94"/>
        <v>0</v>
      </c>
      <c r="C309" s="22" t="s">
        <v>12828</v>
      </c>
      <c r="D309" s="10">
        <f t="shared" si="99"/>
        <v>0</v>
      </c>
      <c r="E309" s="17">
        <f t="shared" si="95"/>
        <v>0</v>
      </c>
      <c r="F309" s="18">
        <f t="shared" si="100"/>
        <v>0</v>
      </c>
      <c r="G309" s="19">
        <f t="shared" si="109"/>
        <v>0</v>
      </c>
      <c r="H309" s="23">
        <v>0</v>
      </c>
      <c r="I309" s="17">
        <f t="shared" si="96"/>
        <v>0</v>
      </c>
      <c r="J309" s="10">
        <f t="shared" si="101"/>
        <v>0</v>
      </c>
      <c r="K309" s="17">
        <f t="shared" si="102"/>
        <v>0</v>
      </c>
      <c r="L309" s="3">
        <f t="shared" si="97"/>
        <v>0</v>
      </c>
      <c r="M309" s="31">
        <v>0</v>
      </c>
      <c r="N309" s="30">
        <f t="shared" si="110"/>
        <v>0</v>
      </c>
      <c r="O309" s="17">
        <f t="shared" si="98"/>
        <v>0</v>
      </c>
      <c r="P309" s="17">
        <f t="shared" si="103"/>
        <v>0</v>
      </c>
      <c r="R309" s="17">
        <f t="shared" si="113"/>
        <v>0</v>
      </c>
      <c r="S309" s="17">
        <f t="shared" si="113"/>
        <v>0</v>
      </c>
      <c r="T309" s="17">
        <f t="shared" si="113"/>
        <v>0</v>
      </c>
      <c r="U309" s="17">
        <f t="shared" si="113"/>
        <v>0</v>
      </c>
      <c r="V309" s="17">
        <f t="shared" si="113"/>
        <v>0</v>
      </c>
      <c r="W309" s="17">
        <f t="shared" si="113"/>
        <v>0</v>
      </c>
      <c r="X309" s="17">
        <f t="shared" si="113"/>
        <v>0</v>
      </c>
      <c r="Z309" s="17">
        <f t="shared" si="114"/>
        <v>0</v>
      </c>
      <c r="AA309" s="17">
        <f t="shared" si="114"/>
        <v>0</v>
      </c>
      <c r="AB309" s="17">
        <f t="shared" si="114"/>
        <v>0</v>
      </c>
      <c r="AC309" s="17">
        <f t="shared" si="114"/>
        <v>0</v>
      </c>
      <c r="AE309" s="36">
        <f t="shared" si="111"/>
        <v>0</v>
      </c>
      <c r="AF309" s="33"/>
    </row>
    <row r="310" spans="1:32" ht="15">
      <c r="A310" s="24" t="s">
        <v>12829</v>
      </c>
      <c r="B310" s="15">
        <f t="shared" si="94"/>
        <v>0</v>
      </c>
      <c r="C310" s="22" t="s">
        <v>12830</v>
      </c>
      <c r="D310" s="10">
        <f t="shared" si="99"/>
        <v>0</v>
      </c>
      <c r="E310" s="17">
        <f t="shared" si="95"/>
        <v>0</v>
      </c>
      <c r="F310" s="18">
        <f t="shared" si="100"/>
        <v>0</v>
      </c>
      <c r="G310" s="19">
        <f t="shared" si="109"/>
        <v>0</v>
      </c>
      <c r="H310" s="23">
        <v>0</v>
      </c>
      <c r="I310" s="17">
        <f t="shared" si="96"/>
        <v>0</v>
      </c>
      <c r="J310" s="10">
        <f t="shared" si="101"/>
        <v>0</v>
      </c>
      <c r="K310" s="17">
        <f t="shared" si="102"/>
        <v>0</v>
      </c>
      <c r="L310" s="3">
        <f t="shared" si="97"/>
        <v>0</v>
      </c>
      <c r="M310" s="31">
        <v>0</v>
      </c>
      <c r="N310" s="30">
        <f t="shared" si="110"/>
        <v>0</v>
      </c>
      <c r="O310" s="17">
        <f t="shared" si="98"/>
        <v>0</v>
      </c>
      <c r="P310" s="17">
        <f t="shared" si="103"/>
        <v>0</v>
      </c>
      <c r="R310" s="17">
        <f t="shared" si="113"/>
        <v>0</v>
      </c>
      <c r="S310" s="17">
        <f t="shared" si="113"/>
        <v>0</v>
      </c>
      <c r="T310" s="17">
        <f t="shared" si="113"/>
        <v>0</v>
      </c>
      <c r="U310" s="17">
        <f t="shared" si="113"/>
        <v>0</v>
      </c>
      <c r="V310" s="17">
        <f t="shared" si="113"/>
        <v>0</v>
      </c>
      <c r="W310" s="17">
        <f t="shared" si="113"/>
        <v>0</v>
      </c>
      <c r="X310" s="17">
        <f t="shared" si="113"/>
        <v>0</v>
      </c>
      <c r="Z310" s="17">
        <f t="shared" si="114"/>
        <v>0</v>
      </c>
      <c r="AA310" s="17">
        <f t="shared" si="114"/>
        <v>0</v>
      </c>
      <c r="AB310" s="17">
        <f t="shared" si="114"/>
        <v>0</v>
      </c>
      <c r="AC310" s="17">
        <f t="shared" si="114"/>
        <v>0</v>
      </c>
      <c r="AE310" s="36">
        <f t="shared" si="111"/>
        <v>0</v>
      </c>
      <c r="AF310" s="5"/>
    </row>
    <row r="311" spans="1:32" ht="15">
      <c r="A311" s="24" t="s">
        <v>12831</v>
      </c>
      <c r="B311" s="15">
        <f t="shared" si="94"/>
        <v>0</v>
      </c>
      <c r="C311" s="22" t="s">
        <v>12832</v>
      </c>
      <c r="D311" s="10">
        <f t="shared" si="99"/>
        <v>0</v>
      </c>
      <c r="E311" s="17">
        <f t="shared" si="95"/>
        <v>0</v>
      </c>
      <c r="F311" s="18">
        <f t="shared" si="100"/>
        <v>0</v>
      </c>
      <c r="G311" s="19">
        <f t="shared" si="109"/>
        <v>0</v>
      </c>
      <c r="H311" s="23">
        <v>0</v>
      </c>
      <c r="I311" s="17">
        <f t="shared" si="96"/>
        <v>0</v>
      </c>
      <c r="J311" s="10">
        <f t="shared" si="101"/>
        <v>0</v>
      </c>
      <c r="K311" s="17">
        <f t="shared" si="102"/>
        <v>0</v>
      </c>
      <c r="L311" s="3">
        <f t="shared" si="97"/>
        <v>0</v>
      </c>
      <c r="M311" s="31">
        <v>0</v>
      </c>
      <c r="N311" s="30">
        <f t="shared" si="110"/>
        <v>0</v>
      </c>
      <c r="O311" s="17">
        <f t="shared" si="98"/>
        <v>0</v>
      </c>
      <c r="P311" s="17">
        <f t="shared" si="103"/>
        <v>0</v>
      </c>
      <c r="R311" s="17">
        <f t="shared" si="113"/>
        <v>0</v>
      </c>
      <c r="S311" s="17">
        <f t="shared" si="113"/>
        <v>0</v>
      </c>
      <c r="T311" s="17">
        <f t="shared" si="113"/>
        <v>0</v>
      </c>
      <c r="U311" s="17">
        <f t="shared" si="113"/>
        <v>0</v>
      </c>
      <c r="V311" s="17">
        <f t="shared" si="113"/>
        <v>0</v>
      </c>
      <c r="W311" s="17">
        <f t="shared" si="113"/>
        <v>0</v>
      </c>
      <c r="X311" s="17">
        <f t="shared" si="113"/>
        <v>0</v>
      </c>
      <c r="Z311" s="17">
        <f t="shared" si="114"/>
        <v>0</v>
      </c>
      <c r="AA311" s="17">
        <f t="shared" si="114"/>
        <v>0</v>
      </c>
      <c r="AB311" s="17">
        <f t="shared" si="114"/>
        <v>0</v>
      </c>
      <c r="AC311" s="17">
        <f t="shared" si="114"/>
        <v>0</v>
      </c>
      <c r="AE311" s="36">
        <f t="shared" si="111"/>
        <v>0</v>
      </c>
      <c r="AF311" s="5"/>
    </row>
    <row r="312" spans="1:32" ht="15">
      <c r="A312" s="24" t="s">
        <v>12833</v>
      </c>
      <c r="B312" s="15">
        <f t="shared" si="94"/>
        <v>0</v>
      </c>
      <c r="C312" s="22" t="s">
        <v>12834</v>
      </c>
      <c r="D312" s="10">
        <f t="shared" si="99"/>
        <v>0</v>
      </c>
      <c r="E312" s="17">
        <f t="shared" si="95"/>
        <v>0</v>
      </c>
      <c r="F312" s="18">
        <f t="shared" si="100"/>
        <v>0</v>
      </c>
      <c r="G312" s="19">
        <f t="shared" si="109"/>
        <v>0</v>
      </c>
      <c r="H312" s="23">
        <v>0</v>
      </c>
      <c r="I312" s="17">
        <f t="shared" si="96"/>
        <v>0</v>
      </c>
      <c r="J312" s="10">
        <f t="shared" si="101"/>
        <v>0</v>
      </c>
      <c r="K312" s="17">
        <f t="shared" si="102"/>
        <v>0</v>
      </c>
      <c r="L312" s="3">
        <f t="shared" si="97"/>
        <v>0</v>
      </c>
      <c r="M312" s="31">
        <v>0</v>
      </c>
      <c r="N312" s="30">
        <f t="shared" si="110"/>
        <v>0</v>
      </c>
      <c r="O312" s="17">
        <f t="shared" si="98"/>
        <v>0</v>
      </c>
      <c r="P312" s="17">
        <f t="shared" si="103"/>
        <v>0</v>
      </c>
      <c r="R312" s="17">
        <f t="shared" si="113"/>
        <v>0</v>
      </c>
      <c r="S312" s="17">
        <f t="shared" si="113"/>
        <v>0</v>
      </c>
      <c r="T312" s="17">
        <f t="shared" si="113"/>
        <v>0</v>
      </c>
      <c r="U312" s="17">
        <f t="shared" si="113"/>
        <v>0</v>
      </c>
      <c r="V312" s="17">
        <f t="shared" si="113"/>
        <v>0</v>
      </c>
      <c r="W312" s="17">
        <f t="shared" si="113"/>
        <v>0</v>
      </c>
      <c r="X312" s="17">
        <f t="shared" si="113"/>
        <v>0</v>
      </c>
      <c r="Z312" s="17">
        <f t="shared" si="114"/>
        <v>0</v>
      </c>
      <c r="AA312" s="17">
        <f t="shared" si="114"/>
        <v>0</v>
      </c>
      <c r="AB312" s="17">
        <f t="shared" si="114"/>
        <v>0</v>
      </c>
      <c r="AC312" s="17">
        <f t="shared" si="114"/>
        <v>0</v>
      </c>
      <c r="AE312" s="36">
        <f t="shared" si="111"/>
        <v>0</v>
      </c>
      <c r="AF312" s="33"/>
    </row>
    <row r="313" spans="1:32" ht="15">
      <c r="A313" s="24" t="s">
        <v>12835</v>
      </c>
      <c r="B313" s="15">
        <f t="shared" si="94"/>
        <v>0</v>
      </c>
      <c r="C313" s="22" t="s">
        <v>12836</v>
      </c>
      <c r="D313" s="10">
        <f t="shared" si="99"/>
        <v>0</v>
      </c>
      <c r="E313" s="17">
        <f t="shared" si="95"/>
        <v>0</v>
      </c>
      <c r="F313" s="18">
        <f t="shared" si="100"/>
        <v>0</v>
      </c>
      <c r="G313" s="19">
        <f t="shared" si="109"/>
        <v>0</v>
      </c>
      <c r="H313" s="20">
        <v>0</v>
      </c>
      <c r="I313" s="17">
        <f t="shared" si="96"/>
        <v>0</v>
      </c>
      <c r="J313" s="10">
        <f t="shared" si="101"/>
        <v>0</v>
      </c>
      <c r="K313" s="17">
        <f t="shared" si="102"/>
        <v>0</v>
      </c>
      <c r="L313" s="3">
        <f t="shared" si="97"/>
        <v>0</v>
      </c>
      <c r="M313" s="31">
        <v>0</v>
      </c>
      <c r="N313" s="30">
        <f t="shared" si="110"/>
        <v>0</v>
      </c>
      <c r="O313" s="17">
        <f t="shared" si="98"/>
        <v>0</v>
      </c>
      <c r="P313" s="17">
        <f t="shared" si="103"/>
        <v>0</v>
      </c>
      <c r="R313" s="17">
        <f t="shared" si="113"/>
        <v>0</v>
      </c>
      <c r="S313" s="17">
        <f t="shared" si="113"/>
        <v>0</v>
      </c>
      <c r="T313" s="17">
        <f t="shared" si="113"/>
        <v>0</v>
      </c>
      <c r="U313" s="17">
        <f t="shared" si="113"/>
        <v>0</v>
      </c>
      <c r="V313" s="17">
        <f t="shared" si="113"/>
        <v>0</v>
      </c>
      <c r="W313" s="17">
        <f t="shared" si="113"/>
        <v>0</v>
      </c>
      <c r="X313" s="17">
        <f t="shared" si="113"/>
        <v>0</v>
      </c>
      <c r="Z313" s="17">
        <f t="shared" si="114"/>
        <v>0</v>
      </c>
      <c r="AA313" s="17">
        <f t="shared" si="114"/>
        <v>0</v>
      </c>
      <c r="AB313" s="17">
        <f t="shared" si="114"/>
        <v>0</v>
      </c>
      <c r="AC313" s="17">
        <f t="shared" si="114"/>
        <v>0</v>
      </c>
      <c r="AE313" s="36">
        <f t="shared" si="111"/>
        <v>0</v>
      </c>
      <c r="AF313" s="33"/>
    </row>
    <row r="314" spans="1:32" ht="15">
      <c r="A314" s="24" t="s">
        <v>12837</v>
      </c>
      <c r="B314" s="15">
        <f t="shared" si="94"/>
        <v>0</v>
      </c>
      <c r="C314" s="22" t="s">
        <v>12838</v>
      </c>
      <c r="D314" s="10">
        <f t="shared" si="99"/>
        <v>0</v>
      </c>
      <c r="E314" s="17">
        <f t="shared" si="95"/>
        <v>0</v>
      </c>
      <c r="F314" s="18">
        <f t="shared" si="100"/>
        <v>0</v>
      </c>
      <c r="G314" s="19">
        <f t="shared" si="109"/>
        <v>0</v>
      </c>
      <c r="H314" s="23">
        <v>0</v>
      </c>
      <c r="I314" s="17">
        <f t="shared" si="96"/>
        <v>0</v>
      </c>
      <c r="J314" s="10">
        <f t="shared" si="101"/>
        <v>0</v>
      </c>
      <c r="K314" s="17">
        <f t="shared" si="102"/>
        <v>0</v>
      </c>
      <c r="L314" s="3">
        <f t="shared" si="97"/>
        <v>0</v>
      </c>
      <c r="M314" s="31">
        <v>0</v>
      </c>
      <c r="N314" s="30">
        <f t="shared" si="110"/>
        <v>0</v>
      </c>
      <c r="O314" s="17">
        <f t="shared" si="98"/>
        <v>0</v>
      </c>
      <c r="P314" s="17">
        <f t="shared" si="103"/>
        <v>0</v>
      </c>
      <c r="R314" s="17">
        <f t="shared" si="113"/>
        <v>0</v>
      </c>
      <c r="S314" s="17">
        <f t="shared" si="113"/>
        <v>0</v>
      </c>
      <c r="T314" s="17">
        <f t="shared" si="113"/>
        <v>0</v>
      </c>
      <c r="U314" s="17">
        <f t="shared" si="113"/>
        <v>0</v>
      </c>
      <c r="V314" s="17">
        <f t="shared" si="113"/>
        <v>0</v>
      </c>
      <c r="W314" s="17">
        <f t="shared" si="113"/>
        <v>0</v>
      </c>
      <c r="X314" s="17">
        <f t="shared" si="113"/>
        <v>0</v>
      </c>
      <c r="Z314" s="17">
        <f t="shared" si="114"/>
        <v>0</v>
      </c>
      <c r="AA314" s="17">
        <f t="shared" si="114"/>
        <v>0</v>
      </c>
      <c r="AB314" s="17">
        <f t="shared" si="114"/>
        <v>0</v>
      </c>
      <c r="AC314" s="17">
        <f t="shared" si="114"/>
        <v>0</v>
      </c>
      <c r="AE314" s="36">
        <f t="shared" si="111"/>
        <v>0</v>
      </c>
      <c r="AF314" s="5"/>
    </row>
    <row r="315" spans="1:32" ht="15">
      <c r="A315" s="24" t="s">
        <v>12839</v>
      </c>
      <c r="B315" s="15">
        <f t="shared" si="94"/>
        <v>0</v>
      </c>
      <c r="C315" s="22" t="s">
        <v>12840</v>
      </c>
      <c r="D315" s="10">
        <f t="shared" si="99"/>
        <v>0</v>
      </c>
      <c r="E315" s="17">
        <f t="shared" si="95"/>
        <v>0</v>
      </c>
      <c r="F315" s="18">
        <f t="shared" si="100"/>
        <v>0</v>
      </c>
      <c r="G315" s="19">
        <f t="shared" si="109"/>
        <v>0</v>
      </c>
      <c r="H315" s="23">
        <v>0</v>
      </c>
      <c r="I315" s="17">
        <f t="shared" si="96"/>
        <v>0</v>
      </c>
      <c r="J315" s="10">
        <f t="shared" si="101"/>
        <v>0</v>
      </c>
      <c r="K315" s="17">
        <f t="shared" si="102"/>
        <v>0</v>
      </c>
      <c r="L315" s="3">
        <f t="shared" si="97"/>
        <v>0</v>
      </c>
      <c r="M315" s="31">
        <v>0</v>
      </c>
      <c r="N315" s="30">
        <f t="shared" si="110"/>
        <v>0</v>
      </c>
      <c r="O315" s="17">
        <f t="shared" si="98"/>
        <v>0</v>
      </c>
      <c r="P315" s="17">
        <f t="shared" si="103"/>
        <v>0</v>
      </c>
      <c r="R315" s="17">
        <f t="shared" si="113"/>
        <v>0</v>
      </c>
      <c r="S315" s="17">
        <f t="shared" si="113"/>
        <v>0</v>
      </c>
      <c r="T315" s="17">
        <f t="shared" si="113"/>
        <v>0</v>
      </c>
      <c r="U315" s="17">
        <f t="shared" si="113"/>
        <v>0</v>
      </c>
      <c r="V315" s="17">
        <f t="shared" si="113"/>
        <v>0</v>
      </c>
      <c r="W315" s="17">
        <f t="shared" si="113"/>
        <v>0</v>
      </c>
      <c r="X315" s="17">
        <f t="shared" si="113"/>
        <v>0</v>
      </c>
      <c r="Z315" s="17">
        <f t="shared" si="114"/>
        <v>0</v>
      </c>
      <c r="AA315" s="17">
        <f t="shared" si="114"/>
        <v>0</v>
      </c>
      <c r="AB315" s="17">
        <f t="shared" si="114"/>
        <v>0</v>
      </c>
      <c r="AC315" s="17">
        <f t="shared" si="114"/>
        <v>0</v>
      </c>
      <c r="AE315" s="36">
        <f t="shared" si="111"/>
        <v>0</v>
      </c>
      <c r="AF315" s="5"/>
    </row>
    <row r="316" spans="1:32" ht="15">
      <c r="A316" s="24" t="s">
        <v>12841</v>
      </c>
      <c r="B316" s="15">
        <f t="shared" si="94"/>
        <v>0</v>
      </c>
      <c r="C316" s="22" t="s">
        <v>12842</v>
      </c>
      <c r="D316" s="10">
        <f t="shared" si="99"/>
        <v>0</v>
      </c>
      <c r="E316" s="17">
        <f t="shared" si="95"/>
        <v>0</v>
      </c>
      <c r="F316" s="18">
        <f t="shared" si="100"/>
        <v>0</v>
      </c>
      <c r="G316" s="19">
        <f t="shared" si="109"/>
        <v>0</v>
      </c>
      <c r="H316" s="23">
        <v>0</v>
      </c>
      <c r="I316" s="17">
        <f t="shared" si="96"/>
        <v>0</v>
      </c>
      <c r="J316" s="10">
        <f t="shared" si="101"/>
        <v>0</v>
      </c>
      <c r="K316" s="17">
        <f t="shared" si="102"/>
        <v>0</v>
      </c>
      <c r="L316" s="3">
        <f t="shared" si="97"/>
        <v>0</v>
      </c>
      <c r="M316" s="31">
        <v>0</v>
      </c>
      <c r="N316" s="30">
        <f t="shared" si="110"/>
        <v>0</v>
      </c>
      <c r="O316" s="17">
        <f t="shared" si="98"/>
        <v>0</v>
      </c>
      <c r="P316" s="17">
        <f t="shared" si="103"/>
        <v>0</v>
      </c>
      <c r="R316" s="17">
        <f t="shared" si="113"/>
        <v>0</v>
      </c>
      <c r="S316" s="17">
        <f t="shared" si="113"/>
        <v>0</v>
      </c>
      <c r="T316" s="17">
        <f t="shared" si="113"/>
        <v>0</v>
      </c>
      <c r="U316" s="17">
        <f t="shared" si="113"/>
        <v>0</v>
      </c>
      <c r="V316" s="17">
        <f t="shared" si="113"/>
        <v>0</v>
      </c>
      <c r="W316" s="17">
        <f t="shared" si="113"/>
        <v>0</v>
      </c>
      <c r="X316" s="17">
        <f t="shared" si="113"/>
        <v>0</v>
      </c>
      <c r="Z316" s="17">
        <f t="shared" si="114"/>
        <v>0</v>
      </c>
      <c r="AA316" s="17">
        <f t="shared" si="114"/>
        <v>0</v>
      </c>
      <c r="AB316" s="17">
        <f t="shared" si="114"/>
        <v>0</v>
      </c>
      <c r="AC316" s="17">
        <f t="shared" si="114"/>
        <v>0</v>
      </c>
      <c r="AE316" s="36">
        <f t="shared" si="111"/>
        <v>0</v>
      </c>
      <c r="AF316" s="33"/>
    </row>
    <row r="317" spans="1:32" ht="15">
      <c r="A317" s="24" t="s">
        <v>12843</v>
      </c>
      <c r="B317" s="15">
        <f t="shared" si="94"/>
        <v>0</v>
      </c>
      <c r="C317" s="22" t="s">
        <v>12844</v>
      </c>
      <c r="D317" s="10">
        <f t="shared" si="99"/>
        <v>0</v>
      </c>
      <c r="E317" s="17">
        <f t="shared" si="95"/>
        <v>0</v>
      </c>
      <c r="F317" s="18">
        <f t="shared" si="100"/>
        <v>0</v>
      </c>
      <c r="G317" s="19">
        <f t="shared" si="109"/>
        <v>0</v>
      </c>
      <c r="H317" s="23">
        <v>0</v>
      </c>
      <c r="I317" s="17">
        <f t="shared" si="96"/>
        <v>0</v>
      </c>
      <c r="J317" s="10">
        <f t="shared" si="101"/>
        <v>0</v>
      </c>
      <c r="K317" s="17">
        <f t="shared" si="102"/>
        <v>0</v>
      </c>
      <c r="L317" s="3">
        <f t="shared" si="97"/>
        <v>0</v>
      </c>
      <c r="M317" s="31">
        <v>0</v>
      </c>
      <c r="N317" s="30">
        <f t="shared" si="110"/>
        <v>0</v>
      </c>
      <c r="O317" s="17">
        <f t="shared" si="98"/>
        <v>0</v>
      </c>
      <c r="P317" s="17">
        <f t="shared" si="103"/>
        <v>0</v>
      </c>
      <c r="R317" s="17">
        <f t="shared" si="113"/>
        <v>0</v>
      </c>
      <c r="S317" s="17">
        <f t="shared" si="113"/>
        <v>0</v>
      </c>
      <c r="T317" s="17">
        <f t="shared" si="113"/>
        <v>0</v>
      </c>
      <c r="U317" s="17">
        <f t="shared" si="113"/>
        <v>0</v>
      </c>
      <c r="V317" s="17">
        <f t="shared" si="113"/>
        <v>0</v>
      </c>
      <c r="W317" s="17">
        <f t="shared" si="113"/>
        <v>0</v>
      </c>
      <c r="X317" s="17">
        <f t="shared" si="113"/>
        <v>0</v>
      </c>
      <c r="Z317" s="17">
        <f t="shared" si="114"/>
        <v>0</v>
      </c>
      <c r="AA317" s="17">
        <f t="shared" si="114"/>
        <v>0</v>
      </c>
      <c r="AB317" s="17">
        <f t="shared" si="114"/>
        <v>0</v>
      </c>
      <c r="AC317" s="17">
        <f t="shared" si="114"/>
        <v>0</v>
      </c>
      <c r="AE317" s="36">
        <f t="shared" si="111"/>
        <v>0</v>
      </c>
      <c r="AF317" s="33"/>
    </row>
    <row r="318" spans="1:32" ht="15">
      <c r="A318" s="24" t="s">
        <v>12845</v>
      </c>
      <c r="B318" s="15">
        <f t="shared" si="94"/>
        <v>0</v>
      </c>
      <c r="C318" s="22" t="s">
        <v>12846</v>
      </c>
      <c r="D318" s="10">
        <f t="shared" si="99"/>
        <v>0</v>
      </c>
      <c r="E318" s="17">
        <f t="shared" si="95"/>
        <v>0</v>
      </c>
      <c r="F318" s="18">
        <f t="shared" si="100"/>
        <v>0</v>
      </c>
      <c r="G318" s="19">
        <f t="shared" si="109"/>
        <v>0</v>
      </c>
      <c r="H318" s="23">
        <v>0</v>
      </c>
      <c r="I318" s="17">
        <f t="shared" si="96"/>
        <v>0</v>
      </c>
      <c r="J318" s="10">
        <f t="shared" si="101"/>
        <v>0</v>
      </c>
      <c r="K318" s="17">
        <f t="shared" si="102"/>
        <v>0</v>
      </c>
      <c r="L318" s="3">
        <f t="shared" si="97"/>
        <v>0</v>
      </c>
      <c r="M318" s="31">
        <v>0</v>
      </c>
      <c r="N318" s="30">
        <f t="shared" si="110"/>
        <v>0</v>
      </c>
      <c r="O318" s="17">
        <f t="shared" si="98"/>
        <v>0</v>
      </c>
      <c r="P318" s="17">
        <f t="shared" si="103"/>
        <v>0</v>
      </c>
      <c r="R318" s="17">
        <f t="shared" ref="R318:X327" si="115">SUMPRODUCT(R$374:R$599*(LEFT($A$374:$A$599,LEN($A318))=$A318))</f>
        <v>0</v>
      </c>
      <c r="S318" s="17">
        <f t="shared" si="115"/>
        <v>0</v>
      </c>
      <c r="T318" s="17">
        <f t="shared" si="115"/>
        <v>0</v>
      </c>
      <c r="U318" s="17">
        <f t="shared" si="115"/>
        <v>0</v>
      </c>
      <c r="V318" s="17">
        <f t="shared" si="115"/>
        <v>0</v>
      </c>
      <c r="W318" s="17">
        <f t="shared" si="115"/>
        <v>0</v>
      </c>
      <c r="X318" s="17">
        <f t="shared" si="115"/>
        <v>0</v>
      </c>
      <c r="Z318" s="17">
        <f t="shared" si="114"/>
        <v>0</v>
      </c>
      <c r="AA318" s="17">
        <f t="shared" si="114"/>
        <v>0</v>
      </c>
      <c r="AB318" s="17">
        <f t="shared" si="114"/>
        <v>0</v>
      </c>
      <c r="AC318" s="17">
        <f t="shared" si="114"/>
        <v>0</v>
      </c>
      <c r="AE318" s="36">
        <f t="shared" si="111"/>
        <v>0</v>
      </c>
      <c r="AF318" s="5"/>
    </row>
    <row r="319" spans="1:32" ht="15">
      <c r="A319" s="24" t="s">
        <v>12847</v>
      </c>
      <c r="B319" s="15">
        <f t="shared" si="94"/>
        <v>0</v>
      </c>
      <c r="C319" s="22" t="s">
        <v>12848</v>
      </c>
      <c r="D319" s="10">
        <f t="shared" si="99"/>
        <v>0</v>
      </c>
      <c r="E319" s="17">
        <f t="shared" si="95"/>
        <v>0</v>
      </c>
      <c r="F319" s="18">
        <f t="shared" si="100"/>
        <v>0</v>
      </c>
      <c r="G319" s="19">
        <f t="shared" si="109"/>
        <v>0</v>
      </c>
      <c r="H319" s="23">
        <v>0</v>
      </c>
      <c r="I319" s="17">
        <f t="shared" si="96"/>
        <v>0</v>
      </c>
      <c r="J319" s="10">
        <f t="shared" si="101"/>
        <v>0</v>
      </c>
      <c r="K319" s="17">
        <f t="shared" si="102"/>
        <v>0</v>
      </c>
      <c r="L319" s="3">
        <f t="shared" si="97"/>
        <v>0</v>
      </c>
      <c r="M319" s="31">
        <v>0</v>
      </c>
      <c r="N319" s="30">
        <f t="shared" si="110"/>
        <v>0</v>
      </c>
      <c r="O319" s="17">
        <f t="shared" si="98"/>
        <v>0</v>
      </c>
      <c r="P319" s="17">
        <f t="shared" si="103"/>
        <v>0</v>
      </c>
      <c r="R319" s="17">
        <f t="shared" si="115"/>
        <v>0</v>
      </c>
      <c r="S319" s="17">
        <f t="shared" si="115"/>
        <v>0</v>
      </c>
      <c r="T319" s="17">
        <f t="shared" si="115"/>
        <v>0</v>
      </c>
      <c r="U319" s="17">
        <f t="shared" si="115"/>
        <v>0</v>
      </c>
      <c r="V319" s="17">
        <f t="shared" si="115"/>
        <v>0</v>
      </c>
      <c r="W319" s="17">
        <f t="shared" si="115"/>
        <v>0</v>
      </c>
      <c r="X319" s="17">
        <f t="shared" si="115"/>
        <v>0</v>
      </c>
      <c r="Z319" s="17">
        <f t="shared" si="114"/>
        <v>0</v>
      </c>
      <c r="AA319" s="17">
        <f t="shared" si="114"/>
        <v>0</v>
      </c>
      <c r="AB319" s="17">
        <f t="shared" si="114"/>
        <v>0</v>
      </c>
      <c r="AC319" s="17">
        <f t="shared" si="114"/>
        <v>0</v>
      </c>
      <c r="AE319" s="36">
        <f t="shared" si="111"/>
        <v>0</v>
      </c>
      <c r="AF319" s="5"/>
    </row>
    <row r="320" spans="1:32" ht="15">
      <c r="A320" s="24" t="s">
        <v>12849</v>
      </c>
      <c r="B320" s="15">
        <f t="shared" si="94"/>
        <v>0</v>
      </c>
      <c r="C320" s="22" t="s">
        <v>12850</v>
      </c>
      <c r="D320" s="10">
        <f t="shared" si="99"/>
        <v>0</v>
      </c>
      <c r="E320" s="17">
        <f t="shared" si="95"/>
        <v>0</v>
      </c>
      <c r="F320" s="18">
        <f t="shared" si="100"/>
        <v>0</v>
      </c>
      <c r="G320" s="19">
        <f t="shared" si="109"/>
        <v>0</v>
      </c>
      <c r="H320" s="23">
        <v>0</v>
      </c>
      <c r="I320" s="17">
        <f t="shared" si="96"/>
        <v>0</v>
      </c>
      <c r="J320" s="10">
        <f t="shared" si="101"/>
        <v>0</v>
      </c>
      <c r="K320" s="17">
        <f t="shared" si="102"/>
        <v>0</v>
      </c>
      <c r="L320" s="3">
        <f t="shared" si="97"/>
        <v>0</v>
      </c>
      <c r="M320" s="31">
        <v>0</v>
      </c>
      <c r="N320" s="30">
        <f t="shared" si="110"/>
        <v>0</v>
      </c>
      <c r="O320" s="17">
        <f t="shared" si="98"/>
        <v>0</v>
      </c>
      <c r="P320" s="17">
        <f t="shared" si="103"/>
        <v>0</v>
      </c>
      <c r="R320" s="17">
        <f t="shared" si="115"/>
        <v>0</v>
      </c>
      <c r="S320" s="17">
        <f t="shared" si="115"/>
        <v>0</v>
      </c>
      <c r="T320" s="17">
        <f t="shared" si="115"/>
        <v>0</v>
      </c>
      <c r="U320" s="17">
        <f t="shared" si="115"/>
        <v>0</v>
      </c>
      <c r="V320" s="17">
        <f t="shared" si="115"/>
        <v>0</v>
      </c>
      <c r="W320" s="17">
        <f t="shared" si="115"/>
        <v>0</v>
      </c>
      <c r="X320" s="17">
        <f t="shared" si="115"/>
        <v>0</v>
      </c>
      <c r="Z320" s="17">
        <f t="shared" si="114"/>
        <v>0</v>
      </c>
      <c r="AA320" s="17">
        <f t="shared" si="114"/>
        <v>0</v>
      </c>
      <c r="AB320" s="17">
        <f t="shared" si="114"/>
        <v>0</v>
      </c>
      <c r="AC320" s="17">
        <f t="shared" si="114"/>
        <v>0</v>
      </c>
      <c r="AE320" s="36">
        <f t="shared" si="111"/>
        <v>0</v>
      </c>
      <c r="AF320" s="33"/>
    </row>
    <row r="321" spans="1:32" ht="15">
      <c r="A321" s="24" t="s">
        <v>12851</v>
      </c>
      <c r="B321" s="15">
        <f t="shared" si="94"/>
        <v>0</v>
      </c>
      <c r="C321" s="22" t="s">
        <v>12852</v>
      </c>
      <c r="D321" s="10">
        <f t="shared" si="99"/>
        <v>0</v>
      </c>
      <c r="E321" s="17">
        <f t="shared" si="95"/>
        <v>0</v>
      </c>
      <c r="F321" s="18">
        <f t="shared" si="100"/>
        <v>0</v>
      </c>
      <c r="G321" s="19">
        <f t="shared" si="109"/>
        <v>0</v>
      </c>
      <c r="H321" s="23">
        <v>0</v>
      </c>
      <c r="I321" s="17">
        <f t="shared" si="96"/>
        <v>0</v>
      </c>
      <c r="J321" s="10">
        <f t="shared" si="101"/>
        <v>0</v>
      </c>
      <c r="K321" s="17">
        <f t="shared" si="102"/>
        <v>0</v>
      </c>
      <c r="L321" s="3">
        <f t="shared" si="97"/>
        <v>0</v>
      </c>
      <c r="M321" s="31">
        <v>0</v>
      </c>
      <c r="N321" s="30">
        <f t="shared" si="110"/>
        <v>0</v>
      </c>
      <c r="O321" s="17">
        <f t="shared" si="98"/>
        <v>0</v>
      </c>
      <c r="P321" s="17">
        <f t="shared" si="103"/>
        <v>0</v>
      </c>
      <c r="R321" s="17">
        <f t="shared" si="115"/>
        <v>0</v>
      </c>
      <c r="S321" s="17">
        <f t="shared" si="115"/>
        <v>0</v>
      </c>
      <c r="T321" s="17">
        <f t="shared" si="115"/>
        <v>0</v>
      </c>
      <c r="U321" s="17">
        <f t="shared" si="115"/>
        <v>0</v>
      </c>
      <c r="V321" s="17">
        <f t="shared" si="115"/>
        <v>0</v>
      </c>
      <c r="W321" s="17">
        <f t="shared" si="115"/>
        <v>0</v>
      </c>
      <c r="X321" s="17">
        <f t="shared" si="115"/>
        <v>0</v>
      </c>
      <c r="Z321" s="17">
        <f t="shared" si="114"/>
        <v>0</v>
      </c>
      <c r="AA321" s="17">
        <f t="shared" si="114"/>
        <v>0</v>
      </c>
      <c r="AB321" s="17">
        <f t="shared" si="114"/>
        <v>0</v>
      </c>
      <c r="AC321" s="17">
        <f t="shared" si="114"/>
        <v>0</v>
      </c>
      <c r="AE321" s="36">
        <f t="shared" si="111"/>
        <v>0</v>
      </c>
      <c r="AF321" s="33"/>
    </row>
    <row r="322" spans="1:32" ht="15">
      <c r="A322" s="24" t="s">
        <v>12853</v>
      </c>
      <c r="B322" s="15">
        <f t="shared" si="94"/>
        <v>0</v>
      </c>
      <c r="C322" s="22" t="s">
        <v>12854</v>
      </c>
      <c r="D322" s="10">
        <f t="shared" si="99"/>
        <v>0</v>
      </c>
      <c r="E322" s="17">
        <f t="shared" si="95"/>
        <v>0</v>
      </c>
      <c r="F322" s="18">
        <f t="shared" si="100"/>
        <v>0</v>
      </c>
      <c r="G322" s="19">
        <f t="shared" si="109"/>
        <v>0</v>
      </c>
      <c r="H322" s="23">
        <v>0</v>
      </c>
      <c r="I322" s="17">
        <f t="shared" si="96"/>
        <v>0</v>
      </c>
      <c r="J322" s="10">
        <f t="shared" si="101"/>
        <v>0</v>
      </c>
      <c r="K322" s="17">
        <f t="shared" si="102"/>
        <v>0</v>
      </c>
      <c r="L322" s="3">
        <f t="shared" si="97"/>
        <v>0</v>
      </c>
      <c r="M322" s="31">
        <v>0</v>
      </c>
      <c r="N322" s="30">
        <f t="shared" si="110"/>
        <v>0</v>
      </c>
      <c r="O322" s="17">
        <f t="shared" si="98"/>
        <v>0</v>
      </c>
      <c r="P322" s="17">
        <f t="shared" si="103"/>
        <v>0</v>
      </c>
      <c r="R322" s="17">
        <f t="shared" si="115"/>
        <v>0</v>
      </c>
      <c r="S322" s="17">
        <f t="shared" si="115"/>
        <v>0</v>
      </c>
      <c r="T322" s="17">
        <f t="shared" si="115"/>
        <v>0</v>
      </c>
      <c r="U322" s="17">
        <f t="shared" si="115"/>
        <v>0</v>
      </c>
      <c r="V322" s="17">
        <f t="shared" si="115"/>
        <v>0</v>
      </c>
      <c r="W322" s="17">
        <f t="shared" si="115"/>
        <v>0</v>
      </c>
      <c r="X322" s="17">
        <f t="shared" si="115"/>
        <v>0</v>
      </c>
      <c r="Z322" s="17">
        <f t="shared" si="114"/>
        <v>0</v>
      </c>
      <c r="AA322" s="17">
        <f t="shared" si="114"/>
        <v>0</v>
      </c>
      <c r="AB322" s="17">
        <f t="shared" si="114"/>
        <v>0</v>
      </c>
      <c r="AC322" s="17">
        <f t="shared" si="114"/>
        <v>0</v>
      </c>
      <c r="AE322" s="36">
        <f t="shared" si="111"/>
        <v>0</v>
      </c>
      <c r="AF322" s="5"/>
    </row>
    <row r="323" spans="1:32" ht="15">
      <c r="A323" s="24" t="s">
        <v>12855</v>
      </c>
      <c r="B323" s="15">
        <f t="shared" si="94"/>
        <v>0</v>
      </c>
      <c r="C323" s="22" t="s">
        <v>12856</v>
      </c>
      <c r="D323" s="10">
        <f t="shared" si="99"/>
        <v>0</v>
      </c>
      <c r="E323" s="17">
        <f t="shared" si="95"/>
        <v>0</v>
      </c>
      <c r="F323" s="18">
        <f t="shared" si="100"/>
        <v>0</v>
      </c>
      <c r="G323" s="19">
        <f t="shared" si="109"/>
        <v>0</v>
      </c>
      <c r="H323" s="23">
        <v>0</v>
      </c>
      <c r="I323" s="17">
        <f t="shared" si="96"/>
        <v>0</v>
      </c>
      <c r="J323" s="10">
        <f t="shared" si="101"/>
        <v>0</v>
      </c>
      <c r="K323" s="17">
        <f t="shared" si="102"/>
        <v>0</v>
      </c>
      <c r="L323" s="3">
        <f t="shared" si="97"/>
        <v>0</v>
      </c>
      <c r="M323" s="31">
        <v>0</v>
      </c>
      <c r="N323" s="30">
        <f t="shared" si="110"/>
        <v>0</v>
      </c>
      <c r="O323" s="17">
        <f t="shared" si="98"/>
        <v>0</v>
      </c>
      <c r="P323" s="17">
        <f t="shared" si="103"/>
        <v>0</v>
      </c>
      <c r="R323" s="17">
        <f t="shared" si="115"/>
        <v>0</v>
      </c>
      <c r="S323" s="17">
        <f t="shared" si="115"/>
        <v>0</v>
      </c>
      <c r="T323" s="17">
        <f t="shared" si="115"/>
        <v>0</v>
      </c>
      <c r="U323" s="17">
        <f t="shared" si="115"/>
        <v>0</v>
      </c>
      <c r="V323" s="17">
        <f t="shared" si="115"/>
        <v>0</v>
      </c>
      <c r="W323" s="17">
        <f t="shared" si="115"/>
        <v>0</v>
      </c>
      <c r="X323" s="17">
        <f t="shared" si="115"/>
        <v>0</v>
      </c>
      <c r="Z323" s="17">
        <f t="shared" si="114"/>
        <v>0</v>
      </c>
      <c r="AA323" s="17">
        <f t="shared" si="114"/>
        <v>0</v>
      </c>
      <c r="AB323" s="17">
        <f t="shared" si="114"/>
        <v>0</v>
      </c>
      <c r="AC323" s="17">
        <f t="shared" si="114"/>
        <v>0</v>
      </c>
      <c r="AE323" s="36">
        <f t="shared" si="111"/>
        <v>0</v>
      </c>
      <c r="AF323" s="5"/>
    </row>
    <row r="324" spans="1:32" ht="15">
      <c r="A324" s="24" t="s">
        <v>12857</v>
      </c>
      <c r="B324" s="15">
        <f t="shared" si="94"/>
        <v>0</v>
      </c>
      <c r="C324" s="22" t="s">
        <v>12858</v>
      </c>
      <c r="D324" s="10">
        <f t="shared" si="99"/>
        <v>0</v>
      </c>
      <c r="E324" s="17">
        <f t="shared" si="95"/>
        <v>0</v>
      </c>
      <c r="F324" s="18">
        <f t="shared" si="100"/>
        <v>0</v>
      </c>
      <c r="G324" s="19">
        <f t="shared" si="109"/>
        <v>0</v>
      </c>
      <c r="H324" s="23">
        <v>0</v>
      </c>
      <c r="I324" s="17">
        <f t="shared" si="96"/>
        <v>0</v>
      </c>
      <c r="J324" s="10">
        <f t="shared" si="101"/>
        <v>0</v>
      </c>
      <c r="K324" s="17">
        <f t="shared" si="102"/>
        <v>0</v>
      </c>
      <c r="L324" s="3">
        <f t="shared" si="97"/>
        <v>0</v>
      </c>
      <c r="M324" s="31">
        <v>0</v>
      </c>
      <c r="N324" s="30">
        <f t="shared" si="110"/>
        <v>0</v>
      </c>
      <c r="O324" s="17">
        <f t="shared" si="98"/>
        <v>0</v>
      </c>
      <c r="P324" s="17">
        <f t="shared" si="103"/>
        <v>0</v>
      </c>
      <c r="R324" s="17">
        <f t="shared" si="115"/>
        <v>0</v>
      </c>
      <c r="S324" s="17">
        <f t="shared" si="115"/>
        <v>0</v>
      </c>
      <c r="T324" s="17">
        <f t="shared" si="115"/>
        <v>0</v>
      </c>
      <c r="U324" s="17">
        <f t="shared" si="115"/>
        <v>0</v>
      </c>
      <c r="V324" s="17">
        <f t="shared" si="115"/>
        <v>0</v>
      </c>
      <c r="W324" s="17">
        <f t="shared" si="115"/>
        <v>0</v>
      </c>
      <c r="X324" s="17">
        <f t="shared" si="115"/>
        <v>0</v>
      </c>
      <c r="Z324" s="17">
        <f t="shared" si="114"/>
        <v>0</v>
      </c>
      <c r="AA324" s="17">
        <f t="shared" si="114"/>
        <v>0</v>
      </c>
      <c r="AB324" s="17">
        <f t="shared" si="114"/>
        <v>0</v>
      </c>
      <c r="AC324" s="17">
        <f t="shared" si="114"/>
        <v>0</v>
      </c>
      <c r="AE324" s="36">
        <f t="shared" si="111"/>
        <v>0</v>
      </c>
      <c r="AF324" s="33"/>
    </row>
    <row r="325" spans="1:32" ht="15">
      <c r="A325" s="24" t="s">
        <v>12859</v>
      </c>
      <c r="B325" s="15">
        <f t="shared" si="94"/>
        <v>0</v>
      </c>
      <c r="C325" s="22" t="s">
        <v>12860</v>
      </c>
      <c r="D325" s="10">
        <f t="shared" si="99"/>
        <v>0</v>
      </c>
      <c r="E325" s="17">
        <f t="shared" si="95"/>
        <v>0</v>
      </c>
      <c r="F325" s="18">
        <f t="shared" si="100"/>
        <v>0</v>
      </c>
      <c r="G325" s="19">
        <f t="shared" si="109"/>
        <v>0</v>
      </c>
      <c r="H325" s="23">
        <v>0</v>
      </c>
      <c r="I325" s="17">
        <f t="shared" si="96"/>
        <v>0</v>
      </c>
      <c r="J325" s="10">
        <f t="shared" si="101"/>
        <v>0</v>
      </c>
      <c r="K325" s="17">
        <f t="shared" si="102"/>
        <v>0</v>
      </c>
      <c r="L325" s="3">
        <f t="shared" si="97"/>
        <v>0</v>
      </c>
      <c r="M325" s="31">
        <v>0</v>
      </c>
      <c r="N325" s="30">
        <f t="shared" si="110"/>
        <v>0</v>
      </c>
      <c r="O325" s="17">
        <f t="shared" si="98"/>
        <v>0</v>
      </c>
      <c r="P325" s="17">
        <f t="shared" si="103"/>
        <v>0</v>
      </c>
      <c r="R325" s="17">
        <f t="shared" si="115"/>
        <v>0</v>
      </c>
      <c r="S325" s="17">
        <f t="shared" si="115"/>
        <v>0</v>
      </c>
      <c r="T325" s="17">
        <f t="shared" si="115"/>
        <v>0</v>
      </c>
      <c r="U325" s="17">
        <f t="shared" si="115"/>
        <v>0</v>
      </c>
      <c r="V325" s="17">
        <f t="shared" si="115"/>
        <v>0</v>
      </c>
      <c r="W325" s="17">
        <f t="shared" si="115"/>
        <v>0</v>
      </c>
      <c r="X325" s="17">
        <f t="shared" si="115"/>
        <v>0</v>
      </c>
      <c r="Z325" s="17">
        <f t="shared" si="114"/>
        <v>0</v>
      </c>
      <c r="AA325" s="17">
        <f t="shared" si="114"/>
        <v>0</v>
      </c>
      <c r="AB325" s="17">
        <f t="shared" si="114"/>
        <v>0</v>
      </c>
      <c r="AC325" s="17">
        <f t="shared" si="114"/>
        <v>0</v>
      </c>
      <c r="AE325" s="36">
        <f t="shared" si="111"/>
        <v>0</v>
      </c>
      <c r="AF325" s="33"/>
    </row>
    <row r="326" spans="1:32" ht="15">
      <c r="A326" s="24" t="s">
        <v>12861</v>
      </c>
      <c r="B326" s="15">
        <f t="shared" si="94"/>
        <v>0</v>
      </c>
      <c r="C326" s="22" t="s">
        <v>12862</v>
      </c>
      <c r="D326" s="10">
        <f t="shared" si="99"/>
        <v>0</v>
      </c>
      <c r="E326" s="17">
        <f t="shared" si="95"/>
        <v>0</v>
      </c>
      <c r="F326" s="18">
        <f t="shared" si="100"/>
        <v>0</v>
      </c>
      <c r="G326" s="19">
        <f t="shared" si="109"/>
        <v>0</v>
      </c>
      <c r="H326" s="23">
        <v>0</v>
      </c>
      <c r="I326" s="17">
        <f t="shared" si="96"/>
        <v>0</v>
      </c>
      <c r="J326" s="10">
        <f t="shared" si="101"/>
        <v>0</v>
      </c>
      <c r="K326" s="17">
        <f t="shared" si="102"/>
        <v>0</v>
      </c>
      <c r="L326" s="3">
        <f t="shared" si="97"/>
        <v>0</v>
      </c>
      <c r="M326" s="31">
        <v>0</v>
      </c>
      <c r="N326" s="30">
        <f t="shared" si="110"/>
        <v>0</v>
      </c>
      <c r="O326" s="17">
        <f t="shared" si="98"/>
        <v>0</v>
      </c>
      <c r="P326" s="17">
        <f t="shared" si="103"/>
        <v>0</v>
      </c>
      <c r="R326" s="17">
        <f t="shared" si="115"/>
        <v>0</v>
      </c>
      <c r="S326" s="17">
        <f t="shared" si="115"/>
        <v>0</v>
      </c>
      <c r="T326" s="17">
        <f t="shared" si="115"/>
        <v>0</v>
      </c>
      <c r="U326" s="17">
        <f t="shared" si="115"/>
        <v>0</v>
      </c>
      <c r="V326" s="17">
        <f t="shared" si="115"/>
        <v>0</v>
      </c>
      <c r="W326" s="17">
        <f t="shared" si="115"/>
        <v>0</v>
      </c>
      <c r="X326" s="17">
        <f t="shared" si="115"/>
        <v>0</v>
      </c>
      <c r="Z326" s="17">
        <f t="shared" si="114"/>
        <v>0</v>
      </c>
      <c r="AA326" s="17">
        <f t="shared" si="114"/>
        <v>0</v>
      </c>
      <c r="AB326" s="17">
        <f t="shared" si="114"/>
        <v>0</v>
      </c>
      <c r="AC326" s="17">
        <f t="shared" si="114"/>
        <v>0</v>
      </c>
      <c r="AE326" s="36">
        <f t="shared" si="111"/>
        <v>0</v>
      </c>
      <c r="AF326" s="5"/>
    </row>
    <row r="327" spans="1:32" ht="15">
      <c r="A327" s="24" t="s">
        <v>12863</v>
      </c>
      <c r="B327" s="15">
        <f t="shared" si="94"/>
        <v>0</v>
      </c>
      <c r="C327" s="22" t="s">
        <v>12864</v>
      </c>
      <c r="D327" s="10">
        <f t="shared" si="99"/>
        <v>0</v>
      </c>
      <c r="E327" s="17">
        <f t="shared" si="95"/>
        <v>0</v>
      </c>
      <c r="F327" s="18">
        <f t="shared" si="100"/>
        <v>0</v>
      </c>
      <c r="G327" s="19">
        <f t="shared" si="109"/>
        <v>0</v>
      </c>
      <c r="H327" s="23">
        <v>0</v>
      </c>
      <c r="I327" s="17">
        <f t="shared" si="96"/>
        <v>0</v>
      </c>
      <c r="J327" s="10">
        <f t="shared" si="101"/>
        <v>0</v>
      </c>
      <c r="K327" s="17">
        <f t="shared" si="102"/>
        <v>0</v>
      </c>
      <c r="L327" s="3">
        <f t="shared" si="97"/>
        <v>0</v>
      </c>
      <c r="M327" s="31">
        <v>0</v>
      </c>
      <c r="N327" s="30">
        <f t="shared" si="110"/>
        <v>0</v>
      </c>
      <c r="O327" s="17">
        <f t="shared" si="98"/>
        <v>0</v>
      </c>
      <c r="P327" s="17">
        <f t="shared" si="103"/>
        <v>0</v>
      </c>
      <c r="R327" s="17">
        <f t="shared" si="115"/>
        <v>0</v>
      </c>
      <c r="S327" s="17">
        <f t="shared" si="115"/>
        <v>0</v>
      </c>
      <c r="T327" s="17">
        <f t="shared" si="115"/>
        <v>0</v>
      </c>
      <c r="U327" s="17">
        <f t="shared" si="115"/>
        <v>0</v>
      </c>
      <c r="V327" s="17">
        <f t="shared" si="115"/>
        <v>0</v>
      </c>
      <c r="W327" s="17">
        <f t="shared" si="115"/>
        <v>0</v>
      </c>
      <c r="X327" s="17">
        <f t="shared" si="115"/>
        <v>0</v>
      </c>
      <c r="Z327" s="17">
        <f t="shared" si="114"/>
        <v>0</v>
      </c>
      <c r="AA327" s="17">
        <f t="shared" si="114"/>
        <v>0</v>
      </c>
      <c r="AB327" s="17">
        <f t="shared" si="114"/>
        <v>0</v>
      </c>
      <c r="AC327" s="17">
        <f t="shared" si="114"/>
        <v>0</v>
      </c>
      <c r="AE327" s="36">
        <f t="shared" si="111"/>
        <v>0</v>
      </c>
      <c r="AF327" s="5"/>
    </row>
    <row r="328" spans="1:32" ht="15">
      <c r="A328" s="24" t="s">
        <v>12865</v>
      </c>
      <c r="B328" s="15">
        <f t="shared" ref="B328:B373" si="116">D328-J328</f>
        <v>0</v>
      </c>
      <c r="C328" s="22" t="s">
        <v>12866</v>
      </c>
      <c r="D328" s="10">
        <f t="shared" si="99"/>
        <v>0</v>
      </c>
      <c r="E328" s="17">
        <f t="shared" ref="E328:E373" si="117">SUMPRODUCT(E$374:E$599*(LEFT($A$374:$A$599,LEN($A328))=$A328))</f>
        <v>0</v>
      </c>
      <c r="F328" s="18">
        <f t="shared" si="100"/>
        <v>0</v>
      </c>
      <c r="G328" s="19">
        <f t="shared" si="109"/>
        <v>0</v>
      </c>
      <c r="H328" s="20">
        <v>0</v>
      </c>
      <c r="I328" s="17">
        <f t="shared" ref="I328:I373" si="118">SUMPRODUCT(I$374:I$599*(LEFT($A$374:$A$599,LEN($A328))=$A328))</f>
        <v>0</v>
      </c>
      <c r="J328" s="10">
        <f t="shared" si="101"/>
        <v>0</v>
      </c>
      <c r="K328" s="17">
        <f t="shared" si="102"/>
        <v>0</v>
      </c>
      <c r="L328" s="3">
        <f t="shared" ref="L328:L373" si="119">SUM(M328:P328)</f>
        <v>0</v>
      </c>
      <c r="M328" s="31">
        <v>0</v>
      </c>
      <c r="N328" s="30">
        <f t="shared" si="110"/>
        <v>0</v>
      </c>
      <c r="O328" s="17">
        <f t="shared" ref="O328:O373" si="120">SUMPRODUCT(O$374:O$599*(LEFT($A$374:$A$599,LEN($A328))=$A328))</f>
        <v>0</v>
      </c>
      <c r="P328" s="17">
        <f t="shared" si="103"/>
        <v>0</v>
      </c>
      <c r="R328" s="17">
        <f t="shared" ref="R328:X337" si="121">SUMPRODUCT(R$374:R$599*(LEFT($A$374:$A$599,LEN($A328))=$A328))</f>
        <v>0</v>
      </c>
      <c r="S328" s="17">
        <f t="shared" si="121"/>
        <v>0</v>
      </c>
      <c r="T328" s="17">
        <f t="shared" si="121"/>
        <v>0</v>
      </c>
      <c r="U328" s="17">
        <f t="shared" si="121"/>
        <v>0</v>
      </c>
      <c r="V328" s="17">
        <f t="shared" si="121"/>
        <v>0</v>
      </c>
      <c r="W328" s="17">
        <f t="shared" si="121"/>
        <v>0</v>
      </c>
      <c r="X328" s="17">
        <f t="shared" si="121"/>
        <v>0</v>
      </c>
      <c r="Z328" s="17">
        <f t="shared" ref="Z328:AC347" si="122">SUMPRODUCT(Z$374:Z$599*(LEFT($A$374:$A$599,LEN($A328))=$A328))</f>
        <v>0</v>
      </c>
      <c r="AA328" s="17">
        <f t="shared" si="122"/>
        <v>0</v>
      </c>
      <c r="AB328" s="17">
        <f t="shared" si="122"/>
        <v>0</v>
      </c>
      <c r="AC328" s="17">
        <f t="shared" si="122"/>
        <v>0</v>
      </c>
      <c r="AE328" s="36">
        <f t="shared" si="111"/>
        <v>0</v>
      </c>
      <c r="AF328" s="33"/>
    </row>
    <row r="329" spans="1:32" ht="15">
      <c r="A329" s="24" t="s">
        <v>12867</v>
      </c>
      <c r="B329" s="15">
        <f t="shared" si="116"/>
        <v>0</v>
      </c>
      <c r="C329" s="22" t="s">
        <v>12868</v>
      </c>
      <c r="D329" s="10">
        <f t="shared" ref="D329:D373" si="123">SUM(E329:F329)</f>
        <v>0</v>
      </c>
      <c r="E329" s="17">
        <f t="shared" si="117"/>
        <v>0</v>
      </c>
      <c r="F329" s="18">
        <f t="shared" ref="F329:F373" si="124">SUM(G329:I329)</f>
        <v>0</v>
      </c>
      <c r="G329" s="19">
        <f t="shared" si="109"/>
        <v>0</v>
      </c>
      <c r="H329" s="23">
        <v>0</v>
      </c>
      <c r="I329" s="17">
        <f t="shared" si="118"/>
        <v>0</v>
      </c>
      <c r="J329" s="10">
        <f t="shared" ref="J329:J373" si="125">SUM(K329:L329)</f>
        <v>0</v>
      </c>
      <c r="K329" s="17">
        <f t="shared" ref="K329:K373" si="126">SUMPRODUCT(K$374:K$599*(LEFT($A$374:$A$599,LEN($A329))=$A329))+MIN(SUMPRODUCT(P$374:P$599*(LEFT($A$374:$A$599,LEN($A329))=$A329))+AE329,0)</f>
        <v>0</v>
      </c>
      <c r="L329" s="3">
        <f t="shared" si="119"/>
        <v>0</v>
      </c>
      <c r="M329" s="31">
        <v>0</v>
      </c>
      <c r="N329" s="30">
        <f t="shared" si="110"/>
        <v>0</v>
      </c>
      <c r="O329" s="17">
        <f t="shared" si="120"/>
        <v>0</v>
      </c>
      <c r="P329" s="17">
        <f t="shared" ref="P329:P373" si="127">MAX(SUMPRODUCT(P$374:P$599*(LEFT($A$374:$A$599,LEN($A329))=$A329))+AE329,0)</f>
        <v>0</v>
      </c>
      <c r="R329" s="17">
        <f t="shared" si="121"/>
        <v>0</v>
      </c>
      <c r="S329" s="17">
        <f t="shared" si="121"/>
        <v>0</v>
      </c>
      <c r="T329" s="17">
        <f t="shared" si="121"/>
        <v>0</v>
      </c>
      <c r="U329" s="17">
        <f t="shared" si="121"/>
        <v>0</v>
      </c>
      <c r="V329" s="17">
        <f t="shared" si="121"/>
        <v>0</v>
      </c>
      <c r="W329" s="17">
        <f t="shared" si="121"/>
        <v>0</v>
      </c>
      <c r="X329" s="17">
        <f t="shared" si="121"/>
        <v>0</v>
      </c>
      <c r="Z329" s="17">
        <f t="shared" si="122"/>
        <v>0</v>
      </c>
      <c r="AA329" s="17">
        <f t="shared" si="122"/>
        <v>0</v>
      </c>
      <c r="AB329" s="17">
        <f t="shared" si="122"/>
        <v>0</v>
      </c>
      <c r="AC329" s="17">
        <f t="shared" si="122"/>
        <v>0</v>
      </c>
      <c r="AE329" s="36">
        <f t="shared" si="111"/>
        <v>0</v>
      </c>
      <c r="AF329" s="33"/>
    </row>
    <row r="330" spans="1:32" ht="15">
      <c r="A330" s="24" t="s">
        <v>12869</v>
      </c>
      <c r="B330" s="15">
        <f t="shared" si="116"/>
        <v>0</v>
      </c>
      <c r="C330" s="22" t="s">
        <v>12870</v>
      </c>
      <c r="D330" s="10">
        <f t="shared" si="123"/>
        <v>0</v>
      </c>
      <c r="E330" s="17">
        <f t="shared" si="117"/>
        <v>0</v>
      </c>
      <c r="F330" s="18">
        <f t="shared" si="124"/>
        <v>0</v>
      </c>
      <c r="G330" s="19">
        <f t="shared" si="109"/>
        <v>0</v>
      </c>
      <c r="H330" s="23">
        <v>0</v>
      </c>
      <c r="I330" s="17">
        <f t="shared" si="118"/>
        <v>0</v>
      </c>
      <c r="J330" s="10">
        <f t="shared" si="125"/>
        <v>0</v>
      </c>
      <c r="K330" s="17">
        <f t="shared" si="126"/>
        <v>0</v>
      </c>
      <c r="L330" s="3">
        <f t="shared" si="119"/>
        <v>0</v>
      </c>
      <c r="M330" s="31">
        <v>0</v>
      </c>
      <c r="N330" s="30">
        <f t="shared" si="110"/>
        <v>0</v>
      </c>
      <c r="O330" s="17">
        <f t="shared" si="120"/>
        <v>0</v>
      </c>
      <c r="P330" s="17">
        <f t="shared" si="127"/>
        <v>0</v>
      </c>
      <c r="R330" s="17">
        <f t="shared" si="121"/>
        <v>0</v>
      </c>
      <c r="S330" s="17">
        <f t="shared" si="121"/>
        <v>0</v>
      </c>
      <c r="T330" s="17">
        <f t="shared" si="121"/>
        <v>0</v>
      </c>
      <c r="U330" s="17">
        <f t="shared" si="121"/>
        <v>0</v>
      </c>
      <c r="V330" s="17">
        <f t="shared" si="121"/>
        <v>0</v>
      </c>
      <c r="W330" s="17">
        <f t="shared" si="121"/>
        <v>0</v>
      </c>
      <c r="X330" s="17">
        <f t="shared" si="121"/>
        <v>0</v>
      </c>
      <c r="Z330" s="17">
        <f t="shared" si="122"/>
        <v>0</v>
      </c>
      <c r="AA330" s="17">
        <f t="shared" si="122"/>
        <v>0</v>
      </c>
      <c r="AB330" s="17">
        <f t="shared" si="122"/>
        <v>0</v>
      </c>
      <c r="AC330" s="17">
        <f t="shared" si="122"/>
        <v>0</v>
      </c>
      <c r="AE330" s="36">
        <f t="shared" si="111"/>
        <v>0</v>
      </c>
      <c r="AF330" s="5"/>
    </row>
    <row r="331" spans="1:32" ht="15">
      <c r="A331" s="24" t="s">
        <v>12871</v>
      </c>
      <c r="B331" s="15">
        <f t="shared" si="116"/>
        <v>0</v>
      </c>
      <c r="C331" s="22" t="s">
        <v>12872</v>
      </c>
      <c r="D331" s="10">
        <f t="shared" si="123"/>
        <v>0</v>
      </c>
      <c r="E331" s="17">
        <f t="shared" si="117"/>
        <v>0</v>
      </c>
      <c r="F331" s="18">
        <f t="shared" si="124"/>
        <v>0</v>
      </c>
      <c r="G331" s="19">
        <f t="shared" si="109"/>
        <v>0</v>
      </c>
      <c r="H331" s="23">
        <v>0</v>
      </c>
      <c r="I331" s="17">
        <f t="shared" si="118"/>
        <v>0</v>
      </c>
      <c r="J331" s="10">
        <f t="shared" si="125"/>
        <v>0</v>
      </c>
      <c r="K331" s="17">
        <f t="shared" si="126"/>
        <v>0</v>
      </c>
      <c r="L331" s="3">
        <f t="shared" si="119"/>
        <v>0</v>
      </c>
      <c r="M331" s="31">
        <v>0</v>
      </c>
      <c r="N331" s="30">
        <f t="shared" si="110"/>
        <v>0</v>
      </c>
      <c r="O331" s="17">
        <f t="shared" si="120"/>
        <v>0</v>
      </c>
      <c r="P331" s="17">
        <f t="shared" si="127"/>
        <v>0</v>
      </c>
      <c r="R331" s="17">
        <f t="shared" si="121"/>
        <v>0</v>
      </c>
      <c r="S331" s="17">
        <f t="shared" si="121"/>
        <v>0</v>
      </c>
      <c r="T331" s="17">
        <f t="shared" si="121"/>
        <v>0</v>
      </c>
      <c r="U331" s="17">
        <f t="shared" si="121"/>
        <v>0</v>
      </c>
      <c r="V331" s="17">
        <f t="shared" si="121"/>
        <v>0</v>
      </c>
      <c r="W331" s="17">
        <f t="shared" si="121"/>
        <v>0</v>
      </c>
      <c r="X331" s="17">
        <f t="shared" si="121"/>
        <v>0</v>
      </c>
      <c r="Z331" s="17">
        <f t="shared" si="122"/>
        <v>0</v>
      </c>
      <c r="AA331" s="17">
        <f t="shared" si="122"/>
        <v>0</v>
      </c>
      <c r="AB331" s="17">
        <f t="shared" si="122"/>
        <v>0</v>
      </c>
      <c r="AC331" s="17">
        <f t="shared" si="122"/>
        <v>0</v>
      </c>
      <c r="AE331" s="36">
        <f t="shared" si="111"/>
        <v>0</v>
      </c>
      <c r="AF331" s="5"/>
    </row>
    <row r="332" spans="1:32" ht="15">
      <c r="A332" s="24" t="s">
        <v>12873</v>
      </c>
      <c r="B332" s="15">
        <f t="shared" si="116"/>
        <v>0</v>
      </c>
      <c r="C332" s="22" t="s">
        <v>12874</v>
      </c>
      <c r="D332" s="10">
        <f t="shared" si="123"/>
        <v>0</v>
      </c>
      <c r="E332" s="17">
        <f t="shared" si="117"/>
        <v>0</v>
      </c>
      <c r="F332" s="18">
        <f t="shared" si="124"/>
        <v>0</v>
      </c>
      <c r="G332" s="19">
        <f t="shared" si="109"/>
        <v>0</v>
      </c>
      <c r="H332" s="23">
        <v>0</v>
      </c>
      <c r="I332" s="17">
        <f t="shared" si="118"/>
        <v>0</v>
      </c>
      <c r="J332" s="10">
        <f t="shared" si="125"/>
        <v>0</v>
      </c>
      <c r="K332" s="17">
        <f t="shared" si="126"/>
        <v>0</v>
      </c>
      <c r="L332" s="3">
        <f t="shared" si="119"/>
        <v>0</v>
      </c>
      <c r="M332" s="31">
        <v>0</v>
      </c>
      <c r="N332" s="30">
        <f t="shared" si="110"/>
        <v>0</v>
      </c>
      <c r="O332" s="17">
        <f t="shared" si="120"/>
        <v>0</v>
      </c>
      <c r="P332" s="17">
        <f t="shared" si="127"/>
        <v>0</v>
      </c>
      <c r="R332" s="17">
        <f t="shared" si="121"/>
        <v>0</v>
      </c>
      <c r="S332" s="17">
        <f t="shared" si="121"/>
        <v>0</v>
      </c>
      <c r="T332" s="17">
        <f t="shared" si="121"/>
        <v>0</v>
      </c>
      <c r="U332" s="17">
        <f t="shared" si="121"/>
        <v>0</v>
      </c>
      <c r="V332" s="17">
        <f t="shared" si="121"/>
        <v>0</v>
      </c>
      <c r="W332" s="17">
        <f t="shared" si="121"/>
        <v>0</v>
      </c>
      <c r="X332" s="17">
        <f t="shared" si="121"/>
        <v>0</v>
      </c>
      <c r="Z332" s="17">
        <f t="shared" si="122"/>
        <v>0</v>
      </c>
      <c r="AA332" s="17">
        <f t="shared" si="122"/>
        <v>0</v>
      </c>
      <c r="AB332" s="17">
        <f t="shared" si="122"/>
        <v>0</v>
      </c>
      <c r="AC332" s="17">
        <f t="shared" si="122"/>
        <v>0</v>
      </c>
      <c r="AE332" s="36">
        <f t="shared" si="111"/>
        <v>0</v>
      </c>
      <c r="AF332" s="33"/>
    </row>
    <row r="333" spans="1:32" ht="15">
      <c r="A333" s="24" t="s">
        <v>12875</v>
      </c>
      <c r="B333" s="15">
        <f t="shared" si="116"/>
        <v>0</v>
      </c>
      <c r="C333" s="22" t="s">
        <v>12876</v>
      </c>
      <c r="D333" s="10">
        <f t="shared" si="123"/>
        <v>0</v>
      </c>
      <c r="E333" s="17">
        <f t="shared" si="117"/>
        <v>0</v>
      </c>
      <c r="F333" s="18">
        <f t="shared" si="124"/>
        <v>0</v>
      </c>
      <c r="G333" s="19">
        <f t="shared" si="109"/>
        <v>0</v>
      </c>
      <c r="H333" s="23">
        <v>0</v>
      </c>
      <c r="I333" s="17">
        <f t="shared" si="118"/>
        <v>0</v>
      </c>
      <c r="J333" s="10">
        <f t="shared" si="125"/>
        <v>0</v>
      </c>
      <c r="K333" s="17">
        <f t="shared" si="126"/>
        <v>0</v>
      </c>
      <c r="L333" s="3">
        <f t="shared" si="119"/>
        <v>0</v>
      </c>
      <c r="M333" s="31">
        <v>0</v>
      </c>
      <c r="N333" s="30">
        <f t="shared" si="110"/>
        <v>0</v>
      </c>
      <c r="O333" s="17">
        <f t="shared" si="120"/>
        <v>0</v>
      </c>
      <c r="P333" s="17">
        <f t="shared" si="127"/>
        <v>0</v>
      </c>
      <c r="R333" s="17">
        <f t="shared" si="121"/>
        <v>0</v>
      </c>
      <c r="S333" s="17">
        <f t="shared" si="121"/>
        <v>0</v>
      </c>
      <c r="T333" s="17">
        <f t="shared" si="121"/>
        <v>0</v>
      </c>
      <c r="U333" s="17">
        <f t="shared" si="121"/>
        <v>0</v>
      </c>
      <c r="V333" s="17">
        <f t="shared" si="121"/>
        <v>0</v>
      </c>
      <c r="W333" s="17">
        <f t="shared" si="121"/>
        <v>0</v>
      </c>
      <c r="X333" s="17">
        <f t="shared" si="121"/>
        <v>0</v>
      </c>
      <c r="Z333" s="17">
        <f t="shared" si="122"/>
        <v>0</v>
      </c>
      <c r="AA333" s="17">
        <f t="shared" si="122"/>
        <v>0</v>
      </c>
      <c r="AB333" s="17">
        <f t="shared" si="122"/>
        <v>0</v>
      </c>
      <c r="AC333" s="17">
        <f t="shared" si="122"/>
        <v>0</v>
      </c>
      <c r="AE333" s="36">
        <f t="shared" si="111"/>
        <v>0</v>
      </c>
      <c r="AF333" s="33"/>
    </row>
    <row r="334" spans="1:32" ht="15">
      <c r="A334" s="24" t="s">
        <v>12877</v>
      </c>
      <c r="B334" s="15">
        <f t="shared" si="116"/>
        <v>0</v>
      </c>
      <c r="C334" s="22" t="s">
        <v>12878</v>
      </c>
      <c r="D334" s="10">
        <f t="shared" si="123"/>
        <v>0</v>
      </c>
      <c r="E334" s="17">
        <f t="shared" si="117"/>
        <v>0</v>
      </c>
      <c r="F334" s="18">
        <f t="shared" si="124"/>
        <v>0</v>
      </c>
      <c r="G334" s="19">
        <f t="shared" si="109"/>
        <v>0</v>
      </c>
      <c r="H334" s="23">
        <v>0</v>
      </c>
      <c r="I334" s="17">
        <f t="shared" si="118"/>
        <v>0</v>
      </c>
      <c r="J334" s="10">
        <f t="shared" si="125"/>
        <v>0</v>
      </c>
      <c r="K334" s="17">
        <f t="shared" si="126"/>
        <v>0</v>
      </c>
      <c r="L334" s="3">
        <f t="shared" si="119"/>
        <v>0</v>
      </c>
      <c r="M334" s="31">
        <v>0</v>
      </c>
      <c r="N334" s="30">
        <f t="shared" si="110"/>
        <v>0</v>
      </c>
      <c r="O334" s="17">
        <f t="shared" si="120"/>
        <v>0</v>
      </c>
      <c r="P334" s="17">
        <f t="shared" si="127"/>
        <v>0</v>
      </c>
      <c r="R334" s="17">
        <f t="shared" si="121"/>
        <v>0</v>
      </c>
      <c r="S334" s="17">
        <f t="shared" si="121"/>
        <v>0</v>
      </c>
      <c r="T334" s="17">
        <f t="shared" si="121"/>
        <v>0</v>
      </c>
      <c r="U334" s="17">
        <f t="shared" si="121"/>
        <v>0</v>
      </c>
      <c r="V334" s="17">
        <f t="shared" si="121"/>
        <v>0</v>
      </c>
      <c r="W334" s="17">
        <f t="shared" si="121"/>
        <v>0</v>
      </c>
      <c r="X334" s="17">
        <f t="shared" si="121"/>
        <v>0</v>
      </c>
      <c r="Z334" s="17">
        <f t="shared" si="122"/>
        <v>0</v>
      </c>
      <c r="AA334" s="17">
        <f t="shared" si="122"/>
        <v>0</v>
      </c>
      <c r="AB334" s="17">
        <f t="shared" si="122"/>
        <v>0</v>
      </c>
      <c r="AC334" s="17">
        <f t="shared" si="122"/>
        <v>0</v>
      </c>
      <c r="AE334" s="36">
        <f t="shared" si="111"/>
        <v>0</v>
      </c>
      <c r="AF334" s="5"/>
    </row>
    <row r="335" spans="1:32" ht="15">
      <c r="A335" s="24" t="s">
        <v>12879</v>
      </c>
      <c r="B335" s="15">
        <f t="shared" si="116"/>
        <v>0</v>
      </c>
      <c r="C335" s="22" t="s">
        <v>12880</v>
      </c>
      <c r="D335" s="10">
        <f t="shared" si="123"/>
        <v>0</v>
      </c>
      <c r="E335" s="17">
        <f t="shared" si="117"/>
        <v>0</v>
      </c>
      <c r="F335" s="18">
        <f t="shared" si="124"/>
        <v>0</v>
      </c>
      <c r="G335" s="19">
        <f t="shared" si="109"/>
        <v>0</v>
      </c>
      <c r="H335" s="23">
        <v>0</v>
      </c>
      <c r="I335" s="17">
        <f t="shared" si="118"/>
        <v>0</v>
      </c>
      <c r="J335" s="10">
        <f t="shared" si="125"/>
        <v>0</v>
      </c>
      <c r="K335" s="17">
        <f t="shared" si="126"/>
        <v>0</v>
      </c>
      <c r="L335" s="3">
        <f t="shared" si="119"/>
        <v>0</v>
      </c>
      <c r="M335" s="31">
        <v>0</v>
      </c>
      <c r="N335" s="30">
        <f t="shared" si="110"/>
        <v>0</v>
      </c>
      <c r="O335" s="17">
        <f t="shared" si="120"/>
        <v>0</v>
      </c>
      <c r="P335" s="17">
        <f t="shared" si="127"/>
        <v>0</v>
      </c>
      <c r="R335" s="17">
        <f t="shared" si="121"/>
        <v>0</v>
      </c>
      <c r="S335" s="17">
        <f t="shared" si="121"/>
        <v>0</v>
      </c>
      <c r="T335" s="17">
        <f t="shared" si="121"/>
        <v>0</v>
      </c>
      <c r="U335" s="17">
        <f t="shared" si="121"/>
        <v>0</v>
      </c>
      <c r="V335" s="17">
        <f t="shared" si="121"/>
        <v>0</v>
      </c>
      <c r="W335" s="17">
        <f t="shared" si="121"/>
        <v>0</v>
      </c>
      <c r="X335" s="17">
        <f t="shared" si="121"/>
        <v>0</v>
      </c>
      <c r="Z335" s="17">
        <f t="shared" si="122"/>
        <v>0</v>
      </c>
      <c r="AA335" s="17">
        <f t="shared" si="122"/>
        <v>0</v>
      </c>
      <c r="AB335" s="17">
        <f t="shared" si="122"/>
        <v>0</v>
      </c>
      <c r="AC335" s="17">
        <f t="shared" si="122"/>
        <v>0</v>
      </c>
      <c r="AE335" s="36">
        <f t="shared" si="111"/>
        <v>0</v>
      </c>
      <c r="AF335" s="5"/>
    </row>
    <row r="336" spans="1:32" ht="15">
      <c r="A336" s="24" t="s">
        <v>12881</v>
      </c>
      <c r="B336" s="15">
        <f t="shared" si="116"/>
        <v>0</v>
      </c>
      <c r="C336" s="22" t="s">
        <v>12882</v>
      </c>
      <c r="D336" s="10">
        <f t="shared" si="123"/>
        <v>0</v>
      </c>
      <c r="E336" s="17">
        <f t="shared" si="117"/>
        <v>0</v>
      </c>
      <c r="F336" s="18">
        <f t="shared" si="124"/>
        <v>0</v>
      </c>
      <c r="G336" s="19">
        <f t="shared" si="109"/>
        <v>0</v>
      </c>
      <c r="H336" s="23">
        <v>0</v>
      </c>
      <c r="I336" s="17">
        <f t="shared" si="118"/>
        <v>0</v>
      </c>
      <c r="J336" s="10">
        <f t="shared" si="125"/>
        <v>0</v>
      </c>
      <c r="K336" s="17">
        <f t="shared" si="126"/>
        <v>0</v>
      </c>
      <c r="L336" s="3">
        <f t="shared" si="119"/>
        <v>0</v>
      </c>
      <c r="M336" s="31">
        <v>0</v>
      </c>
      <c r="N336" s="30">
        <f t="shared" si="110"/>
        <v>0</v>
      </c>
      <c r="O336" s="17">
        <f t="shared" si="120"/>
        <v>0</v>
      </c>
      <c r="P336" s="17">
        <f t="shared" si="127"/>
        <v>0</v>
      </c>
      <c r="R336" s="17">
        <f t="shared" si="121"/>
        <v>0</v>
      </c>
      <c r="S336" s="17">
        <f t="shared" si="121"/>
        <v>0</v>
      </c>
      <c r="T336" s="17">
        <f t="shared" si="121"/>
        <v>0</v>
      </c>
      <c r="U336" s="17">
        <f t="shared" si="121"/>
        <v>0</v>
      </c>
      <c r="V336" s="17">
        <f t="shared" si="121"/>
        <v>0</v>
      </c>
      <c r="W336" s="17">
        <f t="shared" si="121"/>
        <v>0</v>
      </c>
      <c r="X336" s="17">
        <f t="shared" si="121"/>
        <v>0</v>
      </c>
      <c r="Z336" s="17">
        <f t="shared" si="122"/>
        <v>0</v>
      </c>
      <c r="AA336" s="17">
        <f t="shared" si="122"/>
        <v>0</v>
      </c>
      <c r="AB336" s="17">
        <f t="shared" si="122"/>
        <v>0</v>
      </c>
      <c r="AC336" s="17">
        <f t="shared" si="122"/>
        <v>0</v>
      </c>
      <c r="AE336" s="36">
        <f t="shared" si="111"/>
        <v>0</v>
      </c>
      <c r="AF336" s="33"/>
    </row>
    <row r="337" spans="1:32" ht="15">
      <c r="A337" s="24" t="s">
        <v>12883</v>
      </c>
      <c r="B337" s="15">
        <f t="shared" si="116"/>
        <v>0</v>
      </c>
      <c r="C337" s="22" t="s">
        <v>12884</v>
      </c>
      <c r="D337" s="10">
        <f t="shared" si="123"/>
        <v>0</v>
      </c>
      <c r="E337" s="17">
        <f t="shared" si="117"/>
        <v>0</v>
      </c>
      <c r="F337" s="18">
        <f t="shared" si="124"/>
        <v>0</v>
      </c>
      <c r="G337" s="19">
        <f t="shared" si="109"/>
        <v>0</v>
      </c>
      <c r="H337" s="23">
        <v>0</v>
      </c>
      <c r="I337" s="17">
        <f t="shared" si="118"/>
        <v>0</v>
      </c>
      <c r="J337" s="10">
        <f t="shared" si="125"/>
        <v>0</v>
      </c>
      <c r="K337" s="17">
        <f t="shared" si="126"/>
        <v>0</v>
      </c>
      <c r="L337" s="3">
        <f t="shared" si="119"/>
        <v>0</v>
      </c>
      <c r="M337" s="31">
        <v>0</v>
      </c>
      <c r="N337" s="30">
        <f t="shared" si="110"/>
        <v>0</v>
      </c>
      <c r="O337" s="17">
        <f t="shared" si="120"/>
        <v>0</v>
      </c>
      <c r="P337" s="17">
        <f t="shared" si="127"/>
        <v>0</v>
      </c>
      <c r="R337" s="17">
        <f t="shared" si="121"/>
        <v>0</v>
      </c>
      <c r="S337" s="17">
        <f t="shared" si="121"/>
        <v>0</v>
      </c>
      <c r="T337" s="17">
        <f t="shared" si="121"/>
        <v>0</v>
      </c>
      <c r="U337" s="17">
        <f t="shared" si="121"/>
        <v>0</v>
      </c>
      <c r="V337" s="17">
        <f t="shared" si="121"/>
        <v>0</v>
      </c>
      <c r="W337" s="17">
        <f t="shared" si="121"/>
        <v>0</v>
      </c>
      <c r="X337" s="17">
        <f t="shared" si="121"/>
        <v>0</v>
      </c>
      <c r="Z337" s="17">
        <f t="shared" si="122"/>
        <v>0</v>
      </c>
      <c r="AA337" s="17">
        <f t="shared" si="122"/>
        <v>0</v>
      </c>
      <c r="AB337" s="17">
        <f t="shared" si="122"/>
        <v>0</v>
      </c>
      <c r="AC337" s="17">
        <f t="shared" si="122"/>
        <v>0</v>
      </c>
      <c r="AE337" s="36">
        <f t="shared" si="111"/>
        <v>0</v>
      </c>
      <c r="AF337" s="33"/>
    </row>
    <row r="338" spans="1:32" ht="15">
      <c r="A338" s="24" t="s">
        <v>12885</v>
      </c>
      <c r="B338" s="15">
        <f t="shared" si="116"/>
        <v>0</v>
      </c>
      <c r="C338" s="22" t="s">
        <v>12886</v>
      </c>
      <c r="D338" s="10">
        <f t="shared" si="123"/>
        <v>0</v>
      </c>
      <c r="E338" s="17">
        <f t="shared" si="117"/>
        <v>0</v>
      </c>
      <c r="F338" s="18">
        <f t="shared" si="124"/>
        <v>0</v>
      </c>
      <c r="G338" s="19">
        <f t="shared" si="109"/>
        <v>0</v>
      </c>
      <c r="H338" s="23">
        <v>0</v>
      </c>
      <c r="I338" s="17">
        <f t="shared" si="118"/>
        <v>0</v>
      </c>
      <c r="J338" s="10">
        <f t="shared" si="125"/>
        <v>0</v>
      </c>
      <c r="K338" s="17">
        <f t="shared" si="126"/>
        <v>0</v>
      </c>
      <c r="L338" s="3">
        <f t="shared" si="119"/>
        <v>0</v>
      </c>
      <c r="M338" s="31">
        <v>0</v>
      </c>
      <c r="N338" s="30">
        <f t="shared" si="110"/>
        <v>0</v>
      </c>
      <c r="O338" s="17">
        <f t="shared" si="120"/>
        <v>0</v>
      </c>
      <c r="P338" s="17">
        <f t="shared" si="127"/>
        <v>0</v>
      </c>
      <c r="R338" s="17">
        <f t="shared" ref="R338:X347" si="128">SUMPRODUCT(R$374:R$599*(LEFT($A$374:$A$599,LEN($A338))=$A338))</f>
        <v>0</v>
      </c>
      <c r="S338" s="17">
        <f t="shared" si="128"/>
        <v>0</v>
      </c>
      <c r="T338" s="17">
        <f t="shared" si="128"/>
        <v>0</v>
      </c>
      <c r="U338" s="17">
        <f t="shared" si="128"/>
        <v>0</v>
      </c>
      <c r="V338" s="17">
        <f t="shared" si="128"/>
        <v>0</v>
      </c>
      <c r="W338" s="17">
        <f t="shared" si="128"/>
        <v>0</v>
      </c>
      <c r="X338" s="17">
        <f t="shared" si="128"/>
        <v>0</v>
      </c>
      <c r="Z338" s="17">
        <f t="shared" si="122"/>
        <v>0</v>
      </c>
      <c r="AA338" s="17">
        <f t="shared" si="122"/>
        <v>0</v>
      </c>
      <c r="AB338" s="17">
        <f t="shared" si="122"/>
        <v>0</v>
      </c>
      <c r="AC338" s="17">
        <f t="shared" si="122"/>
        <v>0</v>
      </c>
      <c r="AE338" s="36">
        <f t="shared" si="111"/>
        <v>0</v>
      </c>
      <c r="AF338" s="5"/>
    </row>
    <row r="339" spans="1:32" ht="15">
      <c r="A339" s="24" t="s">
        <v>12887</v>
      </c>
      <c r="B339" s="15">
        <f t="shared" si="116"/>
        <v>0</v>
      </c>
      <c r="C339" s="22" t="s">
        <v>12888</v>
      </c>
      <c r="D339" s="10">
        <f t="shared" si="123"/>
        <v>0</v>
      </c>
      <c r="E339" s="17">
        <f t="shared" si="117"/>
        <v>0</v>
      </c>
      <c r="F339" s="18">
        <f t="shared" si="124"/>
        <v>0</v>
      </c>
      <c r="G339" s="19">
        <f t="shared" si="109"/>
        <v>0</v>
      </c>
      <c r="H339" s="23">
        <v>0</v>
      </c>
      <c r="I339" s="17">
        <f t="shared" si="118"/>
        <v>0</v>
      </c>
      <c r="J339" s="10">
        <f t="shared" si="125"/>
        <v>0</v>
      </c>
      <c r="K339" s="17">
        <f t="shared" si="126"/>
        <v>0</v>
      </c>
      <c r="L339" s="3">
        <f t="shared" si="119"/>
        <v>0</v>
      </c>
      <c r="M339" s="31">
        <v>0</v>
      </c>
      <c r="N339" s="30">
        <f t="shared" si="110"/>
        <v>0</v>
      </c>
      <c r="O339" s="17">
        <f t="shared" si="120"/>
        <v>0</v>
      </c>
      <c r="P339" s="17">
        <f t="shared" si="127"/>
        <v>0</v>
      </c>
      <c r="R339" s="17">
        <f t="shared" si="128"/>
        <v>0</v>
      </c>
      <c r="S339" s="17">
        <f t="shared" si="128"/>
        <v>0</v>
      </c>
      <c r="T339" s="17">
        <f t="shared" si="128"/>
        <v>0</v>
      </c>
      <c r="U339" s="17">
        <f t="shared" si="128"/>
        <v>0</v>
      </c>
      <c r="V339" s="17">
        <f t="shared" si="128"/>
        <v>0</v>
      </c>
      <c r="W339" s="17">
        <f t="shared" si="128"/>
        <v>0</v>
      </c>
      <c r="X339" s="17">
        <f t="shared" si="128"/>
        <v>0</v>
      </c>
      <c r="Z339" s="17">
        <f t="shared" si="122"/>
        <v>0</v>
      </c>
      <c r="AA339" s="17">
        <f t="shared" si="122"/>
        <v>0</v>
      </c>
      <c r="AB339" s="17">
        <f t="shared" si="122"/>
        <v>0</v>
      </c>
      <c r="AC339" s="17">
        <f t="shared" si="122"/>
        <v>0</v>
      </c>
      <c r="AE339" s="36">
        <f t="shared" si="111"/>
        <v>0</v>
      </c>
      <c r="AF339" s="5"/>
    </row>
    <row r="340" spans="1:32" ht="15">
      <c r="A340" s="24" t="s">
        <v>12889</v>
      </c>
      <c r="B340" s="15">
        <f t="shared" si="116"/>
        <v>0</v>
      </c>
      <c r="C340" s="22" t="s">
        <v>12890</v>
      </c>
      <c r="D340" s="10">
        <f t="shared" si="123"/>
        <v>0</v>
      </c>
      <c r="E340" s="17">
        <f t="shared" si="117"/>
        <v>0</v>
      </c>
      <c r="F340" s="18">
        <f t="shared" si="124"/>
        <v>0</v>
      </c>
      <c r="G340" s="19">
        <f t="shared" si="109"/>
        <v>0</v>
      </c>
      <c r="H340" s="23">
        <v>0</v>
      </c>
      <c r="I340" s="17">
        <f t="shared" si="118"/>
        <v>0</v>
      </c>
      <c r="J340" s="10">
        <f t="shared" si="125"/>
        <v>0</v>
      </c>
      <c r="K340" s="17">
        <f t="shared" si="126"/>
        <v>0</v>
      </c>
      <c r="L340" s="3">
        <f t="shared" si="119"/>
        <v>0</v>
      </c>
      <c r="M340" s="31">
        <v>0</v>
      </c>
      <c r="N340" s="30">
        <f t="shared" si="110"/>
        <v>0</v>
      </c>
      <c r="O340" s="17">
        <f t="shared" si="120"/>
        <v>0</v>
      </c>
      <c r="P340" s="17">
        <f t="shared" si="127"/>
        <v>0</v>
      </c>
      <c r="R340" s="17">
        <f t="shared" si="128"/>
        <v>0</v>
      </c>
      <c r="S340" s="17">
        <f t="shared" si="128"/>
        <v>0</v>
      </c>
      <c r="T340" s="17">
        <f t="shared" si="128"/>
        <v>0</v>
      </c>
      <c r="U340" s="17">
        <f t="shared" si="128"/>
        <v>0</v>
      </c>
      <c r="V340" s="17">
        <f t="shared" si="128"/>
        <v>0</v>
      </c>
      <c r="W340" s="17">
        <f t="shared" si="128"/>
        <v>0</v>
      </c>
      <c r="X340" s="17">
        <f t="shared" si="128"/>
        <v>0</v>
      </c>
      <c r="Z340" s="17">
        <f t="shared" si="122"/>
        <v>0</v>
      </c>
      <c r="AA340" s="17">
        <f t="shared" si="122"/>
        <v>0</v>
      </c>
      <c r="AB340" s="17">
        <f t="shared" si="122"/>
        <v>0</v>
      </c>
      <c r="AC340" s="17">
        <f t="shared" si="122"/>
        <v>0</v>
      </c>
      <c r="AE340" s="36">
        <f t="shared" si="111"/>
        <v>0</v>
      </c>
      <c r="AF340" s="33"/>
    </row>
    <row r="341" spans="1:32" ht="15">
      <c r="A341" s="24" t="s">
        <v>12891</v>
      </c>
      <c r="B341" s="15">
        <f t="shared" si="116"/>
        <v>0</v>
      </c>
      <c r="C341" s="22" t="s">
        <v>12892</v>
      </c>
      <c r="D341" s="10">
        <f t="shared" si="123"/>
        <v>0</v>
      </c>
      <c r="E341" s="17">
        <f t="shared" si="117"/>
        <v>0</v>
      </c>
      <c r="F341" s="18">
        <f t="shared" si="124"/>
        <v>0</v>
      </c>
      <c r="G341" s="19">
        <f t="shared" si="109"/>
        <v>0</v>
      </c>
      <c r="H341" s="23">
        <v>0</v>
      </c>
      <c r="I341" s="17">
        <f t="shared" si="118"/>
        <v>0</v>
      </c>
      <c r="J341" s="10">
        <f t="shared" si="125"/>
        <v>0</v>
      </c>
      <c r="K341" s="17">
        <f t="shared" si="126"/>
        <v>0</v>
      </c>
      <c r="L341" s="3">
        <f t="shared" si="119"/>
        <v>0</v>
      </c>
      <c r="M341" s="31">
        <v>0</v>
      </c>
      <c r="N341" s="30">
        <f t="shared" si="110"/>
        <v>0</v>
      </c>
      <c r="O341" s="17">
        <f t="shared" si="120"/>
        <v>0</v>
      </c>
      <c r="P341" s="17">
        <f t="shared" si="127"/>
        <v>0</v>
      </c>
      <c r="R341" s="17">
        <f t="shared" si="128"/>
        <v>0</v>
      </c>
      <c r="S341" s="17">
        <f t="shared" si="128"/>
        <v>0</v>
      </c>
      <c r="T341" s="17">
        <f t="shared" si="128"/>
        <v>0</v>
      </c>
      <c r="U341" s="17">
        <f t="shared" si="128"/>
        <v>0</v>
      </c>
      <c r="V341" s="17">
        <f t="shared" si="128"/>
        <v>0</v>
      </c>
      <c r="W341" s="17">
        <f t="shared" si="128"/>
        <v>0</v>
      </c>
      <c r="X341" s="17">
        <f t="shared" si="128"/>
        <v>0</v>
      </c>
      <c r="Z341" s="17">
        <f t="shared" si="122"/>
        <v>0</v>
      </c>
      <c r="AA341" s="17">
        <f t="shared" si="122"/>
        <v>0</v>
      </c>
      <c r="AB341" s="17">
        <f t="shared" si="122"/>
        <v>0</v>
      </c>
      <c r="AC341" s="17">
        <f t="shared" si="122"/>
        <v>0</v>
      </c>
      <c r="AE341" s="36">
        <f t="shared" si="111"/>
        <v>0</v>
      </c>
      <c r="AF341" s="33"/>
    </row>
    <row r="342" spans="1:32" ht="15">
      <c r="A342" s="24" t="s">
        <v>12893</v>
      </c>
      <c r="B342" s="15">
        <f t="shared" si="116"/>
        <v>0</v>
      </c>
      <c r="C342" s="22" t="s">
        <v>12894</v>
      </c>
      <c r="D342" s="10">
        <f t="shared" si="123"/>
        <v>0</v>
      </c>
      <c r="E342" s="17">
        <f t="shared" si="117"/>
        <v>0</v>
      </c>
      <c r="F342" s="18">
        <f t="shared" si="124"/>
        <v>0</v>
      </c>
      <c r="G342" s="19">
        <f t="shared" si="109"/>
        <v>0</v>
      </c>
      <c r="H342" s="23">
        <v>0</v>
      </c>
      <c r="I342" s="17">
        <f t="shared" si="118"/>
        <v>0</v>
      </c>
      <c r="J342" s="10">
        <f t="shared" si="125"/>
        <v>0</v>
      </c>
      <c r="K342" s="17">
        <f t="shared" si="126"/>
        <v>0</v>
      </c>
      <c r="L342" s="3">
        <f t="shared" si="119"/>
        <v>0</v>
      </c>
      <c r="M342" s="31">
        <v>0</v>
      </c>
      <c r="N342" s="30">
        <f t="shared" si="110"/>
        <v>0</v>
      </c>
      <c r="O342" s="17">
        <f t="shared" si="120"/>
        <v>0</v>
      </c>
      <c r="P342" s="17">
        <f t="shared" si="127"/>
        <v>0</v>
      </c>
      <c r="R342" s="17">
        <f t="shared" si="128"/>
        <v>0</v>
      </c>
      <c r="S342" s="17">
        <f t="shared" si="128"/>
        <v>0</v>
      </c>
      <c r="T342" s="17">
        <f t="shared" si="128"/>
        <v>0</v>
      </c>
      <c r="U342" s="17">
        <f t="shared" si="128"/>
        <v>0</v>
      </c>
      <c r="V342" s="17">
        <f t="shared" si="128"/>
        <v>0</v>
      </c>
      <c r="W342" s="17">
        <f t="shared" si="128"/>
        <v>0</v>
      </c>
      <c r="X342" s="17">
        <f t="shared" si="128"/>
        <v>0</v>
      </c>
      <c r="Z342" s="17">
        <f t="shared" si="122"/>
        <v>0</v>
      </c>
      <c r="AA342" s="17">
        <f t="shared" si="122"/>
        <v>0</v>
      </c>
      <c r="AB342" s="17">
        <f t="shared" si="122"/>
        <v>0</v>
      </c>
      <c r="AC342" s="17">
        <f t="shared" si="122"/>
        <v>0</v>
      </c>
      <c r="AE342" s="36">
        <f t="shared" si="111"/>
        <v>0</v>
      </c>
      <c r="AF342" s="5"/>
    </row>
    <row r="343" spans="1:32" ht="15">
      <c r="A343" s="24" t="s">
        <v>12895</v>
      </c>
      <c r="B343" s="15">
        <f t="shared" si="116"/>
        <v>0</v>
      </c>
      <c r="C343" s="22" t="s">
        <v>12896</v>
      </c>
      <c r="D343" s="10">
        <f t="shared" si="123"/>
        <v>0</v>
      </c>
      <c r="E343" s="17">
        <f t="shared" si="117"/>
        <v>0</v>
      </c>
      <c r="F343" s="18">
        <f t="shared" si="124"/>
        <v>0</v>
      </c>
      <c r="G343" s="19">
        <f t="shared" si="109"/>
        <v>0</v>
      </c>
      <c r="H343" s="23">
        <v>0</v>
      </c>
      <c r="I343" s="17">
        <f t="shared" si="118"/>
        <v>0</v>
      </c>
      <c r="J343" s="10">
        <f t="shared" si="125"/>
        <v>0</v>
      </c>
      <c r="K343" s="17">
        <f t="shared" si="126"/>
        <v>0</v>
      </c>
      <c r="L343" s="3">
        <f t="shared" si="119"/>
        <v>0</v>
      </c>
      <c r="M343" s="31">
        <v>0</v>
      </c>
      <c r="N343" s="30">
        <f t="shared" si="110"/>
        <v>0</v>
      </c>
      <c r="O343" s="17">
        <f t="shared" si="120"/>
        <v>0</v>
      </c>
      <c r="P343" s="17">
        <f t="shared" si="127"/>
        <v>0</v>
      </c>
      <c r="R343" s="17">
        <f t="shared" si="128"/>
        <v>0</v>
      </c>
      <c r="S343" s="17">
        <f t="shared" si="128"/>
        <v>0</v>
      </c>
      <c r="T343" s="17">
        <f t="shared" si="128"/>
        <v>0</v>
      </c>
      <c r="U343" s="17">
        <f t="shared" si="128"/>
        <v>0</v>
      </c>
      <c r="V343" s="17">
        <f t="shared" si="128"/>
        <v>0</v>
      </c>
      <c r="W343" s="17">
        <f t="shared" si="128"/>
        <v>0</v>
      </c>
      <c r="X343" s="17">
        <f t="shared" si="128"/>
        <v>0</v>
      </c>
      <c r="Z343" s="17">
        <f t="shared" si="122"/>
        <v>0</v>
      </c>
      <c r="AA343" s="17">
        <f t="shared" si="122"/>
        <v>0</v>
      </c>
      <c r="AB343" s="17">
        <f t="shared" si="122"/>
        <v>0</v>
      </c>
      <c r="AC343" s="17">
        <f t="shared" si="122"/>
        <v>0</v>
      </c>
      <c r="AE343" s="36">
        <f t="shared" si="111"/>
        <v>0</v>
      </c>
      <c r="AF343" s="5"/>
    </row>
    <row r="344" spans="1:32" ht="15">
      <c r="A344" s="24" t="s">
        <v>12897</v>
      </c>
      <c r="B344" s="15">
        <f t="shared" si="116"/>
        <v>0</v>
      </c>
      <c r="C344" s="22" t="s">
        <v>12898</v>
      </c>
      <c r="D344" s="10">
        <f t="shared" si="123"/>
        <v>0</v>
      </c>
      <c r="E344" s="17">
        <f t="shared" si="117"/>
        <v>0</v>
      </c>
      <c r="F344" s="18">
        <f t="shared" si="124"/>
        <v>0</v>
      </c>
      <c r="G344" s="19">
        <f t="shared" si="109"/>
        <v>0</v>
      </c>
      <c r="H344" s="20">
        <v>0</v>
      </c>
      <c r="I344" s="17">
        <f t="shared" si="118"/>
        <v>0</v>
      </c>
      <c r="J344" s="10">
        <f t="shared" si="125"/>
        <v>0</v>
      </c>
      <c r="K344" s="17">
        <f t="shared" si="126"/>
        <v>0</v>
      </c>
      <c r="L344" s="3">
        <f t="shared" si="119"/>
        <v>0</v>
      </c>
      <c r="M344" s="31">
        <v>0</v>
      </c>
      <c r="N344" s="30">
        <f t="shared" si="110"/>
        <v>0</v>
      </c>
      <c r="O344" s="17">
        <f t="shared" si="120"/>
        <v>0</v>
      </c>
      <c r="P344" s="17">
        <f t="shared" si="127"/>
        <v>0</v>
      </c>
      <c r="R344" s="17">
        <f t="shared" si="128"/>
        <v>0</v>
      </c>
      <c r="S344" s="17">
        <f t="shared" si="128"/>
        <v>0</v>
      </c>
      <c r="T344" s="17">
        <f t="shared" si="128"/>
        <v>0</v>
      </c>
      <c r="U344" s="17">
        <f t="shared" si="128"/>
        <v>0</v>
      </c>
      <c r="V344" s="17">
        <f t="shared" si="128"/>
        <v>0</v>
      </c>
      <c r="W344" s="17">
        <f t="shared" si="128"/>
        <v>0</v>
      </c>
      <c r="X344" s="17">
        <f t="shared" si="128"/>
        <v>0</v>
      </c>
      <c r="Z344" s="17">
        <f t="shared" si="122"/>
        <v>0</v>
      </c>
      <c r="AA344" s="17">
        <f t="shared" si="122"/>
        <v>0</v>
      </c>
      <c r="AB344" s="17">
        <f t="shared" si="122"/>
        <v>0</v>
      </c>
      <c r="AC344" s="17">
        <f t="shared" si="122"/>
        <v>0</v>
      </c>
      <c r="AE344" s="36">
        <f t="shared" si="111"/>
        <v>0</v>
      </c>
      <c r="AF344" s="33"/>
    </row>
    <row r="345" spans="1:32" ht="15">
      <c r="A345" s="24" t="s">
        <v>12899</v>
      </c>
      <c r="B345" s="15">
        <f t="shared" si="116"/>
        <v>0</v>
      </c>
      <c r="C345" s="22" t="s">
        <v>12900</v>
      </c>
      <c r="D345" s="10">
        <f t="shared" si="123"/>
        <v>0</v>
      </c>
      <c r="E345" s="17">
        <f t="shared" si="117"/>
        <v>0</v>
      </c>
      <c r="F345" s="18">
        <f t="shared" si="124"/>
        <v>0</v>
      </c>
      <c r="G345" s="19">
        <f t="shared" si="109"/>
        <v>0</v>
      </c>
      <c r="H345" s="23">
        <v>0</v>
      </c>
      <c r="I345" s="17">
        <f t="shared" si="118"/>
        <v>0</v>
      </c>
      <c r="J345" s="10">
        <f t="shared" si="125"/>
        <v>0</v>
      </c>
      <c r="K345" s="17">
        <f t="shared" si="126"/>
        <v>0</v>
      </c>
      <c r="L345" s="3">
        <f t="shared" si="119"/>
        <v>0</v>
      </c>
      <c r="M345" s="31">
        <v>0</v>
      </c>
      <c r="N345" s="30">
        <f t="shared" si="110"/>
        <v>0</v>
      </c>
      <c r="O345" s="17">
        <f t="shared" si="120"/>
        <v>0</v>
      </c>
      <c r="P345" s="17">
        <f t="shared" si="127"/>
        <v>0</v>
      </c>
      <c r="R345" s="17">
        <f t="shared" si="128"/>
        <v>0</v>
      </c>
      <c r="S345" s="17">
        <f t="shared" si="128"/>
        <v>0</v>
      </c>
      <c r="T345" s="17">
        <f t="shared" si="128"/>
        <v>0</v>
      </c>
      <c r="U345" s="17">
        <f t="shared" si="128"/>
        <v>0</v>
      </c>
      <c r="V345" s="17">
        <f t="shared" si="128"/>
        <v>0</v>
      </c>
      <c r="W345" s="17">
        <f t="shared" si="128"/>
        <v>0</v>
      </c>
      <c r="X345" s="17">
        <f t="shared" si="128"/>
        <v>0</v>
      </c>
      <c r="Z345" s="17">
        <f t="shared" si="122"/>
        <v>0</v>
      </c>
      <c r="AA345" s="17">
        <f t="shared" si="122"/>
        <v>0</v>
      </c>
      <c r="AB345" s="17">
        <f t="shared" si="122"/>
        <v>0</v>
      </c>
      <c r="AC345" s="17">
        <f t="shared" si="122"/>
        <v>0</v>
      </c>
      <c r="AE345" s="36">
        <f t="shared" si="111"/>
        <v>0</v>
      </c>
      <c r="AF345" s="33"/>
    </row>
    <row r="346" spans="1:32" ht="15">
      <c r="A346" s="24" t="s">
        <v>12901</v>
      </c>
      <c r="B346" s="15">
        <f t="shared" si="116"/>
        <v>0</v>
      </c>
      <c r="C346" s="22" t="s">
        <v>12902</v>
      </c>
      <c r="D346" s="10">
        <f t="shared" si="123"/>
        <v>0</v>
      </c>
      <c r="E346" s="17">
        <f t="shared" si="117"/>
        <v>0</v>
      </c>
      <c r="F346" s="18">
        <f t="shared" si="124"/>
        <v>0</v>
      </c>
      <c r="G346" s="19">
        <f t="shared" si="109"/>
        <v>0</v>
      </c>
      <c r="H346" s="23">
        <v>0</v>
      </c>
      <c r="I346" s="17">
        <f t="shared" si="118"/>
        <v>0</v>
      </c>
      <c r="J346" s="10">
        <f t="shared" si="125"/>
        <v>0</v>
      </c>
      <c r="K346" s="17">
        <f t="shared" si="126"/>
        <v>0</v>
      </c>
      <c r="L346" s="3">
        <f t="shared" si="119"/>
        <v>0</v>
      </c>
      <c r="M346" s="31">
        <v>0</v>
      </c>
      <c r="N346" s="30">
        <f t="shared" si="110"/>
        <v>0</v>
      </c>
      <c r="O346" s="17">
        <f t="shared" si="120"/>
        <v>0</v>
      </c>
      <c r="P346" s="17">
        <f t="shared" si="127"/>
        <v>0</v>
      </c>
      <c r="R346" s="17">
        <f t="shared" si="128"/>
        <v>0</v>
      </c>
      <c r="S346" s="17">
        <f t="shared" si="128"/>
        <v>0</v>
      </c>
      <c r="T346" s="17">
        <f t="shared" si="128"/>
        <v>0</v>
      </c>
      <c r="U346" s="17">
        <f t="shared" si="128"/>
        <v>0</v>
      </c>
      <c r="V346" s="17">
        <f t="shared" si="128"/>
        <v>0</v>
      </c>
      <c r="W346" s="17">
        <f t="shared" si="128"/>
        <v>0</v>
      </c>
      <c r="X346" s="17">
        <f t="shared" si="128"/>
        <v>0</v>
      </c>
      <c r="Z346" s="17">
        <f t="shared" si="122"/>
        <v>0</v>
      </c>
      <c r="AA346" s="17">
        <f t="shared" si="122"/>
        <v>0</v>
      </c>
      <c r="AB346" s="17">
        <f t="shared" si="122"/>
        <v>0</v>
      </c>
      <c r="AC346" s="17">
        <f t="shared" si="122"/>
        <v>0</v>
      </c>
      <c r="AE346" s="36">
        <f t="shared" si="111"/>
        <v>0</v>
      </c>
      <c r="AF346" s="5"/>
    </row>
    <row r="347" spans="1:32" ht="15">
      <c r="A347" s="24" t="s">
        <v>12903</v>
      </c>
      <c r="B347" s="15">
        <f t="shared" si="116"/>
        <v>0</v>
      </c>
      <c r="C347" s="22" t="s">
        <v>12904</v>
      </c>
      <c r="D347" s="10">
        <f t="shared" si="123"/>
        <v>0</v>
      </c>
      <c r="E347" s="17">
        <f t="shared" si="117"/>
        <v>0</v>
      </c>
      <c r="F347" s="18">
        <f t="shared" si="124"/>
        <v>0</v>
      </c>
      <c r="G347" s="19">
        <f t="shared" si="109"/>
        <v>0</v>
      </c>
      <c r="H347" s="23">
        <v>0</v>
      </c>
      <c r="I347" s="17">
        <f t="shared" si="118"/>
        <v>0</v>
      </c>
      <c r="J347" s="10">
        <f t="shared" si="125"/>
        <v>0</v>
      </c>
      <c r="K347" s="17">
        <f t="shared" si="126"/>
        <v>0</v>
      </c>
      <c r="L347" s="3">
        <f t="shared" si="119"/>
        <v>0</v>
      </c>
      <c r="M347" s="31">
        <v>0</v>
      </c>
      <c r="N347" s="30">
        <f t="shared" si="110"/>
        <v>0</v>
      </c>
      <c r="O347" s="17">
        <f t="shared" si="120"/>
        <v>0</v>
      </c>
      <c r="P347" s="17">
        <f t="shared" si="127"/>
        <v>0</v>
      </c>
      <c r="R347" s="17">
        <f t="shared" si="128"/>
        <v>0</v>
      </c>
      <c r="S347" s="17">
        <f t="shared" si="128"/>
        <v>0</v>
      </c>
      <c r="T347" s="17">
        <f t="shared" si="128"/>
        <v>0</v>
      </c>
      <c r="U347" s="17">
        <f t="shared" si="128"/>
        <v>0</v>
      </c>
      <c r="V347" s="17">
        <f t="shared" si="128"/>
        <v>0</v>
      </c>
      <c r="W347" s="17">
        <f t="shared" si="128"/>
        <v>0</v>
      </c>
      <c r="X347" s="17">
        <f t="shared" si="128"/>
        <v>0</v>
      </c>
      <c r="Z347" s="17">
        <f t="shared" si="122"/>
        <v>0</v>
      </c>
      <c r="AA347" s="17">
        <f t="shared" si="122"/>
        <v>0</v>
      </c>
      <c r="AB347" s="17">
        <f t="shared" si="122"/>
        <v>0</v>
      </c>
      <c r="AC347" s="17">
        <f t="shared" si="122"/>
        <v>0</v>
      </c>
      <c r="AE347" s="36">
        <f t="shared" si="111"/>
        <v>0</v>
      </c>
      <c r="AF347" s="5"/>
    </row>
    <row r="348" spans="1:32" ht="15">
      <c r="A348" s="24" t="s">
        <v>12905</v>
      </c>
      <c r="B348" s="15">
        <f t="shared" si="116"/>
        <v>0</v>
      </c>
      <c r="C348" s="22" t="s">
        <v>12906</v>
      </c>
      <c r="D348" s="10">
        <f t="shared" si="123"/>
        <v>0</v>
      </c>
      <c r="E348" s="17">
        <f t="shared" si="117"/>
        <v>0</v>
      </c>
      <c r="F348" s="18">
        <f t="shared" si="124"/>
        <v>0</v>
      </c>
      <c r="G348" s="19">
        <f t="shared" si="109"/>
        <v>0</v>
      </c>
      <c r="H348" s="23">
        <v>0</v>
      </c>
      <c r="I348" s="17">
        <f t="shared" si="118"/>
        <v>0</v>
      </c>
      <c r="J348" s="10">
        <f t="shared" si="125"/>
        <v>0</v>
      </c>
      <c r="K348" s="17">
        <f t="shared" si="126"/>
        <v>0</v>
      </c>
      <c r="L348" s="3">
        <f t="shared" si="119"/>
        <v>0</v>
      </c>
      <c r="M348" s="31">
        <v>0</v>
      </c>
      <c r="N348" s="30">
        <f t="shared" si="110"/>
        <v>0</v>
      </c>
      <c r="O348" s="17">
        <f t="shared" si="120"/>
        <v>0</v>
      </c>
      <c r="P348" s="17">
        <f t="shared" si="127"/>
        <v>0</v>
      </c>
      <c r="R348" s="17">
        <f t="shared" ref="R348:X357" si="129">SUMPRODUCT(R$374:R$599*(LEFT($A$374:$A$599,LEN($A348))=$A348))</f>
        <v>0</v>
      </c>
      <c r="S348" s="17">
        <f t="shared" si="129"/>
        <v>0</v>
      </c>
      <c r="T348" s="17">
        <f t="shared" si="129"/>
        <v>0</v>
      </c>
      <c r="U348" s="17">
        <f t="shared" si="129"/>
        <v>0</v>
      </c>
      <c r="V348" s="17">
        <f t="shared" si="129"/>
        <v>0</v>
      </c>
      <c r="W348" s="17">
        <f t="shared" si="129"/>
        <v>0</v>
      </c>
      <c r="X348" s="17">
        <f t="shared" si="129"/>
        <v>0</v>
      </c>
      <c r="Z348" s="17">
        <f t="shared" ref="Z348:AC367" si="130">SUMPRODUCT(Z$374:Z$599*(LEFT($A$374:$A$599,LEN($A348))=$A348))</f>
        <v>0</v>
      </c>
      <c r="AA348" s="17">
        <f t="shared" si="130"/>
        <v>0</v>
      </c>
      <c r="AB348" s="17">
        <f t="shared" si="130"/>
        <v>0</v>
      </c>
      <c r="AC348" s="17">
        <f t="shared" si="130"/>
        <v>0</v>
      </c>
      <c r="AE348" s="36">
        <f t="shared" si="111"/>
        <v>0</v>
      </c>
      <c r="AF348" s="33"/>
    </row>
    <row r="349" spans="1:32" ht="15">
      <c r="A349" s="24" t="s">
        <v>12907</v>
      </c>
      <c r="B349" s="15">
        <f t="shared" si="116"/>
        <v>0</v>
      </c>
      <c r="C349" s="22" t="s">
        <v>12908</v>
      </c>
      <c r="D349" s="10">
        <f t="shared" si="123"/>
        <v>0</v>
      </c>
      <c r="E349" s="17">
        <f t="shared" si="117"/>
        <v>0</v>
      </c>
      <c r="F349" s="18">
        <f t="shared" si="124"/>
        <v>0</v>
      </c>
      <c r="G349" s="19">
        <f t="shared" si="109"/>
        <v>0</v>
      </c>
      <c r="H349" s="23">
        <v>0</v>
      </c>
      <c r="I349" s="17">
        <f t="shared" si="118"/>
        <v>0</v>
      </c>
      <c r="J349" s="10">
        <f t="shared" si="125"/>
        <v>0</v>
      </c>
      <c r="K349" s="17">
        <f t="shared" si="126"/>
        <v>0</v>
      </c>
      <c r="L349" s="3">
        <f t="shared" si="119"/>
        <v>0</v>
      </c>
      <c r="M349" s="31">
        <v>0</v>
      </c>
      <c r="N349" s="30">
        <f t="shared" si="110"/>
        <v>0</v>
      </c>
      <c r="O349" s="17">
        <f t="shared" si="120"/>
        <v>0</v>
      </c>
      <c r="P349" s="17">
        <f t="shared" si="127"/>
        <v>0</v>
      </c>
      <c r="R349" s="17">
        <f t="shared" si="129"/>
        <v>0</v>
      </c>
      <c r="S349" s="17">
        <f t="shared" si="129"/>
        <v>0</v>
      </c>
      <c r="T349" s="17">
        <f t="shared" si="129"/>
        <v>0</v>
      </c>
      <c r="U349" s="17">
        <f t="shared" si="129"/>
        <v>0</v>
      </c>
      <c r="V349" s="17">
        <f t="shared" si="129"/>
        <v>0</v>
      </c>
      <c r="W349" s="17">
        <f t="shared" si="129"/>
        <v>0</v>
      </c>
      <c r="X349" s="17">
        <f t="shared" si="129"/>
        <v>0</v>
      </c>
      <c r="Z349" s="17">
        <f t="shared" si="130"/>
        <v>0</v>
      </c>
      <c r="AA349" s="17">
        <f t="shared" si="130"/>
        <v>0</v>
      </c>
      <c r="AB349" s="17">
        <f t="shared" si="130"/>
        <v>0</v>
      </c>
      <c r="AC349" s="17">
        <f t="shared" si="130"/>
        <v>0</v>
      </c>
      <c r="AE349" s="36">
        <f t="shared" si="111"/>
        <v>0</v>
      </c>
      <c r="AF349" s="33"/>
    </row>
    <row r="350" spans="1:32" ht="15">
      <c r="A350" s="24" t="s">
        <v>12909</v>
      </c>
      <c r="B350" s="15">
        <f t="shared" si="116"/>
        <v>0</v>
      </c>
      <c r="C350" s="22" t="s">
        <v>12910</v>
      </c>
      <c r="D350" s="10">
        <f t="shared" si="123"/>
        <v>0</v>
      </c>
      <c r="E350" s="17">
        <f t="shared" si="117"/>
        <v>0</v>
      </c>
      <c r="F350" s="18">
        <f t="shared" si="124"/>
        <v>0</v>
      </c>
      <c r="G350" s="19">
        <f t="shared" si="109"/>
        <v>0</v>
      </c>
      <c r="H350" s="23">
        <v>0</v>
      </c>
      <c r="I350" s="17">
        <f t="shared" si="118"/>
        <v>0</v>
      </c>
      <c r="J350" s="10">
        <f t="shared" si="125"/>
        <v>0</v>
      </c>
      <c r="K350" s="17">
        <f t="shared" si="126"/>
        <v>0</v>
      </c>
      <c r="L350" s="3">
        <f t="shared" si="119"/>
        <v>0</v>
      </c>
      <c r="M350" s="31">
        <v>0</v>
      </c>
      <c r="N350" s="30">
        <f t="shared" si="110"/>
        <v>0</v>
      </c>
      <c r="O350" s="17">
        <f t="shared" si="120"/>
        <v>0</v>
      </c>
      <c r="P350" s="17">
        <f t="shared" si="127"/>
        <v>0</v>
      </c>
      <c r="R350" s="17">
        <f t="shared" si="129"/>
        <v>0</v>
      </c>
      <c r="S350" s="17">
        <f t="shared" si="129"/>
        <v>0</v>
      </c>
      <c r="T350" s="17">
        <f t="shared" si="129"/>
        <v>0</v>
      </c>
      <c r="U350" s="17">
        <f t="shared" si="129"/>
        <v>0</v>
      </c>
      <c r="V350" s="17">
        <f t="shared" si="129"/>
        <v>0</v>
      </c>
      <c r="W350" s="17">
        <f t="shared" si="129"/>
        <v>0</v>
      </c>
      <c r="X350" s="17">
        <f t="shared" si="129"/>
        <v>0</v>
      </c>
      <c r="Z350" s="17">
        <f t="shared" si="130"/>
        <v>0</v>
      </c>
      <c r="AA350" s="17">
        <f t="shared" si="130"/>
        <v>0</v>
      </c>
      <c r="AB350" s="17">
        <f t="shared" si="130"/>
        <v>0</v>
      </c>
      <c r="AC350" s="17">
        <f t="shared" si="130"/>
        <v>0</v>
      </c>
      <c r="AE350" s="36">
        <f t="shared" si="111"/>
        <v>0</v>
      </c>
      <c r="AF350" s="5"/>
    </row>
    <row r="351" spans="1:32" ht="15">
      <c r="A351" s="24" t="s">
        <v>12911</v>
      </c>
      <c r="B351" s="15">
        <f t="shared" si="116"/>
        <v>0</v>
      </c>
      <c r="C351" s="22" t="s">
        <v>12912</v>
      </c>
      <c r="D351" s="10">
        <f t="shared" si="123"/>
        <v>0</v>
      </c>
      <c r="E351" s="17">
        <f t="shared" si="117"/>
        <v>0</v>
      </c>
      <c r="F351" s="18">
        <f t="shared" si="124"/>
        <v>0</v>
      </c>
      <c r="G351" s="19">
        <f t="shared" si="109"/>
        <v>0</v>
      </c>
      <c r="H351" s="23">
        <v>0</v>
      </c>
      <c r="I351" s="17">
        <f t="shared" si="118"/>
        <v>0</v>
      </c>
      <c r="J351" s="10">
        <f t="shared" si="125"/>
        <v>0</v>
      </c>
      <c r="K351" s="17">
        <f t="shared" si="126"/>
        <v>0</v>
      </c>
      <c r="L351" s="3">
        <f t="shared" si="119"/>
        <v>0</v>
      </c>
      <c r="M351" s="31">
        <v>0</v>
      </c>
      <c r="N351" s="30">
        <f t="shared" si="110"/>
        <v>0</v>
      </c>
      <c r="O351" s="17">
        <f t="shared" si="120"/>
        <v>0</v>
      </c>
      <c r="P351" s="17">
        <f t="shared" si="127"/>
        <v>0</v>
      </c>
      <c r="R351" s="17">
        <f t="shared" si="129"/>
        <v>0</v>
      </c>
      <c r="S351" s="17">
        <f t="shared" si="129"/>
        <v>0</v>
      </c>
      <c r="T351" s="17">
        <f t="shared" si="129"/>
        <v>0</v>
      </c>
      <c r="U351" s="17">
        <f t="shared" si="129"/>
        <v>0</v>
      </c>
      <c r="V351" s="17">
        <f t="shared" si="129"/>
        <v>0</v>
      </c>
      <c r="W351" s="17">
        <f t="shared" si="129"/>
        <v>0</v>
      </c>
      <c r="X351" s="17">
        <f t="shared" si="129"/>
        <v>0</v>
      </c>
      <c r="Z351" s="17">
        <f t="shared" si="130"/>
        <v>0</v>
      </c>
      <c r="AA351" s="17">
        <f t="shared" si="130"/>
        <v>0</v>
      </c>
      <c r="AB351" s="17">
        <f t="shared" si="130"/>
        <v>0</v>
      </c>
      <c r="AC351" s="17">
        <f t="shared" si="130"/>
        <v>0</v>
      </c>
      <c r="AE351" s="36">
        <f t="shared" si="111"/>
        <v>0</v>
      </c>
      <c r="AF351" s="5"/>
    </row>
    <row r="352" spans="1:32" ht="15">
      <c r="A352" s="24" t="s">
        <v>12913</v>
      </c>
      <c r="B352" s="15">
        <f t="shared" si="116"/>
        <v>0</v>
      </c>
      <c r="C352" s="22" t="s">
        <v>12914</v>
      </c>
      <c r="D352" s="10">
        <f t="shared" si="123"/>
        <v>0</v>
      </c>
      <c r="E352" s="17">
        <f t="shared" si="117"/>
        <v>0</v>
      </c>
      <c r="F352" s="18">
        <f t="shared" si="124"/>
        <v>0</v>
      </c>
      <c r="G352" s="19">
        <f t="shared" si="109"/>
        <v>0</v>
      </c>
      <c r="H352" s="23">
        <v>0</v>
      </c>
      <c r="I352" s="17">
        <f t="shared" si="118"/>
        <v>0</v>
      </c>
      <c r="J352" s="10">
        <f t="shared" si="125"/>
        <v>0</v>
      </c>
      <c r="K352" s="17">
        <f t="shared" si="126"/>
        <v>0</v>
      </c>
      <c r="L352" s="3">
        <f t="shared" si="119"/>
        <v>0</v>
      </c>
      <c r="M352" s="31">
        <v>0</v>
      </c>
      <c r="N352" s="30">
        <f t="shared" si="110"/>
        <v>0</v>
      </c>
      <c r="O352" s="17">
        <f t="shared" si="120"/>
        <v>0</v>
      </c>
      <c r="P352" s="17">
        <f t="shared" si="127"/>
        <v>0</v>
      </c>
      <c r="R352" s="17">
        <f t="shared" si="129"/>
        <v>0</v>
      </c>
      <c r="S352" s="17">
        <f t="shared" si="129"/>
        <v>0</v>
      </c>
      <c r="T352" s="17">
        <f t="shared" si="129"/>
        <v>0</v>
      </c>
      <c r="U352" s="17">
        <f t="shared" si="129"/>
        <v>0</v>
      </c>
      <c r="V352" s="17">
        <f t="shared" si="129"/>
        <v>0</v>
      </c>
      <c r="W352" s="17">
        <f t="shared" si="129"/>
        <v>0</v>
      </c>
      <c r="X352" s="17">
        <f t="shared" si="129"/>
        <v>0</v>
      </c>
      <c r="Z352" s="17">
        <f t="shared" si="130"/>
        <v>0</v>
      </c>
      <c r="AA352" s="17">
        <f t="shared" si="130"/>
        <v>0</v>
      </c>
      <c r="AB352" s="17">
        <f t="shared" si="130"/>
        <v>0</v>
      </c>
      <c r="AC352" s="17">
        <f t="shared" si="130"/>
        <v>0</v>
      </c>
      <c r="AE352" s="36">
        <f t="shared" si="111"/>
        <v>0</v>
      </c>
      <c r="AF352" s="33"/>
    </row>
    <row r="353" spans="1:32" ht="15">
      <c r="A353" s="24" t="s">
        <v>12915</v>
      </c>
      <c r="B353" s="15">
        <f t="shared" si="116"/>
        <v>0</v>
      </c>
      <c r="C353" s="22" t="s">
        <v>12916</v>
      </c>
      <c r="D353" s="10">
        <f t="shared" si="123"/>
        <v>0</v>
      </c>
      <c r="E353" s="17">
        <f t="shared" si="117"/>
        <v>0</v>
      </c>
      <c r="F353" s="18">
        <f t="shared" si="124"/>
        <v>0</v>
      </c>
      <c r="G353" s="19">
        <f t="shared" si="109"/>
        <v>0</v>
      </c>
      <c r="H353" s="23">
        <v>0</v>
      </c>
      <c r="I353" s="17">
        <f t="shared" si="118"/>
        <v>0</v>
      </c>
      <c r="J353" s="10">
        <f t="shared" si="125"/>
        <v>0</v>
      </c>
      <c r="K353" s="17">
        <f t="shared" si="126"/>
        <v>0</v>
      </c>
      <c r="L353" s="3">
        <f t="shared" si="119"/>
        <v>0</v>
      </c>
      <c r="M353" s="31">
        <v>0</v>
      </c>
      <c r="N353" s="30">
        <f t="shared" si="110"/>
        <v>0</v>
      </c>
      <c r="O353" s="17">
        <f t="shared" si="120"/>
        <v>0</v>
      </c>
      <c r="P353" s="17">
        <f t="shared" si="127"/>
        <v>0</v>
      </c>
      <c r="R353" s="17">
        <f t="shared" si="129"/>
        <v>0</v>
      </c>
      <c r="S353" s="17">
        <f t="shared" si="129"/>
        <v>0</v>
      </c>
      <c r="T353" s="17">
        <f t="shared" si="129"/>
        <v>0</v>
      </c>
      <c r="U353" s="17">
        <f t="shared" si="129"/>
        <v>0</v>
      </c>
      <c r="V353" s="17">
        <f t="shared" si="129"/>
        <v>0</v>
      </c>
      <c r="W353" s="17">
        <f t="shared" si="129"/>
        <v>0</v>
      </c>
      <c r="X353" s="17">
        <f t="shared" si="129"/>
        <v>0</v>
      </c>
      <c r="Z353" s="17">
        <f t="shared" si="130"/>
        <v>0</v>
      </c>
      <c r="AA353" s="17">
        <f t="shared" si="130"/>
        <v>0</v>
      </c>
      <c r="AB353" s="17">
        <f t="shared" si="130"/>
        <v>0</v>
      </c>
      <c r="AC353" s="17">
        <f t="shared" si="130"/>
        <v>0</v>
      </c>
      <c r="AE353" s="36">
        <f t="shared" si="111"/>
        <v>0</v>
      </c>
      <c r="AF353" s="33"/>
    </row>
    <row r="354" spans="1:32" ht="15">
      <c r="A354" s="24" t="s">
        <v>12917</v>
      </c>
      <c r="B354" s="15">
        <f t="shared" si="116"/>
        <v>0</v>
      </c>
      <c r="C354" s="22" t="s">
        <v>12918</v>
      </c>
      <c r="D354" s="10">
        <f t="shared" si="123"/>
        <v>0</v>
      </c>
      <c r="E354" s="17">
        <f t="shared" si="117"/>
        <v>0</v>
      </c>
      <c r="F354" s="18">
        <f t="shared" si="124"/>
        <v>0</v>
      </c>
      <c r="G354" s="19">
        <f t="shared" si="109"/>
        <v>0</v>
      </c>
      <c r="H354" s="23">
        <v>0</v>
      </c>
      <c r="I354" s="17">
        <f t="shared" si="118"/>
        <v>0</v>
      </c>
      <c r="J354" s="10">
        <f t="shared" si="125"/>
        <v>0</v>
      </c>
      <c r="K354" s="17">
        <f t="shared" si="126"/>
        <v>0</v>
      </c>
      <c r="L354" s="3">
        <f t="shared" si="119"/>
        <v>0</v>
      </c>
      <c r="M354" s="31">
        <v>0</v>
      </c>
      <c r="N354" s="30">
        <f t="shared" si="110"/>
        <v>0</v>
      </c>
      <c r="O354" s="17">
        <f t="shared" si="120"/>
        <v>0</v>
      </c>
      <c r="P354" s="17">
        <f t="shared" si="127"/>
        <v>0</v>
      </c>
      <c r="R354" s="17">
        <f t="shared" si="129"/>
        <v>0</v>
      </c>
      <c r="S354" s="17">
        <f t="shared" si="129"/>
        <v>0</v>
      </c>
      <c r="T354" s="17">
        <f t="shared" si="129"/>
        <v>0</v>
      </c>
      <c r="U354" s="17">
        <f t="shared" si="129"/>
        <v>0</v>
      </c>
      <c r="V354" s="17">
        <f t="shared" si="129"/>
        <v>0</v>
      </c>
      <c r="W354" s="17">
        <f t="shared" si="129"/>
        <v>0</v>
      </c>
      <c r="X354" s="17">
        <f t="shared" si="129"/>
        <v>0</v>
      </c>
      <c r="Z354" s="17">
        <f t="shared" si="130"/>
        <v>0</v>
      </c>
      <c r="AA354" s="17">
        <f t="shared" si="130"/>
        <v>0</v>
      </c>
      <c r="AB354" s="17">
        <f t="shared" si="130"/>
        <v>0</v>
      </c>
      <c r="AC354" s="17">
        <f t="shared" si="130"/>
        <v>0</v>
      </c>
      <c r="AE354" s="36">
        <f t="shared" si="111"/>
        <v>0</v>
      </c>
      <c r="AF354" s="5"/>
    </row>
    <row r="355" spans="1:32" ht="15">
      <c r="A355" s="24" t="s">
        <v>12919</v>
      </c>
      <c r="B355" s="15">
        <f t="shared" si="116"/>
        <v>0</v>
      </c>
      <c r="C355" s="22" t="s">
        <v>12920</v>
      </c>
      <c r="D355" s="10">
        <f t="shared" si="123"/>
        <v>0</v>
      </c>
      <c r="E355" s="17">
        <f t="shared" si="117"/>
        <v>0</v>
      </c>
      <c r="F355" s="18">
        <f t="shared" si="124"/>
        <v>0</v>
      </c>
      <c r="G355" s="19">
        <f t="shared" si="109"/>
        <v>0</v>
      </c>
      <c r="H355" s="23">
        <v>0</v>
      </c>
      <c r="I355" s="17">
        <f t="shared" si="118"/>
        <v>0</v>
      </c>
      <c r="J355" s="10">
        <f t="shared" si="125"/>
        <v>0</v>
      </c>
      <c r="K355" s="17">
        <f t="shared" si="126"/>
        <v>0</v>
      </c>
      <c r="L355" s="3">
        <f t="shared" si="119"/>
        <v>0</v>
      </c>
      <c r="M355" s="31">
        <v>0</v>
      </c>
      <c r="N355" s="30">
        <f t="shared" si="110"/>
        <v>0</v>
      </c>
      <c r="O355" s="17">
        <f t="shared" si="120"/>
        <v>0</v>
      </c>
      <c r="P355" s="17">
        <f t="shared" si="127"/>
        <v>0</v>
      </c>
      <c r="R355" s="17">
        <f t="shared" si="129"/>
        <v>0</v>
      </c>
      <c r="S355" s="17">
        <f t="shared" si="129"/>
        <v>0</v>
      </c>
      <c r="T355" s="17">
        <f t="shared" si="129"/>
        <v>0</v>
      </c>
      <c r="U355" s="17">
        <f t="shared" si="129"/>
        <v>0</v>
      </c>
      <c r="V355" s="17">
        <f t="shared" si="129"/>
        <v>0</v>
      </c>
      <c r="W355" s="17">
        <f t="shared" si="129"/>
        <v>0</v>
      </c>
      <c r="X355" s="17">
        <f t="shared" si="129"/>
        <v>0</v>
      </c>
      <c r="Z355" s="17">
        <f t="shared" si="130"/>
        <v>0</v>
      </c>
      <c r="AA355" s="17">
        <f t="shared" si="130"/>
        <v>0</v>
      </c>
      <c r="AB355" s="17">
        <f t="shared" si="130"/>
        <v>0</v>
      </c>
      <c r="AC355" s="17">
        <f t="shared" si="130"/>
        <v>0</v>
      </c>
      <c r="AE355" s="36">
        <f t="shared" si="111"/>
        <v>0</v>
      </c>
      <c r="AF355" s="5"/>
    </row>
    <row r="356" spans="1:32" ht="15">
      <c r="A356" s="24" t="s">
        <v>12921</v>
      </c>
      <c r="B356" s="15">
        <f t="shared" si="116"/>
        <v>0</v>
      </c>
      <c r="C356" s="22" t="s">
        <v>12922</v>
      </c>
      <c r="D356" s="10">
        <f t="shared" si="123"/>
        <v>0</v>
      </c>
      <c r="E356" s="17">
        <f t="shared" si="117"/>
        <v>0</v>
      </c>
      <c r="F356" s="18">
        <f t="shared" si="124"/>
        <v>0</v>
      </c>
      <c r="G356" s="19">
        <f t="shared" si="109"/>
        <v>0</v>
      </c>
      <c r="H356" s="23">
        <v>0</v>
      </c>
      <c r="I356" s="17">
        <f t="shared" si="118"/>
        <v>0</v>
      </c>
      <c r="J356" s="10">
        <f t="shared" si="125"/>
        <v>0</v>
      </c>
      <c r="K356" s="17">
        <f t="shared" si="126"/>
        <v>0</v>
      </c>
      <c r="L356" s="3">
        <f t="shared" si="119"/>
        <v>0</v>
      </c>
      <c r="M356" s="31">
        <v>0</v>
      </c>
      <c r="N356" s="30">
        <f t="shared" si="110"/>
        <v>0</v>
      </c>
      <c r="O356" s="17">
        <f t="shared" si="120"/>
        <v>0</v>
      </c>
      <c r="P356" s="17">
        <f t="shared" si="127"/>
        <v>0</v>
      </c>
      <c r="R356" s="17">
        <f t="shared" si="129"/>
        <v>0</v>
      </c>
      <c r="S356" s="17">
        <f t="shared" si="129"/>
        <v>0</v>
      </c>
      <c r="T356" s="17">
        <f t="shared" si="129"/>
        <v>0</v>
      </c>
      <c r="U356" s="17">
        <f t="shared" si="129"/>
        <v>0</v>
      </c>
      <c r="V356" s="17">
        <f t="shared" si="129"/>
        <v>0</v>
      </c>
      <c r="W356" s="17">
        <f t="shared" si="129"/>
        <v>0</v>
      </c>
      <c r="X356" s="17">
        <f t="shared" si="129"/>
        <v>0</v>
      </c>
      <c r="Z356" s="17">
        <f t="shared" si="130"/>
        <v>0</v>
      </c>
      <c r="AA356" s="17">
        <f t="shared" si="130"/>
        <v>0</v>
      </c>
      <c r="AB356" s="17">
        <f t="shared" si="130"/>
        <v>0</v>
      </c>
      <c r="AC356" s="17">
        <f t="shared" si="130"/>
        <v>0</v>
      </c>
      <c r="AE356" s="36">
        <f t="shared" si="111"/>
        <v>0</v>
      </c>
      <c r="AF356" s="33"/>
    </row>
    <row r="357" spans="1:32" ht="15">
      <c r="A357" s="24" t="s">
        <v>12923</v>
      </c>
      <c r="B357" s="15">
        <f t="shared" si="116"/>
        <v>0</v>
      </c>
      <c r="C357" s="22" t="s">
        <v>12924</v>
      </c>
      <c r="D357" s="10">
        <f t="shared" si="123"/>
        <v>0</v>
      </c>
      <c r="E357" s="17">
        <f t="shared" si="117"/>
        <v>0</v>
      </c>
      <c r="F357" s="18">
        <f t="shared" si="124"/>
        <v>0</v>
      </c>
      <c r="G357" s="19">
        <f t="shared" si="109"/>
        <v>0</v>
      </c>
      <c r="H357" s="23">
        <v>0</v>
      </c>
      <c r="I357" s="17">
        <f t="shared" si="118"/>
        <v>0</v>
      </c>
      <c r="J357" s="10">
        <f t="shared" si="125"/>
        <v>0</v>
      </c>
      <c r="K357" s="17">
        <f t="shared" si="126"/>
        <v>0</v>
      </c>
      <c r="L357" s="3">
        <f t="shared" si="119"/>
        <v>0</v>
      </c>
      <c r="M357" s="31">
        <v>0</v>
      </c>
      <c r="N357" s="30">
        <f t="shared" si="110"/>
        <v>0</v>
      </c>
      <c r="O357" s="17">
        <f t="shared" si="120"/>
        <v>0</v>
      </c>
      <c r="P357" s="17">
        <f t="shared" si="127"/>
        <v>0</v>
      </c>
      <c r="R357" s="17">
        <f t="shared" si="129"/>
        <v>0</v>
      </c>
      <c r="S357" s="17">
        <f t="shared" si="129"/>
        <v>0</v>
      </c>
      <c r="T357" s="17">
        <f t="shared" si="129"/>
        <v>0</v>
      </c>
      <c r="U357" s="17">
        <f t="shared" si="129"/>
        <v>0</v>
      </c>
      <c r="V357" s="17">
        <f t="shared" si="129"/>
        <v>0</v>
      </c>
      <c r="W357" s="17">
        <f t="shared" si="129"/>
        <v>0</v>
      </c>
      <c r="X357" s="17">
        <f t="shared" si="129"/>
        <v>0</v>
      </c>
      <c r="Z357" s="17">
        <f t="shared" si="130"/>
        <v>0</v>
      </c>
      <c r="AA357" s="17">
        <f t="shared" si="130"/>
        <v>0</v>
      </c>
      <c r="AB357" s="17">
        <f t="shared" si="130"/>
        <v>0</v>
      </c>
      <c r="AC357" s="17">
        <f t="shared" si="130"/>
        <v>0</v>
      </c>
      <c r="AE357" s="36">
        <f t="shared" si="111"/>
        <v>0</v>
      </c>
      <c r="AF357" s="33"/>
    </row>
    <row r="358" spans="1:32" ht="15">
      <c r="A358" s="24" t="s">
        <v>12925</v>
      </c>
      <c r="B358" s="15">
        <f t="shared" si="116"/>
        <v>0</v>
      </c>
      <c r="C358" s="22" t="s">
        <v>12926</v>
      </c>
      <c r="D358" s="10">
        <f t="shared" si="123"/>
        <v>0</v>
      </c>
      <c r="E358" s="17">
        <f t="shared" si="117"/>
        <v>0</v>
      </c>
      <c r="F358" s="18">
        <f t="shared" si="124"/>
        <v>0</v>
      </c>
      <c r="G358" s="19">
        <f t="shared" si="109"/>
        <v>0</v>
      </c>
      <c r="H358" s="23">
        <v>0</v>
      </c>
      <c r="I358" s="17">
        <f t="shared" si="118"/>
        <v>0</v>
      </c>
      <c r="J358" s="10">
        <f t="shared" si="125"/>
        <v>0</v>
      </c>
      <c r="K358" s="17">
        <f t="shared" si="126"/>
        <v>0</v>
      </c>
      <c r="L358" s="3">
        <f t="shared" si="119"/>
        <v>0</v>
      </c>
      <c r="M358" s="31">
        <v>0</v>
      </c>
      <c r="N358" s="30">
        <f t="shared" si="110"/>
        <v>0</v>
      </c>
      <c r="O358" s="17">
        <f t="shared" si="120"/>
        <v>0</v>
      </c>
      <c r="P358" s="17">
        <f t="shared" si="127"/>
        <v>0</v>
      </c>
      <c r="R358" s="17">
        <f t="shared" ref="R358:X367" si="131">SUMPRODUCT(R$374:R$599*(LEFT($A$374:$A$599,LEN($A358))=$A358))</f>
        <v>0</v>
      </c>
      <c r="S358" s="17">
        <f t="shared" si="131"/>
        <v>0</v>
      </c>
      <c r="T358" s="17">
        <f t="shared" si="131"/>
        <v>0</v>
      </c>
      <c r="U358" s="17">
        <f t="shared" si="131"/>
        <v>0</v>
      </c>
      <c r="V358" s="17">
        <f t="shared" si="131"/>
        <v>0</v>
      </c>
      <c r="W358" s="17">
        <f t="shared" si="131"/>
        <v>0</v>
      </c>
      <c r="X358" s="17">
        <f t="shared" si="131"/>
        <v>0</v>
      </c>
      <c r="Z358" s="17">
        <f t="shared" si="130"/>
        <v>0</v>
      </c>
      <c r="AA358" s="17">
        <f t="shared" si="130"/>
        <v>0</v>
      </c>
      <c r="AB358" s="17">
        <f t="shared" si="130"/>
        <v>0</v>
      </c>
      <c r="AC358" s="17">
        <f t="shared" si="130"/>
        <v>0</v>
      </c>
      <c r="AE358" s="36">
        <f t="shared" si="111"/>
        <v>0</v>
      </c>
      <c r="AF358" s="5"/>
    </row>
    <row r="359" spans="1:32" ht="15">
      <c r="A359" s="24" t="s">
        <v>12927</v>
      </c>
      <c r="B359" s="15">
        <f t="shared" si="116"/>
        <v>0</v>
      </c>
      <c r="C359" s="22" t="s">
        <v>12928</v>
      </c>
      <c r="D359" s="10">
        <f t="shared" si="123"/>
        <v>0</v>
      </c>
      <c r="E359" s="17">
        <f t="shared" si="117"/>
        <v>0</v>
      </c>
      <c r="F359" s="18">
        <f t="shared" si="124"/>
        <v>0</v>
      </c>
      <c r="G359" s="19">
        <f t="shared" si="109"/>
        <v>0</v>
      </c>
      <c r="H359" s="23">
        <v>0</v>
      </c>
      <c r="I359" s="17">
        <f t="shared" si="118"/>
        <v>0</v>
      </c>
      <c r="J359" s="10">
        <f t="shared" si="125"/>
        <v>0</v>
      </c>
      <c r="K359" s="17">
        <f t="shared" si="126"/>
        <v>0</v>
      </c>
      <c r="L359" s="3">
        <f t="shared" si="119"/>
        <v>0</v>
      </c>
      <c r="M359" s="31">
        <v>0</v>
      </c>
      <c r="N359" s="30">
        <f t="shared" si="110"/>
        <v>0</v>
      </c>
      <c r="O359" s="17">
        <f t="shared" si="120"/>
        <v>0</v>
      </c>
      <c r="P359" s="17">
        <f t="shared" si="127"/>
        <v>0</v>
      </c>
      <c r="R359" s="17">
        <f t="shared" si="131"/>
        <v>0</v>
      </c>
      <c r="S359" s="17">
        <f t="shared" si="131"/>
        <v>0</v>
      </c>
      <c r="T359" s="17">
        <f t="shared" si="131"/>
        <v>0</v>
      </c>
      <c r="U359" s="17">
        <f t="shared" si="131"/>
        <v>0</v>
      </c>
      <c r="V359" s="17">
        <f t="shared" si="131"/>
        <v>0</v>
      </c>
      <c r="W359" s="17">
        <f t="shared" si="131"/>
        <v>0</v>
      </c>
      <c r="X359" s="17">
        <f t="shared" si="131"/>
        <v>0</v>
      </c>
      <c r="Z359" s="17">
        <f t="shared" si="130"/>
        <v>0</v>
      </c>
      <c r="AA359" s="17">
        <f t="shared" si="130"/>
        <v>0</v>
      </c>
      <c r="AB359" s="17">
        <f t="shared" si="130"/>
        <v>0</v>
      </c>
      <c r="AC359" s="17">
        <f t="shared" si="130"/>
        <v>0</v>
      </c>
      <c r="AE359" s="36">
        <f t="shared" si="111"/>
        <v>0</v>
      </c>
      <c r="AF359" s="5"/>
    </row>
    <row r="360" spans="1:32" ht="15">
      <c r="A360" s="24" t="s">
        <v>12929</v>
      </c>
      <c r="B360" s="15">
        <f t="shared" si="116"/>
        <v>0</v>
      </c>
      <c r="C360" s="22" t="s">
        <v>12930</v>
      </c>
      <c r="D360" s="10">
        <f t="shared" si="123"/>
        <v>0</v>
      </c>
      <c r="E360" s="17">
        <f t="shared" si="117"/>
        <v>0</v>
      </c>
      <c r="F360" s="18">
        <f t="shared" si="124"/>
        <v>0</v>
      </c>
      <c r="G360" s="19">
        <f t="shared" si="109"/>
        <v>0</v>
      </c>
      <c r="H360" s="23">
        <v>0</v>
      </c>
      <c r="I360" s="17">
        <f t="shared" si="118"/>
        <v>0</v>
      </c>
      <c r="J360" s="10">
        <f t="shared" si="125"/>
        <v>0</v>
      </c>
      <c r="K360" s="17">
        <f t="shared" si="126"/>
        <v>0</v>
      </c>
      <c r="L360" s="3">
        <f t="shared" si="119"/>
        <v>0</v>
      </c>
      <c r="M360" s="31">
        <v>0</v>
      </c>
      <c r="N360" s="30">
        <f t="shared" si="110"/>
        <v>0</v>
      </c>
      <c r="O360" s="17">
        <f t="shared" si="120"/>
        <v>0</v>
      </c>
      <c r="P360" s="17">
        <f t="shared" si="127"/>
        <v>0</v>
      </c>
      <c r="R360" s="17">
        <f t="shared" si="131"/>
        <v>0</v>
      </c>
      <c r="S360" s="17">
        <f t="shared" si="131"/>
        <v>0</v>
      </c>
      <c r="T360" s="17">
        <f t="shared" si="131"/>
        <v>0</v>
      </c>
      <c r="U360" s="17">
        <f t="shared" si="131"/>
        <v>0</v>
      </c>
      <c r="V360" s="17">
        <f t="shared" si="131"/>
        <v>0</v>
      </c>
      <c r="W360" s="17">
        <f t="shared" si="131"/>
        <v>0</v>
      </c>
      <c r="X360" s="17">
        <f t="shared" si="131"/>
        <v>0</v>
      </c>
      <c r="Z360" s="17">
        <f t="shared" si="130"/>
        <v>0</v>
      </c>
      <c r="AA360" s="17">
        <f t="shared" si="130"/>
        <v>0</v>
      </c>
      <c r="AB360" s="17">
        <f t="shared" si="130"/>
        <v>0</v>
      </c>
      <c r="AC360" s="17">
        <f t="shared" si="130"/>
        <v>0</v>
      </c>
      <c r="AE360" s="36">
        <f t="shared" si="111"/>
        <v>0</v>
      </c>
      <c r="AF360" s="33"/>
    </row>
    <row r="361" spans="1:32" ht="15">
      <c r="A361" s="24" t="s">
        <v>12931</v>
      </c>
      <c r="B361" s="15">
        <f t="shared" si="116"/>
        <v>0</v>
      </c>
      <c r="C361" s="22" t="s">
        <v>12932</v>
      </c>
      <c r="D361" s="10">
        <f t="shared" si="123"/>
        <v>0</v>
      </c>
      <c r="E361" s="17">
        <f t="shared" si="117"/>
        <v>0</v>
      </c>
      <c r="F361" s="18">
        <f t="shared" si="124"/>
        <v>0</v>
      </c>
      <c r="G361" s="19">
        <f t="shared" ref="G361:G373" si="132">U361+S361</f>
        <v>0</v>
      </c>
      <c r="H361" s="23">
        <v>0</v>
      </c>
      <c r="I361" s="17">
        <f t="shared" si="118"/>
        <v>0</v>
      </c>
      <c r="J361" s="10">
        <f t="shared" si="125"/>
        <v>0</v>
      </c>
      <c r="K361" s="17">
        <f t="shared" si="126"/>
        <v>0</v>
      </c>
      <c r="L361" s="3">
        <f t="shared" si="119"/>
        <v>0</v>
      </c>
      <c r="M361" s="31">
        <v>0</v>
      </c>
      <c r="N361" s="30">
        <f t="shared" ref="N361:N373" si="133">V361+X361</f>
        <v>0</v>
      </c>
      <c r="O361" s="17">
        <f t="shared" si="120"/>
        <v>0</v>
      </c>
      <c r="P361" s="17">
        <f t="shared" si="127"/>
        <v>0</v>
      </c>
      <c r="R361" s="17">
        <f t="shared" si="131"/>
        <v>0</v>
      </c>
      <c r="S361" s="17">
        <f t="shared" si="131"/>
        <v>0</v>
      </c>
      <c r="T361" s="17">
        <f t="shared" si="131"/>
        <v>0</v>
      </c>
      <c r="U361" s="17">
        <f t="shared" si="131"/>
        <v>0</v>
      </c>
      <c r="V361" s="17">
        <f t="shared" si="131"/>
        <v>0</v>
      </c>
      <c r="W361" s="17">
        <f t="shared" si="131"/>
        <v>0</v>
      </c>
      <c r="X361" s="17">
        <f t="shared" si="131"/>
        <v>0</v>
      </c>
      <c r="Z361" s="17">
        <f t="shared" si="130"/>
        <v>0</v>
      </c>
      <c r="AA361" s="17">
        <f t="shared" si="130"/>
        <v>0</v>
      </c>
      <c r="AB361" s="17">
        <f t="shared" si="130"/>
        <v>0</v>
      </c>
      <c r="AC361" s="17">
        <f t="shared" si="130"/>
        <v>0</v>
      </c>
      <c r="AE361" s="36">
        <f t="shared" ref="AE361:AE373" si="134">+(AC361-T361)+(W361-AA361)</f>
        <v>0</v>
      </c>
      <c r="AF361" s="33"/>
    </row>
    <row r="362" spans="1:32" ht="15">
      <c r="A362" s="24" t="s">
        <v>12933</v>
      </c>
      <c r="B362" s="15">
        <f t="shared" si="116"/>
        <v>0</v>
      </c>
      <c r="C362" s="22" t="s">
        <v>12934</v>
      </c>
      <c r="D362" s="10">
        <f t="shared" si="123"/>
        <v>0</v>
      </c>
      <c r="E362" s="17">
        <f t="shared" si="117"/>
        <v>0</v>
      </c>
      <c r="F362" s="18">
        <f t="shared" si="124"/>
        <v>0</v>
      </c>
      <c r="G362" s="19">
        <f t="shared" si="132"/>
        <v>0</v>
      </c>
      <c r="H362" s="23">
        <v>0</v>
      </c>
      <c r="I362" s="17">
        <f t="shared" si="118"/>
        <v>0</v>
      </c>
      <c r="J362" s="10">
        <f t="shared" si="125"/>
        <v>0</v>
      </c>
      <c r="K362" s="17">
        <f t="shared" si="126"/>
        <v>0</v>
      </c>
      <c r="L362" s="3">
        <f t="shared" si="119"/>
        <v>0</v>
      </c>
      <c r="M362" s="31">
        <v>0</v>
      </c>
      <c r="N362" s="30">
        <f t="shared" si="133"/>
        <v>0</v>
      </c>
      <c r="O362" s="17">
        <f t="shared" si="120"/>
        <v>0</v>
      </c>
      <c r="P362" s="17">
        <f t="shared" si="127"/>
        <v>0</v>
      </c>
      <c r="R362" s="17">
        <f t="shared" si="131"/>
        <v>0</v>
      </c>
      <c r="S362" s="17">
        <f t="shared" si="131"/>
        <v>0</v>
      </c>
      <c r="T362" s="17">
        <f t="shared" si="131"/>
        <v>0</v>
      </c>
      <c r="U362" s="17">
        <f t="shared" si="131"/>
        <v>0</v>
      </c>
      <c r="V362" s="17">
        <f t="shared" si="131"/>
        <v>0</v>
      </c>
      <c r="W362" s="17">
        <f t="shared" si="131"/>
        <v>0</v>
      </c>
      <c r="X362" s="17">
        <f t="shared" si="131"/>
        <v>0</v>
      </c>
      <c r="Z362" s="17">
        <f t="shared" si="130"/>
        <v>0</v>
      </c>
      <c r="AA362" s="17">
        <f t="shared" si="130"/>
        <v>0</v>
      </c>
      <c r="AB362" s="17">
        <f t="shared" si="130"/>
        <v>0</v>
      </c>
      <c r="AC362" s="17">
        <f t="shared" si="130"/>
        <v>0</v>
      </c>
      <c r="AE362" s="36">
        <f t="shared" si="134"/>
        <v>0</v>
      </c>
      <c r="AF362" s="5"/>
    </row>
    <row r="363" spans="1:32" ht="15">
      <c r="A363" s="24" t="s">
        <v>12935</v>
      </c>
      <c r="B363" s="15">
        <f t="shared" si="116"/>
        <v>0</v>
      </c>
      <c r="C363" s="22" t="s">
        <v>12936</v>
      </c>
      <c r="D363" s="10">
        <f t="shared" si="123"/>
        <v>0</v>
      </c>
      <c r="E363" s="17">
        <f t="shared" si="117"/>
        <v>0</v>
      </c>
      <c r="F363" s="18">
        <f t="shared" si="124"/>
        <v>0</v>
      </c>
      <c r="G363" s="19">
        <f t="shared" si="132"/>
        <v>0</v>
      </c>
      <c r="H363" s="20">
        <v>0</v>
      </c>
      <c r="I363" s="17">
        <f t="shared" si="118"/>
        <v>0</v>
      </c>
      <c r="J363" s="10">
        <f t="shared" si="125"/>
        <v>0</v>
      </c>
      <c r="K363" s="17">
        <f t="shared" si="126"/>
        <v>0</v>
      </c>
      <c r="L363" s="3">
        <f t="shared" si="119"/>
        <v>0</v>
      </c>
      <c r="M363" s="31">
        <v>0</v>
      </c>
      <c r="N363" s="30">
        <f t="shared" si="133"/>
        <v>0</v>
      </c>
      <c r="O363" s="17">
        <f t="shared" si="120"/>
        <v>0</v>
      </c>
      <c r="P363" s="17">
        <f t="shared" si="127"/>
        <v>0</v>
      </c>
      <c r="R363" s="17">
        <f t="shared" si="131"/>
        <v>0</v>
      </c>
      <c r="S363" s="17">
        <f t="shared" si="131"/>
        <v>0</v>
      </c>
      <c r="T363" s="17">
        <f t="shared" si="131"/>
        <v>0</v>
      </c>
      <c r="U363" s="17">
        <f t="shared" si="131"/>
        <v>0</v>
      </c>
      <c r="V363" s="17">
        <f t="shared" si="131"/>
        <v>0</v>
      </c>
      <c r="W363" s="17">
        <f t="shared" si="131"/>
        <v>0</v>
      </c>
      <c r="X363" s="17">
        <f t="shared" si="131"/>
        <v>0</v>
      </c>
      <c r="Z363" s="17">
        <f t="shared" si="130"/>
        <v>0</v>
      </c>
      <c r="AA363" s="17">
        <f t="shared" si="130"/>
        <v>0</v>
      </c>
      <c r="AB363" s="17">
        <f t="shared" si="130"/>
        <v>0</v>
      </c>
      <c r="AC363" s="17">
        <f t="shared" si="130"/>
        <v>0</v>
      </c>
      <c r="AE363" s="36">
        <f t="shared" si="134"/>
        <v>0</v>
      </c>
      <c r="AF363" s="5"/>
    </row>
    <row r="364" spans="1:32" ht="15">
      <c r="A364" s="24" t="s">
        <v>12937</v>
      </c>
      <c r="B364" s="15">
        <f t="shared" si="116"/>
        <v>0</v>
      </c>
      <c r="C364" s="22" t="s">
        <v>12938</v>
      </c>
      <c r="D364" s="10">
        <f t="shared" si="123"/>
        <v>0</v>
      </c>
      <c r="E364" s="17">
        <f t="shared" si="117"/>
        <v>0</v>
      </c>
      <c r="F364" s="18">
        <f t="shared" si="124"/>
        <v>0</v>
      </c>
      <c r="G364" s="19">
        <f t="shared" si="132"/>
        <v>0</v>
      </c>
      <c r="H364" s="23">
        <v>0</v>
      </c>
      <c r="I364" s="17">
        <f t="shared" si="118"/>
        <v>0</v>
      </c>
      <c r="J364" s="10">
        <f t="shared" si="125"/>
        <v>0</v>
      </c>
      <c r="K364" s="17">
        <f t="shared" si="126"/>
        <v>0</v>
      </c>
      <c r="L364" s="3">
        <f t="shared" si="119"/>
        <v>0</v>
      </c>
      <c r="M364" s="31">
        <v>0</v>
      </c>
      <c r="N364" s="30">
        <f t="shared" si="133"/>
        <v>0</v>
      </c>
      <c r="O364" s="17">
        <f t="shared" si="120"/>
        <v>0</v>
      </c>
      <c r="P364" s="17">
        <f t="shared" si="127"/>
        <v>0</v>
      </c>
      <c r="R364" s="17">
        <f t="shared" si="131"/>
        <v>0</v>
      </c>
      <c r="S364" s="17">
        <f t="shared" si="131"/>
        <v>0</v>
      </c>
      <c r="T364" s="17">
        <f t="shared" si="131"/>
        <v>0</v>
      </c>
      <c r="U364" s="17">
        <f t="shared" si="131"/>
        <v>0</v>
      </c>
      <c r="V364" s="17">
        <f t="shared" si="131"/>
        <v>0</v>
      </c>
      <c r="W364" s="17">
        <f t="shared" si="131"/>
        <v>0</v>
      </c>
      <c r="X364" s="17">
        <f t="shared" si="131"/>
        <v>0</v>
      </c>
      <c r="Z364" s="17">
        <f t="shared" si="130"/>
        <v>0</v>
      </c>
      <c r="AA364" s="17">
        <f t="shared" si="130"/>
        <v>0</v>
      </c>
      <c r="AB364" s="17">
        <f t="shared" si="130"/>
        <v>0</v>
      </c>
      <c r="AC364" s="17">
        <f t="shared" si="130"/>
        <v>0</v>
      </c>
      <c r="AE364" s="36">
        <f t="shared" si="134"/>
        <v>0</v>
      </c>
      <c r="AF364" s="33"/>
    </row>
    <row r="365" spans="1:32" ht="15">
      <c r="A365" s="24" t="s">
        <v>12939</v>
      </c>
      <c r="B365" s="15">
        <f t="shared" si="116"/>
        <v>0</v>
      </c>
      <c r="C365" s="22" t="s">
        <v>12940</v>
      </c>
      <c r="D365" s="10">
        <f t="shared" si="123"/>
        <v>0</v>
      </c>
      <c r="E365" s="17">
        <f t="shared" si="117"/>
        <v>0</v>
      </c>
      <c r="F365" s="18">
        <f t="shared" si="124"/>
        <v>0</v>
      </c>
      <c r="G365" s="19">
        <f t="shared" si="132"/>
        <v>0</v>
      </c>
      <c r="H365" s="23">
        <v>0</v>
      </c>
      <c r="I365" s="17">
        <f t="shared" si="118"/>
        <v>0</v>
      </c>
      <c r="J365" s="10">
        <f t="shared" si="125"/>
        <v>0</v>
      </c>
      <c r="K365" s="17">
        <f t="shared" si="126"/>
        <v>0</v>
      </c>
      <c r="L365" s="3">
        <f t="shared" si="119"/>
        <v>0</v>
      </c>
      <c r="M365" s="31">
        <v>0</v>
      </c>
      <c r="N365" s="30">
        <f t="shared" si="133"/>
        <v>0</v>
      </c>
      <c r="O365" s="17">
        <f t="shared" si="120"/>
        <v>0</v>
      </c>
      <c r="P365" s="17">
        <f t="shared" si="127"/>
        <v>0</v>
      </c>
      <c r="R365" s="17">
        <f t="shared" si="131"/>
        <v>0</v>
      </c>
      <c r="S365" s="17">
        <f t="shared" si="131"/>
        <v>0</v>
      </c>
      <c r="T365" s="17">
        <f t="shared" si="131"/>
        <v>0</v>
      </c>
      <c r="U365" s="17">
        <f t="shared" si="131"/>
        <v>0</v>
      </c>
      <c r="V365" s="17">
        <f t="shared" si="131"/>
        <v>0</v>
      </c>
      <c r="W365" s="17">
        <f t="shared" si="131"/>
        <v>0</v>
      </c>
      <c r="X365" s="17">
        <f t="shared" si="131"/>
        <v>0</v>
      </c>
      <c r="Z365" s="17">
        <f t="shared" si="130"/>
        <v>0</v>
      </c>
      <c r="AA365" s="17">
        <f t="shared" si="130"/>
        <v>0</v>
      </c>
      <c r="AB365" s="17">
        <f t="shared" si="130"/>
        <v>0</v>
      </c>
      <c r="AC365" s="17">
        <f t="shared" si="130"/>
        <v>0</v>
      </c>
      <c r="AE365" s="36">
        <f t="shared" si="134"/>
        <v>0</v>
      </c>
      <c r="AF365" s="33"/>
    </row>
    <row r="366" spans="1:32" ht="15">
      <c r="A366" s="24" t="s">
        <v>12941</v>
      </c>
      <c r="B366" s="15">
        <f t="shared" si="116"/>
        <v>0</v>
      </c>
      <c r="C366" s="22" t="s">
        <v>12942</v>
      </c>
      <c r="D366" s="10">
        <f t="shared" si="123"/>
        <v>0</v>
      </c>
      <c r="E366" s="17">
        <f t="shared" si="117"/>
        <v>0</v>
      </c>
      <c r="F366" s="18">
        <f t="shared" si="124"/>
        <v>0</v>
      </c>
      <c r="G366" s="19">
        <f t="shared" si="132"/>
        <v>0</v>
      </c>
      <c r="H366" s="23">
        <v>0</v>
      </c>
      <c r="I366" s="17">
        <f t="shared" si="118"/>
        <v>0</v>
      </c>
      <c r="J366" s="10">
        <f t="shared" si="125"/>
        <v>0</v>
      </c>
      <c r="K366" s="17">
        <f t="shared" si="126"/>
        <v>0</v>
      </c>
      <c r="L366" s="3">
        <f t="shared" si="119"/>
        <v>0</v>
      </c>
      <c r="M366" s="31">
        <v>0</v>
      </c>
      <c r="N366" s="30">
        <f t="shared" si="133"/>
        <v>0</v>
      </c>
      <c r="O366" s="17">
        <f t="shared" si="120"/>
        <v>0</v>
      </c>
      <c r="P366" s="17">
        <f t="shared" si="127"/>
        <v>0</v>
      </c>
      <c r="R366" s="17">
        <f t="shared" si="131"/>
        <v>0</v>
      </c>
      <c r="S366" s="17">
        <f t="shared" si="131"/>
        <v>0</v>
      </c>
      <c r="T366" s="17">
        <f t="shared" si="131"/>
        <v>0</v>
      </c>
      <c r="U366" s="17">
        <f t="shared" si="131"/>
        <v>0</v>
      </c>
      <c r="V366" s="17">
        <f t="shared" si="131"/>
        <v>0</v>
      </c>
      <c r="W366" s="17">
        <f t="shared" si="131"/>
        <v>0</v>
      </c>
      <c r="X366" s="17">
        <f t="shared" si="131"/>
        <v>0</v>
      </c>
      <c r="Z366" s="17">
        <f t="shared" si="130"/>
        <v>0</v>
      </c>
      <c r="AA366" s="17">
        <f t="shared" si="130"/>
        <v>0</v>
      </c>
      <c r="AB366" s="17">
        <f t="shared" si="130"/>
        <v>0</v>
      </c>
      <c r="AC366" s="17">
        <f t="shared" si="130"/>
        <v>0</v>
      </c>
      <c r="AE366" s="36">
        <f t="shared" si="134"/>
        <v>0</v>
      </c>
      <c r="AF366" s="5"/>
    </row>
    <row r="367" spans="1:32" ht="15">
      <c r="A367" s="24" t="s">
        <v>12943</v>
      </c>
      <c r="B367" s="15">
        <f t="shared" si="116"/>
        <v>0</v>
      </c>
      <c r="C367" s="22" t="s">
        <v>12944</v>
      </c>
      <c r="D367" s="10">
        <f t="shared" si="123"/>
        <v>0</v>
      </c>
      <c r="E367" s="17">
        <f t="shared" si="117"/>
        <v>0</v>
      </c>
      <c r="F367" s="18">
        <f t="shared" si="124"/>
        <v>0</v>
      </c>
      <c r="G367" s="19">
        <f t="shared" si="132"/>
        <v>0</v>
      </c>
      <c r="H367" s="23">
        <v>0</v>
      </c>
      <c r="I367" s="17">
        <f t="shared" si="118"/>
        <v>0</v>
      </c>
      <c r="J367" s="10">
        <f t="shared" si="125"/>
        <v>0</v>
      </c>
      <c r="K367" s="17">
        <f t="shared" si="126"/>
        <v>0</v>
      </c>
      <c r="L367" s="3">
        <f t="shared" si="119"/>
        <v>0</v>
      </c>
      <c r="M367" s="31">
        <v>0</v>
      </c>
      <c r="N367" s="30">
        <f t="shared" si="133"/>
        <v>0</v>
      </c>
      <c r="O367" s="17">
        <f t="shared" si="120"/>
        <v>0</v>
      </c>
      <c r="P367" s="17">
        <f t="shared" si="127"/>
        <v>0</v>
      </c>
      <c r="R367" s="17">
        <f t="shared" si="131"/>
        <v>0</v>
      </c>
      <c r="S367" s="17">
        <f t="shared" si="131"/>
        <v>0</v>
      </c>
      <c r="T367" s="17">
        <f t="shared" si="131"/>
        <v>0</v>
      </c>
      <c r="U367" s="17">
        <f t="shared" si="131"/>
        <v>0</v>
      </c>
      <c r="V367" s="17">
        <f t="shared" si="131"/>
        <v>0</v>
      </c>
      <c r="W367" s="17">
        <f t="shared" si="131"/>
        <v>0</v>
      </c>
      <c r="X367" s="17">
        <f t="shared" si="131"/>
        <v>0</v>
      </c>
      <c r="Z367" s="17">
        <f t="shared" si="130"/>
        <v>0</v>
      </c>
      <c r="AA367" s="17">
        <f t="shared" si="130"/>
        <v>0</v>
      </c>
      <c r="AB367" s="17">
        <f t="shared" si="130"/>
        <v>0</v>
      </c>
      <c r="AC367" s="17">
        <f t="shared" si="130"/>
        <v>0</v>
      </c>
      <c r="AE367" s="36">
        <f t="shared" si="134"/>
        <v>0</v>
      </c>
      <c r="AF367" s="5"/>
    </row>
    <row r="368" spans="1:32" ht="15">
      <c r="A368" s="24" t="s">
        <v>12945</v>
      </c>
      <c r="B368" s="15">
        <f t="shared" si="116"/>
        <v>0</v>
      </c>
      <c r="C368" s="22" t="s">
        <v>12946</v>
      </c>
      <c r="D368" s="10">
        <f t="shared" si="123"/>
        <v>0</v>
      </c>
      <c r="E368" s="17">
        <f t="shared" si="117"/>
        <v>0</v>
      </c>
      <c r="F368" s="18">
        <f t="shared" si="124"/>
        <v>0</v>
      </c>
      <c r="G368" s="19">
        <f t="shared" si="132"/>
        <v>0</v>
      </c>
      <c r="H368" s="23">
        <v>0</v>
      </c>
      <c r="I368" s="17">
        <f t="shared" si="118"/>
        <v>0</v>
      </c>
      <c r="J368" s="10">
        <f t="shared" si="125"/>
        <v>0</v>
      </c>
      <c r="K368" s="17">
        <f t="shared" si="126"/>
        <v>0</v>
      </c>
      <c r="L368" s="3">
        <f t="shared" si="119"/>
        <v>0</v>
      </c>
      <c r="M368" s="31">
        <v>0</v>
      </c>
      <c r="N368" s="30">
        <f t="shared" si="133"/>
        <v>0</v>
      </c>
      <c r="O368" s="17">
        <f t="shared" si="120"/>
        <v>0</v>
      </c>
      <c r="P368" s="17">
        <f t="shared" si="127"/>
        <v>0</v>
      </c>
      <c r="R368" s="17">
        <f t="shared" ref="R368:X373" si="135">SUMPRODUCT(R$374:R$599*(LEFT($A$374:$A$599,LEN($A368))=$A368))</f>
        <v>0</v>
      </c>
      <c r="S368" s="17">
        <f t="shared" si="135"/>
        <v>0</v>
      </c>
      <c r="T368" s="17">
        <f t="shared" si="135"/>
        <v>0</v>
      </c>
      <c r="U368" s="17">
        <f t="shared" si="135"/>
        <v>0</v>
      </c>
      <c r="V368" s="17">
        <f t="shared" si="135"/>
        <v>0</v>
      </c>
      <c r="W368" s="17">
        <f t="shared" si="135"/>
        <v>0</v>
      </c>
      <c r="X368" s="17">
        <f t="shared" si="135"/>
        <v>0</v>
      </c>
      <c r="Z368" s="17">
        <f t="shared" ref="Z368:AC373" si="136">SUMPRODUCT(Z$374:Z$599*(LEFT($A$374:$A$599,LEN($A368))=$A368))</f>
        <v>0</v>
      </c>
      <c r="AA368" s="17">
        <f t="shared" si="136"/>
        <v>0</v>
      </c>
      <c r="AB368" s="17">
        <f t="shared" si="136"/>
        <v>0</v>
      </c>
      <c r="AC368" s="17">
        <f t="shared" si="136"/>
        <v>0</v>
      </c>
      <c r="AE368" s="36">
        <f t="shared" si="134"/>
        <v>0</v>
      </c>
      <c r="AF368" s="33"/>
    </row>
    <row r="369" spans="1:32" ht="15">
      <c r="A369" s="24" t="s">
        <v>12947</v>
      </c>
      <c r="B369" s="15">
        <f t="shared" si="116"/>
        <v>0</v>
      </c>
      <c r="C369" s="22" t="s">
        <v>12948</v>
      </c>
      <c r="D369" s="10">
        <f t="shared" si="123"/>
        <v>0</v>
      </c>
      <c r="E369" s="17">
        <f t="shared" si="117"/>
        <v>0</v>
      </c>
      <c r="F369" s="18">
        <f t="shared" si="124"/>
        <v>0</v>
      </c>
      <c r="G369" s="19">
        <f t="shared" si="132"/>
        <v>0</v>
      </c>
      <c r="H369" s="23">
        <v>0</v>
      </c>
      <c r="I369" s="17">
        <f t="shared" si="118"/>
        <v>0</v>
      </c>
      <c r="J369" s="10">
        <f t="shared" si="125"/>
        <v>0</v>
      </c>
      <c r="K369" s="17">
        <f t="shared" si="126"/>
        <v>0</v>
      </c>
      <c r="L369" s="3">
        <f t="shared" si="119"/>
        <v>0</v>
      </c>
      <c r="M369" s="31">
        <v>0</v>
      </c>
      <c r="N369" s="30">
        <f t="shared" si="133"/>
        <v>0</v>
      </c>
      <c r="O369" s="17">
        <f t="shared" si="120"/>
        <v>0</v>
      </c>
      <c r="P369" s="17">
        <f t="shared" si="127"/>
        <v>0</v>
      </c>
      <c r="R369" s="17">
        <f t="shared" si="135"/>
        <v>0</v>
      </c>
      <c r="S369" s="17">
        <f t="shared" si="135"/>
        <v>0</v>
      </c>
      <c r="T369" s="17">
        <f t="shared" si="135"/>
        <v>0</v>
      </c>
      <c r="U369" s="17">
        <f t="shared" si="135"/>
        <v>0</v>
      </c>
      <c r="V369" s="17">
        <f t="shared" si="135"/>
        <v>0</v>
      </c>
      <c r="W369" s="17">
        <f t="shared" si="135"/>
        <v>0</v>
      </c>
      <c r="X369" s="17">
        <f t="shared" si="135"/>
        <v>0</v>
      </c>
      <c r="Z369" s="17">
        <f t="shared" si="136"/>
        <v>0</v>
      </c>
      <c r="AA369" s="17">
        <f t="shared" si="136"/>
        <v>0</v>
      </c>
      <c r="AB369" s="17">
        <f t="shared" si="136"/>
        <v>0</v>
      </c>
      <c r="AC369" s="17">
        <f t="shared" si="136"/>
        <v>0</v>
      </c>
      <c r="AE369" s="36">
        <f t="shared" si="134"/>
        <v>0</v>
      </c>
      <c r="AF369" s="33"/>
    </row>
    <row r="370" spans="1:32" ht="15">
      <c r="A370" s="24" t="s">
        <v>12949</v>
      </c>
      <c r="B370" s="15">
        <f t="shared" si="116"/>
        <v>0</v>
      </c>
      <c r="C370" s="22" t="s">
        <v>12950</v>
      </c>
      <c r="D370" s="10">
        <f t="shared" si="123"/>
        <v>0</v>
      </c>
      <c r="E370" s="17">
        <f t="shared" si="117"/>
        <v>0</v>
      </c>
      <c r="F370" s="18">
        <f t="shared" si="124"/>
        <v>0</v>
      </c>
      <c r="G370" s="19">
        <f t="shared" si="132"/>
        <v>0</v>
      </c>
      <c r="H370" s="23">
        <v>0</v>
      </c>
      <c r="I370" s="17">
        <f t="shared" si="118"/>
        <v>0</v>
      </c>
      <c r="J370" s="10">
        <f t="shared" si="125"/>
        <v>0</v>
      </c>
      <c r="K370" s="17">
        <f t="shared" si="126"/>
        <v>0</v>
      </c>
      <c r="L370" s="3">
        <f t="shared" si="119"/>
        <v>0</v>
      </c>
      <c r="M370" s="31">
        <v>0</v>
      </c>
      <c r="N370" s="30">
        <f t="shared" si="133"/>
        <v>0</v>
      </c>
      <c r="O370" s="17">
        <f t="shared" si="120"/>
        <v>0</v>
      </c>
      <c r="P370" s="17">
        <f t="shared" si="127"/>
        <v>0</v>
      </c>
      <c r="R370" s="17">
        <f t="shared" si="135"/>
        <v>0</v>
      </c>
      <c r="S370" s="17">
        <f t="shared" si="135"/>
        <v>0</v>
      </c>
      <c r="T370" s="17">
        <f t="shared" si="135"/>
        <v>0</v>
      </c>
      <c r="U370" s="17">
        <f t="shared" si="135"/>
        <v>0</v>
      </c>
      <c r="V370" s="17">
        <f t="shared" si="135"/>
        <v>0</v>
      </c>
      <c r="W370" s="17">
        <f t="shared" si="135"/>
        <v>0</v>
      </c>
      <c r="X370" s="17">
        <f t="shared" si="135"/>
        <v>0</v>
      </c>
      <c r="Z370" s="17">
        <f t="shared" si="136"/>
        <v>0</v>
      </c>
      <c r="AA370" s="17">
        <f t="shared" si="136"/>
        <v>0</v>
      </c>
      <c r="AB370" s="17">
        <f t="shared" si="136"/>
        <v>0</v>
      </c>
      <c r="AC370" s="17">
        <f t="shared" si="136"/>
        <v>0</v>
      </c>
      <c r="AE370" s="36">
        <f t="shared" si="134"/>
        <v>0</v>
      </c>
      <c r="AF370" s="5"/>
    </row>
    <row r="371" spans="1:32" ht="15">
      <c r="A371" s="24" t="s">
        <v>12951</v>
      </c>
      <c r="B371" s="15">
        <f t="shared" si="116"/>
        <v>0</v>
      </c>
      <c r="C371" s="22" t="s">
        <v>12952</v>
      </c>
      <c r="D371" s="10">
        <f t="shared" si="123"/>
        <v>0</v>
      </c>
      <c r="E371" s="17">
        <f t="shared" si="117"/>
        <v>0</v>
      </c>
      <c r="F371" s="18">
        <f t="shared" si="124"/>
        <v>0</v>
      </c>
      <c r="G371" s="19">
        <f t="shared" si="132"/>
        <v>0</v>
      </c>
      <c r="H371" s="23">
        <v>0</v>
      </c>
      <c r="I371" s="17">
        <f t="shared" si="118"/>
        <v>0</v>
      </c>
      <c r="J371" s="10">
        <f t="shared" si="125"/>
        <v>0</v>
      </c>
      <c r="K371" s="17">
        <f t="shared" si="126"/>
        <v>0</v>
      </c>
      <c r="L371" s="3">
        <f t="shared" si="119"/>
        <v>0</v>
      </c>
      <c r="M371" s="31">
        <v>0</v>
      </c>
      <c r="N371" s="30">
        <f t="shared" si="133"/>
        <v>0</v>
      </c>
      <c r="O371" s="17">
        <f t="shared" si="120"/>
        <v>0</v>
      </c>
      <c r="P371" s="17">
        <f t="shared" si="127"/>
        <v>0</v>
      </c>
      <c r="R371" s="17">
        <f t="shared" si="135"/>
        <v>0</v>
      </c>
      <c r="S371" s="17">
        <f t="shared" si="135"/>
        <v>0</v>
      </c>
      <c r="T371" s="17">
        <f t="shared" si="135"/>
        <v>0</v>
      </c>
      <c r="U371" s="17">
        <f t="shared" si="135"/>
        <v>0</v>
      </c>
      <c r="V371" s="17">
        <f t="shared" si="135"/>
        <v>0</v>
      </c>
      <c r="W371" s="17">
        <f t="shared" si="135"/>
        <v>0</v>
      </c>
      <c r="X371" s="17">
        <f t="shared" si="135"/>
        <v>0</v>
      </c>
      <c r="Z371" s="17">
        <f t="shared" si="136"/>
        <v>0</v>
      </c>
      <c r="AA371" s="17">
        <f t="shared" si="136"/>
        <v>0</v>
      </c>
      <c r="AB371" s="17">
        <f t="shared" si="136"/>
        <v>0</v>
      </c>
      <c r="AC371" s="17">
        <f t="shared" si="136"/>
        <v>0</v>
      </c>
      <c r="AE371" s="36">
        <f t="shared" si="134"/>
        <v>0</v>
      </c>
      <c r="AF371" s="5"/>
    </row>
    <row r="372" spans="1:32" ht="15">
      <c r="A372" s="24" t="s">
        <v>12953</v>
      </c>
      <c r="B372" s="15">
        <f t="shared" si="116"/>
        <v>0</v>
      </c>
      <c r="C372" s="22" t="s">
        <v>12954</v>
      </c>
      <c r="D372" s="10">
        <f t="shared" si="123"/>
        <v>0</v>
      </c>
      <c r="E372" s="17">
        <f t="shared" si="117"/>
        <v>0</v>
      </c>
      <c r="F372" s="18">
        <f t="shared" si="124"/>
        <v>0</v>
      </c>
      <c r="G372" s="19">
        <f t="shared" si="132"/>
        <v>0</v>
      </c>
      <c r="H372" s="23">
        <v>0</v>
      </c>
      <c r="I372" s="17">
        <f t="shared" si="118"/>
        <v>0</v>
      </c>
      <c r="J372" s="10">
        <f t="shared" si="125"/>
        <v>0</v>
      </c>
      <c r="K372" s="17">
        <f t="shared" si="126"/>
        <v>0</v>
      </c>
      <c r="L372" s="3">
        <f t="shared" si="119"/>
        <v>0</v>
      </c>
      <c r="M372" s="31">
        <v>0</v>
      </c>
      <c r="N372" s="30">
        <f t="shared" si="133"/>
        <v>0</v>
      </c>
      <c r="O372" s="17">
        <f t="shared" si="120"/>
        <v>0</v>
      </c>
      <c r="P372" s="17">
        <f t="shared" si="127"/>
        <v>0</v>
      </c>
      <c r="R372" s="17">
        <f t="shared" si="135"/>
        <v>0</v>
      </c>
      <c r="S372" s="17">
        <f t="shared" si="135"/>
        <v>0</v>
      </c>
      <c r="T372" s="17">
        <f t="shared" si="135"/>
        <v>0</v>
      </c>
      <c r="U372" s="17">
        <f t="shared" si="135"/>
        <v>0</v>
      </c>
      <c r="V372" s="17">
        <f t="shared" si="135"/>
        <v>0</v>
      </c>
      <c r="W372" s="17">
        <f t="shared" si="135"/>
        <v>0</v>
      </c>
      <c r="X372" s="17">
        <f t="shared" si="135"/>
        <v>0</v>
      </c>
      <c r="Z372" s="17">
        <f t="shared" si="136"/>
        <v>0</v>
      </c>
      <c r="AA372" s="17">
        <f t="shared" si="136"/>
        <v>0</v>
      </c>
      <c r="AB372" s="17">
        <f t="shared" si="136"/>
        <v>0</v>
      </c>
      <c r="AC372" s="17">
        <f t="shared" si="136"/>
        <v>0</v>
      </c>
      <c r="AE372" s="36">
        <f t="shared" si="134"/>
        <v>0</v>
      </c>
      <c r="AF372" s="33"/>
    </row>
    <row r="373" spans="1:32" ht="15">
      <c r="A373" s="24" t="s">
        <v>12955</v>
      </c>
      <c r="B373" s="15">
        <f t="shared" si="116"/>
        <v>0</v>
      </c>
      <c r="C373" s="22" t="s">
        <v>12956</v>
      </c>
      <c r="D373" s="10">
        <f t="shared" si="123"/>
        <v>0</v>
      </c>
      <c r="E373" s="17">
        <f t="shared" si="117"/>
        <v>0</v>
      </c>
      <c r="F373" s="18">
        <f t="shared" si="124"/>
        <v>0</v>
      </c>
      <c r="G373" s="19">
        <f t="shared" si="132"/>
        <v>0</v>
      </c>
      <c r="H373" s="23">
        <v>0</v>
      </c>
      <c r="I373" s="17">
        <f t="shared" si="118"/>
        <v>0</v>
      </c>
      <c r="J373" s="10">
        <f t="shared" si="125"/>
        <v>0</v>
      </c>
      <c r="K373" s="17">
        <f t="shared" si="126"/>
        <v>0</v>
      </c>
      <c r="L373" s="3">
        <f t="shared" si="119"/>
        <v>0</v>
      </c>
      <c r="M373" s="31">
        <v>0</v>
      </c>
      <c r="N373" s="30">
        <f t="shared" si="133"/>
        <v>0</v>
      </c>
      <c r="O373" s="17">
        <f t="shared" si="120"/>
        <v>0</v>
      </c>
      <c r="P373" s="17">
        <f t="shared" si="127"/>
        <v>0</v>
      </c>
      <c r="R373" s="17">
        <f t="shared" si="135"/>
        <v>0</v>
      </c>
      <c r="S373" s="17">
        <f t="shared" si="135"/>
        <v>0</v>
      </c>
      <c r="T373" s="17">
        <f t="shared" si="135"/>
        <v>0</v>
      </c>
      <c r="U373" s="17">
        <f t="shared" si="135"/>
        <v>0</v>
      </c>
      <c r="V373" s="17">
        <f t="shared" si="135"/>
        <v>0</v>
      </c>
      <c r="W373" s="17">
        <f t="shared" si="135"/>
        <v>0</v>
      </c>
      <c r="X373" s="17">
        <f t="shared" si="135"/>
        <v>0</v>
      </c>
      <c r="Z373" s="17">
        <f t="shared" si="136"/>
        <v>0</v>
      </c>
      <c r="AA373" s="17">
        <f t="shared" si="136"/>
        <v>0</v>
      </c>
      <c r="AB373" s="17">
        <f t="shared" si="136"/>
        <v>0</v>
      </c>
      <c r="AC373" s="17">
        <f t="shared" si="136"/>
        <v>0</v>
      </c>
      <c r="AE373" s="36">
        <f t="shared" si="134"/>
        <v>0</v>
      </c>
      <c r="AF373" s="33"/>
    </row>
    <row r="374" spans="1:32" s="6" customFormat="1" ht="15">
      <c r="A374" s="38"/>
      <c r="B374" s="39"/>
      <c r="C374" s="39"/>
      <c r="D374" s="40"/>
      <c r="E374" s="40"/>
      <c r="F374" s="40"/>
      <c r="G374" s="40"/>
      <c r="H374" s="40"/>
      <c r="I374" s="40"/>
      <c r="J374" s="40"/>
      <c r="K374" s="40"/>
      <c r="L374" s="40"/>
      <c r="M374" s="40"/>
      <c r="N374" s="40"/>
      <c r="O374" s="40"/>
      <c r="P374" s="40"/>
      <c r="Q374" s="42"/>
      <c r="R374" s="40"/>
      <c r="S374" s="40"/>
      <c r="T374" s="40"/>
      <c r="U374" s="40"/>
      <c r="V374" s="40"/>
      <c r="W374" s="40"/>
      <c r="X374" s="40"/>
      <c r="Y374" s="42"/>
      <c r="Z374" s="40"/>
      <c r="AA374" s="40"/>
      <c r="AB374" s="40"/>
      <c r="AC374" s="40"/>
      <c r="AF374" s="5"/>
    </row>
    <row r="375" spans="1:32" s="6" customFormat="1" ht="15">
      <c r="A375" s="38"/>
      <c r="B375" s="39"/>
      <c r="C375" s="39"/>
      <c r="D375" s="40"/>
      <c r="E375" s="40"/>
      <c r="F375" s="40"/>
      <c r="G375" s="40"/>
      <c r="H375" s="40"/>
      <c r="I375" s="40"/>
      <c r="J375" s="40"/>
      <c r="K375" s="40"/>
      <c r="L375" s="40"/>
      <c r="M375" s="40"/>
      <c r="N375" s="40"/>
      <c r="O375" s="40"/>
      <c r="P375" s="40"/>
      <c r="Q375" s="42"/>
      <c r="R375" s="40"/>
      <c r="S375" s="40"/>
      <c r="T375" s="40"/>
      <c r="U375" s="40"/>
      <c r="V375" s="40"/>
      <c r="W375" s="40"/>
      <c r="X375" s="40"/>
      <c r="Y375" s="42"/>
      <c r="Z375" s="40"/>
      <c r="AA375" s="40"/>
      <c r="AB375" s="40"/>
      <c r="AC375" s="40"/>
      <c r="AF375" s="5"/>
    </row>
    <row r="376" spans="1:32" s="6" customFormat="1" ht="15">
      <c r="A376" s="38"/>
      <c r="B376" s="39"/>
      <c r="C376" s="39"/>
      <c r="D376" s="40"/>
      <c r="E376" s="40"/>
      <c r="F376" s="40"/>
      <c r="G376" s="40"/>
      <c r="H376" s="40"/>
      <c r="I376" s="40"/>
      <c r="J376" s="40"/>
      <c r="K376" s="40"/>
      <c r="L376" s="40"/>
      <c r="M376" s="40"/>
      <c r="N376" s="40"/>
      <c r="O376" s="40"/>
      <c r="P376" s="40"/>
      <c r="Q376" s="42"/>
      <c r="R376" s="40"/>
      <c r="S376" s="40"/>
      <c r="T376" s="40"/>
      <c r="U376" s="40"/>
      <c r="V376" s="40"/>
      <c r="W376" s="40"/>
      <c r="X376" s="40"/>
      <c r="Y376" s="42"/>
      <c r="Z376" s="40"/>
      <c r="AA376" s="40"/>
      <c r="AB376" s="40"/>
      <c r="AC376" s="40"/>
      <c r="AF376" s="33"/>
    </row>
    <row r="377" spans="1:32" s="6" customFormat="1" ht="15">
      <c r="A377" s="38"/>
      <c r="B377" s="39"/>
      <c r="C377" s="39"/>
      <c r="D377" s="40"/>
      <c r="E377" s="40"/>
      <c r="F377" s="40"/>
      <c r="G377" s="40"/>
      <c r="H377" s="40"/>
      <c r="I377" s="40"/>
      <c r="J377" s="40"/>
      <c r="K377" s="40"/>
      <c r="L377" s="40"/>
      <c r="M377" s="40"/>
      <c r="N377" s="40"/>
      <c r="O377" s="40"/>
      <c r="P377" s="40"/>
      <c r="Q377" s="42"/>
      <c r="R377" s="40"/>
      <c r="S377" s="40"/>
      <c r="T377" s="40"/>
      <c r="U377" s="40"/>
      <c r="V377" s="40"/>
      <c r="W377" s="40"/>
      <c r="X377" s="40"/>
      <c r="Y377" s="42"/>
      <c r="Z377" s="40"/>
      <c r="AA377" s="40"/>
      <c r="AB377" s="40"/>
      <c r="AC377" s="40"/>
      <c r="AF377" s="33"/>
    </row>
    <row r="378" spans="1:32" s="6" customFormat="1" ht="15">
      <c r="A378" s="38"/>
      <c r="B378" s="39"/>
      <c r="C378" s="39"/>
      <c r="D378" s="40"/>
      <c r="E378" s="40"/>
      <c r="F378" s="40"/>
      <c r="G378" s="40"/>
      <c r="H378" s="41"/>
      <c r="I378" s="40"/>
      <c r="J378" s="40"/>
      <c r="K378" s="40"/>
      <c r="L378" s="40"/>
      <c r="M378" s="41"/>
      <c r="N378" s="41"/>
      <c r="O378" s="40"/>
      <c r="P378" s="40"/>
      <c r="Q378" s="42"/>
      <c r="R378" s="40"/>
      <c r="S378" s="40"/>
      <c r="T378" s="40"/>
      <c r="U378" s="40"/>
      <c r="V378" s="40"/>
      <c r="W378" s="40"/>
      <c r="X378" s="40"/>
      <c r="Y378" s="42"/>
      <c r="Z378" s="40"/>
      <c r="AA378" s="40"/>
      <c r="AB378" s="40"/>
      <c r="AC378" s="40"/>
      <c r="AF378" s="5"/>
    </row>
    <row r="379" spans="1:32" s="6" customFormat="1" ht="15">
      <c r="A379" s="38"/>
      <c r="B379" s="39"/>
      <c r="C379" s="39"/>
      <c r="D379" s="40"/>
      <c r="E379" s="40"/>
      <c r="F379" s="40"/>
      <c r="G379" s="40"/>
      <c r="H379" s="40"/>
      <c r="I379" s="40"/>
      <c r="J379" s="40"/>
      <c r="K379" s="40"/>
      <c r="L379" s="40"/>
      <c r="M379" s="40"/>
      <c r="N379" s="40"/>
      <c r="O379" s="40"/>
      <c r="P379" s="40"/>
      <c r="Q379" s="42"/>
      <c r="R379" s="40"/>
      <c r="S379" s="40"/>
      <c r="T379" s="40"/>
      <c r="U379" s="40"/>
      <c r="V379" s="40"/>
      <c r="W379" s="40"/>
      <c r="X379" s="40"/>
      <c r="Y379" s="42"/>
      <c r="Z379" s="40"/>
      <c r="AA379" s="40"/>
      <c r="AB379" s="40"/>
      <c r="AC379" s="40"/>
      <c r="AF379" s="5"/>
    </row>
    <row r="380" spans="1:32" s="6" customFormat="1" ht="15">
      <c r="A380" s="38"/>
      <c r="B380" s="39"/>
      <c r="C380" s="39"/>
      <c r="D380" s="40"/>
      <c r="E380" s="40"/>
      <c r="F380" s="40"/>
      <c r="G380" s="40"/>
      <c r="H380" s="41"/>
      <c r="I380" s="40"/>
      <c r="J380" s="40"/>
      <c r="K380" s="40"/>
      <c r="L380" s="40"/>
      <c r="M380" s="40"/>
      <c r="N380" s="40"/>
      <c r="O380" s="40"/>
      <c r="P380" s="40"/>
      <c r="Q380" s="42"/>
      <c r="R380" s="40"/>
      <c r="S380" s="40"/>
      <c r="T380" s="40"/>
      <c r="U380" s="40"/>
      <c r="V380" s="40"/>
      <c r="W380" s="40"/>
      <c r="X380" s="40"/>
      <c r="Y380" s="42"/>
      <c r="Z380" s="40"/>
      <c r="AA380" s="40"/>
      <c r="AB380" s="40"/>
      <c r="AC380" s="40"/>
      <c r="AF380" s="33"/>
    </row>
    <row r="381" spans="1:32" s="6" customFormat="1" ht="15">
      <c r="A381" s="38"/>
      <c r="B381" s="39"/>
      <c r="C381" s="39"/>
      <c r="D381" s="40"/>
      <c r="E381" s="40"/>
      <c r="F381" s="40"/>
      <c r="G381" s="40"/>
      <c r="H381" s="40"/>
      <c r="I381" s="40"/>
      <c r="J381" s="40"/>
      <c r="K381" s="40"/>
      <c r="L381" s="40"/>
      <c r="M381" s="40"/>
      <c r="N381" s="40"/>
      <c r="O381" s="40"/>
      <c r="P381" s="40"/>
      <c r="Q381" s="42"/>
      <c r="R381" s="40"/>
      <c r="S381" s="40"/>
      <c r="T381" s="40"/>
      <c r="U381" s="40"/>
      <c r="V381" s="40"/>
      <c r="W381" s="40"/>
      <c r="X381" s="40"/>
      <c r="Y381" s="42"/>
      <c r="Z381" s="40"/>
      <c r="AA381" s="40"/>
      <c r="AB381" s="40"/>
      <c r="AC381" s="40"/>
      <c r="AF381" s="33"/>
    </row>
    <row r="382" spans="1:32" s="6" customFormat="1" ht="15">
      <c r="A382" s="38"/>
      <c r="B382" s="39"/>
      <c r="C382" s="39"/>
      <c r="D382" s="40"/>
      <c r="E382" s="40"/>
      <c r="F382" s="40"/>
      <c r="G382" s="40"/>
      <c r="H382" s="40"/>
      <c r="I382" s="40"/>
      <c r="J382" s="40"/>
      <c r="K382" s="40"/>
      <c r="L382" s="40"/>
      <c r="M382" s="40"/>
      <c r="N382" s="40"/>
      <c r="O382" s="40"/>
      <c r="P382" s="40"/>
      <c r="Q382" s="42"/>
      <c r="R382" s="40"/>
      <c r="S382" s="40"/>
      <c r="T382" s="40"/>
      <c r="U382" s="40"/>
      <c r="V382" s="40"/>
      <c r="W382" s="40"/>
      <c r="X382" s="40"/>
      <c r="Y382" s="42"/>
      <c r="Z382" s="40"/>
      <c r="AA382" s="40"/>
      <c r="AB382" s="40"/>
      <c r="AC382" s="40"/>
      <c r="AF382" s="5"/>
    </row>
    <row r="383" spans="1:32" s="6" customFormat="1" ht="15">
      <c r="A383" s="38"/>
      <c r="B383" s="39"/>
      <c r="C383" s="39"/>
      <c r="D383" s="40"/>
      <c r="E383" s="40"/>
      <c r="F383" s="40"/>
      <c r="G383" s="40"/>
      <c r="H383" s="40"/>
      <c r="I383" s="40"/>
      <c r="J383" s="40"/>
      <c r="K383" s="40"/>
      <c r="L383" s="40"/>
      <c r="M383" s="40"/>
      <c r="N383" s="40"/>
      <c r="O383" s="40"/>
      <c r="P383" s="40"/>
      <c r="Q383" s="42"/>
      <c r="R383" s="40"/>
      <c r="S383" s="40"/>
      <c r="T383" s="40"/>
      <c r="U383" s="40"/>
      <c r="V383" s="40"/>
      <c r="W383" s="40"/>
      <c r="X383" s="40"/>
      <c r="Y383" s="42"/>
      <c r="Z383" s="40"/>
      <c r="AA383" s="40"/>
      <c r="AB383" s="40"/>
      <c r="AC383" s="40"/>
      <c r="AF383" s="5"/>
    </row>
    <row r="384" spans="1:32" s="6" customFormat="1" ht="15">
      <c r="A384" s="38"/>
      <c r="B384" s="39"/>
      <c r="C384" s="39"/>
      <c r="D384" s="40"/>
      <c r="E384" s="40"/>
      <c r="F384" s="40"/>
      <c r="G384" s="40"/>
      <c r="H384" s="40"/>
      <c r="I384" s="40"/>
      <c r="J384" s="40"/>
      <c r="K384" s="40"/>
      <c r="L384" s="40"/>
      <c r="M384" s="40"/>
      <c r="N384" s="40"/>
      <c r="O384" s="40"/>
      <c r="P384" s="40"/>
      <c r="Q384" s="42"/>
      <c r="R384" s="40"/>
      <c r="S384" s="40"/>
      <c r="T384" s="40"/>
      <c r="U384" s="40"/>
      <c r="V384" s="40"/>
      <c r="W384" s="40"/>
      <c r="X384" s="40"/>
      <c r="Y384" s="42"/>
      <c r="Z384" s="40"/>
      <c r="AA384" s="40"/>
      <c r="AB384" s="40"/>
      <c r="AC384" s="40"/>
      <c r="AF384" s="33"/>
    </row>
    <row r="385" spans="1:32" s="6" customFormat="1" ht="15">
      <c r="A385" s="38"/>
      <c r="B385" s="39"/>
      <c r="C385" s="39"/>
      <c r="D385" s="40"/>
      <c r="E385" s="40"/>
      <c r="F385" s="40"/>
      <c r="G385" s="40"/>
      <c r="H385" s="40"/>
      <c r="I385" s="40"/>
      <c r="J385" s="40"/>
      <c r="K385" s="40"/>
      <c r="L385" s="40"/>
      <c r="M385" s="40"/>
      <c r="N385" s="40"/>
      <c r="O385" s="40"/>
      <c r="P385" s="40"/>
      <c r="Q385" s="42"/>
      <c r="R385" s="40"/>
      <c r="S385" s="40"/>
      <c r="T385" s="40"/>
      <c r="U385" s="40"/>
      <c r="V385" s="40"/>
      <c r="W385" s="40"/>
      <c r="X385" s="40"/>
      <c r="Y385" s="42"/>
      <c r="Z385" s="40"/>
      <c r="AA385" s="40"/>
      <c r="AB385" s="40"/>
      <c r="AC385" s="40"/>
      <c r="AF385" s="33"/>
    </row>
    <row r="386" spans="1:32" s="6" customFormat="1" ht="15">
      <c r="A386" s="38"/>
      <c r="B386" s="39"/>
      <c r="C386" s="39"/>
      <c r="D386" s="40"/>
      <c r="E386" s="40"/>
      <c r="F386" s="40"/>
      <c r="G386" s="40"/>
      <c r="H386" s="40"/>
      <c r="I386" s="40"/>
      <c r="J386" s="40"/>
      <c r="K386" s="40"/>
      <c r="L386" s="40"/>
      <c r="M386" s="40"/>
      <c r="N386" s="40"/>
      <c r="O386" s="40"/>
      <c r="P386" s="40"/>
      <c r="Q386" s="42"/>
      <c r="R386" s="40"/>
      <c r="S386" s="40"/>
      <c r="T386" s="40"/>
      <c r="U386" s="40"/>
      <c r="V386" s="40"/>
      <c r="W386" s="40"/>
      <c r="X386" s="40"/>
      <c r="Y386" s="42"/>
      <c r="Z386" s="40"/>
      <c r="AA386" s="40"/>
      <c r="AB386" s="40"/>
      <c r="AC386" s="40"/>
      <c r="AF386" s="5"/>
    </row>
    <row r="387" spans="1:32" s="6" customFormat="1" ht="15">
      <c r="A387" s="38"/>
      <c r="B387" s="39"/>
      <c r="C387" s="39"/>
      <c r="D387" s="40"/>
      <c r="E387" s="40"/>
      <c r="F387" s="40"/>
      <c r="G387" s="40"/>
      <c r="H387" s="40"/>
      <c r="I387" s="40"/>
      <c r="J387" s="40"/>
      <c r="K387" s="40"/>
      <c r="L387" s="40"/>
      <c r="M387" s="40"/>
      <c r="N387" s="40"/>
      <c r="O387" s="40"/>
      <c r="P387" s="40"/>
      <c r="Q387" s="42"/>
      <c r="R387" s="40"/>
      <c r="S387" s="40"/>
      <c r="T387" s="40"/>
      <c r="U387" s="40"/>
      <c r="V387" s="40"/>
      <c r="W387" s="40"/>
      <c r="X387" s="40"/>
      <c r="Y387" s="42"/>
      <c r="Z387" s="40"/>
      <c r="AA387" s="40"/>
      <c r="AB387" s="40"/>
      <c r="AC387" s="40"/>
      <c r="AF387" s="5"/>
    </row>
    <row r="388" spans="1:32" s="6" customFormat="1" ht="15">
      <c r="A388" s="38"/>
      <c r="B388" s="39"/>
      <c r="C388" s="39"/>
      <c r="D388" s="40"/>
      <c r="E388" s="40"/>
      <c r="F388" s="40"/>
      <c r="G388" s="40"/>
      <c r="H388" s="40"/>
      <c r="I388" s="40"/>
      <c r="J388" s="40"/>
      <c r="K388" s="40"/>
      <c r="L388" s="40"/>
      <c r="M388" s="40"/>
      <c r="N388" s="40"/>
      <c r="O388" s="40"/>
      <c r="P388" s="40"/>
      <c r="Q388" s="42"/>
      <c r="R388" s="40"/>
      <c r="S388" s="40"/>
      <c r="T388" s="40"/>
      <c r="U388" s="40"/>
      <c r="V388" s="40"/>
      <c r="W388" s="40"/>
      <c r="X388" s="40"/>
      <c r="Y388" s="42"/>
      <c r="Z388" s="40"/>
      <c r="AA388" s="40"/>
      <c r="AB388" s="40"/>
      <c r="AC388" s="40"/>
      <c r="AF388" s="33"/>
    </row>
    <row r="389" spans="1:32" s="6" customFormat="1" ht="15">
      <c r="A389" s="38"/>
      <c r="B389" s="39"/>
      <c r="C389" s="39"/>
      <c r="D389" s="40"/>
      <c r="E389" s="40"/>
      <c r="F389" s="40"/>
      <c r="G389" s="40"/>
      <c r="H389" s="40"/>
      <c r="I389" s="40"/>
      <c r="J389" s="40"/>
      <c r="K389" s="40"/>
      <c r="L389" s="40"/>
      <c r="M389" s="40"/>
      <c r="N389" s="40"/>
      <c r="O389" s="40"/>
      <c r="P389" s="40"/>
      <c r="Q389" s="42"/>
      <c r="R389" s="40"/>
      <c r="S389" s="40"/>
      <c r="T389" s="40"/>
      <c r="U389" s="40"/>
      <c r="V389" s="40"/>
      <c r="W389" s="40"/>
      <c r="X389" s="40"/>
      <c r="Y389" s="42"/>
      <c r="Z389" s="40"/>
      <c r="AA389" s="40"/>
      <c r="AB389" s="40"/>
      <c r="AC389" s="40"/>
      <c r="AF389" s="33"/>
    </row>
    <row r="390" spans="1:32" s="6" customFormat="1" ht="15">
      <c r="A390" s="38"/>
      <c r="B390" s="39"/>
      <c r="C390" s="39"/>
      <c r="D390" s="40"/>
      <c r="E390" s="40"/>
      <c r="F390" s="40"/>
      <c r="G390" s="40"/>
      <c r="H390" s="40"/>
      <c r="I390" s="40"/>
      <c r="J390" s="40"/>
      <c r="K390" s="40"/>
      <c r="L390" s="40"/>
      <c r="M390" s="40"/>
      <c r="N390" s="40"/>
      <c r="O390" s="40"/>
      <c r="P390" s="40"/>
      <c r="Q390" s="42"/>
      <c r="R390" s="40"/>
      <c r="S390" s="40"/>
      <c r="T390" s="40"/>
      <c r="U390" s="40"/>
      <c r="V390" s="40"/>
      <c r="W390" s="40"/>
      <c r="X390" s="40"/>
      <c r="Y390" s="42"/>
      <c r="Z390" s="40"/>
      <c r="AA390" s="40"/>
      <c r="AB390" s="40"/>
      <c r="AC390" s="40"/>
      <c r="AF390" s="5"/>
    </row>
    <row r="391" spans="1:32" s="6" customFormat="1" ht="15">
      <c r="A391" s="38"/>
      <c r="B391" s="39"/>
      <c r="C391" s="39"/>
      <c r="D391" s="40"/>
      <c r="E391" s="40"/>
      <c r="F391" s="40"/>
      <c r="G391" s="40"/>
      <c r="H391" s="41"/>
      <c r="I391" s="40"/>
      <c r="J391" s="40"/>
      <c r="K391" s="40"/>
      <c r="L391" s="40"/>
      <c r="M391" s="40"/>
      <c r="N391" s="40"/>
      <c r="O391" s="40"/>
      <c r="P391" s="40"/>
      <c r="Q391" s="42"/>
      <c r="R391" s="40"/>
      <c r="S391" s="40"/>
      <c r="T391" s="40"/>
      <c r="U391" s="40"/>
      <c r="V391" s="40"/>
      <c r="W391" s="40"/>
      <c r="X391" s="40"/>
      <c r="Y391" s="42"/>
      <c r="Z391" s="40"/>
      <c r="AA391" s="40"/>
      <c r="AB391" s="40"/>
      <c r="AC391" s="40"/>
      <c r="AF391" s="5"/>
    </row>
    <row r="392" spans="1:32" s="6" customFormat="1" ht="15">
      <c r="A392" s="38"/>
      <c r="B392" s="39"/>
      <c r="C392" s="39"/>
      <c r="D392" s="40"/>
      <c r="E392" s="40"/>
      <c r="F392" s="40"/>
      <c r="G392" s="40"/>
      <c r="H392" s="40"/>
      <c r="I392" s="40"/>
      <c r="J392" s="40"/>
      <c r="K392" s="40"/>
      <c r="L392" s="40"/>
      <c r="M392" s="40"/>
      <c r="N392" s="40"/>
      <c r="O392" s="40"/>
      <c r="P392" s="40"/>
      <c r="Q392" s="42"/>
      <c r="R392" s="40"/>
      <c r="S392" s="40"/>
      <c r="T392" s="40"/>
      <c r="U392" s="40"/>
      <c r="V392" s="40"/>
      <c r="W392" s="40"/>
      <c r="X392" s="40"/>
      <c r="Y392" s="42"/>
      <c r="Z392" s="40"/>
      <c r="AA392" s="40"/>
      <c r="AB392" s="40"/>
      <c r="AC392" s="40"/>
      <c r="AF392" s="33"/>
    </row>
    <row r="393" spans="1:32" s="6" customFormat="1" ht="15">
      <c r="A393" s="38"/>
      <c r="B393" s="39"/>
      <c r="C393" s="39"/>
      <c r="D393" s="40"/>
      <c r="E393" s="40"/>
      <c r="F393" s="40"/>
      <c r="G393" s="40"/>
      <c r="H393" s="40"/>
      <c r="I393" s="40"/>
      <c r="J393" s="40"/>
      <c r="K393" s="40"/>
      <c r="L393" s="40"/>
      <c r="M393" s="40"/>
      <c r="N393" s="40"/>
      <c r="O393" s="40"/>
      <c r="P393" s="40"/>
      <c r="Q393" s="42"/>
      <c r="R393" s="40"/>
      <c r="S393" s="40"/>
      <c r="T393" s="40"/>
      <c r="U393" s="40"/>
      <c r="V393" s="40"/>
      <c r="W393" s="40"/>
      <c r="X393" s="40"/>
      <c r="Y393" s="42"/>
      <c r="Z393" s="40"/>
      <c r="AA393" s="40"/>
      <c r="AB393" s="40"/>
      <c r="AC393" s="40"/>
      <c r="AF393" s="33"/>
    </row>
    <row r="394" spans="1:32" s="6" customFormat="1" ht="15">
      <c r="A394" s="38"/>
      <c r="B394" s="39"/>
      <c r="C394" s="39"/>
      <c r="D394" s="40"/>
      <c r="E394" s="40"/>
      <c r="F394" s="40"/>
      <c r="G394" s="40"/>
      <c r="H394" s="40"/>
      <c r="I394" s="40"/>
      <c r="J394" s="40"/>
      <c r="K394" s="40"/>
      <c r="L394" s="40"/>
      <c r="M394" s="40"/>
      <c r="N394" s="40"/>
      <c r="O394" s="40"/>
      <c r="P394" s="40"/>
      <c r="Q394" s="42"/>
      <c r="R394" s="40"/>
      <c r="S394" s="40"/>
      <c r="T394" s="40"/>
      <c r="U394" s="40"/>
      <c r="V394" s="40"/>
      <c r="W394" s="40"/>
      <c r="X394" s="40"/>
      <c r="Y394" s="42"/>
      <c r="Z394" s="40"/>
      <c r="AA394" s="40"/>
      <c r="AB394" s="40"/>
      <c r="AC394" s="40"/>
      <c r="AF394" s="5"/>
    </row>
    <row r="395" spans="1:32" s="6" customFormat="1" ht="15">
      <c r="A395" s="43"/>
      <c r="B395" s="39"/>
      <c r="C395" s="39"/>
      <c r="D395" s="40"/>
      <c r="E395" s="40"/>
      <c r="F395" s="40"/>
      <c r="G395" s="40"/>
      <c r="H395" s="40"/>
      <c r="I395" s="40"/>
      <c r="J395" s="40"/>
      <c r="K395" s="40"/>
      <c r="L395" s="40"/>
      <c r="M395" s="40"/>
      <c r="N395" s="40"/>
      <c r="O395" s="40"/>
      <c r="P395" s="40"/>
      <c r="Q395" s="42"/>
      <c r="R395" s="40"/>
      <c r="S395" s="40"/>
      <c r="T395" s="40"/>
      <c r="U395" s="40"/>
      <c r="V395" s="40"/>
      <c r="W395" s="40"/>
      <c r="X395" s="40"/>
      <c r="Y395" s="42"/>
      <c r="Z395" s="40"/>
      <c r="AA395" s="40"/>
      <c r="AB395" s="40"/>
      <c r="AC395" s="40"/>
      <c r="AF395" s="5"/>
    </row>
    <row r="396" spans="1:32" s="6" customFormat="1" ht="15">
      <c r="A396" s="38"/>
      <c r="B396" s="39"/>
      <c r="C396" s="39"/>
      <c r="D396" s="40"/>
      <c r="E396" s="40"/>
      <c r="F396" s="40"/>
      <c r="G396" s="40"/>
      <c r="H396" s="40"/>
      <c r="I396" s="40"/>
      <c r="J396" s="40"/>
      <c r="K396" s="40"/>
      <c r="L396" s="40"/>
      <c r="M396" s="40"/>
      <c r="N396" s="40"/>
      <c r="O396" s="40"/>
      <c r="P396" s="40"/>
      <c r="Q396" s="42"/>
      <c r="R396" s="40"/>
      <c r="S396" s="40"/>
      <c r="T396" s="40"/>
      <c r="U396" s="40"/>
      <c r="V396" s="40"/>
      <c r="W396" s="40"/>
      <c r="X396" s="40"/>
      <c r="Y396" s="42"/>
      <c r="Z396" s="40"/>
      <c r="AA396" s="40"/>
      <c r="AB396" s="40"/>
      <c r="AC396" s="40"/>
      <c r="AF396" s="33"/>
    </row>
    <row r="397" spans="1:32" s="6" customFormat="1" ht="15">
      <c r="A397" s="43"/>
      <c r="B397" s="39"/>
      <c r="C397" s="39"/>
      <c r="D397" s="40"/>
      <c r="E397" s="40"/>
      <c r="F397" s="40"/>
      <c r="G397" s="40"/>
      <c r="H397" s="40"/>
      <c r="I397" s="40"/>
      <c r="J397" s="40"/>
      <c r="K397" s="40"/>
      <c r="L397" s="40"/>
      <c r="M397" s="40"/>
      <c r="N397" s="40"/>
      <c r="O397" s="40"/>
      <c r="P397" s="40"/>
      <c r="Q397" s="42"/>
      <c r="R397" s="40"/>
      <c r="S397" s="40"/>
      <c r="T397" s="40"/>
      <c r="U397" s="40"/>
      <c r="V397" s="40"/>
      <c r="W397" s="40"/>
      <c r="X397" s="40"/>
      <c r="Y397" s="42"/>
      <c r="Z397" s="40"/>
      <c r="AA397" s="40"/>
      <c r="AB397" s="40"/>
      <c r="AC397" s="40"/>
      <c r="AF397" s="33"/>
    </row>
    <row r="398" spans="1:32" s="6" customFormat="1" ht="15">
      <c r="A398" s="43"/>
      <c r="B398" s="39"/>
      <c r="C398" s="39"/>
      <c r="D398" s="40"/>
      <c r="E398" s="40"/>
      <c r="F398" s="40"/>
      <c r="G398" s="40"/>
      <c r="H398" s="40"/>
      <c r="I398" s="40"/>
      <c r="J398" s="40"/>
      <c r="K398" s="40"/>
      <c r="L398" s="40"/>
      <c r="M398" s="40"/>
      <c r="N398" s="40"/>
      <c r="O398" s="40"/>
      <c r="P398" s="40"/>
      <c r="Q398" s="42"/>
      <c r="R398" s="40"/>
      <c r="S398" s="40"/>
      <c r="T398" s="40"/>
      <c r="U398" s="40"/>
      <c r="V398" s="40"/>
      <c r="W398" s="40"/>
      <c r="X398" s="40"/>
      <c r="Y398" s="42"/>
      <c r="Z398" s="40"/>
      <c r="AA398" s="40"/>
      <c r="AB398" s="40"/>
      <c r="AC398" s="40"/>
      <c r="AF398" s="5"/>
    </row>
    <row r="399" spans="1:32" s="6" customFormat="1" ht="15">
      <c r="A399" s="43"/>
      <c r="B399" s="39"/>
      <c r="C399" s="39"/>
      <c r="D399" s="40"/>
      <c r="E399" s="40"/>
      <c r="F399" s="40"/>
      <c r="G399" s="40"/>
      <c r="H399" s="40"/>
      <c r="I399" s="40"/>
      <c r="J399" s="40"/>
      <c r="K399" s="40"/>
      <c r="L399" s="40"/>
      <c r="M399" s="40"/>
      <c r="N399" s="40"/>
      <c r="O399" s="40"/>
      <c r="P399" s="40"/>
      <c r="Q399" s="42"/>
      <c r="R399" s="40"/>
      <c r="S399" s="40"/>
      <c r="T399" s="40"/>
      <c r="U399" s="40"/>
      <c r="V399" s="40"/>
      <c r="W399" s="40"/>
      <c r="X399" s="40"/>
      <c r="Y399" s="42"/>
      <c r="Z399" s="40"/>
      <c r="AA399" s="40"/>
      <c r="AB399" s="40"/>
      <c r="AC399" s="40"/>
      <c r="AF399" s="5"/>
    </row>
    <row r="400" spans="1:32" s="6" customFormat="1" ht="15">
      <c r="A400" s="43"/>
      <c r="B400" s="39"/>
      <c r="C400" s="39"/>
      <c r="D400" s="40"/>
      <c r="E400" s="40"/>
      <c r="F400" s="40"/>
      <c r="G400" s="40"/>
      <c r="H400" s="40"/>
      <c r="I400" s="40"/>
      <c r="J400" s="40"/>
      <c r="K400" s="40"/>
      <c r="L400" s="40"/>
      <c r="M400" s="40"/>
      <c r="N400" s="40"/>
      <c r="O400" s="40"/>
      <c r="P400" s="40"/>
      <c r="Q400" s="42"/>
      <c r="R400" s="40"/>
      <c r="S400" s="40"/>
      <c r="T400" s="40"/>
      <c r="U400" s="40"/>
      <c r="V400" s="40"/>
      <c r="W400" s="40"/>
      <c r="X400" s="40"/>
      <c r="Y400" s="42"/>
      <c r="Z400" s="40"/>
      <c r="AA400" s="40"/>
      <c r="AB400" s="40"/>
      <c r="AC400" s="40"/>
      <c r="AF400" s="33"/>
    </row>
    <row r="401" spans="1:32" s="6" customFormat="1" ht="15">
      <c r="A401" s="43"/>
      <c r="B401" s="39"/>
      <c r="C401" s="39"/>
      <c r="D401" s="40"/>
      <c r="E401" s="40"/>
      <c r="F401" s="40"/>
      <c r="G401" s="40"/>
      <c r="H401" s="40"/>
      <c r="I401" s="40"/>
      <c r="J401" s="40"/>
      <c r="K401" s="40"/>
      <c r="L401" s="40"/>
      <c r="M401" s="40"/>
      <c r="N401" s="40"/>
      <c r="O401" s="40"/>
      <c r="P401" s="40"/>
      <c r="Q401" s="42"/>
      <c r="R401" s="40"/>
      <c r="S401" s="40"/>
      <c r="T401" s="40"/>
      <c r="U401" s="40"/>
      <c r="V401" s="40"/>
      <c r="W401" s="40"/>
      <c r="X401" s="40"/>
      <c r="Y401" s="42"/>
      <c r="Z401" s="40"/>
      <c r="AA401" s="40"/>
      <c r="AB401" s="40"/>
      <c r="AC401" s="40"/>
      <c r="AF401" s="33"/>
    </row>
    <row r="402" spans="1:32" s="6" customFormat="1" ht="15">
      <c r="A402" s="43"/>
      <c r="B402" s="39"/>
      <c r="C402" s="39"/>
      <c r="D402" s="40"/>
      <c r="E402" s="40"/>
      <c r="F402" s="40"/>
      <c r="G402" s="40"/>
      <c r="H402" s="41"/>
      <c r="I402" s="40"/>
      <c r="J402" s="40"/>
      <c r="K402" s="40"/>
      <c r="L402" s="40"/>
      <c r="M402" s="40"/>
      <c r="N402" s="40"/>
      <c r="O402" s="40"/>
      <c r="P402" s="40"/>
      <c r="Q402" s="42"/>
      <c r="R402" s="40"/>
      <c r="S402" s="40"/>
      <c r="T402" s="40"/>
      <c r="U402" s="40"/>
      <c r="V402" s="40"/>
      <c r="W402" s="40"/>
      <c r="X402" s="40"/>
      <c r="Y402" s="42"/>
      <c r="Z402" s="40"/>
      <c r="AA402" s="40"/>
      <c r="AB402" s="40"/>
      <c r="AC402" s="40"/>
      <c r="AF402" s="5"/>
    </row>
    <row r="403" spans="1:32" s="6" customFormat="1" ht="15">
      <c r="A403" s="38"/>
      <c r="B403" s="39"/>
      <c r="C403" s="39"/>
      <c r="D403" s="40"/>
      <c r="E403" s="40"/>
      <c r="F403" s="40"/>
      <c r="G403" s="40"/>
      <c r="H403" s="40"/>
      <c r="I403" s="40"/>
      <c r="J403" s="40"/>
      <c r="K403" s="40"/>
      <c r="L403" s="40"/>
      <c r="M403" s="40"/>
      <c r="N403" s="40"/>
      <c r="O403" s="40"/>
      <c r="P403" s="40"/>
      <c r="Q403" s="42"/>
      <c r="R403" s="40"/>
      <c r="S403" s="40"/>
      <c r="T403" s="40"/>
      <c r="U403" s="40"/>
      <c r="V403" s="40"/>
      <c r="W403" s="40"/>
      <c r="X403" s="40"/>
      <c r="Y403" s="42"/>
      <c r="Z403" s="40"/>
      <c r="AA403" s="40"/>
      <c r="AB403" s="40"/>
      <c r="AC403" s="40"/>
      <c r="AF403" s="5"/>
    </row>
    <row r="404" spans="1:32" s="6" customFormat="1" ht="15">
      <c r="A404" s="38"/>
      <c r="B404" s="39"/>
      <c r="C404" s="39"/>
      <c r="D404" s="40"/>
      <c r="E404" s="40"/>
      <c r="F404" s="40"/>
      <c r="G404" s="40"/>
      <c r="H404" s="40"/>
      <c r="I404" s="40"/>
      <c r="J404" s="40"/>
      <c r="K404" s="40"/>
      <c r="L404" s="40"/>
      <c r="M404" s="40"/>
      <c r="N404" s="40"/>
      <c r="O404" s="40"/>
      <c r="P404" s="40"/>
      <c r="Q404" s="42"/>
      <c r="R404" s="40"/>
      <c r="S404" s="40"/>
      <c r="T404" s="40"/>
      <c r="U404" s="40"/>
      <c r="V404" s="40"/>
      <c r="W404" s="40"/>
      <c r="X404" s="40"/>
      <c r="Y404" s="42"/>
      <c r="Z404" s="40"/>
      <c r="AA404" s="40"/>
      <c r="AB404" s="40"/>
      <c r="AC404" s="40"/>
      <c r="AF404" s="33"/>
    </row>
    <row r="405" spans="1:32" s="6" customFormat="1" ht="15">
      <c r="A405" s="38"/>
      <c r="B405" s="39"/>
      <c r="C405" s="39"/>
      <c r="D405" s="40"/>
      <c r="E405" s="40"/>
      <c r="F405" s="40"/>
      <c r="G405" s="40"/>
      <c r="H405" s="40"/>
      <c r="I405" s="40"/>
      <c r="J405" s="40"/>
      <c r="K405" s="40"/>
      <c r="L405" s="40"/>
      <c r="M405" s="40"/>
      <c r="N405" s="40"/>
      <c r="O405" s="40"/>
      <c r="P405" s="40"/>
      <c r="Q405" s="42"/>
      <c r="R405" s="40"/>
      <c r="S405" s="40"/>
      <c r="T405" s="40"/>
      <c r="U405" s="40"/>
      <c r="V405" s="40"/>
      <c r="W405" s="40"/>
      <c r="X405" s="40"/>
      <c r="Y405" s="42"/>
      <c r="Z405" s="40"/>
      <c r="AA405" s="40"/>
      <c r="AB405" s="40"/>
      <c r="AC405" s="40"/>
      <c r="AF405" s="33"/>
    </row>
    <row r="406" spans="1:32" s="6" customFormat="1" ht="15">
      <c r="A406" s="38"/>
      <c r="B406" s="39"/>
      <c r="C406" s="39"/>
      <c r="D406" s="40"/>
      <c r="E406" s="40"/>
      <c r="F406" s="40"/>
      <c r="G406" s="40"/>
      <c r="H406" s="40"/>
      <c r="I406" s="40"/>
      <c r="J406" s="40"/>
      <c r="K406" s="40"/>
      <c r="L406" s="40"/>
      <c r="M406" s="40"/>
      <c r="N406" s="40"/>
      <c r="O406" s="40"/>
      <c r="P406" s="40"/>
      <c r="Q406" s="42"/>
      <c r="R406" s="40"/>
      <c r="S406" s="40"/>
      <c r="T406" s="40"/>
      <c r="U406" s="40"/>
      <c r="V406" s="40"/>
      <c r="W406" s="40"/>
      <c r="X406" s="40"/>
      <c r="Y406" s="42"/>
      <c r="Z406" s="40"/>
      <c r="AA406" s="40"/>
      <c r="AB406" s="40"/>
      <c r="AC406" s="40"/>
      <c r="AF406" s="5"/>
    </row>
    <row r="407" spans="1:32" s="6" customFormat="1" ht="15">
      <c r="A407" s="38"/>
      <c r="B407" s="39"/>
      <c r="C407" s="39"/>
      <c r="D407" s="40"/>
      <c r="E407" s="40"/>
      <c r="F407" s="40"/>
      <c r="G407" s="40"/>
      <c r="H407" s="41"/>
      <c r="I407" s="40"/>
      <c r="J407" s="40"/>
      <c r="K407" s="40"/>
      <c r="L407" s="40"/>
      <c r="M407" s="40"/>
      <c r="N407" s="40"/>
      <c r="O407" s="40"/>
      <c r="P407" s="40"/>
      <c r="Q407" s="42"/>
      <c r="R407" s="40"/>
      <c r="S407" s="40"/>
      <c r="T407" s="40"/>
      <c r="U407" s="40"/>
      <c r="V407" s="40"/>
      <c r="W407" s="40"/>
      <c r="X407" s="40"/>
      <c r="Y407" s="42"/>
      <c r="Z407" s="40"/>
      <c r="AA407" s="40"/>
      <c r="AB407" s="40"/>
      <c r="AC407" s="40"/>
      <c r="AF407" s="5"/>
    </row>
    <row r="408" spans="1:32" s="6" customFormat="1" ht="15">
      <c r="A408" s="38"/>
      <c r="B408" s="39"/>
      <c r="C408" s="39"/>
      <c r="D408" s="40"/>
      <c r="E408" s="40"/>
      <c r="F408" s="40"/>
      <c r="G408" s="40"/>
      <c r="H408" s="40"/>
      <c r="I408" s="40"/>
      <c r="J408" s="40"/>
      <c r="K408" s="40"/>
      <c r="L408" s="40"/>
      <c r="M408" s="40"/>
      <c r="N408" s="40"/>
      <c r="O408" s="40"/>
      <c r="P408" s="40"/>
      <c r="Q408" s="42"/>
      <c r="R408" s="40"/>
      <c r="S408" s="40"/>
      <c r="T408" s="40"/>
      <c r="U408" s="40"/>
      <c r="V408" s="40"/>
      <c r="W408" s="40"/>
      <c r="X408" s="40"/>
      <c r="Y408" s="42"/>
      <c r="Z408" s="40"/>
      <c r="AA408" s="40"/>
      <c r="AB408" s="40"/>
      <c r="AC408" s="40"/>
      <c r="AF408" s="33"/>
    </row>
    <row r="409" spans="1:32" s="6" customFormat="1" ht="15">
      <c r="A409" s="38"/>
      <c r="B409" s="39"/>
      <c r="C409" s="39"/>
      <c r="D409" s="40"/>
      <c r="E409" s="40"/>
      <c r="F409" s="40"/>
      <c r="G409" s="40"/>
      <c r="H409" s="40"/>
      <c r="I409" s="40"/>
      <c r="J409" s="40"/>
      <c r="K409" s="40"/>
      <c r="L409" s="40"/>
      <c r="M409" s="40"/>
      <c r="N409" s="40"/>
      <c r="O409" s="40"/>
      <c r="P409" s="40"/>
      <c r="Q409" s="42"/>
      <c r="R409" s="40"/>
      <c r="S409" s="40"/>
      <c r="T409" s="40"/>
      <c r="U409" s="40"/>
      <c r="V409" s="40"/>
      <c r="W409" s="40"/>
      <c r="X409" s="40"/>
      <c r="Y409" s="42"/>
      <c r="Z409" s="40"/>
      <c r="AA409" s="40"/>
      <c r="AB409" s="40"/>
      <c r="AC409" s="40"/>
      <c r="AF409" s="33"/>
    </row>
    <row r="410" spans="1:32" s="6" customFormat="1" ht="15">
      <c r="A410" s="38"/>
      <c r="B410" s="39"/>
      <c r="C410" s="39"/>
      <c r="D410" s="40"/>
      <c r="E410" s="40"/>
      <c r="F410" s="40"/>
      <c r="G410" s="40"/>
      <c r="H410" s="40"/>
      <c r="I410" s="40"/>
      <c r="J410" s="40"/>
      <c r="K410" s="40"/>
      <c r="L410" s="40"/>
      <c r="M410" s="40"/>
      <c r="N410" s="40"/>
      <c r="O410" s="40"/>
      <c r="P410" s="40"/>
      <c r="Q410" s="42"/>
      <c r="R410" s="40"/>
      <c r="S410" s="40"/>
      <c r="T410" s="40"/>
      <c r="U410" s="40"/>
      <c r="V410" s="40"/>
      <c r="W410" s="40"/>
      <c r="X410" s="40"/>
      <c r="Y410" s="42"/>
      <c r="Z410" s="40"/>
      <c r="AA410" s="40"/>
      <c r="AB410" s="40"/>
      <c r="AC410" s="40"/>
      <c r="AF410" s="5"/>
    </row>
    <row r="411" spans="1:32" s="6" customFormat="1" ht="15">
      <c r="A411" s="38"/>
      <c r="B411" s="39"/>
      <c r="C411" s="39"/>
      <c r="D411" s="40"/>
      <c r="E411" s="40"/>
      <c r="F411" s="40"/>
      <c r="G411" s="40"/>
      <c r="H411" s="40"/>
      <c r="I411" s="40"/>
      <c r="J411" s="40"/>
      <c r="K411" s="40"/>
      <c r="L411" s="40"/>
      <c r="M411" s="40"/>
      <c r="N411" s="40"/>
      <c r="O411" s="40"/>
      <c r="P411" s="40"/>
      <c r="Q411" s="42"/>
      <c r="R411" s="40"/>
      <c r="S411" s="40"/>
      <c r="T411" s="40"/>
      <c r="U411" s="40"/>
      <c r="V411" s="40"/>
      <c r="W411" s="40"/>
      <c r="X411" s="40"/>
      <c r="Y411" s="42"/>
      <c r="Z411" s="40"/>
      <c r="AA411" s="40"/>
      <c r="AB411" s="40"/>
      <c r="AC411" s="40"/>
      <c r="AF411" s="5"/>
    </row>
    <row r="412" spans="1:32" s="6" customFormat="1" ht="15">
      <c r="A412" s="38"/>
      <c r="B412" s="39"/>
      <c r="C412" s="39"/>
      <c r="D412" s="40"/>
      <c r="E412" s="40"/>
      <c r="F412" s="40"/>
      <c r="G412" s="40"/>
      <c r="H412" s="40"/>
      <c r="I412" s="40"/>
      <c r="J412" s="40"/>
      <c r="K412" s="40"/>
      <c r="L412" s="40"/>
      <c r="M412" s="40"/>
      <c r="N412" s="40"/>
      <c r="O412" s="40"/>
      <c r="P412" s="40"/>
      <c r="Q412" s="42"/>
      <c r="R412" s="40"/>
      <c r="S412" s="40"/>
      <c r="T412" s="40"/>
      <c r="U412" s="40"/>
      <c r="V412" s="40"/>
      <c r="W412" s="40"/>
      <c r="X412" s="40"/>
      <c r="Y412" s="42"/>
      <c r="Z412" s="40"/>
      <c r="AA412" s="40"/>
      <c r="AB412" s="40"/>
      <c r="AC412" s="40"/>
      <c r="AF412" s="33"/>
    </row>
    <row r="413" spans="1:32" s="6" customFormat="1" ht="15">
      <c r="A413" s="38"/>
      <c r="B413" s="39"/>
      <c r="C413" s="39"/>
      <c r="D413" s="40"/>
      <c r="E413" s="40"/>
      <c r="F413" s="40"/>
      <c r="G413" s="40"/>
      <c r="H413" s="40"/>
      <c r="I413" s="40"/>
      <c r="J413" s="40"/>
      <c r="K413" s="40"/>
      <c r="L413" s="40"/>
      <c r="M413" s="40"/>
      <c r="N413" s="40"/>
      <c r="O413" s="40"/>
      <c r="P413" s="40"/>
      <c r="Q413" s="42"/>
      <c r="R413" s="40"/>
      <c r="S413" s="40"/>
      <c r="T413" s="40"/>
      <c r="U413" s="40"/>
      <c r="V413" s="40"/>
      <c r="W413" s="40"/>
      <c r="X413" s="40"/>
      <c r="Y413" s="42"/>
      <c r="Z413" s="40"/>
      <c r="AA413" s="40"/>
      <c r="AB413" s="40"/>
      <c r="AC413" s="40"/>
      <c r="AF413" s="33"/>
    </row>
    <row r="414" spans="1:32" s="6" customFormat="1" ht="15">
      <c r="A414" s="38"/>
      <c r="B414" s="39"/>
      <c r="C414" s="39"/>
      <c r="D414" s="40"/>
      <c r="E414" s="40"/>
      <c r="F414" s="40"/>
      <c r="G414" s="40"/>
      <c r="H414" s="40"/>
      <c r="I414" s="40"/>
      <c r="J414" s="40"/>
      <c r="K414" s="40"/>
      <c r="L414" s="40"/>
      <c r="M414" s="40"/>
      <c r="N414" s="40"/>
      <c r="O414" s="40"/>
      <c r="P414" s="40"/>
      <c r="Q414" s="42"/>
      <c r="R414" s="40"/>
      <c r="S414" s="40"/>
      <c r="T414" s="40"/>
      <c r="U414" s="40"/>
      <c r="V414" s="40"/>
      <c r="W414" s="40"/>
      <c r="X414" s="40"/>
      <c r="Y414" s="42"/>
      <c r="Z414" s="40"/>
      <c r="AA414" s="40"/>
      <c r="AB414" s="40"/>
      <c r="AC414" s="40"/>
      <c r="AF414" s="5"/>
    </row>
    <row r="415" spans="1:32" s="6" customFormat="1" ht="15">
      <c r="A415" s="38"/>
      <c r="B415" s="39"/>
      <c r="C415" s="39"/>
      <c r="D415" s="40"/>
      <c r="E415" s="40"/>
      <c r="F415" s="40"/>
      <c r="G415" s="40"/>
      <c r="H415" s="40"/>
      <c r="I415" s="40"/>
      <c r="J415" s="40"/>
      <c r="K415" s="40"/>
      <c r="L415" s="40"/>
      <c r="M415" s="40"/>
      <c r="N415" s="40"/>
      <c r="O415" s="40"/>
      <c r="P415" s="40"/>
      <c r="Q415" s="42"/>
      <c r="R415" s="40"/>
      <c r="S415" s="40"/>
      <c r="T415" s="40"/>
      <c r="U415" s="40"/>
      <c r="V415" s="40"/>
      <c r="W415" s="40"/>
      <c r="X415" s="40"/>
      <c r="Y415" s="42"/>
      <c r="Z415" s="40"/>
      <c r="AA415" s="40"/>
      <c r="AB415" s="40"/>
      <c r="AC415" s="40"/>
      <c r="AF415" s="5"/>
    </row>
    <row r="416" spans="1:32" s="6" customFormat="1" ht="15">
      <c r="A416" s="38"/>
      <c r="B416" s="39"/>
      <c r="C416" s="39"/>
      <c r="D416" s="40"/>
      <c r="E416" s="40"/>
      <c r="F416" s="40"/>
      <c r="G416" s="40"/>
      <c r="H416" s="40"/>
      <c r="I416" s="40"/>
      <c r="J416" s="40"/>
      <c r="K416" s="40"/>
      <c r="L416" s="40"/>
      <c r="M416" s="40"/>
      <c r="N416" s="40"/>
      <c r="O416" s="40"/>
      <c r="P416" s="40"/>
      <c r="Q416" s="42"/>
      <c r="R416" s="40"/>
      <c r="S416" s="40"/>
      <c r="T416" s="40"/>
      <c r="U416" s="40"/>
      <c r="V416" s="40"/>
      <c r="W416" s="40"/>
      <c r="X416" s="40"/>
      <c r="Y416" s="42"/>
      <c r="Z416" s="40"/>
      <c r="AA416" s="40"/>
      <c r="AB416" s="40"/>
      <c r="AC416" s="40"/>
      <c r="AF416" s="33"/>
    </row>
    <row r="417" spans="1:32" s="6" customFormat="1" ht="15">
      <c r="A417" s="38"/>
      <c r="B417" s="39"/>
      <c r="C417" s="39"/>
      <c r="D417" s="40"/>
      <c r="E417" s="40"/>
      <c r="F417" s="40"/>
      <c r="G417" s="40"/>
      <c r="H417" s="40"/>
      <c r="I417" s="40"/>
      <c r="J417" s="40"/>
      <c r="K417" s="40"/>
      <c r="L417" s="40"/>
      <c r="M417" s="40"/>
      <c r="N417" s="40"/>
      <c r="O417" s="40"/>
      <c r="P417" s="40"/>
      <c r="Q417" s="42"/>
      <c r="R417" s="40"/>
      <c r="S417" s="40"/>
      <c r="T417" s="40"/>
      <c r="U417" s="40"/>
      <c r="V417" s="40"/>
      <c r="W417" s="40"/>
      <c r="X417" s="40"/>
      <c r="Y417" s="42"/>
      <c r="Z417" s="40"/>
      <c r="AA417" s="40"/>
      <c r="AB417" s="40"/>
      <c r="AC417" s="40"/>
      <c r="AF417" s="33"/>
    </row>
    <row r="418" spans="1:32" s="6" customFormat="1" ht="15">
      <c r="A418" s="38"/>
      <c r="B418" s="39"/>
      <c r="C418" s="39"/>
      <c r="D418" s="40"/>
      <c r="E418" s="40"/>
      <c r="F418" s="40"/>
      <c r="G418" s="40"/>
      <c r="H418" s="40"/>
      <c r="I418" s="40"/>
      <c r="J418" s="40"/>
      <c r="K418" s="40"/>
      <c r="L418" s="40"/>
      <c r="M418" s="40"/>
      <c r="N418" s="40"/>
      <c r="O418" s="40"/>
      <c r="P418" s="40"/>
      <c r="Q418" s="42"/>
      <c r="R418" s="40"/>
      <c r="S418" s="40"/>
      <c r="T418" s="40"/>
      <c r="U418" s="40"/>
      <c r="V418" s="40"/>
      <c r="W418" s="40"/>
      <c r="X418" s="40"/>
      <c r="Y418" s="42"/>
      <c r="Z418" s="40"/>
      <c r="AA418" s="40"/>
      <c r="AB418" s="40"/>
      <c r="AC418" s="40"/>
      <c r="AF418" s="5"/>
    </row>
    <row r="419" spans="1:32" s="6" customFormat="1" ht="15">
      <c r="A419" s="38"/>
      <c r="B419" s="39"/>
      <c r="C419" s="39"/>
      <c r="D419" s="40"/>
      <c r="E419" s="40"/>
      <c r="F419" s="40"/>
      <c r="G419" s="40"/>
      <c r="H419" s="40"/>
      <c r="I419" s="40"/>
      <c r="J419" s="40"/>
      <c r="K419" s="40"/>
      <c r="L419" s="40"/>
      <c r="M419" s="40"/>
      <c r="N419" s="40"/>
      <c r="O419" s="40"/>
      <c r="P419" s="40"/>
      <c r="Q419" s="42"/>
      <c r="R419" s="40"/>
      <c r="S419" s="40"/>
      <c r="T419" s="40"/>
      <c r="U419" s="40"/>
      <c r="V419" s="40"/>
      <c r="W419" s="40"/>
      <c r="X419" s="40"/>
      <c r="Y419" s="42"/>
      <c r="Z419" s="40"/>
      <c r="AA419" s="40"/>
      <c r="AB419" s="40"/>
      <c r="AC419" s="40"/>
      <c r="AF419" s="5"/>
    </row>
    <row r="420" spans="1:32" s="6" customFormat="1" ht="15">
      <c r="A420" s="38"/>
      <c r="B420" s="39"/>
      <c r="C420" s="39"/>
      <c r="D420" s="40"/>
      <c r="E420" s="40"/>
      <c r="F420" s="40"/>
      <c r="G420" s="40"/>
      <c r="H420" s="40"/>
      <c r="I420" s="40"/>
      <c r="J420" s="40"/>
      <c r="K420" s="40"/>
      <c r="L420" s="40"/>
      <c r="M420" s="40"/>
      <c r="N420" s="40"/>
      <c r="O420" s="40"/>
      <c r="P420" s="40"/>
      <c r="Q420" s="42"/>
      <c r="R420" s="40"/>
      <c r="S420" s="40"/>
      <c r="T420" s="40"/>
      <c r="U420" s="40"/>
      <c r="V420" s="40"/>
      <c r="W420" s="40"/>
      <c r="X420" s="40"/>
      <c r="Y420" s="42"/>
      <c r="Z420" s="40"/>
      <c r="AA420" s="40"/>
      <c r="AB420" s="40"/>
      <c r="AC420" s="40"/>
      <c r="AF420" s="33"/>
    </row>
    <row r="421" spans="1:32" s="6" customFormat="1" ht="15">
      <c r="A421" s="43"/>
      <c r="B421" s="39"/>
      <c r="C421" s="39"/>
      <c r="D421" s="40"/>
      <c r="E421" s="40"/>
      <c r="F421" s="40"/>
      <c r="G421" s="40"/>
      <c r="H421" s="41"/>
      <c r="I421" s="40"/>
      <c r="J421" s="40"/>
      <c r="K421" s="40"/>
      <c r="L421" s="40"/>
      <c r="M421" s="40"/>
      <c r="N421" s="40"/>
      <c r="O421" s="40"/>
      <c r="P421" s="40"/>
      <c r="Q421" s="42"/>
      <c r="R421" s="40"/>
      <c r="S421" s="40"/>
      <c r="T421" s="40"/>
      <c r="U421" s="40"/>
      <c r="V421" s="40"/>
      <c r="W421" s="40"/>
      <c r="X421" s="40"/>
      <c r="Y421" s="42"/>
      <c r="Z421" s="40"/>
      <c r="AA421" s="40"/>
      <c r="AB421" s="40"/>
      <c r="AC421" s="40"/>
      <c r="AF421" s="33"/>
    </row>
    <row r="422" spans="1:32" s="6" customFormat="1" ht="15">
      <c r="A422" s="38"/>
      <c r="B422" s="39"/>
      <c r="C422" s="39"/>
      <c r="D422" s="40"/>
      <c r="E422" s="40"/>
      <c r="F422" s="40"/>
      <c r="G422" s="40"/>
      <c r="H422" s="40"/>
      <c r="I422" s="40"/>
      <c r="J422" s="40"/>
      <c r="K422" s="40"/>
      <c r="L422" s="40"/>
      <c r="M422" s="40"/>
      <c r="N422" s="40"/>
      <c r="O422" s="40"/>
      <c r="P422" s="40"/>
      <c r="Q422" s="42"/>
      <c r="R422" s="40"/>
      <c r="S422" s="40"/>
      <c r="T422" s="40"/>
      <c r="U422" s="40"/>
      <c r="V422" s="40"/>
      <c r="W422" s="40"/>
      <c r="X422" s="40"/>
      <c r="Y422" s="42"/>
      <c r="Z422" s="40"/>
      <c r="AA422" s="40"/>
      <c r="AB422" s="40"/>
      <c r="AC422" s="40"/>
      <c r="AF422" s="5"/>
    </row>
    <row r="423" spans="1:32" s="6" customFormat="1" ht="15">
      <c r="A423" s="43"/>
      <c r="B423" s="39"/>
      <c r="C423" s="39"/>
      <c r="D423" s="40"/>
      <c r="E423" s="40"/>
      <c r="F423" s="40"/>
      <c r="G423" s="40"/>
      <c r="H423" s="40"/>
      <c r="I423" s="40"/>
      <c r="J423" s="40"/>
      <c r="K423" s="40"/>
      <c r="L423" s="40"/>
      <c r="M423" s="40"/>
      <c r="N423" s="40"/>
      <c r="O423" s="40"/>
      <c r="P423" s="40"/>
      <c r="Q423" s="42"/>
      <c r="R423" s="40"/>
      <c r="S423" s="40"/>
      <c r="T423" s="40"/>
      <c r="U423" s="40"/>
      <c r="V423" s="40"/>
      <c r="W423" s="40"/>
      <c r="X423" s="40"/>
      <c r="Y423" s="42"/>
      <c r="Z423" s="40"/>
      <c r="AA423" s="40"/>
      <c r="AB423" s="40"/>
      <c r="AC423" s="40"/>
      <c r="AF423" s="5"/>
    </row>
    <row r="424" spans="1:32" s="6" customFormat="1" ht="15">
      <c r="A424" s="43"/>
      <c r="B424" s="39"/>
      <c r="C424" s="39"/>
      <c r="D424" s="40"/>
      <c r="E424" s="40"/>
      <c r="F424" s="40"/>
      <c r="G424" s="40"/>
      <c r="H424" s="40"/>
      <c r="I424" s="40"/>
      <c r="J424" s="40"/>
      <c r="K424" s="40"/>
      <c r="L424" s="40"/>
      <c r="M424" s="40"/>
      <c r="N424" s="40"/>
      <c r="O424" s="40"/>
      <c r="P424" s="40"/>
      <c r="Q424" s="42"/>
      <c r="R424" s="40"/>
      <c r="S424" s="40"/>
      <c r="T424" s="40"/>
      <c r="U424" s="40"/>
      <c r="V424" s="40"/>
      <c r="W424" s="40"/>
      <c r="X424" s="40"/>
      <c r="Y424" s="42"/>
      <c r="Z424" s="40"/>
      <c r="AA424" s="40"/>
      <c r="AB424" s="40"/>
      <c r="AC424" s="40"/>
      <c r="AF424" s="33"/>
    </row>
    <row r="425" spans="1:32" s="6" customFormat="1" ht="15">
      <c r="A425" s="43"/>
      <c r="B425" s="39"/>
      <c r="C425" s="39"/>
      <c r="D425" s="40"/>
      <c r="E425" s="40"/>
      <c r="F425" s="40"/>
      <c r="G425" s="40"/>
      <c r="H425" s="40"/>
      <c r="I425" s="40"/>
      <c r="J425" s="40"/>
      <c r="K425" s="40"/>
      <c r="L425" s="40"/>
      <c r="M425" s="40"/>
      <c r="N425" s="40"/>
      <c r="O425" s="40"/>
      <c r="P425" s="40"/>
      <c r="Q425" s="42"/>
      <c r="R425" s="40"/>
      <c r="S425" s="40"/>
      <c r="T425" s="40"/>
      <c r="U425" s="40"/>
      <c r="V425" s="40"/>
      <c r="W425" s="40"/>
      <c r="X425" s="40"/>
      <c r="Y425" s="42"/>
      <c r="Z425" s="40"/>
      <c r="AA425" s="40"/>
      <c r="AB425" s="40"/>
      <c r="AC425" s="40"/>
      <c r="AF425" s="33"/>
    </row>
    <row r="426" spans="1:32" s="6" customFormat="1" ht="15">
      <c r="A426" s="38"/>
      <c r="B426" s="39"/>
      <c r="C426" s="39"/>
      <c r="D426" s="40"/>
      <c r="E426" s="40"/>
      <c r="F426" s="40"/>
      <c r="G426" s="40"/>
      <c r="H426" s="40"/>
      <c r="I426" s="40"/>
      <c r="J426" s="40"/>
      <c r="K426" s="40"/>
      <c r="L426" s="40"/>
      <c r="M426" s="40"/>
      <c r="N426" s="40"/>
      <c r="O426" s="40"/>
      <c r="P426" s="40"/>
      <c r="Q426" s="42"/>
      <c r="R426" s="40"/>
      <c r="S426" s="40"/>
      <c r="T426" s="40"/>
      <c r="U426" s="40"/>
      <c r="V426" s="40"/>
      <c r="W426" s="40"/>
      <c r="X426" s="40"/>
      <c r="Y426" s="42"/>
      <c r="Z426" s="40"/>
      <c r="AA426" s="40"/>
      <c r="AB426" s="40"/>
      <c r="AC426" s="40"/>
      <c r="AF426" s="5"/>
    </row>
    <row r="427" spans="1:32" s="6" customFormat="1" ht="15">
      <c r="A427" s="38"/>
      <c r="B427" s="39"/>
      <c r="C427" s="39"/>
      <c r="D427" s="40"/>
      <c r="E427" s="40"/>
      <c r="F427" s="40"/>
      <c r="G427" s="40"/>
      <c r="H427" s="40"/>
      <c r="I427" s="40"/>
      <c r="J427" s="40"/>
      <c r="K427" s="40"/>
      <c r="L427" s="40"/>
      <c r="M427" s="40"/>
      <c r="N427" s="40"/>
      <c r="O427" s="40"/>
      <c r="P427" s="40"/>
      <c r="Q427" s="42"/>
      <c r="R427" s="40"/>
      <c r="S427" s="40"/>
      <c r="T427" s="40"/>
      <c r="U427" s="40"/>
      <c r="V427" s="40"/>
      <c r="W427" s="40"/>
      <c r="X427" s="40"/>
      <c r="Y427" s="42"/>
      <c r="Z427" s="40"/>
      <c r="AA427" s="40"/>
      <c r="AB427" s="40"/>
      <c r="AC427" s="40"/>
      <c r="AF427" s="5"/>
    </row>
    <row r="428" spans="1:32" s="6" customFormat="1" ht="15">
      <c r="A428" s="38"/>
      <c r="B428" s="39"/>
      <c r="C428" s="39"/>
      <c r="D428" s="40"/>
      <c r="E428" s="40"/>
      <c r="F428" s="40"/>
      <c r="G428" s="40"/>
      <c r="H428" s="40"/>
      <c r="I428" s="40"/>
      <c r="J428" s="40"/>
      <c r="K428" s="40"/>
      <c r="L428" s="40"/>
      <c r="M428" s="40"/>
      <c r="N428" s="40"/>
      <c r="O428" s="40"/>
      <c r="P428" s="40"/>
      <c r="Q428" s="42"/>
      <c r="R428" s="40"/>
      <c r="S428" s="40"/>
      <c r="T428" s="40"/>
      <c r="U428" s="40"/>
      <c r="V428" s="40"/>
      <c r="W428" s="40"/>
      <c r="X428" s="40"/>
      <c r="Y428" s="42"/>
      <c r="Z428" s="40"/>
      <c r="AA428" s="40"/>
      <c r="AB428" s="40"/>
      <c r="AC428" s="40"/>
      <c r="AF428" s="33"/>
    </row>
    <row r="429" spans="1:32" s="6" customFormat="1" ht="15">
      <c r="A429" s="38"/>
      <c r="B429" s="39"/>
      <c r="C429" s="39"/>
      <c r="D429" s="40"/>
      <c r="E429" s="40"/>
      <c r="F429" s="40"/>
      <c r="G429" s="40"/>
      <c r="H429" s="40"/>
      <c r="I429" s="40"/>
      <c r="J429" s="40"/>
      <c r="K429" s="40"/>
      <c r="L429" s="40"/>
      <c r="M429" s="40"/>
      <c r="N429" s="40"/>
      <c r="O429" s="40"/>
      <c r="P429" s="40"/>
      <c r="Q429" s="42"/>
      <c r="R429" s="40"/>
      <c r="S429" s="40"/>
      <c r="T429" s="40"/>
      <c r="U429" s="40"/>
      <c r="V429" s="40"/>
      <c r="W429" s="40"/>
      <c r="X429" s="40"/>
      <c r="Y429" s="42"/>
      <c r="Z429" s="40"/>
      <c r="AA429" s="40"/>
      <c r="AB429" s="40"/>
      <c r="AC429" s="40"/>
      <c r="AF429" s="33"/>
    </row>
    <row r="430" spans="1:32" s="6" customFormat="1" ht="15">
      <c r="A430" s="38"/>
      <c r="B430" s="39"/>
      <c r="C430" s="39"/>
      <c r="D430" s="40"/>
      <c r="E430" s="40"/>
      <c r="F430" s="40"/>
      <c r="G430" s="40"/>
      <c r="H430" s="40"/>
      <c r="I430" s="40"/>
      <c r="J430" s="40"/>
      <c r="K430" s="40"/>
      <c r="L430" s="40"/>
      <c r="M430" s="40"/>
      <c r="N430" s="40"/>
      <c r="O430" s="40"/>
      <c r="P430" s="40"/>
      <c r="Q430" s="42"/>
      <c r="R430" s="40"/>
      <c r="S430" s="40"/>
      <c r="T430" s="40"/>
      <c r="U430" s="40"/>
      <c r="V430" s="40"/>
      <c r="W430" s="40"/>
      <c r="X430" s="40"/>
      <c r="Y430" s="42"/>
      <c r="Z430" s="40"/>
      <c r="AA430" s="40"/>
      <c r="AB430" s="40"/>
      <c r="AC430" s="40"/>
      <c r="AF430" s="5"/>
    </row>
    <row r="431" spans="1:32" s="6" customFormat="1" ht="15">
      <c r="A431" s="38"/>
      <c r="B431" s="39"/>
      <c r="C431" s="39"/>
      <c r="D431" s="40"/>
      <c r="E431" s="40"/>
      <c r="F431" s="40"/>
      <c r="G431" s="40"/>
      <c r="H431" s="41"/>
      <c r="I431" s="40"/>
      <c r="J431" s="40"/>
      <c r="K431" s="40"/>
      <c r="L431" s="40"/>
      <c r="M431" s="40"/>
      <c r="N431" s="40"/>
      <c r="O431" s="40"/>
      <c r="P431" s="40"/>
      <c r="Q431" s="42"/>
      <c r="R431" s="40"/>
      <c r="S431" s="40"/>
      <c r="T431" s="40"/>
      <c r="U431" s="40"/>
      <c r="V431" s="40"/>
      <c r="W431" s="40"/>
      <c r="X431" s="40"/>
      <c r="Y431" s="42"/>
      <c r="Z431" s="40"/>
      <c r="AA431" s="40"/>
      <c r="AB431" s="40"/>
      <c r="AC431" s="40"/>
      <c r="AF431" s="5"/>
    </row>
    <row r="432" spans="1:32" s="6" customFormat="1" ht="15">
      <c r="A432" s="38"/>
      <c r="B432" s="39"/>
      <c r="C432" s="39"/>
      <c r="D432" s="40"/>
      <c r="E432" s="40"/>
      <c r="F432" s="40"/>
      <c r="G432" s="40"/>
      <c r="H432" s="40"/>
      <c r="I432" s="40"/>
      <c r="J432" s="40"/>
      <c r="K432" s="40"/>
      <c r="L432" s="40"/>
      <c r="M432" s="40"/>
      <c r="N432" s="40"/>
      <c r="O432" s="40"/>
      <c r="P432" s="40"/>
      <c r="Q432" s="42"/>
      <c r="R432" s="40"/>
      <c r="S432" s="40"/>
      <c r="T432" s="40"/>
      <c r="U432" s="40"/>
      <c r="V432" s="40"/>
      <c r="W432" s="40"/>
      <c r="X432" s="40"/>
      <c r="Y432" s="42"/>
      <c r="Z432" s="40"/>
      <c r="AA432" s="40"/>
      <c r="AB432" s="40"/>
      <c r="AC432" s="40"/>
      <c r="AF432" s="33"/>
    </row>
    <row r="433" spans="1:32" s="6" customFormat="1" ht="15">
      <c r="A433" s="38"/>
      <c r="B433" s="39"/>
      <c r="C433" s="39"/>
      <c r="D433" s="40"/>
      <c r="E433" s="40"/>
      <c r="F433" s="40"/>
      <c r="G433" s="40"/>
      <c r="H433" s="40"/>
      <c r="I433" s="40"/>
      <c r="J433" s="40"/>
      <c r="K433" s="40"/>
      <c r="L433" s="40"/>
      <c r="M433" s="40"/>
      <c r="N433" s="40"/>
      <c r="O433" s="40"/>
      <c r="P433" s="40"/>
      <c r="Q433" s="42"/>
      <c r="R433" s="40"/>
      <c r="S433" s="40"/>
      <c r="T433" s="40"/>
      <c r="U433" s="40"/>
      <c r="V433" s="40"/>
      <c r="W433" s="40"/>
      <c r="X433" s="40"/>
      <c r="Y433" s="42"/>
      <c r="Z433" s="40"/>
      <c r="AA433" s="40"/>
      <c r="AB433" s="40"/>
      <c r="AC433" s="40"/>
      <c r="AF433" s="33"/>
    </row>
    <row r="434" spans="1:32" s="6" customFormat="1" ht="15">
      <c r="A434" s="38"/>
      <c r="B434" s="39"/>
      <c r="C434" s="39"/>
      <c r="D434" s="40"/>
      <c r="E434" s="40"/>
      <c r="F434" s="40"/>
      <c r="G434" s="40"/>
      <c r="H434" s="40"/>
      <c r="I434" s="40"/>
      <c r="J434" s="40"/>
      <c r="K434" s="40"/>
      <c r="L434" s="40"/>
      <c r="M434" s="40"/>
      <c r="N434" s="40"/>
      <c r="O434" s="40"/>
      <c r="P434" s="40"/>
      <c r="Q434" s="42"/>
      <c r="R434" s="40"/>
      <c r="S434" s="40"/>
      <c r="T434" s="40"/>
      <c r="U434" s="40"/>
      <c r="V434" s="40"/>
      <c r="W434" s="40"/>
      <c r="X434" s="40"/>
      <c r="Y434" s="42"/>
      <c r="Z434" s="40"/>
      <c r="AA434" s="40"/>
      <c r="AB434" s="40"/>
      <c r="AC434" s="40"/>
      <c r="AF434" s="5"/>
    </row>
    <row r="435" spans="1:32" s="6" customFormat="1" ht="15">
      <c r="A435" s="38"/>
      <c r="B435" s="39"/>
      <c r="C435" s="39"/>
      <c r="D435" s="40"/>
      <c r="E435" s="40"/>
      <c r="F435" s="40"/>
      <c r="G435" s="40"/>
      <c r="H435" s="40"/>
      <c r="I435" s="40"/>
      <c r="J435" s="40"/>
      <c r="K435" s="40"/>
      <c r="L435" s="40"/>
      <c r="M435" s="40"/>
      <c r="N435" s="40"/>
      <c r="O435" s="40"/>
      <c r="P435" s="40"/>
      <c r="Q435" s="42"/>
      <c r="R435" s="40"/>
      <c r="S435" s="40"/>
      <c r="T435" s="40"/>
      <c r="U435" s="40"/>
      <c r="V435" s="40"/>
      <c r="W435" s="40"/>
      <c r="X435" s="40"/>
      <c r="Y435" s="42"/>
      <c r="Z435" s="40"/>
      <c r="AA435" s="40"/>
      <c r="AB435" s="40"/>
      <c r="AC435" s="40"/>
      <c r="AF435" s="5"/>
    </row>
    <row r="436" spans="1:32" s="6" customFormat="1" ht="15">
      <c r="A436" s="38"/>
      <c r="B436" s="39"/>
      <c r="C436" s="39"/>
      <c r="D436" s="40"/>
      <c r="E436" s="40"/>
      <c r="F436" s="40"/>
      <c r="G436" s="40"/>
      <c r="H436" s="40"/>
      <c r="I436" s="40"/>
      <c r="J436" s="40"/>
      <c r="K436" s="40"/>
      <c r="L436" s="40"/>
      <c r="M436" s="40"/>
      <c r="N436" s="40"/>
      <c r="O436" s="40"/>
      <c r="P436" s="40"/>
      <c r="Q436" s="42"/>
      <c r="R436" s="40"/>
      <c r="S436" s="40"/>
      <c r="T436" s="40"/>
      <c r="U436" s="40"/>
      <c r="V436" s="40"/>
      <c r="W436" s="40"/>
      <c r="X436" s="40"/>
      <c r="Y436" s="42"/>
      <c r="Z436" s="40"/>
      <c r="AA436" s="40"/>
      <c r="AB436" s="40"/>
      <c r="AC436" s="40"/>
      <c r="AF436" s="33"/>
    </row>
    <row r="437" spans="1:32" s="6" customFormat="1" ht="15">
      <c r="A437" s="38"/>
      <c r="B437" s="39"/>
      <c r="C437" s="39"/>
      <c r="D437" s="40"/>
      <c r="E437" s="40"/>
      <c r="F437" s="40"/>
      <c r="G437" s="40"/>
      <c r="H437" s="40"/>
      <c r="I437" s="40"/>
      <c r="J437" s="40"/>
      <c r="K437" s="40"/>
      <c r="L437" s="40"/>
      <c r="M437" s="40"/>
      <c r="N437" s="40"/>
      <c r="O437" s="40"/>
      <c r="P437" s="40"/>
      <c r="Q437" s="42"/>
      <c r="R437" s="40"/>
      <c r="S437" s="40"/>
      <c r="T437" s="40"/>
      <c r="U437" s="40"/>
      <c r="V437" s="40"/>
      <c r="W437" s="40"/>
      <c r="X437" s="40"/>
      <c r="Y437" s="42"/>
      <c r="Z437" s="40"/>
      <c r="AA437" s="40"/>
      <c r="AB437" s="40"/>
      <c r="AC437" s="40"/>
      <c r="AF437" s="33"/>
    </row>
    <row r="438" spans="1:32" s="6" customFormat="1" ht="15">
      <c r="A438" s="38"/>
      <c r="B438" s="39"/>
      <c r="C438" s="39"/>
      <c r="D438" s="40"/>
      <c r="E438" s="40"/>
      <c r="F438" s="40"/>
      <c r="G438" s="40"/>
      <c r="H438" s="40"/>
      <c r="I438" s="40"/>
      <c r="J438" s="40"/>
      <c r="K438" s="40"/>
      <c r="L438" s="40"/>
      <c r="M438" s="40"/>
      <c r="N438" s="40"/>
      <c r="O438" s="40"/>
      <c r="P438" s="40"/>
      <c r="Q438" s="42"/>
      <c r="R438" s="40"/>
      <c r="S438" s="40"/>
      <c r="T438" s="40"/>
      <c r="U438" s="40"/>
      <c r="V438" s="40"/>
      <c r="W438" s="40"/>
      <c r="X438" s="40"/>
      <c r="Y438" s="42"/>
      <c r="Z438" s="40"/>
      <c r="AA438" s="40"/>
      <c r="AB438" s="40"/>
      <c r="AC438" s="40"/>
      <c r="AF438" s="5"/>
    </row>
    <row r="439" spans="1:32" s="6" customFormat="1" ht="15">
      <c r="A439" s="38"/>
      <c r="B439" s="39"/>
      <c r="C439" s="39"/>
      <c r="D439" s="40"/>
      <c r="E439" s="40"/>
      <c r="F439" s="40"/>
      <c r="G439" s="40"/>
      <c r="H439" s="40"/>
      <c r="I439" s="40"/>
      <c r="J439" s="40"/>
      <c r="K439" s="40"/>
      <c r="L439" s="40"/>
      <c r="M439" s="40"/>
      <c r="N439" s="40"/>
      <c r="O439" s="40"/>
      <c r="P439" s="40"/>
      <c r="Q439" s="42"/>
      <c r="R439" s="40"/>
      <c r="S439" s="40"/>
      <c r="T439" s="40"/>
      <c r="U439" s="40"/>
      <c r="V439" s="40"/>
      <c r="W439" s="40"/>
      <c r="X439" s="40"/>
      <c r="Y439" s="42"/>
      <c r="Z439" s="40"/>
      <c r="AA439" s="40"/>
      <c r="AB439" s="40"/>
      <c r="AC439" s="40"/>
      <c r="AF439" s="5"/>
    </row>
    <row r="440" spans="1:32" s="6" customFormat="1" ht="15">
      <c r="A440" s="38"/>
      <c r="B440" s="39"/>
      <c r="C440" s="39"/>
      <c r="D440" s="40"/>
      <c r="E440" s="40"/>
      <c r="F440" s="40"/>
      <c r="G440" s="40"/>
      <c r="H440" s="40"/>
      <c r="I440" s="40"/>
      <c r="J440" s="40"/>
      <c r="K440" s="40"/>
      <c r="L440" s="40"/>
      <c r="M440" s="40"/>
      <c r="N440" s="40"/>
      <c r="O440" s="40"/>
      <c r="P440" s="40"/>
      <c r="Q440" s="42"/>
      <c r="R440" s="40"/>
      <c r="S440" s="40"/>
      <c r="T440" s="40"/>
      <c r="U440" s="40"/>
      <c r="V440" s="40"/>
      <c r="W440" s="40"/>
      <c r="X440" s="40"/>
      <c r="Y440" s="42"/>
      <c r="Z440" s="40"/>
      <c r="AA440" s="40"/>
      <c r="AB440" s="40"/>
      <c r="AC440" s="40"/>
      <c r="AF440" s="33"/>
    </row>
    <row r="441" spans="1:32" s="6" customFormat="1" ht="15">
      <c r="A441" s="38"/>
      <c r="B441" s="39"/>
      <c r="C441" s="39"/>
      <c r="D441" s="40"/>
      <c r="E441" s="40"/>
      <c r="F441" s="40"/>
      <c r="G441" s="40"/>
      <c r="H441" s="40"/>
      <c r="I441" s="40"/>
      <c r="J441" s="40"/>
      <c r="K441" s="40"/>
      <c r="L441" s="40"/>
      <c r="M441" s="40"/>
      <c r="N441" s="40"/>
      <c r="O441" s="40"/>
      <c r="P441" s="40"/>
      <c r="Q441" s="42"/>
      <c r="R441" s="40"/>
      <c r="S441" s="40"/>
      <c r="T441" s="40"/>
      <c r="U441" s="40"/>
      <c r="V441" s="40"/>
      <c r="W441" s="40"/>
      <c r="X441" s="40"/>
      <c r="Y441" s="42"/>
      <c r="Z441" s="40"/>
      <c r="AA441" s="40"/>
      <c r="AB441" s="40"/>
      <c r="AC441" s="40"/>
      <c r="AF441" s="33"/>
    </row>
    <row r="442" spans="1:32" s="6" customFormat="1" ht="15">
      <c r="A442" s="38"/>
      <c r="B442" s="39"/>
      <c r="C442" s="39"/>
      <c r="D442" s="40"/>
      <c r="E442" s="40"/>
      <c r="F442" s="40"/>
      <c r="G442" s="40"/>
      <c r="H442" s="41"/>
      <c r="I442" s="40"/>
      <c r="J442" s="40"/>
      <c r="K442" s="40"/>
      <c r="L442" s="40"/>
      <c r="M442" s="40"/>
      <c r="N442" s="40"/>
      <c r="O442" s="40"/>
      <c r="P442" s="40"/>
      <c r="Q442" s="42"/>
      <c r="R442" s="40"/>
      <c r="S442" s="40"/>
      <c r="T442" s="40"/>
      <c r="U442" s="40"/>
      <c r="V442" s="40"/>
      <c r="W442" s="40"/>
      <c r="X442" s="40"/>
      <c r="Y442" s="42"/>
      <c r="Z442" s="40"/>
      <c r="AA442" s="40"/>
      <c r="AB442" s="40"/>
      <c r="AC442" s="40"/>
      <c r="AF442" s="5"/>
    </row>
    <row r="443" spans="1:32" s="6" customFormat="1" ht="15">
      <c r="A443" s="38"/>
      <c r="B443" s="39"/>
      <c r="C443" s="39"/>
      <c r="D443" s="40"/>
      <c r="E443" s="40"/>
      <c r="F443" s="40"/>
      <c r="G443" s="40"/>
      <c r="H443" s="40"/>
      <c r="I443" s="40"/>
      <c r="J443" s="40"/>
      <c r="K443" s="40"/>
      <c r="L443" s="40"/>
      <c r="M443" s="40"/>
      <c r="N443" s="40"/>
      <c r="O443" s="40"/>
      <c r="P443" s="40"/>
      <c r="Q443" s="42"/>
      <c r="R443" s="40"/>
      <c r="S443" s="40"/>
      <c r="T443" s="40"/>
      <c r="U443" s="40"/>
      <c r="V443" s="40"/>
      <c r="W443" s="40"/>
      <c r="X443" s="40"/>
      <c r="Y443" s="42"/>
      <c r="Z443" s="40"/>
      <c r="AA443" s="40"/>
      <c r="AB443" s="40"/>
      <c r="AC443" s="40"/>
      <c r="AF443" s="5"/>
    </row>
    <row r="444" spans="1:32" s="6" customFormat="1" ht="15">
      <c r="A444" s="38"/>
      <c r="B444" s="39"/>
      <c r="C444" s="39"/>
      <c r="D444" s="40"/>
      <c r="E444" s="40"/>
      <c r="F444" s="40"/>
      <c r="G444" s="40"/>
      <c r="H444" s="40"/>
      <c r="I444" s="40"/>
      <c r="J444" s="40"/>
      <c r="K444" s="40"/>
      <c r="L444" s="40"/>
      <c r="M444" s="40"/>
      <c r="N444" s="40"/>
      <c r="O444" s="40"/>
      <c r="P444" s="40"/>
      <c r="Q444" s="42"/>
      <c r="R444" s="40"/>
      <c r="S444" s="40"/>
      <c r="T444" s="40"/>
      <c r="U444" s="40"/>
      <c r="V444" s="40"/>
      <c r="W444" s="40"/>
      <c r="X444" s="40"/>
      <c r="Y444" s="42"/>
      <c r="Z444" s="40"/>
      <c r="AA444" s="40"/>
      <c r="AB444" s="40"/>
      <c r="AC444" s="40"/>
      <c r="AF444" s="33"/>
    </row>
    <row r="445" spans="1:32" s="6" customFormat="1" ht="15">
      <c r="A445" s="38"/>
      <c r="B445" s="39"/>
      <c r="C445" s="39"/>
      <c r="D445" s="40"/>
      <c r="E445" s="40"/>
      <c r="F445" s="40"/>
      <c r="G445" s="40"/>
      <c r="H445" s="40"/>
      <c r="I445" s="40"/>
      <c r="J445" s="40"/>
      <c r="K445" s="40"/>
      <c r="L445" s="40"/>
      <c r="M445" s="40"/>
      <c r="N445" s="40"/>
      <c r="O445" s="40"/>
      <c r="P445" s="40"/>
      <c r="Q445" s="42"/>
      <c r="R445" s="40"/>
      <c r="S445" s="40"/>
      <c r="T445" s="40"/>
      <c r="U445" s="40"/>
      <c r="V445" s="40"/>
      <c r="W445" s="40"/>
      <c r="X445" s="40"/>
      <c r="Y445" s="42"/>
      <c r="Z445" s="40"/>
      <c r="AA445" s="40"/>
      <c r="AB445" s="40"/>
      <c r="AC445" s="40"/>
      <c r="AF445" s="33"/>
    </row>
    <row r="446" spans="1:32" s="6" customFormat="1" ht="15">
      <c r="A446" s="43"/>
      <c r="B446" s="39"/>
      <c r="C446" s="39"/>
      <c r="D446" s="40"/>
      <c r="E446" s="40"/>
      <c r="F446" s="40"/>
      <c r="G446" s="40"/>
      <c r="H446" s="40"/>
      <c r="I446" s="40"/>
      <c r="J446" s="40"/>
      <c r="K446" s="40"/>
      <c r="L446" s="40"/>
      <c r="M446" s="40"/>
      <c r="N446" s="40"/>
      <c r="O446" s="40"/>
      <c r="P446" s="40"/>
      <c r="Q446" s="42"/>
      <c r="R446" s="40"/>
      <c r="S446" s="40"/>
      <c r="T446" s="40"/>
      <c r="U446" s="40"/>
      <c r="V446" s="40"/>
      <c r="W446" s="40"/>
      <c r="X446" s="40"/>
      <c r="Y446" s="42"/>
      <c r="Z446" s="40"/>
      <c r="AA446" s="40"/>
      <c r="AB446" s="40"/>
      <c r="AC446" s="40"/>
      <c r="AF446" s="5"/>
    </row>
    <row r="447" spans="1:32" s="6" customFormat="1" ht="15">
      <c r="A447" s="38"/>
      <c r="B447" s="39"/>
      <c r="C447" s="39"/>
      <c r="D447" s="40"/>
      <c r="E447" s="40"/>
      <c r="F447" s="40"/>
      <c r="G447" s="40"/>
      <c r="H447" s="40"/>
      <c r="I447" s="40"/>
      <c r="J447" s="40"/>
      <c r="K447" s="40"/>
      <c r="L447" s="40"/>
      <c r="M447" s="40"/>
      <c r="N447" s="40"/>
      <c r="O447" s="40"/>
      <c r="P447" s="40"/>
      <c r="Q447" s="42"/>
      <c r="R447" s="40"/>
      <c r="S447" s="40"/>
      <c r="T447" s="40"/>
      <c r="U447" s="40"/>
      <c r="V447" s="40"/>
      <c r="W447" s="40"/>
      <c r="X447" s="40"/>
      <c r="Y447" s="42"/>
      <c r="Z447" s="40"/>
      <c r="AA447" s="40"/>
      <c r="AB447" s="40"/>
      <c r="AC447" s="40"/>
      <c r="AF447" s="5"/>
    </row>
    <row r="448" spans="1:32" s="6" customFormat="1" ht="15">
      <c r="A448" s="38"/>
      <c r="B448" s="39"/>
      <c r="C448" s="39"/>
      <c r="D448" s="40"/>
      <c r="E448" s="40"/>
      <c r="F448" s="40"/>
      <c r="G448" s="40"/>
      <c r="H448" s="40"/>
      <c r="I448" s="40"/>
      <c r="J448" s="40"/>
      <c r="K448" s="40"/>
      <c r="L448" s="40"/>
      <c r="M448" s="40"/>
      <c r="N448" s="40"/>
      <c r="O448" s="40"/>
      <c r="P448" s="40"/>
      <c r="Q448" s="42"/>
      <c r="R448" s="40"/>
      <c r="S448" s="40"/>
      <c r="T448" s="40"/>
      <c r="U448" s="40"/>
      <c r="V448" s="40"/>
      <c r="W448" s="40"/>
      <c r="X448" s="40"/>
      <c r="Y448" s="42"/>
      <c r="Z448" s="40"/>
      <c r="AA448" s="40"/>
      <c r="AB448" s="40"/>
      <c r="AC448" s="40"/>
      <c r="AF448" s="33"/>
    </row>
    <row r="449" spans="1:32" s="6" customFormat="1" ht="15">
      <c r="A449" s="38"/>
      <c r="B449" s="39"/>
      <c r="C449" s="39"/>
      <c r="D449" s="40"/>
      <c r="E449" s="40"/>
      <c r="F449" s="40"/>
      <c r="G449" s="40"/>
      <c r="H449" s="40"/>
      <c r="I449" s="40"/>
      <c r="J449" s="40"/>
      <c r="K449" s="40"/>
      <c r="L449" s="40"/>
      <c r="M449" s="40"/>
      <c r="N449" s="40"/>
      <c r="O449" s="40"/>
      <c r="P449" s="40"/>
      <c r="Q449" s="42"/>
      <c r="R449" s="40"/>
      <c r="S449" s="40"/>
      <c r="T449" s="40"/>
      <c r="U449" s="40"/>
      <c r="V449" s="40"/>
      <c r="W449" s="40"/>
      <c r="X449" s="40"/>
      <c r="Y449" s="42"/>
      <c r="Z449" s="40"/>
      <c r="AA449" s="40"/>
      <c r="AB449" s="40"/>
      <c r="AC449" s="40"/>
      <c r="AF449" s="33"/>
    </row>
    <row r="450" spans="1:32" s="6" customFormat="1" ht="15">
      <c r="A450" s="38"/>
      <c r="B450" s="39"/>
      <c r="C450" s="39"/>
      <c r="D450" s="40"/>
      <c r="E450" s="40"/>
      <c r="F450" s="40"/>
      <c r="G450" s="40"/>
      <c r="H450" s="40"/>
      <c r="I450" s="40"/>
      <c r="J450" s="40"/>
      <c r="K450" s="40"/>
      <c r="L450" s="40"/>
      <c r="M450" s="40"/>
      <c r="N450" s="40"/>
      <c r="O450" s="40"/>
      <c r="P450" s="40"/>
      <c r="Q450" s="42"/>
      <c r="R450" s="40"/>
      <c r="S450" s="40"/>
      <c r="T450" s="40"/>
      <c r="U450" s="40"/>
      <c r="V450" s="40"/>
      <c r="W450" s="40"/>
      <c r="X450" s="40"/>
      <c r="Y450" s="42"/>
      <c r="Z450" s="40"/>
      <c r="AA450" s="40"/>
      <c r="AB450" s="40"/>
      <c r="AC450" s="40"/>
      <c r="AF450" s="5"/>
    </row>
    <row r="451" spans="1:32" s="6" customFormat="1" ht="15">
      <c r="A451" s="38"/>
      <c r="B451" s="39"/>
      <c r="C451" s="39"/>
      <c r="D451" s="40"/>
      <c r="E451" s="40"/>
      <c r="F451" s="40"/>
      <c r="G451" s="40"/>
      <c r="H451" s="40"/>
      <c r="I451" s="40"/>
      <c r="J451" s="40"/>
      <c r="K451" s="40"/>
      <c r="L451" s="40"/>
      <c r="M451" s="40"/>
      <c r="N451" s="40"/>
      <c r="O451" s="40"/>
      <c r="P451" s="40"/>
      <c r="Q451" s="42"/>
      <c r="R451" s="40"/>
      <c r="S451" s="40"/>
      <c r="T451" s="40"/>
      <c r="U451" s="40"/>
      <c r="V451" s="40"/>
      <c r="W451" s="40"/>
      <c r="X451" s="40"/>
      <c r="Y451" s="42"/>
      <c r="Z451" s="40"/>
      <c r="AA451" s="40"/>
      <c r="AB451" s="40"/>
      <c r="AC451" s="40"/>
      <c r="AF451" s="5"/>
    </row>
    <row r="452" spans="1:32" s="6" customFormat="1" ht="15">
      <c r="A452" s="38"/>
      <c r="B452" s="39"/>
      <c r="C452" s="39"/>
      <c r="D452" s="40"/>
      <c r="E452" s="40"/>
      <c r="F452" s="40"/>
      <c r="G452" s="40"/>
      <c r="H452" s="40"/>
      <c r="I452" s="40"/>
      <c r="J452" s="40"/>
      <c r="K452" s="40"/>
      <c r="L452" s="40"/>
      <c r="M452" s="40"/>
      <c r="N452" s="40"/>
      <c r="O452" s="40"/>
      <c r="P452" s="40"/>
      <c r="Q452" s="42"/>
      <c r="R452" s="40"/>
      <c r="S452" s="40"/>
      <c r="T452" s="40"/>
      <c r="U452" s="40"/>
      <c r="V452" s="40"/>
      <c r="W452" s="40"/>
      <c r="X452" s="40"/>
      <c r="Y452" s="42"/>
      <c r="Z452" s="40"/>
      <c r="AA452" s="40"/>
      <c r="AB452" s="40"/>
      <c r="AC452" s="40"/>
      <c r="AF452" s="33"/>
    </row>
    <row r="453" spans="1:32" s="6" customFormat="1" ht="15">
      <c r="A453" s="38"/>
      <c r="B453" s="39"/>
      <c r="C453" s="39"/>
      <c r="D453" s="40"/>
      <c r="E453" s="40"/>
      <c r="F453" s="40"/>
      <c r="G453" s="40"/>
      <c r="H453" s="40"/>
      <c r="I453" s="40"/>
      <c r="J453" s="40"/>
      <c r="K453" s="40"/>
      <c r="L453" s="40"/>
      <c r="M453" s="40"/>
      <c r="N453" s="40"/>
      <c r="O453" s="40"/>
      <c r="P453" s="40"/>
      <c r="Q453" s="42"/>
      <c r="R453" s="40"/>
      <c r="S453" s="40"/>
      <c r="T453" s="40"/>
      <c r="U453" s="40"/>
      <c r="V453" s="40"/>
      <c r="W453" s="40"/>
      <c r="X453" s="40"/>
      <c r="Y453" s="42"/>
      <c r="Z453" s="40"/>
      <c r="AA453" s="40"/>
      <c r="AB453" s="40"/>
      <c r="AC453" s="40"/>
      <c r="AF453" s="33"/>
    </row>
    <row r="454" spans="1:32" s="6" customFormat="1" ht="15">
      <c r="A454" s="38"/>
      <c r="B454" s="39"/>
      <c r="C454" s="39"/>
      <c r="D454" s="40"/>
      <c r="E454" s="40"/>
      <c r="F454" s="40"/>
      <c r="G454" s="40"/>
      <c r="H454" s="40"/>
      <c r="I454" s="40"/>
      <c r="J454" s="40"/>
      <c r="K454" s="40"/>
      <c r="L454" s="40"/>
      <c r="M454" s="40"/>
      <c r="N454" s="40"/>
      <c r="O454" s="40"/>
      <c r="P454" s="40"/>
      <c r="Q454" s="42"/>
      <c r="R454" s="40"/>
      <c r="S454" s="40"/>
      <c r="T454" s="40"/>
      <c r="U454" s="40"/>
      <c r="V454" s="40"/>
      <c r="W454" s="40"/>
      <c r="X454" s="40"/>
      <c r="Y454" s="42"/>
      <c r="Z454" s="40"/>
      <c r="AA454" s="40"/>
      <c r="AB454" s="40"/>
      <c r="AC454" s="40"/>
      <c r="AF454" s="5"/>
    </row>
    <row r="455" spans="1:32" s="6" customFormat="1" ht="15">
      <c r="A455" s="38"/>
      <c r="B455" s="39"/>
      <c r="C455" s="39"/>
      <c r="D455" s="40"/>
      <c r="E455" s="40"/>
      <c r="F455" s="40"/>
      <c r="G455" s="40"/>
      <c r="H455" s="40"/>
      <c r="I455" s="40"/>
      <c r="J455" s="40"/>
      <c r="K455" s="40"/>
      <c r="L455" s="40"/>
      <c r="M455" s="40"/>
      <c r="N455" s="40"/>
      <c r="O455" s="40"/>
      <c r="P455" s="40"/>
      <c r="Q455" s="42"/>
      <c r="R455" s="40"/>
      <c r="S455" s="40"/>
      <c r="T455" s="40"/>
      <c r="U455" s="40"/>
      <c r="V455" s="40"/>
      <c r="W455" s="40"/>
      <c r="X455" s="40"/>
      <c r="Y455" s="42"/>
      <c r="Z455" s="40"/>
      <c r="AA455" s="40"/>
      <c r="AB455" s="40"/>
      <c r="AC455" s="40"/>
      <c r="AF455" s="5"/>
    </row>
    <row r="456" spans="1:32" s="6" customFormat="1" ht="15">
      <c r="A456" s="38"/>
      <c r="B456" s="39"/>
      <c r="C456" s="39"/>
      <c r="D456" s="40"/>
      <c r="E456" s="40"/>
      <c r="F456" s="40"/>
      <c r="G456" s="40"/>
      <c r="H456" s="40"/>
      <c r="I456" s="40"/>
      <c r="J456" s="40"/>
      <c r="K456" s="40"/>
      <c r="L456" s="40"/>
      <c r="M456" s="40"/>
      <c r="N456" s="40"/>
      <c r="O456" s="40"/>
      <c r="P456" s="40"/>
      <c r="Q456" s="42"/>
      <c r="R456" s="40"/>
      <c r="S456" s="40"/>
      <c r="T456" s="40"/>
      <c r="U456" s="40"/>
      <c r="V456" s="40"/>
      <c r="W456" s="40"/>
      <c r="X456" s="40"/>
      <c r="Y456" s="42"/>
      <c r="Z456" s="40"/>
      <c r="AA456" s="40"/>
      <c r="AB456" s="40"/>
      <c r="AC456" s="40"/>
      <c r="AF456" s="33"/>
    </row>
    <row r="457" spans="1:32" s="6" customFormat="1" ht="15">
      <c r="A457" s="38"/>
      <c r="B457" s="39"/>
      <c r="C457" s="39"/>
      <c r="D457" s="40"/>
      <c r="E457" s="40"/>
      <c r="F457" s="40"/>
      <c r="G457" s="40"/>
      <c r="H457" s="40"/>
      <c r="I457" s="40"/>
      <c r="J457" s="40"/>
      <c r="K457" s="40"/>
      <c r="L457" s="40"/>
      <c r="M457" s="40"/>
      <c r="N457" s="40"/>
      <c r="O457" s="40"/>
      <c r="P457" s="40"/>
      <c r="Q457" s="42"/>
      <c r="R457" s="40"/>
      <c r="S457" s="40"/>
      <c r="T457" s="40"/>
      <c r="U457" s="40"/>
      <c r="V457" s="40"/>
      <c r="W457" s="40"/>
      <c r="X457" s="40"/>
      <c r="Y457" s="42"/>
      <c r="Z457" s="40"/>
      <c r="AA457" s="40"/>
      <c r="AB457" s="40"/>
      <c r="AC457" s="40"/>
      <c r="AF457" s="33"/>
    </row>
    <row r="458" spans="1:32" s="6" customFormat="1" ht="15">
      <c r="A458" s="38"/>
      <c r="B458" s="39"/>
      <c r="C458" s="39"/>
      <c r="D458" s="40"/>
      <c r="E458" s="40"/>
      <c r="F458" s="40"/>
      <c r="G458" s="40"/>
      <c r="H458" s="41"/>
      <c r="I458" s="40"/>
      <c r="J458" s="40"/>
      <c r="K458" s="40"/>
      <c r="L458" s="40"/>
      <c r="M458" s="40"/>
      <c r="N458" s="40"/>
      <c r="O458" s="40"/>
      <c r="P458" s="40"/>
      <c r="Q458" s="42"/>
      <c r="R458" s="40"/>
      <c r="S458" s="40"/>
      <c r="T458" s="40"/>
      <c r="U458" s="40"/>
      <c r="V458" s="40"/>
      <c r="W458" s="40"/>
      <c r="X458" s="40"/>
      <c r="Y458" s="42"/>
      <c r="Z458" s="40"/>
      <c r="AA458" s="40"/>
      <c r="AB458" s="40"/>
      <c r="AC458" s="40"/>
      <c r="AF458" s="5"/>
    </row>
    <row r="459" spans="1:32" s="6" customFormat="1" ht="15">
      <c r="A459" s="38"/>
      <c r="B459" s="39"/>
      <c r="C459" s="39"/>
      <c r="D459" s="40"/>
      <c r="E459" s="40"/>
      <c r="F459" s="40"/>
      <c r="G459" s="40"/>
      <c r="H459" s="40"/>
      <c r="I459" s="40"/>
      <c r="J459" s="40"/>
      <c r="K459" s="40"/>
      <c r="L459" s="40"/>
      <c r="M459" s="40"/>
      <c r="N459" s="40"/>
      <c r="O459" s="40"/>
      <c r="P459" s="40"/>
      <c r="Q459" s="42"/>
      <c r="R459" s="40"/>
      <c r="S459" s="40"/>
      <c r="T459" s="40"/>
      <c r="U459" s="40"/>
      <c r="V459" s="40"/>
      <c r="W459" s="40"/>
      <c r="X459" s="40"/>
      <c r="Y459" s="42"/>
      <c r="Z459" s="40"/>
      <c r="AA459" s="40"/>
      <c r="AB459" s="40"/>
      <c r="AC459" s="40"/>
      <c r="AF459" s="5"/>
    </row>
    <row r="460" spans="1:32" s="6" customFormat="1" ht="15">
      <c r="A460" s="38"/>
      <c r="B460" s="39"/>
      <c r="C460" s="39"/>
      <c r="D460" s="40"/>
      <c r="E460" s="40"/>
      <c r="F460" s="40"/>
      <c r="G460" s="40"/>
      <c r="H460" s="40"/>
      <c r="I460" s="40"/>
      <c r="J460" s="40"/>
      <c r="K460" s="40"/>
      <c r="L460" s="40"/>
      <c r="M460" s="40"/>
      <c r="N460" s="40"/>
      <c r="O460" s="40"/>
      <c r="P460" s="40"/>
      <c r="Q460" s="42"/>
      <c r="R460" s="40"/>
      <c r="S460" s="40"/>
      <c r="T460" s="40"/>
      <c r="U460" s="40"/>
      <c r="V460" s="40"/>
      <c r="W460" s="40"/>
      <c r="X460" s="40"/>
      <c r="Y460" s="42"/>
      <c r="Z460" s="40"/>
      <c r="AA460" s="40"/>
      <c r="AB460" s="40"/>
      <c r="AC460" s="40"/>
      <c r="AF460" s="33"/>
    </row>
    <row r="461" spans="1:32" s="6" customFormat="1" ht="15">
      <c r="A461" s="44"/>
      <c r="B461" s="45"/>
      <c r="C461" s="46"/>
      <c r="D461" s="40"/>
      <c r="E461" s="40"/>
      <c r="F461" s="40"/>
      <c r="G461" s="40"/>
      <c r="H461" s="40"/>
      <c r="I461" s="40"/>
      <c r="J461" s="40"/>
      <c r="K461" s="40"/>
      <c r="L461" s="40"/>
      <c r="M461" s="40"/>
      <c r="N461" s="40"/>
      <c r="O461" s="40"/>
      <c r="P461" s="40"/>
      <c r="Q461" s="42"/>
      <c r="R461" s="40"/>
      <c r="S461" s="40"/>
      <c r="T461" s="40"/>
      <c r="U461" s="40"/>
      <c r="V461" s="40"/>
      <c r="W461" s="40"/>
      <c r="X461" s="40"/>
      <c r="Y461" s="42"/>
      <c r="Z461" s="40"/>
      <c r="AA461" s="40"/>
      <c r="AB461" s="40"/>
      <c r="AC461" s="40"/>
      <c r="AF461" s="33"/>
    </row>
    <row r="462" spans="1:32" s="6" customFormat="1" ht="15">
      <c r="A462" s="38"/>
      <c r="B462" s="39"/>
      <c r="C462" s="39"/>
      <c r="D462" s="40"/>
      <c r="E462" s="40"/>
      <c r="F462" s="40"/>
      <c r="G462" s="40"/>
      <c r="H462" s="40"/>
      <c r="I462" s="40"/>
      <c r="J462" s="40"/>
      <c r="K462" s="40"/>
      <c r="L462" s="40"/>
      <c r="M462" s="40"/>
      <c r="N462" s="40"/>
      <c r="O462" s="40"/>
      <c r="P462" s="40"/>
      <c r="Q462" s="42"/>
      <c r="R462" s="40"/>
      <c r="S462" s="40"/>
      <c r="T462" s="40"/>
      <c r="U462" s="40"/>
      <c r="V462" s="40"/>
      <c r="W462" s="40"/>
      <c r="X462" s="40"/>
      <c r="Y462" s="42"/>
      <c r="Z462" s="40"/>
      <c r="AA462" s="40"/>
      <c r="AB462" s="40"/>
      <c r="AC462" s="40"/>
      <c r="AF462" s="5"/>
    </row>
    <row r="463" spans="1:32" s="6" customFormat="1" ht="15">
      <c r="A463" s="38"/>
      <c r="B463" s="39"/>
      <c r="C463" s="39"/>
      <c r="D463" s="40"/>
      <c r="E463" s="40"/>
      <c r="F463" s="40"/>
      <c r="G463" s="40"/>
      <c r="H463" s="40"/>
      <c r="I463" s="40"/>
      <c r="J463" s="40"/>
      <c r="K463" s="40"/>
      <c r="L463" s="40"/>
      <c r="M463" s="40"/>
      <c r="N463" s="40"/>
      <c r="O463" s="40"/>
      <c r="P463" s="40"/>
      <c r="Q463" s="42"/>
      <c r="R463" s="40"/>
      <c r="S463" s="40"/>
      <c r="T463" s="40"/>
      <c r="U463" s="40"/>
      <c r="V463" s="40"/>
      <c r="W463" s="40"/>
      <c r="X463" s="40"/>
      <c r="Y463" s="42"/>
      <c r="Z463" s="40"/>
      <c r="AA463" s="40"/>
      <c r="AB463" s="40"/>
      <c r="AC463" s="40"/>
      <c r="AF463" s="5"/>
    </row>
    <row r="464" spans="1:32" s="6" customFormat="1" ht="15">
      <c r="A464" s="38"/>
      <c r="B464" s="39"/>
      <c r="C464" s="39"/>
      <c r="D464" s="40"/>
      <c r="E464" s="40"/>
      <c r="F464" s="40"/>
      <c r="G464" s="40"/>
      <c r="H464" s="40"/>
      <c r="I464" s="40"/>
      <c r="J464" s="40"/>
      <c r="K464" s="40"/>
      <c r="L464" s="40"/>
      <c r="M464" s="40"/>
      <c r="N464" s="40"/>
      <c r="O464" s="40"/>
      <c r="P464" s="40"/>
      <c r="Q464" s="42"/>
      <c r="R464" s="40"/>
      <c r="S464" s="40"/>
      <c r="T464" s="40"/>
      <c r="U464" s="40"/>
      <c r="V464" s="40"/>
      <c r="W464" s="40"/>
      <c r="X464" s="40"/>
      <c r="Y464" s="42"/>
      <c r="Z464" s="40"/>
      <c r="AA464" s="40"/>
      <c r="AB464" s="40"/>
      <c r="AC464" s="40"/>
      <c r="AF464" s="33"/>
    </row>
    <row r="465" spans="1:32" s="6" customFormat="1" ht="15">
      <c r="A465" s="38"/>
      <c r="B465" s="39"/>
      <c r="C465" s="39"/>
      <c r="D465" s="40"/>
      <c r="E465" s="40"/>
      <c r="F465" s="40"/>
      <c r="G465" s="40"/>
      <c r="H465" s="40"/>
      <c r="I465" s="40"/>
      <c r="J465" s="40"/>
      <c r="K465" s="40"/>
      <c r="L465" s="40"/>
      <c r="M465" s="40"/>
      <c r="N465" s="40"/>
      <c r="O465" s="40"/>
      <c r="P465" s="40"/>
      <c r="Q465" s="42"/>
      <c r="R465" s="40"/>
      <c r="S465" s="40"/>
      <c r="T465" s="40"/>
      <c r="U465" s="40"/>
      <c r="V465" s="40"/>
      <c r="W465" s="40"/>
      <c r="X465" s="40"/>
      <c r="Y465" s="42"/>
      <c r="Z465" s="40"/>
      <c r="AA465" s="40"/>
      <c r="AB465" s="40"/>
      <c r="AC465" s="40"/>
      <c r="AF465" s="33"/>
    </row>
    <row r="466" spans="1:32" s="6" customFormat="1" ht="15">
      <c r="A466" s="38"/>
      <c r="B466" s="39"/>
      <c r="C466" s="39"/>
      <c r="D466" s="40"/>
      <c r="E466" s="40"/>
      <c r="F466" s="40"/>
      <c r="G466" s="40"/>
      <c r="H466" s="40"/>
      <c r="I466" s="40"/>
      <c r="J466" s="40"/>
      <c r="K466" s="40"/>
      <c r="L466" s="40"/>
      <c r="M466" s="40"/>
      <c r="N466" s="40"/>
      <c r="O466" s="40"/>
      <c r="P466" s="40"/>
      <c r="Q466" s="42"/>
      <c r="R466" s="40"/>
      <c r="S466" s="40"/>
      <c r="T466" s="40"/>
      <c r="U466" s="40"/>
      <c r="V466" s="40"/>
      <c r="W466" s="40"/>
      <c r="X466" s="40"/>
      <c r="Y466" s="42"/>
      <c r="Z466" s="40"/>
      <c r="AA466" s="40"/>
      <c r="AB466" s="40"/>
      <c r="AC466" s="40"/>
      <c r="AF466" s="5"/>
    </row>
    <row r="467" spans="1:32" s="6" customFormat="1" ht="15">
      <c r="A467" s="47"/>
      <c r="B467" s="48"/>
      <c r="C467" s="48"/>
      <c r="D467" s="40"/>
      <c r="E467" s="40"/>
      <c r="F467" s="40"/>
      <c r="G467" s="40"/>
      <c r="H467" s="41"/>
      <c r="I467" s="40"/>
      <c r="J467" s="40"/>
      <c r="K467" s="40"/>
      <c r="L467" s="40"/>
      <c r="M467" s="40"/>
      <c r="N467" s="40"/>
      <c r="O467" s="40"/>
      <c r="P467" s="40"/>
      <c r="Q467" s="42"/>
      <c r="R467" s="40"/>
      <c r="S467" s="40"/>
      <c r="T467" s="40"/>
      <c r="U467" s="40"/>
      <c r="V467" s="40"/>
      <c r="W467" s="40"/>
      <c r="X467" s="40"/>
      <c r="Y467" s="42"/>
      <c r="Z467" s="40"/>
      <c r="AA467" s="40"/>
      <c r="AB467" s="40"/>
      <c r="AC467" s="40"/>
      <c r="AF467" s="5"/>
    </row>
    <row r="468" spans="1:32" s="6" customFormat="1" ht="15">
      <c r="A468" s="49"/>
      <c r="B468" s="50"/>
      <c r="C468" s="51"/>
      <c r="D468" s="40"/>
      <c r="E468" s="40"/>
      <c r="F468" s="40"/>
      <c r="G468" s="40"/>
      <c r="H468" s="40"/>
      <c r="I468" s="40"/>
      <c r="J468" s="40"/>
      <c r="K468" s="40"/>
      <c r="L468" s="40"/>
      <c r="M468" s="40"/>
      <c r="N468" s="40"/>
      <c r="O468" s="40"/>
      <c r="P468" s="40"/>
      <c r="Q468" s="42"/>
      <c r="R468" s="40"/>
      <c r="S468" s="40"/>
      <c r="T468" s="40"/>
      <c r="U468" s="40"/>
      <c r="V468" s="40"/>
      <c r="W468" s="40"/>
      <c r="X468" s="40"/>
      <c r="Y468" s="42"/>
      <c r="Z468" s="40"/>
      <c r="AA468" s="40"/>
      <c r="AB468" s="40"/>
      <c r="AC468" s="40"/>
      <c r="AF468" s="33"/>
    </row>
    <row r="469" spans="1:32" s="6" customFormat="1" ht="15">
      <c r="A469" s="52"/>
      <c r="B469" s="53"/>
      <c r="C469" s="54"/>
      <c r="D469" s="40"/>
      <c r="E469" s="40"/>
      <c r="F469" s="40"/>
      <c r="G469" s="40"/>
      <c r="H469" s="40"/>
      <c r="I469" s="40"/>
      <c r="J469" s="40"/>
      <c r="K469" s="40"/>
      <c r="L469" s="40"/>
      <c r="M469" s="40"/>
      <c r="N469" s="40"/>
      <c r="O469" s="40"/>
      <c r="P469" s="40"/>
      <c r="Q469" s="42"/>
      <c r="R469" s="40"/>
      <c r="S469" s="40"/>
      <c r="T469" s="40"/>
      <c r="U469" s="40"/>
      <c r="V469" s="40"/>
      <c r="W469" s="40"/>
      <c r="X469" s="40"/>
      <c r="Y469" s="42"/>
      <c r="Z469" s="40"/>
      <c r="AA469" s="40"/>
      <c r="AB469" s="40"/>
      <c r="AC469" s="40"/>
      <c r="AF469" s="33"/>
    </row>
    <row r="470" spans="1:32" s="6" customFormat="1" ht="15">
      <c r="A470" s="55"/>
      <c r="B470" s="56"/>
      <c r="C470" s="57"/>
      <c r="D470" s="40"/>
      <c r="E470" s="40"/>
      <c r="F470" s="40"/>
      <c r="G470" s="40"/>
      <c r="H470" s="40"/>
      <c r="I470" s="40"/>
      <c r="J470" s="40"/>
      <c r="K470" s="40"/>
      <c r="L470" s="40"/>
      <c r="M470" s="40"/>
      <c r="N470" s="40"/>
      <c r="O470" s="40"/>
      <c r="P470" s="40"/>
      <c r="Q470" s="42"/>
      <c r="R470" s="40"/>
      <c r="S470" s="40"/>
      <c r="T470" s="40"/>
      <c r="U470" s="40"/>
      <c r="V470" s="40"/>
      <c r="W470" s="40"/>
      <c r="X470" s="40"/>
      <c r="Y470" s="42"/>
      <c r="Z470" s="40"/>
      <c r="AA470" s="40"/>
      <c r="AB470" s="40"/>
      <c r="AC470" s="40"/>
      <c r="AF470" s="5"/>
    </row>
    <row r="471" spans="1:32" s="6" customFormat="1" ht="15">
      <c r="A471" s="38"/>
      <c r="B471" s="39"/>
      <c r="C471" s="39"/>
      <c r="D471" s="40"/>
      <c r="E471" s="40"/>
      <c r="F471" s="40"/>
      <c r="G471" s="40"/>
      <c r="H471" s="40"/>
      <c r="I471" s="40"/>
      <c r="J471" s="40"/>
      <c r="K471" s="40"/>
      <c r="L471" s="40"/>
      <c r="M471" s="40"/>
      <c r="N471" s="40"/>
      <c r="O471" s="40"/>
      <c r="P471" s="40"/>
      <c r="Q471" s="42"/>
      <c r="R471" s="40"/>
      <c r="S471" s="40"/>
      <c r="T471" s="40"/>
      <c r="U471" s="40"/>
      <c r="V471" s="40"/>
      <c r="W471" s="40"/>
      <c r="X471" s="40"/>
      <c r="Y471" s="42"/>
      <c r="Z471" s="40"/>
      <c r="AA471" s="40"/>
      <c r="AB471" s="40"/>
      <c r="AC471" s="40"/>
      <c r="AF471" s="5"/>
    </row>
    <row r="472" spans="1:32" s="6" customFormat="1" ht="15">
      <c r="A472" s="38"/>
      <c r="B472" s="39"/>
      <c r="C472" s="39"/>
      <c r="D472" s="40"/>
      <c r="E472" s="40"/>
      <c r="F472" s="40"/>
      <c r="G472" s="40"/>
      <c r="H472" s="40"/>
      <c r="I472" s="40"/>
      <c r="J472" s="40"/>
      <c r="K472" s="40"/>
      <c r="L472" s="40"/>
      <c r="M472" s="40"/>
      <c r="N472" s="40"/>
      <c r="O472" s="40"/>
      <c r="P472" s="40"/>
      <c r="Q472" s="42"/>
      <c r="R472" s="40"/>
      <c r="S472" s="40"/>
      <c r="T472" s="40"/>
      <c r="U472" s="40"/>
      <c r="V472" s="40"/>
      <c r="W472" s="40"/>
      <c r="X472" s="40"/>
      <c r="Y472" s="42"/>
      <c r="Z472" s="40"/>
      <c r="AA472" s="40"/>
      <c r="AB472" s="40"/>
      <c r="AC472" s="40"/>
      <c r="AF472" s="33"/>
    </row>
    <row r="473" spans="1:32" s="6" customFormat="1" ht="15">
      <c r="A473" s="58"/>
      <c r="B473" s="59"/>
      <c r="C473" s="60"/>
      <c r="D473" s="40"/>
      <c r="E473" s="40"/>
      <c r="F473" s="40"/>
      <c r="G473" s="40"/>
      <c r="H473" s="40"/>
      <c r="I473" s="40"/>
      <c r="J473" s="40"/>
      <c r="K473" s="40"/>
      <c r="L473" s="40"/>
      <c r="M473" s="40"/>
      <c r="N473" s="40"/>
      <c r="O473" s="40"/>
      <c r="P473" s="40"/>
      <c r="Q473" s="42"/>
      <c r="R473" s="40"/>
      <c r="S473" s="40"/>
      <c r="T473" s="40"/>
      <c r="U473" s="40"/>
      <c r="V473" s="40"/>
      <c r="W473" s="40"/>
      <c r="X473" s="40"/>
      <c r="Y473" s="42"/>
      <c r="Z473" s="40"/>
      <c r="AA473" s="40"/>
      <c r="AB473" s="40"/>
      <c r="AC473" s="40"/>
      <c r="AF473" s="33"/>
    </row>
    <row r="474" spans="1:32" s="6" customFormat="1" ht="15">
      <c r="A474" s="38"/>
      <c r="B474" s="39"/>
      <c r="C474" s="39"/>
      <c r="D474" s="40"/>
      <c r="E474" s="40"/>
      <c r="F474" s="40"/>
      <c r="G474" s="40"/>
      <c r="H474" s="40"/>
      <c r="I474" s="40"/>
      <c r="J474" s="40"/>
      <c r="K474" s="40"/>
      <c r="L474" s="40"/>
      <c r="M474" s="40"/>
      <c r="N474" s="40"/>
      <c r="O474" s="40"/>
      <c r="P474" s="40"/>
      <c r="Q474" s="42"/>
      <c r="R474" s="40"/>
      <c r="S474" s="40"/>
      <c r="T474" s="40"/>
      <c r="U474" s="40"/>
      <c r="V474" s="40"/>
      <c r="W474" s="40"/>
      <c r="X474" s="40"/>
      <c r="Y474" s="42"/>
      <c r="Z474" s="40"/>
      <c r="AA474" s="40"/>
      <c r="AB474" s="40"/>
      <c r="AC474" s="40"/>
      <c r="AF474" s="5"/>
    </row>
    <row r="475" spans="1:32" s="6" customFormat="1" ht="15">
      <c r="A475" s="38"/>
      <c r="B475" s="39"/>
      <c r="C475" s="39"/>
      <c r="D475" s="40"/>
      <c r="E475" s="40"/>
      <c r="F475" s="40"/>
      <c r="G475" s="40"/>
      <c r="H475" s="40"/>
      <c r="I475" s="40"/>
      <c r="J475" s="40"/>
      <c r="K475" s="40"/>
      <c r="L475" s="40"/>
      <c r="M475" s="40"/>
      <c r="N475" s="40"/>
      <c r="O475" s="40"/>
      <c r="P475" s="40"/>
      <c r="Q475" s="42"/>
      <c r="R475" s="40"/>
      <c r="S475" s="40"/>
      <c r="T475" s="40"/>
      <c r="U475" s="40"/>
      <c r="V475" s="40"/>
      <c r="W475" s="40"/>
      <c r="X475" s="40"/>
      <c r="Y475" s="42"/>
      <c r="Z475" s="40"/>
      <c r="AA475" s="40"/>
      <c r="AB475" s="40"/>
      <c r="AC475" s="40"/>
      <c r="AF475" s="5"/>
    </row>
    <row r="476" spans="1:32" s="6" customFormat="1" ht="15">
      <c r="A476" s="61"/>
      <c r="B476" s="62"/>
      <c r="C476" s="63"/>
      <c r="D476" s="40"/>
      <c r="E476" s="40"/>
      <c r="F476" s="40"/>
      <c r="G476" s="40"/>
      <c r="H476" s="40"/>
      <c r="I476" s="40"/>
      <c r="J476" s="40"/>
      <c r="K476" s="40"/>
      <c r="L476" s="40"/>
      <c r="M476" s="40"/>
      <c r="N476" s="40"/>
      <c r="O476" s="40"/>
      <c r="P476" s="40"/>
      <c r="Q476" s="42"/>
      <c r="R476" s="40"/>
      <c r="S476" s="40"/>
      <c r="T476" s="40"/>
      <c r="U476" s="40"/>
      <c r="V476" s="40"/>
      <c r="W476" s="40"/>
      <c r="X476" s="40"/>
      <c r="Y476" s="42"/>
      <c r="Z476" s="40"/>
      <c r="AA476" s="40"/>
      <c r="AB476" s="40"/>
      <c r="AC476" s="40"/>
      <c r="AF476" s="33"/>
    </row>
    <row r="477" spans="1:32" s="6" customFormat="1" ht="15">
      <c r="A477" s="64"/>
      <c r="B477" s="65"/>
      <c r="C477" s="65"/>
      <c r="D477" s="40"/>
      <c r="E477" s="40"/>
      <c r="F477" s="40"/>
      <c r="G477" s="40"/>
      <c r="H477" s="40"/>
      <c r="I477" s="40"/>
      <c r="J477" s="40"/>
      <c r="K477" s="40"/>
      <c r="L477" s="40"/>
      <c r="M477" s="40"/>
      <c r="N477" s="40"/>
      <c r="O477" s="40"/>
      <c r="P477" s="40"/>
      <c r="Q477" s="42"/>
      <c r="R477" s="40"/>
      <c r="S477" s="40"/>
      <c r="T477" s="40"/>
      <c r="U477" s="40"/>
      <c r="V477" s="40"/>
      <c r="W477" s="40"/>
      <c r="X477" s="40"/>
      <c r="Y477" s="42"/>
      <c r="Z477" s="40"/>
      <c r="AA477" s="40"/>
      <c r="AB477" s="40"/>
      <c r="AC477" s="40"/>
      <c r="AF477" s="33"/>
    </row>
    <row r="478" spans="1:32" s="6" customFormat="1" ht="15">
      <c r="A478" s="38"/>
      <c r="B478" s="39"/>
      <c r="C478" s="39"/>
      <c r="D478" s="40"/>
      <c r="E478" s="40"/>
      <c r="F478" s="40"/>
      <c r="G478" s="40"/>
      <c r="H478" s="40"/>
      <c r="I478" s="40"/>
      <c r="J478" s="40"/>
      <c r="K478" s="40"/>
      <c r="L478" s="40"/>
      <c r="M478" s="40"/>
      <c r="N478" s="40"/>
      <c r="O478" s="40"/>
      <c r="P478" s="40"/>
      <c r="Q478" s="42"/>
      <c r="R478" s="40"/>
      <c r="S478" s="40"/>
      <c r="T478" s="40"/>
      <c r="U478" s="40"/>
      <c r="V478" s="40"/>
      <c r="W478" s="40"/>
      <c r="X478" s="40"/>
      <c r="Y478" s="42"/>
      <c r="Z478" s="40"/>
      <c r="AA478" s="40"/>
      <c r="AB478" s="40"/>
      <c r="AC478" s="40"/>
      <c r="AF478" s="5"/>
    </row>
    <row r="479" spans="1:32" s="6" customFormat="1" ht="15">
      <c r="A479" s="38"/>
      <c r="B479" s="39"/>
      <c r="C479" s="39"/>
      <c r="D479" s="40"/>
      <c r="E479" s="40"/>
      <c r="F479" s="40"/>
      <c r="G479" s="40"/>
      <c r="H479" s="40"/>
      <c r="I479" s="40"/>
      <c r="J479" s="40"/>
      <c r="K479" s="40"/>
      <c r="L479" s="40"/>
      <c r="M479" s="40"/>
      <c r="N479" s="40"/>
      <c r="O479" s="40"/>
      <c r="P479" s="40"/>
      <c r="Q479" s="42"/>
      <c r="R479" s="40"/>
      <c r="S479" s="40"/>
      <c r="T479" s="40"/>
      <c r="U479" s="40"/>
      <c r="V479" s="40"/>
      <c r="W479" s="40"/>
      <c r="X479" s="40"/>
      <c r="Y479" s="42"/>
      <c r="Z479" s="40"/>
      <c r="AA479" s="40"/>
      <c r="AB479" s="40"/>
      <c r="AC479" s="40"/>
      <c r="AF479" s="5"/>
    </row>
    <row r="480" spans="1:32" s="6" customFormat="1" ht="15">
      <c r="A480" s="38"/>
      <c r="B480" s="39"/>
      <c r="C480" s="39"/>
      <c r="D480" s="40"/>
      <c r="E480" s="40"/>
      <c r="F480" s="40"/>
      <c r="G480" s="40"/>
      <c r="H480" s="41"/>
      <c r="I480" s="40"/>
      <c r="J480" s="40"/>
      <c r="K480" s="40"/>
      <c r="L480" s="40"/>
      <c r="M480" s="40"/>
      <c r="N480" s="40"/>
      <c r="O480" s="40"/>
      <c r="P480" s="40"/>
      <c r="Q480" s="42"/>
      <c r="R480" s="40"/>
      <c r="S480" s="40"/>
      <c r="T480" s="40"/>
      <c r="U480" s="40"/>
      <c r="V480" s="40"/>
      <c r="W480" s="40"/>
      <c r="X480" s="40"/>
      <c r="Y480" s="42"/>
      <c r="Z480" s="40"/>
      <c r="AA480" s="40"/>
      <c r="AB480" s="40"/>
      <c r="AC480" s="40"/>
      <c r="AF480" s="33"/>
    </row>
    <row r="481" spans="1:32" s="6" customFormat="1" ht="15">
      <c r="A481" s="38"/>
      <c r="B481" s="39"/>
      <c r="C481" s="39"/>
      <c r="D481" s="66"/>
      <c r="E481" s="66"/>
      <c r="F481" s="66"/>
      <c r="G481" s="66"/>
      <c r="H481" s="66"/>
      <c r="I481" s="66"/>
      <c r="J481" s="66"/>
      <c r="K481" s="66"/>
      <c r="L481" s="66"/>
      <c r="M481" s="66"/>
      <c r="N481" s="66"/>
      <c r="O481" s="66"/>
      <c r="P481" s="66"/>
      <c r="Q481" s="42"/>
      <c r="R481" s="66"/>
      <c r="S481" s="66"/>
      <c r="T481" s="66"/>
      <c r="U481" s="66"/>
      <c r="V481" s="66"/>
      <c r="W481" s="66"/>
      <c r="X481" s="66"/>
      <c r="Y481" s="42"/>
      <c r="Z481" s="66"/>
      <c r="AA481" s="66"/>
      <c r="AB481" s="66"/>
      <c r="AC481" s="66"/>
      <c r="AF481" s="33"/>
    </row>
    <row r="482" spans="1:32" s="6" customFormat="1" ht="15">
      <c r="A482" s="38"/>
      <c r="B482" s="39"/>
      <c r="C482" s="39"/>
      <c r="D482" s="66"/>
      <c r="E482" s="66"/>
      <c r="F482" s="66"/>
      <c r="G482" s="66"/>
      <c r="H482" s="66"/>
      <c r="I482" s="66"/>
      <c r="J482" s="66"/>
      <c r="K482" s="66"/>
      <c r="L482" s="66"/>
      <c r="M482" s="66"/>
      <c r="N482" s="66"/>
      <c r="O482" s="66"/>
      <c r="P482" s="66"/>
      <c r="Q482" s="42"/>
      <c r="R482" s="66"/>
      <c r="S482" s="66"/>
      <c r="T482" s="66"/>
      <c r="U482" s="66"/>
      <c r="V482" s="66"/>
      <c r="W482" s="66"/>
      <c r="X482" s="66"/>
      <c r="Y482" s="42"/>
      <c r="Z482" s="66"/>
      <c r="AA482" s="66"/>
      <c r="AB482" s="66"/>
      <c r="AC482" s="66"/>
      <c r="AF482" s="5"/>
    </row>
    <row r="483" spans="1:32" s="6" customFormat="1" ht="15">
      <c r="A483" s="38"/>
      <c r="B483" s="39"/>
      <c r="C483" s="39"/>
      <c r="D483" s="66"/>
      <c r="E483" s="66"/>
      <c r="F483" s="66"/>
      <c r="G483" s="66"/>
      <c r="H483" s="66"/>
      <c r="I483" s="66"/>
      <c r="J483" s="66"/>
      <c r="K483" s="66"/>
      <c r="L483" s="66"/>
      <c r="M483" s="66"/>
      <c r="N483" s="66"/>
      <c r="O483" s="66"/>
      <c r="P483" s="66"/>
      <c r="Q483" s="42"/>
      <c r="R483" s="66"/>
      <c r="S483" s="66"/>
      <c r="T483" s="66"/>
      <c r="U483" s="66"/>
      <c r="V483" s="66"/>
      <c r="W483" s="66"/>
      <c r="X483" s="66"/>
      <c r="Y483" s="42"/>
      <c r="Z483" s="66"/>
      <c r="AA483" s="66"/>
      <c r="AB483" s="66"/>
      <c r="AC483" s="66"/>
      <c r="AF483" s="5"/>
    </row>
    <row r="484" spans="1:32" s="6" customFormat="1" ht="15">
      <c r="A484" s="38"/>
      <c r="B484" s="39"/>
      <c r="C484" s="39"/>
      <c r="D484" s="66"/>
      <c r="E484" s="66"/>
      <c r="F484" s="66"/>
      <c r="G484" s="66"/>
      <c r="H484" s="66"/>
      <c r="I484" s="66"/>
      <c r="J484" s="66"/>
      <c r="K484" s="66"/>
      <c r="L484" s="66"/>
      <c r="M484" s="66"/>
      <c r="N484" s="66"/>
      <c r="O484" s="66"/>
      <c r="P484" s="66"/>
      <c r="Q484" s="42"/>
      <c r="R484" s="66"/>
      <c r="S484" s="66"/>
      <c r="T484" s="66"/>
      <c r="U484" s="66"/>
      <c r="V484" s="66"/>
      <c r="W484" s="66"/>
      <c r="X484" s="66"/>
      <c r="Y484" s="42"/>
      <c r="Z484" s="66"/>
      <c r="AA484" s="66"/>
      <c r="AB484" s="66"/>
      <c r="AC484" s="66"/>
      <c r="AF484" s="33"/>
    </row>
    <row r="485" spans="1:32" s="6" customFormat="1" ht="15">
      <c r="A485" s="38"/>
      <c r="B485" s="39"/>
      <c r="C485" s="39"/>
      <c r="D485" s="66"/>
      <c r="E485" s="66"/>
      <c r="F485" s="66"/>
      <c r="G485" s="66"/>
      <c r="H485" s="66"/>
      <c r="I485" s="66"/>
      <c r="J485" s="66"/>
      <c r="K485" s="66"/>
      <c r="L485" s="66"/>
      <c r="M485" s="66"/>
      <c r="N485" s="66"/>
      <c r="O485" s="66"/>
      <c r="P485" s="66"/>
      <c r="Q485" s="42"/>
      <c r="R485" s="66"/>
      <c r="S485" s="66"/>
      <c r="T485" s="66"/>
      <c r="U485" s="66"/>
      <c r="V485" s="66"/>
      <c r="W485" s="66"/>
      <c r="X485" s="66"/>
      <c r="Y485" s="42"/>
      <c r="Z485" s="66"/>
      <c r="AA485" s="66"/>
      <c r="AB485" s="66"/>
      <c r="AC485" s="66"/>
      <c r="AF485" s="33"/>
    </row>
    <row r="486" spans="1:32" s="6" customFormat="1" ht="15">
      <c r="A486" s="38"/>
      <c r="B486" s="39"/>
      <c r="C486" s="39"/>
      <c r="D486" s="66"/>
      <c r="E486" s="66"/>
      <c r="F486" s="66"/>
      <c r="G486" s="66"/>
      <c r="H486" s="66"/>
      <c r="I486" s="66"/>
      <c r="J486" s="66"/>
      <c r="K486" s="66"/>
      <c r="L486" s="66"/>
      <c r="M486" s="66"/>
      <c r="N486" s="66"/>
      <c r="O486" s="66"/>
      <c r="P486" s="66"/>
      <c r="Q486" s="42"/>
      <c r="R486" s="66"/>
      <c r="S486" s="66"/>
      <c r="T486" s="66"/>
      <c r="U486" s="66"/>
      <c r="V486" s="66"/>
      <c r="W486" s="66"/>
      <c r="X486" s="66"/>
      <c r="Y486" s="42"/>
      <c r="Z486" s="66"/>
      <c r="AA486" s="66"/>
      <c r="AB486" s="66"/>
      <c r="AC486" s="66"/>
      <c r="AF486" s="5"/>
    </row>
    <row r="487" spans="1:32" s="6" customFormat="1" ht="15">
      <c r="A487" s="38"/>
      <c r="B487" s="39"/>
      <c r="C487" s="39"/>
      <c r="D487" s="66"/>
      <c r="E487" s="66"/>
      <c r="F487" s="66"/>
      <c r="G487" s="66"/>
      <c r="H487" s="66"/>
      <c r="I487" s="66"/>
      <c r="J487" s="66"/>
      <c r="K487" s="66"/>
      <c r="L487" s="66"/>
      <c r="M487" s="66"/>
      <c r="N487" s="66"/>
      <c r="O487" s="66"/>
      <c r="P487" s="66"/>
      <c r="Q487" s="42"/>
      <c r="R487" s="66"/>
      <c r="S487" s="66"/>
      <c r="T487" s="66"/>
      <c r="U487" s="66"/>
      <c r="V487" s="66"/>
      <c r="W487" s="66"/>
      <c r="X487" s="66"/>
      <c r="Y487" s="42"/>
      <c r="Z487" s="66"/>
      <c r="AA487" s="66"/>
      <c r="AB487" s="66"/>
      <c r="AC487" s="66"/>
      <c r="AF487" s="5"/>
    </row>
    <row r="488" spans="1:32" s="6" customFormat="1" ht="15">
      <c r="A488" s="38"/>
      <c r="B488" s="39"/>
      <c r="C488" s="39"/>
      <c r="D488" s="66"/>
      <c r="E488" s="66"/>
      <c r="F488" s="66"/>
      <c r="G488" s="66"/>
      <c r="H488" s="67"/>
      <c r="I488" s="66"/>
      <c r="J488" s="66"/>
      <c r="K488" s="66"/>
      <c r="L488" s="66"/>
      <c r="M488" s="66"/>
      <c r="N488" s="66"/>
      <c r="O488" s="66"/>
      <c r="P488" s="66"/>
      <c r="Q488" s="42"/>
      <c r="R488" s="66"/>
      <c r="S488" s="66"/>
      <c r="T488" s="66"/>
      <c r="U488" s="66"/>
      <c r="V488" s="66"/>
      <c r="W488" s="66"/>
      <c r="X488" s="66"/>
      <c r="Y488" s="42"/>
      <c r="Z488" s="66"/>
      <c r="AA488" s="66"/>
      <c r="AB488" s="66"/>
      <c r="AC488" s="66"/>
      <c r="AF488" s="33"/>
    </row>
    <row r="489" spans="1:32" s="6" customFormat="1" ht="15">
      <c r="A489" s="38"/>
      <c r="B489" s="39"/>
      <c r="C489" s="39"/>
      <c r="D489" s="40"/>
      <c r="E489" s="40"/>
      <c r="F489" s="40"/>
      <c r="G489" s="40"/>
      <c r="H489" s="40"/>
      <c r="I489" s="40"/>
      <c r="J489" s="40"/>
      <c r="K489" s="40"/>
      <c r="L489" s="40"/>
      <c r="M489" s="40"/>
      <c r="N489" s="40"/>
      <c r="O489" s="40"/>
      <c r="P489" s="40"/>
      <c r="Q489" s="42"/>
      <c r="R489" s="40"/>
      <c r="S489" s="40"/>
      <c r="T489" s="40"/>
      <c r="U489" s="40"/>
      <c r="V489" s="40"/>
      <c r="W489" s="40"/>
      <c r="X489" s="40"/>
      <c r="Y489" s="42"/>
      <c r="Z489" s="40"/>
      <c r="AA489" s="40"/>
      <c r="AB489" s="40"/>
      <c r="AC489" s="40"/>
      <c r="AF489" s="33"/>
    </row>
    <row r="490" spans="1:32" s="6" customFormat="1" ht="15">
      <c r="A490" s="38"/>
      <c r="B490" s="39"/>
      <c r="C490" s="39"/>
      <c r="D490" s="40"/>
      <c r="E490" s="40"/>
      <c r="F490" s="40"/>
      <c r="G490" s="40"/>
      <c r="H490" s="40"/>
      <c r="I490" s="40"/>
      <c r="J490" s="40"/>
      <c r="K490" s="40"/>
      <c r="L490" s="40"/>
      <c r="M490" s="40"/>
      <c r="N490" s="40"/>
      <c r="O490" s="40"/>
      <c r="P490" s="40"/>
      <c r="Q490" s="42"/>
      <c r="R490" s="40"/>
      <c r="S490" s="40"/>
      <c r="T490" s="40"/>
      <c r="U490" s="40"/>
      <c r="V490" s="40"/>
      <c r="W490" s="40"/>
      <c r="X490" s="40"/>
      <c r="Y490" s="42"/>
      <c r="Z490" s="40"/>
      <c r="AA490" s="40"/>
      <c r="AB490" s="40"/>
      <c r="AC490" s="40"/>
      <c r="AF490" s="5"/>
    </row>
    <row r="491" spans="1:32" s="6" customFormat="1" ht="15">
      <c r="A491" s="38"/>
      <c r="B491" s="39"/>
      <c r="C491" s="39"/>
      <c r="D491" s="40"/>
      <c r="E491" s="40"/>
      <c r="F491" s="40"/>
      <c r="G491" s="40"/>
      <c r="H491" s="40"/>
      <c r="I491" s="40"/>
      <c r="J491" s="40"/>
      <c r="K491" s="40"/>
      <c r="L491" s="40"/>
      <c r="M491" s="40"/>
      <c r="N491" s="40"/>
      <c r="O491" s="40"/>
      <c r="P491" s="40"/>
      <c r="Q491" s="42"/>
      <c r="R491" s="40"/>
      <c r="S491" s="40"/>
      <c r="T491" s="40"/>
      <c r="U491" s="40"/>
      <c r="V491" s="40"/>
      <c r="W491" s="40"/>
      <c r="X491" s="40"/>
      <c r="Y491" s="42"/>
      <c r="Z491" s="40"/>
      <c r="AA491" s="40"/>
      <c r="AB491" s="40"/>
      <c r="AC491" s="40"/>
      <c r="AF491" s="5"/>
    </row>
    <row r="492" spans="1:32" s="6" customFormat="1" ht="15">
      <c r="A492" s="38"/>
      <c r="B492" s="39"/>
      <c r="C492" s="39"/>
      <c r="D492" s="40"/>
      <c r="E492" s="40"/>
      <c r="F492" s="40"/>
      <c r="G492" s="40"/>
      <c r="H492" s="40"/>
      <c r="I492" s="40"/>
      <c r="J492" s="40"/>
      <c r="K492" s="40"/>
      <c r="L492" s="40"/>
      <c r="M492" s="40"/>
      <c r="N492" s="40"/>
      <c r="O492" s="40"/>
      <c r="P492" s="40"/>
      <c r="Q492" s="42"/>
      <c r="R492" s="40"/>
      <c r="S492" s="40"/>
      <c r="T492" s="40"/>
      <c r="U492" s="40"/>
      <c r="V492" s="40"/>
      <c r="W492" s="40"/>
      <c r="X492" s="40"/>
      <c r="Y492" s="42"/>
      <c r="Z492" s="40"/>
      <c r="AA492" s="40"/>
      <c r="AB492" s="40"/>
      <c r="AC492" s="40"/>
      <c r="AF492" s="33"/>
    </row>
    <row r="493" spans="1:32" s="6" customFormat="1" ht="15">
      <c r="A493" s="38"/>
      <c r="B493" s="39"/>
      <c r="C493" s="39"/>
      <c r="D493" s="40"/>
      <c r="E493" s="40"/>
      <c r="F493" s="40"/>
      <c r="G493" s="40"/>
      <c r="H493" s="40"/>
      <c r="I493" s="40"/>
      <c r="J493" s="40"/>
      <c r="K493" s="40"/>
      <c r="L493" s="40"/>
      <c r="M493" s="40"/>
      <c r="N493" s="40"/>
      <c r="O493" s="40"/>
      <c r="P493" s="40"/>
      <c r="Q493" s="42"/>
      <c r="R493" s="40"/>
      <c r="S493" s="40"/>
      <c r="T493" s="40"/>
      <c r="U493" s="40"/>
      <c r="V493" s="40"/>
      <c r="W493" s="40"/>
      <c r="X493" s="40"/>
      <c r="Y493" s="42"/>
      <c r="Z493" s="40"/>
      <c r="AA493" s="40"/>
      <c r="AB493" s="40"/>
      <c r="AC493" s="40"/>
      <c r="AF493" s="33"/>
    </row>
    <row r="494" spans="1:32" s="6" customFormat="1" ht="15">
      <c r="A494" s="38"/>
      <c r="B494" s="39"/>
      <c r="C494" s="39"/>
      <c r="D494" s="40"/>
      <c r="E494" s="40"/>
      <c r="F494" s="40"/>
      <c r="G494" s="40"/>
      <c r="H494" s="40"/>
      <c r="I494" s="40"/>
      <c r="J494" s="40"/>
      <c r="K494" s="40"/>
      <c r="L494" s="40"/>
      <c r="M494" s="40"/>
      <c r="N494" s="40"/>
      <c r="O494" s="40"/>
      <c r="P494" s="40"/>
      <c r="Q494" s="42"/>
      <c r="R494" s="40"/>
      <c r="S494" s="40"/>
      <c r="T494" s="40"/>
      <c r="U494" s="40"/>
      <c r="V494" s="40"/>
      <c r="W494" s="40"/>
      <c r="X494" s="40"/>
      <c r="Y494" s="42"/>
      <c r="Z494" s="40"/>
      <c r="AA494" s="40"/>
      <c r="AB494" s="40"/>
      <c r="AC494" s="40"/>
      <c r="AF494" s="5"/>
    </row>
    <row r="495" spans="1:32" s="6" customFormat="1" ht="15">
      <c r="A495" s="38"/>
      <c r="B495" s="39"/>
      <c r="C495" s="39"/>
      <c r="D495" s="40"/>
      <c r="E495" s="40"/>
      <c r="F495" s="40"/>
      <c r="G495" s="40"/>
      <c r="H495" s="40"/>
      <c r="I495" s="40"/>
      <c r="J495" s="40"/>
      <c r="K495" s="40"/>
      <c r="L495" s="40"/>
      <c r="M495" s="40"/>
      <c r="N495" s="40"/>
      <c r="O495" s="40"/>
      <c r="P495" s="40"/>
      <c r="Q495" s="42"/>
      <c r="R495" s="40"/>
      <c r="S495" s="40"/>
      <c r="T495" s="40"/>
      <c r="U495" s="40"/>
      <c r="V495" s="40"/>
      <c r="W495" s="40"/>
      <c r="X495" s="40"/>
      <c r="Y495" s="42"/>
      <c r="Z495" s="40"/>
      <c r="AA495" s="40"/>
      <c r="AB495" s="40"/>
      <c r="AC495" s="40"/>
      <c r="AF495" s="5"/>
    </row>
    <row r="496" spans="1:32" s="6" customFormat="1" ht="15">
      <c r="A496" s="38"/>
      <c r="B496" s="39"/>
      <c r="C496" s="39"/>
      <c r="D496" s="40"/>
      <c r="E496" s="40"/>
      <c r="F496" s="40"/>
      <c r="G496" s="40"/>
      <c r="H496" s="40"/>
      <c r="I496" s="40"/>
      <c r="J496" s="40"/>
      <c r="K496" s="40"/>
      <c r="L496" s="40"/>
      <c r="M496" s="40"/>
      <c r="N496" s="40"/>
      <c r="O496" s="40"/>
      <c r="P496" s="40"/>
      <c r="Q496" s="42"/>
      <c r="R496" s="40"/>
      <c r="S496" s="40"/>
      <c r="T496" s="40"/>
      <c r="U496" s="40"/>
      <c r="V496" s="40"/>
      <c r="W496" s="40"/>
      <c r="X496" s="40"/>
      <c r="Y496" s="42"/>
      <c r="Z496" s="40"/>
      <c r="AA496" s="40"/>
      <c r="AB496" s="40"/>
      <c r="AC496" s="40"/>
      <c r="AF496" s="33"/>
    </row>
    <row r="497" spans="1:32" s="6" customFormat="1" ht="15">
      <c r="A497" s="38"/>
      <c r="B497" s="39"/>
      <c r="C497" s="39"/>
      <c r="D497" s="40"/>
      <c r="E497" s="40"/>
      <c r="F497" s="40"/>
      <c r="G497" s="40"/>
      <c r="H497" s="40"/>
      <c r="I497" s="40"/>
      <c r="J497" s="40"/>
      <c r="K497" s="40"/>
      <c r="L497" s="40"/>
      <c r="M497" s="40"/>
      <c r="N497" s="40"/>
      <c r="O497" s="40"/>
      <c r="P497" s="40"/>
      <c r="Q497" s="42"/>
      <c r="R497" s="40"/>
      <c r="S497" s="40"/>
      <c r="T497" s="40"/>
      <c r="U497" s="40"/>
      <c r="V497" s="40"/>
      <c r="W497" s="40"/>
      <c r="X497" s="40"/>
      <c r="Y497" s="42"/>
      <c r="Z497" s="40"/>
      <c r="AA497" s="40"/>
      <c r="AB497" s="40"/>
      <c r="AC497" s="40"/>
      <c r="AF497" s="33"/>
    </row>
    <row r="498" spans="1:32" s="6" customFormat="1" ht="15">
      <c r="A498" s="38"/>
      <c r="B498" s="39"/>
      <c r="C498" s="39"/>
      <c r="D498" s="40"/>
      <c r="E498" s="40"/>
      <c r="F498" s="40"/>
      <c r="G498" s="40"/>
      <c r="H498" s="40"/>
      <c r="I498" s="40"/>
      <c r="J498" s="40"/>
      <c r="K498" s="40"/>
      <c r="L498" s="40"/>
      <c r="M498" s="40"/>
      <c r="N498" s="40"/>
      <c r="O498" s="40"/>
      <c r="P498" s="40"/>
      <c r="Q498" s="42"/>
      <c r="R498" s="40"/>
      <c r="S498" s="40"/>
      <c r="T498" s="40"/>
      <c r="U498" s="40"/>
      <c r="V498" s="40"/>
      <c r="W498" s="40"/>
      <c r="X498" s="40"/>
      <c r="Y498" s="42"/>
      <c r="Z498" s="40"/>
      <c r="AA498" s="40"/>
      <c r="AB498" s="40"/>
      <c r="AC498" s="40"/>
      <c r="AF498" s="5"/>
    </row>
    <row r="499" spans="1:32" s="6" customFormat="1" ht="15">
      <c r="A499" s="38"/>
      <c r="B499" s="39"/>
      <c r="C499" s="39"/>
      <c r="D499" s="40"/>
      <c r="E499" s="40"/>
      <c r="F499" s="40"/>
      <c r="G499" s="40"/>
      <c r="H499" s="40"/>
      <c r="I499" s="40"/>
      <c r="J499" s="40"/>
      <c r="K499" s="40"/>
      <c r="L499" s="40"/>
      <c r="M499" s="40"/>
      <c r="N499" s="40"/>
      <c r="O499" s="40"/>
      <c r="P499" s="40"/>
      <c r="Q499" s="42"/>
      <c r="R499" s="40"/>
      <c r="S499" s="40"/>
      <c r="T499" s="40"/>
      <c r="U499" s="40"/>
      <c r="V499" s="40"/>
      <c r="W499" s="40"/>
      <c r="X499" s="40"/>
      <c r="Y499" s="42"/>
      <c r="Z499" s="40"/>
      <c r="AA499" s="40"/>
      <c r="AB499" s="40"/>
      <c r="AC499" s="40"/>
      <c r="AF499" s="5"/>
    </row>
    <row r="500" spans="1:32" s="6" customFormat="1" ht="15">
      <c r="A500" s="38"/>
      <c r="B500" s="39"/>
      <c r="C500" s="39"/>
      <c r="D500" s="40"/>
      <c r="E500" s="40"/>
      <c r="F500" s="40"/>
      <c r="G500" s="40"/>
      <c r="H500" s="40"/>
      <c r="I500" s="40"/>
      <c r="J500" s="40"/>
      <c r="K500" s="40"/>
      <c r="L500" s="40"/>
      <c r="M500" s="40"/>
      <c r="N500" s="40"/>
      <c r="O500" s="40"/>
      <c r="P500" s="40"/>
      <c r="Q500" s="42"/>
      <c r="R500" s="40"/>
      <c r="S500" s="40"/>
      <c r="T500" s="40"/>
      <c r="U500" s="40"/>
      <c r="V500" s="40"/>
      <c r="W500" s="40"/>
      <c r="X500" s="40"/>
      <c r="Y500" s="42"/>
      <c r="Z500" s="40"/>
      <c r="AA500" s="40"/>
      <c r="AB500" s="40"/>
      <c r="AC500" s="40"/>
      <c r="AF500" s="33"/>
    </row>
    <row r="501" spans="1:32" s="6" customFormat="1" ht="15">
      <c r="A501" s="38"/>
      <c r="B501" s="39"/>
      <c r="C501" s="39"/>
      <c r="D501" s="40"/>
      <c r="E501" s="40"/>
      <c r="F501" s="40"/>
      <c r="G501" s="40"/>
      <c r="H501" s="40"/>
      <c r="I501" s="40"/>
      <c r="J501" s="40"/>
      <c r="K501" s="40"/>
      <c r="L501" s="40"/>
      <c r="M501" s="40"/>
      <c r="N501" s="40"/>
      <c r="O501" s="40"/>
      <c r="P501" s="40"/>
      <c r="Q501" s="42"/>
      <c r="R501" s="40"/>
      <c r="S501" s="40"/>
      <c r="T501" s="40"/>
      <c r="U501" s="40"/>
      <c r="V501" s="40"/>
      <c r="W501" s="40"/>
      <c r="X501" s="40"/>
      <c r="Y501" s="42"/>
      <c r="Z501" s="40"/>
      <c r="AA501" s="40"/>
      <c r="AB501" s="40"/>
      <c r="AC501" s="40"/>
      <c r="AF501" s="33"/>
    </row>
    <row r="502" spans="1:32" s="6" customFormat="1" ht="15">
      <c r="A502" s="38"/>
      <c r="B502" s="39"/>
      <c r="C502" s="39"/>
      <c r="D502" s="40"/>
      <c r="E502" s="40"/>
      <c r="F502" s="40"/>
      <c r="G502" s="40"/>
      <c r="H502" s="41"/>
      <c r="I502" s="40"/>
      <c r="J502" s="40"/>
      <c r="K502" s="40"/>
      <c r="L502" s="40"/>
      <c r="M502" s="40"/>
      <c r="N502" s="40"/>
      <c r="O502" s="40"/>
      <c r="P502" s="40"/>
      <c r="Q502" s="42"/>
      <c r="R502" s="40"/>
      <c r="S502" s="40"/>
      <c r="T502" s="40"/>
      <c r="U502" s="40"/>
      <c r="V502" s="40"/>
      <c r="W502" s="40"/>
      <c r="X502" s="40"/>
      <c r="Y502" s="42"/>
      <c r="Z502" s="40"/>
      <c r="AA502" s="40"/>
      <c r="AB502" s="40"/>
      <c r="AC502" s="40"/>
      <c r="AF502" s="5"/>
    </row>
    <row r="503" spans="1:32" s="6" customFormat="1" ht="15">
      <c r="A503" s="38"/>
      <c r="B503" s="39"/>
      <c r="C503" s="39"/>
      <c r="D503" s="40"/>
      <c r="E503" s="40"/>
      <c r="F503" s="40"/>
      <c r="G503" s="40"/>
      <c r="H503" s="40"/>
      <c r="I503" s="40"/>
      <c r="J503" s="40"/>
      <c r="K503" s="40"/>
      <c r="L503" s="40"/>
      <c r="M503" s="40"/>
      <c r="N503" s="40"/>
      <c r="O503" s="40"/>
      <c r="P503" s="40"/>
      <c r="Q503" s="42"/>
      <c r="R503" s="40"/>
      <c r="S503" s="40"/>
      <c r="T503" s="40"/>
      <c r="U503" s="40"/>
      <c r="V503" s="40"/>
      <c r="W503" s="40"/>
      <c r="X503" s="40"/>
      <c r="Y503" s="42"/>
      <c r="Z503" s="40"/>
      <c r="AA503" s="40"/>
      <c r="AB503" s="40"/>
      <c r="AC503" s="40"/>
      <c r="AF503" s="5"/>
    </row>
    <row r="504" spans="1:32" s="6" customFormat="1" ht="15">
      <c r="A504" s="38"/>
      <c r="B504" s="39"/>
      <c r="C504" s="39"/>
      <c r="D504" s="40"/>
      <c r="E504" s="40"/>
      <c r="F504" s="40"/>
      <c r="G504" s="40"/>
      <c r="H504" s="40"/>
      <c r="I504" s="40"/>
      <c r="J504" s="40"/>
      <c r="K504" s="40"/>
      <c r="L504" s="40"/>
      <c r="M504" s="40"/>
      <c r="N504" s="40"/>
      <c r="O504" s="40"/>
      <c r="P504" s="40"/>
      <c r="Q504" s="42"/>
      <c r="R504" s="40"/>
      <c r="S504" s="40"/>
      <c r="T504" s="40"/>
      <c r="U504" s="40"/>
      <c r="V504" s="40"/>
      <c r="W504" s="40"/>
      <c r="X504" s="40"/>
      <c r="Y504" s="42"/>
      <c r="Z504" s="40"/>
      <c r="AA504" s="40"/>
      <c r="AB504" s="40"/>
      <c r="AC504" s="40"/>
      <c r="AF504" s="33"/>
    </row>
    <row r="505" spans="1:32" s="6" customFormat="1" ht="15">
      <c r="A505" s="38"/>
      <c r="B505" s="39"/>
      <c r="C505" s="39"/>
      <c r="D505" s="40"/>
      <c r="E505" s="40"/>
      <c r="F505" s="40"/>
      <c r="G505" s="40"/>
      <c r="H505" s="40"/>
      <c r="I505" s="40"/>
      <c r="J505" s="40"/>
      <c r="K505" s="40"/>
      <c r="L505" s="40"/>
      <c r="M505" s="40"/>
      <c r="N505" s="40"/>
      <c r="O505" s="40"/>
      <c r="P505" s="40"/>
      <c r="Q505" s="42"/>
      <c r="R505" s="40"/>
      <c r="S505" s="40"/>
      <c r="T505" s="40"/>
      <c r="U505" s="40"/>
      <c r="V505" s="40"/>
      <c r="W505" s="40"/>
      <c r="X505" s="40"/>
      <c r="Y505" s="42"/>
      <c r="Z505" s="40"/>
      <c r="AA505" s="40"/>
      <c r="AB505" s="40"/>
      <c r="AC505" s="40"/>
      <c r="AF505" s="33"/>
    </row>
    <row r="506" spans="1:32" s="6" customFormat="1" ht="15">
      <c r="A506" s="38"/>
      <c r="B506" s="39"/>
      <c r="C506" s="39"/>
      <c r="D506" s="40"/>
      <c r="E506" s="40"/>
      <c r="F506" s="40"/>
      <c r="G506" s="40"/>
      <c r="H506" s="40"/>
      <c r="I506" s="40"/>
      <c r="J506" s="40"/>
      <c r="K506" s="40"/>
      <c r="L506" s="40"/>
      <c r="M506" s="40"/>
      <c r="N506" s="40"/>
      <c r="O506" s="40"/>
      <c r="P506" s="40"/>
      <c r="Q506" s="42"/>
      <c r="R506" s="40"/>
      <c r="S506" s="40"/>
      <c r="T506" s="40"/>
      <c r="U506" s="40"/>
      <c r="V506" s="40"/>
      <c r="W506" s="40"/>
      <c r="X506" s="40"/>
      <c r="Y506" s="42"/>
      <c r="Z506" s="40"/>
      <c r="AA506" s="40"/>
      <c r="AB506" s="40"/>
      <c r="AC506" s="40"/>
      <c r="AF506" s="5"/>
    </row>
    <row r="507" spans="1:32" s="6" customFormat="1" ht="15">
      <c r="A507" s="38"/>
      <c r="B507" s="39"/>
      <c r="C507" s="39"/>
      <c r="D507" s="40"/>
      <c r="E507" s="40"/>
      <c r="F507" s="40"/>
      <c r="G507" s="40"/>
      <c r="H507" s="41"/>
      <c r="I507" s="40"/>
      <c r="J507" s="40"/>
      <c r="K507" s="40"/>
      <c r="L507" s="40"/>
      <c r="M507" s="41"/>
      <c r="N507" s="41"/>
      <c r="O507" s="40"/>
      <c r="P507" s="40"/>
      <c r="Q507" s="42"/>
      <c r="R507" s="40"/>
      <c r="S507" s="40"/>
      <c r="T507" s="40"/>
      <c r="U507" s="40"/>
      <c r="V507" s="40"/>
      <c r="W507" s="40"/>
      <c r="X507" s="40"/>
      <c r="Y507" s="42"/>
      <c r="Z507" s="40"/>
      <c r="AA507" s="40"/>
      <c r="AB507" s="40"/>
      <c r="AC507" s="40"/>
      <c r="AF507" s="5"/>
    </row>
    <row r="508" spans="1:32" s="6" customFormat="1" ht="15">
      <c r="A508" s="38"/>
      <c r="B508" s="39"/>
      <c r="C508" s="39"/>
      <c r="D508" s="40"/>
      <c r="E508" s="40"/>
      <c r="F508" s="40"/>
      <c r="G508" s="40"/>
      <c r="H508" s="40"/>
      <c r="I508" s="40"/>
      <c r="J508" s="40"/>
      <c r="K508" s="40"/>
      <c r="L508" s="40"/>
      <c r="M508" s="40"/>
      <c r="N508" s="40"/>
      <c r="O508" s="40"/>
      <c r="P508" s="40"/>
      <c r="Q508" s="42"/>
      <c r="R508" s="40"/>
      <c r="S508" s="40"/>
      <c r="T508" s="40"/>
      <c r="U508" s="40"/>
      <c r="V508" s="40"/>
      <c r="W508" s="40"/>
      <c r="X508" s="40"/>
      <c r="Y508" s="42"/>
      <c r="Z508" s="40"/>
      <c r="AA508" s="40"/>
      <c r="AB508" s="40"/>
      <c r="AC508" s="40"/>
      <c r="AF508" s="33"/>
    </row>
    <row r="509" spans="1:32" s="6" customFormat="1" ht="15">
      <c r="A509" s="38"/>
      <c r="B509" s="39"/>
      <c r="C509" s="39"/>
      <c r="D509" s="40"/>
      <c r="E509" s="40"/>
      <c r="F509" s="40"/>
      <c r="G509" s="40"/>
      <c r="H509" s="41"/>
      <c r="I509" s="40"/>
      <c r="J509" s="40"/>
      <c r="K509" s="40"/>
      <c r="L509" s="40"/>
      <c r="M509" s="40"/>
      <c r="N509" s="40"/>
      <c r="O509" s="40"/>
      <c r="P509" s="40"/>
      <c r="Q509" s="42"/>
      <c r="R509" s="40"/>
      <c r="S509" s="40"/>
      <c r="T509" s="40"/>
      <c r="U509" s="40"/>
      <c r="V509" s="40"/>
      <c r="W509" s="40"/>
      <c r="X509" s="40"/>
      <c r="Y509" s="42"/>
      <c r="Z509" s="40"/>
      <c r="AA509" s="40"/>
      <c r="AB509" s="40"/>
      <c r="AC509" s="40"/>
      <c r="AF509" s="33"/>
    </row>
    <row r="510" spans="1:32" s="6" customFormat="1" ht="15">
      <c r="A510" s="38"/>
      <c r="B510" s="39"/>
      <c r="C510" s="39"/>
      <c r="D510" s="40"/>
      <c r="E510" s="40"/>
      <c r="F510" s="40"/>
      <c r="G510" s="40"/>
      <c r="H510" s="40"/>
      <c r="I510" s="40"/>
      <c r="J510" s="40"/>
      <c r="K510" s="40"/>
      <c r="L510" s="40"/>
      <c r="M510" s="40"/>
      <c r="N510" s="40"/>
      <c r="O510" s="40"/>
      <c r="P510" s="40"/>
      <c r="Q510" s="42"/>
      <c r="R510" s="40"/>
      <c r="S510" s="40"/>
      <c r="T510" s="40"/>
      <c r="U510" s="40"/>
      <c r="V510" s="40"/>
      <c r="W510" s="40"/>
      <c r="X510" s="40"/>
      <c r="Y510" s="42"/>
      <c r="Z510" s="40"/>
      <c r="AA510" s="40"/>
      <c r="AB510" s="40"/>
      <c r="AC510" s="40"/>
      <c r="AF510" s="5"/>
    </row>
    <row r="511" spans="1:32" s="6" customFormat="1" ht="15">
      <c r="A511" s="68"/>
      <c r="B511" s="69"/>
      <c r="C511" s="69"/>
      <c r="D511" s="70"/>
      <c r="E511" s="70"/>
      <c r="F511" s="70"/>
      <c r="G511" s="70"/>
      <c r="H511" s="70"/>
      <c r="I511" s="70"/>
      <c r="J511" s="70"/>
      <c r="K511" s="70"/>
      <c r="L511" s="70"/>
      <c r="M511" s="70"/>
      <c r="N511" s="70"/>
      <c r="O511" s="70"/>
      <c r="P511" s="70"/>
      <c r="Q511" s="42"/>
      <c r="R511" s="70"/>
      <c r="S511" s="70"/>
      <c r="T511" s="70"/>
      <c r="U511" s="70"/>
      <c r="V511" s="70"/>
      <c r="W511" s="70"/>
      <c r="X511" s="70"/>
      <c r="Y511" s="42"/>
      <c r="Z511" s="70"/>
      <c r="AA511" s="70"/>
      <c r="AB511" s="70"/>
      <c r="AC511" s="70"/>
      <c r="AF511" s="5"/>
    </row>
    <row r="512" spans="1:32" s="6" customFormat="1" ht="15">
      <c r="A512" s="38"/>
      <c r="B512" s="39"/>
      <c r="C512" s="39"/>
      <c r="D512" s="40"/>
      <c r="E512" s="40"/>
      <c r="F512" s="40"/>
      <c r="G512" s="40"/>
      <c r="H512" s="40"/>
      <c r="I512" s="40"/>
      <c r="J512" s="40"/>
      <c r="K512" s="40"/>
      <c r="L512" s="40"/>
      <c r="M512" s="40"/>
      <c r="N512" s="40"/>
      <c r="O512" s="40"/>
      <c r="P512" s="40"/>
      <c r="Q512" s="42"/>
      <c r="R512" s="40"/>
      <c r="S512" s="40"/>
      <c r="T512" s="40"/>
      <c r="U512" s="40"/>
      <c r="V512" s="40"/>
      <c r="W512" s="40"/>
      <c r="X512" s="40"/>
      <c r="Y512" s="42"/>
      <c r="Z512" s="40"/>
      <c r="AA512" s="40"/>
      <c r="AB512" s="40"/>
      <c r="AC512" s="40"/>
      <c r="AF512" s="33"/>
    </row>
    <row r="513" spans="1:32" s="6" customFormat="1" ht="15">
      <c r="A513" s="38"/>
      <c r="B513" s="39"/>
      <c r="C513" s="39"/>
      <c r="D513" s="40"/>
      <c r="E513" s="40"/>
      <c r="F513" s="40"/>
      <c r="G513" s="40"/>
      <c r="H513" s="40"/>
      <c r="I513" s="40"/>
      <c r="J513" s="40"/>
      <c r="K513" s="40"/>
      <c r="L513" s="40"/>
      <c r="M513" s="40"/>
      <c r="N513" s="40"/>
      <c r="O513" s="40"/>
      <c r="P513" s="40"/>
      <c r="Q513" s="42"/>
      <c r="R513" s="40"/>
      <c r="S513" s="40"/>
      <c r="T513" s="40"/>
      <c r="U513" s="40"/>
      <c r="V513" s="40"/>
      <c r="W513" s="40"/>
      <c r="X513" s="40"/>
      <c r="Y513" s="42"/>
      <c r="Z513" s="40"/>
      <c r="AA513" s="40"/>
      <c r="AB513" s="40"/>
      <c r="AC513" s="40"/>
      <c r="AF513" s="33"/>
    </row>
    <row r="514" spans="1:32" s="6" customFormat="1" ht="15">
      <c r="A514" s="38"/>
      <c r="B514" s="39"/>
      <c r="C514" s="39"/>
      <c r="D514" s="40"/>
      <c r="E514" s="40"/>
      <c r="F514" s="40"/>
      <c r="G514" s="40"/>
      <c r="H514" s="40"/>
      <c r="I514" s="40"/>
      <c r="J514" s="40"/>
      <c r="K514" s="40"/>
      <c r="L514" s="40"/>
      <c r="M514" s="40"/>
      <c r="N514" s="40"/>
      <c r="O514" s="40"/>
      <c r="P514" s="40"/>
      <c r="Q514" s="42"/>
      <c r="R514" s="40"/>
      <c r="S514" s="40"/>
      <c r="T514" s="40"/>
      <c r="U514" s="40"/>
      <c r="V514" s="40"/>
      <c r="W514" s="40"/>
      <c r="X514" s="40"/>
      <c r="Y514" s="42"/>
      <c r="Z514" s="40"/>
      <c r="AA514" s="40"/>
      <c r="AB514" s="40"/>
      <c r="AC514" s="40"/>
      <c r="AF514" s="5"/>
    </row>
    <row r="515" spans="1:32" s="6" customFormat="1" ht="15">
      <c r="A515" s="38"/>
      <c r="B515" s="39"/>
      <c r="C515" s="39"/>
      <c r="D515" s="40"/>
      <c r="E515" s="40"/>
      <c r="F515" s="40"/>
      <c r="G515" s="40"/>
      <c r="H515" s="40"/>
      <c r="I515" s="40"/>
      <c r="J515" s="40"/>
      <c r="K515" s="40"/>
      <c r="L515" s="40"/>
      <c r="M515" s="40"/>
      <c r="N515" s="40"/>
      <c r="O515" s="40"/>
      <c r="P515" s="40"/>
      <c r="Q515" s="42"/>
      <c r="R515" s="40"/>
      <c r="S515" s="40"/>
      <c r="T515" s="40"/>
      <c r="U515" s="40"/>
      <c r="V515" s="40"/>
      <c r="W515" s="40"/>
      <c r="X515" s="40"/>
      <c r="Y515" s="42"/>
      <c r="Z515" s="40"/>
      <c r="AA515" s="40"/>
      <c r="AB515" s="40"/>
      <c r="AC515" s="40"/>
      <c r="AF515" s="5"/>
    </row>
    <row r="516" spans="1:32" s="6" customFormat="1" ht="15">
      <c r="A516" s="43"/>
      <c r="B516" s="39"/>
      <c r="C516" s="39"/>
      <c r="D516" s="40"/>
      <c r="E516" s="40"/>
      <c r="F516" s="40"/>
      <c r="G516" s="40"/>
      <c r="H516" s="40"/>
      <c r="I516" s="40"/>
      <c r="J516" s="40"/>
      <c r="K516" s="40"/>
      <c r="L516" s="40"/>
      <c r="M516" s="40"/>
      <c r="N516" s="40"/>
      <c r="O516" s="40"/>
      <c r="P516" s="40"/>
      <c r="Q516" s="42"/>
      <c r="R516" s="40"/>
      <c r="S516" s="40"/>
      <c r="T516" s="40"/>
      <c r="U516" s="40"/>
      <c r="V516" s="40"/>
      <c r="W516" s="40"/>
      <c r="X516" s="40"/>
      <c r="Y516" s="42"/>
      <c r="Z516" s="40"/>
      <c r="AA516" s="40"/>
      <c r="AB516" s="40"/>
      <c r="AC516" s="40"/>
      <c r="AF516" s="33"/>
    </row>
    <row r="517" spans="1:32" s="6" customFormat="1" ht="15">
      <c r="A517" s="38"/>
      <c r="B517" s="39"/>
      <c r="C517" s="39"/>
      <c r="D517" s="40"/>
      <c r="E517" s="40"/>
      <c r="F517" s="40"/>
      <c r="G517" s="40"/>
      <c r="H517" s="40"/>
      <c r="I517" s="40"/>
      <c r="J517" s="40"/>
      <c r="K517" s="40"/>
      <c r="L517" s="40"/>
      <c r="M517" s="40"/>
      <c r="N517" s="40"/>
      <c r="O517" s="40"/>
      <c r="P517" s="40"/>
      <c r="Q517" s="42"/>
      <c r="R517" s="40"/>
      <c r="S517" s="40"/>
      <c r="T517" s="40"/>
      <c r="U517" s="40"/>
      <c r="V517" s="40"/>
      <c r="W517" s="40"/>
      <c r="X517" s="40"/>
      <c r="Y517" s="42"/>
      <c r="Z517" s="40"/>
      <c r="AA517" s="40"/>
      <c r="AB517" s="40"/>
      <c r="AC517" s="40"/>
      <c r="AF517" s="33"/>
    </row>
    <row r="518" spans="1:32" s="6" customFormat="1" ht="15">
      <c r="A518" s="38"/>
      <c r="B518" s="39"/>
      <c r="C518" s="39"/>
      <c r="D518" s="40"/>
      <c r="E518" s="40"/>
      <c r="F518" s="40"/>
      <c r="G518" s="40"/>
      <c r="H518" s="40"/>
      <c r="I518" s="40"/>
      <c r="J518" s="40"/>
      <c r="K518" s="40"/>
      <c r="L518" s="40"/>
      <c r="M518" s="40"/>
      <c r="N518" s="40"/>
      <c r="O518" s="40"/>
      <c r="P518" s="40"/>
      <c r="Q518" s="42"/>
      <c r="R518" s="40"/>
      <c r="S518" s="40"/>
      <c r="T518" s="40"/>
      <c r="U518" s="40"/>
      <c r="V518" s="40"/>
      <c r="W518" s="40"/>
      <c r="X518" s="40"/>
      <c r="Y518" s="42"/>
      <c r="Z518" s="40"/>
      <c r="AA518" s="40"/>
      <c r="AB518" s="40"/>
      <c r="AC518" s="40"/>
      <c r="AF518" s="5"/>
    </row>
    <row r="519" spans="1:32" s="6" customFormat="1" ht="15">
      <c r="A519" s="38"/>
      <c r="B519" s="39"/>
      <c r="C519" s="39"/>
      <c r="D519" s="40"/>
      <c r="E519" s="40"/>
      <c r="F519" s="40"/>
      <c r="G519" s="40"/>
      <c r="H519" s="40"/>
      <c r="I519" s="40"/>
      <c r="J519" s="40"/>
      <c r="K519" s="40"/>
      <c r="L519" s="40"/>
      <c r="M519" s="40"/>
      <c r="N519" s="40"/>
      <c r="O519" s="40"/>
      <c r="P519" s="40"/>
      <c r="Q519" s="42"/>
      <c r="R519" s="40"/>
      <c r="S519" s="40"/>
      <c r="T519" s="40"/>
      <c r="U519" s="40"/>
      <c r="V519" s="40"/>
      <c r="W519" s="40"/>
      <c r="X519" s="40"/>
      <c r="Y519" s="42"/>
      <c r="Z519" s="40"/>
      <c r="AA519" s="40"/>
      <c r="AB519" s="40"/>
      <c r="AC519" s="40"/>
      <c r="AF519" s="5"/>
    </row>
    <row r="520" spans="1:32" s="6" customFormat="1" ht="15">
      <c r="A520" s="38"/>
      <c r="B520" s="39"/>
      <c r="C520" s="39"/>
      <c r="D520" s="40"/>
      <c r="E520" s="40"/>
      <c r="F520" s="40"/>
      <c r="G520" s="40"/>
      <c r="H520" s="40"/>
      <c r="I520" s="40"/>
      <c r="J520" s="40"/>
      <c r="K520" s="40"/>
      <c r="L520" s="40"/>
      <c r="M520" s="40"/>
      <c r="N520" s="40"/>
      <c r="O520" s="40"/>
      <c r="P520" s="40"/>
      <c r="Q520" s="42"/>
      <c r="R520" s="40"/>
      <c r="S520" s="40"/>
      <c r="T520" s="40"/>
      <c r="U520" s="40"/>
      <c r="V520" s="40"/>
      <c r="W520" s="40"/>
      <c r="X520" s="40"/>
      <c r="Y520" s="42"/>
      <c r="Z520" s="40"/>
      <c r="AA520" s="40"/>
      <c r="AB520" s="40"/>
      <c r="AC520" s="40"/>
      <c r="AF520" s="33"/>
    </row>
    <row r="521" spans="1:32" s="6" customFormat="1" ht="15">
      <c r="A521" s="38"/>
      <c r="B521" s="39"/>
      <c r="C521" s="39"/>
      <c r="D521" s="40"/>
      <c r="E521" s="40"/>
      <c r="F521" s="40"/>
      <c r="G521" s="40"/>
      <c r="H521" s="40"/>
      <c r="I521" s="40"/>
      <c r="J521" s="40"/>
      <c r="K521" s="40"/>
      <c r="L521" s="40"/>
      <c r="M521" s="40"/>
      <c r="N521" s="40"/>
      <c r="O521" s="40"/>
      <c r="P521" s="40"/>
      <c r="Q521" s="42"/>
      <c r="R521" s="40"/>
      <c r="S521" s="40"/>
      <c r="T521" s="40"/>
      <c r="U521" s="40"/>
      <c r="V521" s="40"/>
      <c r="W521" s="40"/>
      <c r="X521" s="40"/>
      <c r="Y521" s="42"/>
      <c r="Z521" s="40"/>
      <c r="AA521" s="40"/>
      <c r="AB521" s="40"/>
      <c r="AC521" s="40"/>
      <c r="AF521" s="33"/>
    </row>
    <row r="522" spans="1:32" s="6" customFormat="1" ht="15">
      <c r="A522" s="38"/>
      <c r="B522" s="39"/>
      <c r="C522" s="39"/>
      <c r="D522" s="40"/>
      <c r="E522" s="40"/>
      <c r="F522" s="40"/>
      <c r="G522" s="40"/>
      <c r="H522" s="40"/>
      <c r="I522" s="40"/>
      <c r="J522" s="40"/>
      <c r="K522" s="40"/>
      <c r="L522" s="40"/>
      <c r="M522" s="40"/>
      <c r="N522" s="40"/>
      <c r="O522" s="40"/>
      <c r="P522" s="40"/>
      <c r="Q522" s="42"/>
      <c r="R522" s="40"/>
      <c r="S522" s="40"/>
      <c r="T522" s="40"/>
      <c r="U522" s="40"/>
      <c r="V522" s="40"/>
      <c r="W522" s="40"/>
      <c r="X522" s="40"/>
      <c r="Y522" s="42"/>
      <c r="Z522" s="40"/>
      <c r="AA522" s="40"/>
      <c r="AB522" s="40"/>
      <c r="AC522" s="40"/>
      <c r="AF522" s="5"/>
    </row>
    <row r="523" spans="1:32" s="6" customFormat="1" ht="15">
      <c r="A523" s="38"/>
      <c r="B523" s="39"/>
      <c r="C523" s="39"/>
      <c r="D523" s="40"/>
      <c r="E523" s="40"/>
      <c r="F523" s="40"/>
      <c r="G523" s="40"/>
      <c r="H523" s="40"/>
      <c r="I523" s="40"/>
      <c r="J523" s="40"/>
      <c r="K523" s="40"/>
      <c r="L523" s="40"/>
      <c r="M523" s="40"/>
      <c r="N523" s="40"/>
      <c r="O523" s="40"/>
      <c r="P523" s="40"/>
      <c r="Q523" s="42"/>
      <c r="R523" s="40"/>
      <c r="S523" s="40"/>
      <c r="T523" s="40"/>
      <c r="U523" s="40"/>
      <c r="V523" s="40"/>
      <c r="W523" s="40"/>
      <c r="X523" s="40"/>
      <c r="Y523" s="42"/>
      <c r="Z523" s="40"/>
      <c r="AA523" s="40"/>
      <c r="AB523" s="40"/>
      <c r="AC523" s="40"/>
      <c r="AF523" s="5"/>
    </row>
    <row r="524" spans="1:32" s="6" customFormat="1" ht="15">
      <c r="A524" s="71"/>
      <c r="B524" s="53"/>
      <c r="C524" s="53"/>
      <c r="D524" s="72"/>
      <c r="E524" s="72"/>
      <c r="F524" s="72"/>
      <c r="G524" s="72"/>
      <c r="H524" s="73"/>
      <c r="I524" s="72"/>
      <c r="J524" s="72"/>
      <c r="K524" s="72"/>
      <c r="L524" s="72"/>
      <c r="M524" s="72"/>
      <c r="N524" s="72"/>
      <c r="O524" s="72"/>
      <c r="P524" s="72"/>
      <c r="Q524" s="42"/>
      <c r="R524" s="72"/>
      <c r="S524" s="72"/>
      <c r="T524" s="72"/>
      <c r="U524" s="72"/>
      <c r="V524" s="72"/>
      <c r="W524" s="72"/>
      <c r="X524" s="72"/>
      <c r="Y524" s="42"/>
      <c r="Z524" s="72"/>
      <c r="AA524" s="72"/>
      <c r="AB524" s="72"/>
      <c r="AC524" s="72"/>
      <c r="AF524" s="33"/>
    </row>
    <row r="525" spans="1:32" s="6" customFormat="1" ht="15">
      <c r="A525" s="38"/>
      <c r="B525" s="39"/>
      <c r="C525" s="39"/>
      <c r="D525" s="40"/>
      <c r="E525" s="40"/>
      <c r="F525" s="40"/>
      <c r="G525" s="40"/>
      <c r="H525" s="40"/>
      <c r="I525" s="40"/>
      <c r="J525" s="40"/>
      <c r="K525" s="40"/>
      <c r="L525" s="40"/>
      <c r="M525" s="40"/>
      <c r="N525" s="40"/>
      <c r="O525" s="40"/>
      <c r="P525" s="40"/>
      <c r="Q525" s="42"/>
      <c r="R525" s="40"/>
      <c r="S525" s="40"/>
      <c r="T525" s="40"/>
      <c r="U525" s="40"/>
      <c r="V525" s="40"/>
      <c r="W525" s="40"/>
      <c r="X525" s="40"/>
      <c r="Y525" s="42"/>
      <c r="Z525" s="40"/>
      <c r="AA525" s="40"/>
      <c r="AB525" s="40"/>
      <c r="AC525" s="40"/>
      <c r="AF525" s="33"/>
    </row>
    <row r="526" spans="1:32" s="6" customFormat="1" ht="15">
      <c r="A526" s="38"/>
      <c r="B526" s="39"/>
      <c r="C526" s="39"/>
      <c r="D526" s="40"/>
      <c r="E526" s="40"/>
      <c r="F526" s="40"/>
      <c r="G526" s="40"/>
      <c r="H526" s="40"/>
      <c r="I526" s="40"/>
      <c r="J526" s="40"/>
      <c r="K526" s="40"/>
      <c r="L526" s="40"/>
      <c r="M526" s="40"/>
      <c r="N526" s="40"/>
      <c r="O526" s="40"/>
      <c r="P526" s="40"/>
      <c r="Q526" s="42"/>
      <c r="R526" s="40"/>
      <c r="S526" s="40"/>
      <c r="T526" s="40"/>
      <c r="U526" s="40"/>
      <c r="V526" s="40"/>
      <c r="W526" s="40"/>
      <c r="X526" s="40"/>
      <c r="Y526" s="42"/>
      <c r="Z526" s="40"/>
      <c r="AA526" s="40"/>
      <c r="AB526" s="40"/>
      <c r="AC526" s="40"/>
      <c r="AF526" s="5"/>
    </row>
    <row r="527" spans="1:32" s="6" customFormat="1" ht="15">
      <c r="A527" s="38"/>
      <c r="B527" s="39"/>
      <c r="C527" s="39"/>
      <c r="D527" s="40"/>
      <c r="E527" s="40"/>
      <c r="F527" s="40"/>
      <c r="G527" s="40"/>
      <c r="H527" s="40"/>
      <c r="I527" s="40"/>
      <c r="J527" s="40"/>
      <c r="K527" s="40"/>
      <c r="L527" s="40"/>
      <c r="M527" s="40"/>
      <c r="N527" s="40"/>
      <c r="O527" s="40"/>
      <c r="P527" s="40"/>
      <c r="Q527" s="42"/>
      <c r="R527" s="40"/>
      <c r="S527" s="40"/>
      <c r="T527" s="40"/>
      <c r="U527" s="40"/>
      <c r="V527" s="40"/>
      <c r="W527" s="40"/>
      <c r="X527" s="40"/>
      <c r="Y527" s="42"/>
      <c r="Z527" s="40"/>
      <c r="AA527" s="40"/>
      <c r="AB527" s="40"/>
      <c r="AC527" s="40"/>
      <c r="AF527" s="5"/>
    </row>
    <row r="528" spans="1:32" s="6" customFormat="1" ht="15">
      <c r="A528" s="38"/>
      <c r="B528" s="39"/>
      <c r="C528" s="39"/>
      <c r="D528" s="40"/>
      <c r="E528" s="40"/>
      <c r="F528" s="40"/>
      <c r="G528" s="40"/>
      <c r="H528" s="40"/>
      <c r="I528" s="40"/>
      <c r="J528" s="40"/>
      <c r="K528" s="40"/>
      <c r="L528" s="40"/>
      <c r="M528" s="40"/>
      <c r="N528" s="40"/>
      <c r="O528" s="40"/>
      <c r="P528" s="40"/>
      <c r="Q528" s="42"/>
      <c r="R528" s="40"/>
      <c r="S528" s="40"/>
      <c r="T528" s="40"/>
      <c r="U528" s="40"/>
      <c r="V528" s="40"/>
      <c r="W528" s="40"/>
      <c r="X528" s="40"/>
      <c r="Y528" s="42"/>
      <c r="Z528" s="40"/>
      <c r="AA528" s="40"/>
      <c r="AB528" s="40"/>
      <c r="AC528" s="40"/>
      <c r="AF528" s="33"/>
    </row>
    <row r="529" spans="1:32" s="6" customFormat="1" ht="15">
      <c r="A529" s="38"/>
      <c r="B529" s="39"/>
      <c r="C529" s="39"/>
      <c r="D529" s="40"/>
      <c r="E529" s="40"/>
      <c r="F529" s="40"/>
      <c r="G529" s="40"/>
      <c r="H529" s="40"/>
      <c r="I529" s="40"/>
      <c r="J529" s="40"/>
      <c r="K529" s="40"/>
      <c r="L529" s="40"/>
      <c r="M529" s="40"/>
      <c r="N529" s="40"/>
      <c r="O529" s="40"/>
      <c r="P529" s="40"/>
      <c r="Q529" s="42"/>
      <c r="R529" s="40"/>
      <c r="S529" s="40"/>
      <c r="T529" s="40"/>
      <c r="U529" s="40"/>
      <c r="V529" s="40"/>
      <c r="W529" s="40"/>
      <c r="X529" s="40"/>
      <c r="Y529" s="42"/>
      <c r="Z529" s="40"/>
      <c r="AA529" s="40"/>
      <c r="AB529" s="40"/>
      <c r="AC529" s="40"/>
      <c r="AF529" s="33"/>
    </row>
    <row r="530" spans="1:32" s="6" customFormat="1" ht="15">
      <c r="A530" s="38"/>
      <c r="B530" s="39"/>
      <c r="C530" s="39"/>
      <c r="D530" s="40"/>
      <c r="E530" s="40"/>
      <c r="F530" s="40"/>
      <c r="G530" s="40"/>
      <c r="H530" s="40"/>
      <c r="I530" s="40"/>
      <c r="J530" s="40"/>
      <c r="K530" s="40"/>
      <c r="L530" s="40"/>
      <c r="M530" s="40"/>
      <c r="N530" s="40"/>
      <c r="O530" s="40"/>
      <c r="P530" s="40"/>
      <c r="Q530" s="42"/>
      <c r="R530" s="40"/>
      <c r="S530" s="40"/>
      <c r="T530" s="40"/>
      <c r="U530" s="40"/>
      <c r="V530" s="40"/>
      <c r="W530" s="40"/>
      <c r="X530" s="40"/>
      <c r="Y530" s="42"/>
      <c r="Z530" s="40"/>
      <c r="AA530" s="40"/>
      <c r="AB530" s="40"/>
      <c r="AC530" s="40"/>
      <c r="AF530" s="5"/>
    </row>
    <row r="531" spans="1:32" s="6" customFormat="1" ht="15">
      <c r="A531" s="38"/>
      <c r="B531" s="39"/>
      <c r="C531" s="39"/>
      <c r="D531" s="40"/>
      <c r="E531" s="40"/>
      <c r="F531" s="40"/>
      <c r="G531" s="40"/>
      <c r="H531" s="40"/>
      <c r="I531" s="40"/>
      <c r="J531" s="40"/>
      <c r="K531" s="40"/>
      <c r="L531" s="40"/>
      <c r="M531" s="40"/>
      <c r="N531" s="40"/>
      <c r="O531" s="40"/>
      <c r="P531" s="40"/>
      <c r="Q531" s="42"/>
      <c r="R531" s="40"/>
      <c r="S531" s="40"/>
      <c r="T531" s="40"/>
      <c r="U531" s="40"/>
      <c r="V531" s="40"/>
      <c r="W531" s="40"/>
      <c r="X531" s="40"/>
      <c r="Y531" s="42"/>
      <c r="Z531" s="40"/>
      <c r="AA531" s="40"/>
      <c r="AB531" s="40"/>
      <c r="AC531" s="40"/>
      <c r="AF531" s="5"/>
    </row>
    <row r="532" spans="1:32" s="6" customFormat="1" ht="15">
      <c r="A532" s="38"/>
      <c r="B532" s="39"/>
      <c r="C532" s="39"/>
      <c r="D532" s="40"/>
      <c r="E532" s="40"/>
      <c r="F532" s="40"/>
      <c r="G532" s="40"/>
      <c r="H532" s="40"/>
      <c r="I532" s="40"/>
      <c r="J532" s="40"/>
      <c r="K532" s="40"/>
      <c r="L532" s="40"/>
      <c r="M532" s="40"/>
      <c r="N532" s="40"/>
      <c r="O532" s="40"/>
      <c r="P532" s="40"/>
      <c r="Q532" s="42"/>
      <c r="R532" s="40"/>
      <c r="S532" s="40"/>
      <c r="T532" s="40"/>
      <c r="U532" s="40"/>
      <c r="V532" s="40"/>
      <c r="W532" s="40"/>
      <c r="X532" s="40"/>
      <c r="Y532" s="42"/>
      <c r="Z532" s="40"/>
      <c r="AA532" s="40"/>
      <c r="AB532" s="40"/>
      <c r="AC532" s="40"/>
      <c r="AF532" s="33"/>
    </row>
    <row r="533" spans="1:32" s="6" customFormat="1" ht="15">
      <c r="A533" s="38"/>
      <c r="B533" s="39"/>
      <c r="C533" s="39"/>
      <c r="D533" s="40"/>
      <c r="E533" s="40"/>
      <c r="F533" s="40"/>
      <c r="G533" s="40"/>
      <c r="H533" s="40"/>
      <c r="I533" s="40"/>
      <c r="J533" s="40"/>
      <c r="K533" s="40"/>
      <c r="L533" s="40"/>
      <c r="M533" s="40"/>
      <c r="N533" s="40"/>
      <c r="O533" s="40"/>
      <c r="P533" s="40"/>
      <c r="Q533" s="42"/>
      <c r="R533" s="40"/>
      <c r="S533" s="40"/>
      <c r="T533" s="40"/>
      <c r="U533" s="40"/>
      <c r="V533" s="40"/>
      <c r="W533" s="40"/>
      <c r="X533" s="40"/>
      <c r="Y533" s="42"/>
      <c r="Z533" s="40"/>
      <c r="AA533" s="40"/>
      <c r="AB533" s="40"/>
      <c r="AC533" s="40"/>
      <c r="AF533" s="33"/>
    </row>
    <row r="534" spans="1:32" s="6" customFormat="1" ht="15">
      <c r="A534" s="38"/>
      <c r="B534" s="39"/>
      <c r="C534" s="39"/>
      <c r="D534" s="40"/>
      <c r="E534" s="40"/>
      <c r="F534" s="40"/>
      <c r="G534" s="40"/>
      <c r="H534" s="40"/>
      <c r="I534" s="40"/>
      <c r="J534" s="40"/>
      <c r="K534" s="40"/>
      <c r="L534" s="40"/>
      <c r="M534" s="40"/>
      <c r="N534" s="40"/>
      <c r="O534" s="40"/>
      <c r="P534" s="40"/>
      <c r="Q534" s="42"/>
      <c r="R534" s="40"/>
      <c r="S534" s="40"/>
      <c r="T534" s="40"/>
      <c r="U534" s="40"/>
      <c r="V534" s="40"/>
      <c r="W534" s="40"/>
      <c r="X534" s="40"/>
      <c r="Y534" s="42"/>
      <c r="Z534" s="40"/>
      <c r="AA534" s="40"/>
      <c r="AB534" s="40"/>
      <c r="AC534" s="40"/>
      <c r="AF534" s="5"/>
    </row>
    <row r="535" spans="1:32" s="6" customFormat="1" ht="15">
      <c r="A535" s="38"/>
      <c r="B535" s="39"/>
      <c r="C535" s="39"/>
      <c r="D535" s="40"/>
      <c r="E535" s="40"/>
      <c r="F535" s="40"/>
      <c r="G535" s="40"/>
      <c r="H535" s="40"/>
      <c r="I535" s="40"/>
      <c r="J535" s="40"/>
      <c r="K535" s="40"/>
      <c r="L535" s="40"/>
      <c r="M535" s="40"/>
      <c r="N535" s="40"/>
      <c r="O535" s="40"/>
      <c r="P535" s="40"/>
      <c r="Q535" s="42"/>
      <c r="R535" s="40"/>
      <c r="S535" s="40"/>
      <c r="T535" s="40"/>
      <c r="U535" s="40"/>
      <c r="V535" s="40"/>
      <c r="W535" s="40"/>
      <c r="X535" s="40"/>
      <c r="Y535" s="42"/>
      <c r="Z535" s="40"/>
      <c r="AA535" s="40"/>
      <c r="AB535" s="40"/>
      <c r="AC535" s="40"/>
      <c r="AF535" s="5"/>
    </row>
    <row r="536" spans="1:32" s="6" customFormat="1" ht="15">
      <c r="A536" s="38"/>
      <c r="B536" s="39"/>
      <c r="C536" s="39"/>
      <c r="D536" s="40"/>
      <c r="E536" s="40"/>
      <c r="F536" s="40"/>
      <c r="G536" s="40"/>
      <c r="H536" s="41"/>
      <c r="I536" s="40"/>
      <c r="J536" s="40"/>
      <c r="K536" s="40"/>
      <c r="L536" s="40"/>
      <c r="M536" s="40"/>
      <c r="N536" s="40"/>
      <c r="O536" s="40"/>
      <c r="P536" s="40"/>
      <c r="Q536" s="42"/>
      <c r="R536" s="40"/>
      <c r="S536" s="40"/>
      <c r="T536" s="40"/>
      <c r="U536" s="40"/>
      <c r="V536" s="40"/>
      <c r="W536" s="40"/>
      <c r="X536" s="40"/>
      <c r="Y536" s="42"/>
      <c r="Z536" s="40"/>
      <c r="AA536" s="40"/>
      <c r="AB536" s="40"/>
      <c r="AC536" s="40"/>
      <c r="AF536" s="33"/>
    </row>
    <row r="537" spans="1:32" s="6" customFormat="1" ht="15">
      <c r="A537" s="38"/>
      <c r="B537" s="39"/>
      <c r="C537" s="39"/>
      <c r="D537" s="40"/>
      <c r="E537" s="40"/>
      <c r="F537" s="40"/>
      <c r="G537" s="40"/>
      <c r="H537" s="40"/>
      <c r="I537" s="40"/>
      <c r="J537" s="40"/>
      <c r="K537" s="40"/>
      <c r="L537" s="40"/>
      <c r="M537" s="40"/>
      <c r="N537" s="40"/>
      <c r="O537" s="40"/>
      <c r="P537" s="40"/>
      <c r="Q537" s="42"/>
      <c r="R537" s="40"/>
      <c r="S537" s="40"/>
      <c r="T537" s="40"/>
      <c r="U537" s="40"/>
      <c r="V537" s="40"/>
      <c r="W537" s="40"/>
      <c r="X537" s="40"/>
      <c r="Y537" s="42"/>
      <c r="Z537" s="40"/>
      <c r="AA537" s="40"/>
      <c r="AB537" s="40"/>
      <c r="AC537" s="40"/>
      <c r="AF537" s="33"/>
    </row>
    <row r="538" spans="1:32" s="6" customFormat="1" ht="15">
      <c r="A538" s="38"/>
      <c r="B538" s="39"/>
      <c r="C538" s="39"/>
      <c r="D538" s="40"/>
      <c r="E538" s="40"/>
      <c r="F538" s="40"/>
      <c r="G538" s="40"/>
      <c r="H538" s="40"/>
      <c r="I538" s="40"/>
      <c r="J538" s="40"/>
      <c r="K538" s="40"/>
      <c r="L538" s="40"/>
      <c r="M538" s="40"/>
      <c r="N538" s="40"/>
      <c r="O538" s="40"/>
      <c r="P538" s="40"/>
      <c r="Q538" s="42"/>
      <c r="R538" s="40"/>
      <c r="S538" s="40"/>
      <c r="T538" s="40"/>
      <c r="U538" s="40"/>
      <c r="V538" s="40"/>
      <c r="W538" s="40"/>
      <c r="X538" s="40"/>
      <c r="Y538" s="42"/>
      <c r="Z538" s="40"/>
      <c r="AA538" s="40"/>
      <c r="AB538" s="40"/>
      <c r="AC538" s="40"/>
      <c r="AF538" s="5"/>
    </row>
    <row r="539" spans="1:32" s="6" customFormat="1" ht="15">
      <c r="A539" s="38"/>
      <c r="B539" s="39"/>
      <c r="C539" s="39"/>
      <c r="D539" s="40"/>
      <c r="E539" s="40"/>
      <c r="F539" s="40"/>
      <c r="G539" s="40"/>
      <c r="H539" s="40"/>
      <c r="I539" s="40"/>
      <c r="J539" s="40"/>
      <c r="K539" s="40"/>
      <c r="L539" s="40"/>
      <c r="M539" s="40"/>
      <c r="N539" s="40"/>
      <c r="O539" s="40"/>
      <c r="P539" s="40"/>
      <c r="Q539" s="42"/>
      <c r="R539" s="40"/>
      <c r="S539" s="40"/>
      <c r="T539" s="40"/>
      <c r="U539" s="40"/>
      <c r="V539" s="40"/>
      <c r="W539" s="40"/>
      <c r="X539" s="40"/>
      <c r="Y539" s="42"/>
      <c r="Z539" s="40"/>
      <c r="AA539" s="40"/>
      <c r="AB539" s="40"/>
      <c r="AC539" s="40"/>
      <c r="AF539" s="5"/>
    </row>
    <row r="540" spans="1:32" s="6" customFormat="1" ht="15">
      <c r="A540" s="38"/>
      <c r="B540" s="39"/>
      <c r="C540" s="39"/>
      <c r="D540" s="40"/>
      <c r="E540" s="40"/>
      <c r="F540" s="40"/>
      <c r="G540" s="40"/>
      <c r="H540" s="40"/>
      <c r="I540" s="40"/>
      <c r="J540" s="40"/>
      <c r="K540" s="40"/>
      <c r="L540" s="40"/>
      <c r="M540" s="40"/>
      <c r="N540" s="40"/>
      <c r="O540" s="40"/>
      <c r="P540" s="40"/>
      <c r="Q540" s="42"/>
      <c r="R540" s="40"/>
      <c r="S540" s="40"/>
      <c r="T540" s="40"/>
      <c r="U540" s="40"/>
      <c r="V540" s="40"/>
      <c r="W540" s="40"/>
      <c r="X540" s="40"/>
      <c r="Y540" s="42"/>
      <c r="Z540" s="40"/>
      <c r="AA540" s="40"/>
      <c r="AB540" s="40"/>
      <c r="AC540" s="40"/>
      <c r="AF540" s="33"/>
    </row>
    <row r="541" spans="1:32" s="6" customFormat="1" ht="15">
      <c r="A541" s="38"/>
      <c r="B541" s="39"/>
      <c r="C541" s="39"/>
      <c r="D541" s="40"/>
      <c r="E541" s="40"/>
      <c r="F541" s="40"/>
      <c r="G541" s="40"/>
      <c r="H541" s="40"/>
      <c r="I541" s="40"/>
      <c r="J541" s="40"/>
      <c r="K541" s="40"/>
      <c r="L541" s="40"/>
      <c r="M541" s="40"/>
      <c r="N541" s="40"/>
      <c r="O541" s="40"/>
      <c r="P541" s="40"/>
      <c r="Q541" s="42"/>
      <c r="R541" s="40"/>
      <c r="S541" s="40"/>
      <c r="T541" s="40"/>
      <c r="U541" s="40"/>
      <c r="V541" s="40"/>
      <c r="W541" s="40"/>
      <c r="X541" s="40"/>
      <c r="Y541" s="42"/>
      <c r="Z541" s="40"/>
      <c r="AA541" s="40"/>
      <c r="AB541" s="40"/>
      <c r="AC541" s="40"/>
      <c r="AF541" s="33"/>
    </row>
    <row r="542" spans="1:32" s="6" customFormat="1" ht="15">
      <c r="A542" s="38"/>
      <c r="B542" s="39"/>
      <c r="C542" s="39"/>
      <c r="D542" s="40"/>
      <c r="E542" s="40"/>
      <c r="F542" s="40"/>
      <c r="G542" s="40"/>
      <c r="H542" s="40"/>
      <c r="I542" s="40"/>
      <c r="J542" s="40"/>
      <c r="K542" s="40"/>
      <c r="L542" s="40"/>
      <c r="M542" s="40"/>
      <c r="N542" s="40"/>
      <c r="O542" s="40"/>
      <c r="P542" s="40"/>
      <c r="Q542" s="42"/>
      <c r="R542" s="40"/>
      <c r="S542" s="40"/>
      <c r="T542" s="40"/>
      <c r="U542" s="40"/>
      <c r="V542" s="40"/>
      <c r="W542" s="40"/>
      <c r="X542" s="40"/>
      <c r="Y542" s="42"/>
      <c r="Z542" s="40"/>
      <c r="AA542" s="40"/>
      <c r="AB542" s="40"/>
      <c r="AC542" s="40"/>
      <c r="AF542" s="5"/>
    </row>
    <row r="543" spans="1:32" s="6" customFormat="1" ht="15">
      <c r="A543" s="38"/>
      <c r="B543" s="39"/>
      <c r="C543" s="39"/>
      <c r="D543" s="40"/>
      <c r="E543" s="40"/>
      <c r="F543" s="40"/>
      <c r="G543" s="40"/>
      <c r="H543" s="40"/>
      <c r="I543" s="40"/>
      <c r="J543" s="40"/>
      <c r="K543" s="40"/>
      <c r="L543" s="40"/>
      <c r="M543" s="40"/>
      <c r="N543" s="40"/>
      <c r="O543" s="40"/>
      <c r="P543" s="40"/>
      <c r="Q543" s="42"/>
      <c r="R543" s="40"/>
      <c r="S543" s="40"/>
      <c r="T543" s="40"/>
      <c r="U543" s="40"/>
      <c r="V543" s="40"/>
      <c r="W543" s="40"/>
      <c r="X543" s="40"/>
      <c r="Y543" s="42"/>
      <c r="Z543" s="40"/>
      <c r="AA543" s="40"/>
      <c r="AB543" s="40"/>
      <c r="AC543" s="40"/>
      <c r="AF543" s="5"/>
    </row>
    <row r="544" spans="1:32" s="6" customFormat="1" ht="15">
      <c r="A544" s="38"/>
      <c r="B544" s="39"/>
      <c r="C544" s="39"/>
      <c r="D544" s="40"/>
      <c r="E544" s="40"/>
      <c r="F544" s="40"/>
      <c r="G544" s="40"/>
      <c r="H544" s="40"/>
      <c r="I544" s="40"/>
      <c r="J544" s="40"/>
      <c r="K544" s="40"/>
      <c r="L544" s="40"/>
      <c r="M544" s="40"/>
      <c r="N544" s="40"/>
      <c r="O544" s="40"/>
      <c r="P544" s="40"/>
      <c r="Q544" s="42"/>
      <c r="R544" s="40"/>
      <c r="S544" s="40"/>
      <c r="T544" s="40"/>
      <c r="U544" s="40"/>
      <c r="V544" s="40"/>
      <c r="W544" s="40"/>
      <c r="X544" s="40"/>
      <c r="Y544" s="42"/>
      <c r="Z544" s="40"/>
      <c r="AA544" s="40"/>
      <c r="AB544" s="40"/>
      <c r="AC544" s="40"/>
      <c r="AF544" s="33"/>
    </row>
    <row r="545" spans="1:32" s="6" customFormat="1" ht="15">
      <c r="A545" s="38"/>
      <c r="B545" s="39"/>
      <c r="C545" s="39"/>
      <c r="D545" s="40"/>
      <c r="E545" s="40"/>
      <c r="F545" s="40"/>
      <c r="G545" s="40"/>
      <c r="H545" s="41"/>
      <c r="I545" s="40"/>
      <c r="J545" s="40"/>
      <c r="K545" s="40"/>
      <c r="L545" s="40"/>
      <c r="M545" s="40"/>
      <c r="N545" s="40"/>
      <c r="O545" s="40"/>
      <c r="P545" s="40"/>
      <c r="Q545" s="42"/>
      <c r="R545" s="40"/>
      <c r="S545" s="40"/>
      <c r="T545" s="40"/>
      <c r="U545" s="40"/>
      <c r="V545" s="40"/>
      <c r="W545" s="40"/>
      <c r="X545" s="40"/>
      <c r="Y545" s="42"/>
      <c r="Z545" s="40"/>
      <c r="AA545" s="40"/>
      <c r="AB545" s="40"/>
      <c r="AC545" s="40"/>
      <c r="AF545" s="33"/>
    </row>
    <row r="546" spans="1:32" s="6" customFormat="1" ht="15">
      <c r="A546" s="38"/>
      <c r="B546" s="39"/>
      <c r="C546" s="39"/>
      <c r="D546" s="40"/>
      <c r="E546" s="40"/>
      <c r="F546" s="40"/>
      <c r="G546" s="40"/>
      <c r="H546" s="40"/>
      <c r="I546" s="40"/>
      <c r="J546" s="40"/>
      <c r="K546" s="40"/>
      <c r="L546" s="40"/>
      <c r="M546" s="40"/>
      <c r="N546" s="40"/>
      <c r="O546" s="40"/>
      <c r="P546" s="40"/>
      <c r="Q546" s="42"/>
      <c r="R546" s="40"/>
      <c r="S546" s="40"/>
      <c r="T546" s="40"/>
      <c r="U546" s="40"/>
      <c r="V546" s="40"/>
      <c r="W546" s="40"/>
      <c r="X546" s="40"/>
      <c r="Y546" s="42"/>
      <c r="Z546" s="40"/>
      <c r="AA546" s="40"/>
      <c r="AB546" s="40"/>
      <c r="AC546" s="40"/>
      <c r="AF546" s="5"/>
    </row>
    <row r="547" spans="1:32" s="6" customFormat="1" ht="15">
      <c r="A547" s="38"/>
      <c r="B547" s="39"/>
      <c r="C547" s="39"/>
      <c r="D547" s="40"/>
      <c r="E547" s="40"/>
      <c r="F547" s="40"/>
      <c r="G547" s="40"/>
      <c r="H547" s="40"/>
      <c r="I547" s="40"/>
      <c r="J547" s="40"/>
      <c r="K547" s="40"/>
      <c r="L547" s="40"/>
      <c r="M547" s="40"/>
      <c r="N547" s="40"/>
      <c r="O547" s="40"/>
      <c r="P547" s="40"/>
      <c r="Q547" s="42"/>
      <c r="R547" s="40"/>
      <c r="S547" s="40"/>
      <c r="T547" s="40"/>
      <c r="U547" s="40"/>
      <c r="V547" s="40"/>
      <c r="W547" s="40"/>
      <c r="X547" s="40"/>
      <c r="Y547" s="42"/>
      <c r="Z547" s="40"/>
      <c r="AA547" s="40"/>
      <c r="AB547" s="40"/>
      <c r="AC547" s="40"/>
      <c r="AF547" s="5"/>
    </row>
    <row r="548" spans="1:32" s="6" customFormat="1" ht="15">
      <c r="A548" s="38"/>
      <c r="B548" s="39"/>
      <c r="C548" s="39"/>
      <c r="D548" s="40"/>
      <c r="E548" s="40"/>
      <c r="F548" s="40"/>
      <c r="G548" s="40"/>
      <c r="H548" s="40"/>
      <c r="I548" s="40"/>
      <c r="J548" s="40"/>
      <c r="K548" s="40"/>
      <c r="L548" s="40"/>
      <c r="M548" s="40"/>
      <c r="N548" s="40"/>
      <c r="O548" s="40"/>
      <c r="P548" s="40"/>
      <c r="Q548" s="42"/>
      <c r="R548" s="40"/>
      <c r="S548" s="40"/>
      <c r="T548" s="40"/>
      <c r="U548" s="40"/>
      <c r="V548" s="40"/>
      <c r="W548" s="40"/>
      <c r="X548" s="40"/>
      <c r="Y548" s="42"/>
      <c r="Z548" s="40"/>
      <c r="AA548" s="40"/>
      <c r="AB548" s="40"/>
      <c r="AC548" s="40"/>
      <c r="AF548" s="33"/>
    </row>
    <row r="549" spans="1:32" s="6" customFormat="1" ht="15">
      <c r="A549" s="38"/>
      <c r="B549" s="39"/>
      <c r="C549" s="39"/>
      <c r="D549" s="40"/>
      <c r="E549" s="40"/>
      <c r="F549" s="40"/>
      <c r="G549" s="40"/>
      <c r="H549" s="40"/>
      <c r="I549" s="40"/>
      <c r="J549" s="40"/>
      <c r="K549" s="40"/>
      <c r="L549" s="40"/>
      <c r="M549" s="40"/>
      <c r="N549" s="40"/>
      <c r="O549" s="40"/>
      <c r="P549" s="40"/>
      <c r="Q549" s="42"/>
      <c r="R549" s="40"/>
      <c r="S549" s="40"/>
      <c r="T549" s="40"/>
      <c r="U549" s="40"/>
      <c r="V549" s="40"/>
      <c r="W549" s="40"/>
      <c r="X549" s="40"/>
      <c r="Y549" s="42"/>
      <c r="Z549" s="40"/>
      <c r="AA549" s="40"/>
      <c r="AB549" s="40"/>
      <c r="AC549" s="40"/>
      <c r="AF549" s="33"/>
    </row>
    <row r="550" spans="1:32" s="6" customFormat="1" ht="15">
      <c r="A550" s="38"/>
      <c r="B550" s="39"/>
      <c r="C550" s="39"/>
      <c r="D550" s="40"/>
      <c r="E550" s="40"/>
      <c r="F550" s="40"/>
      <c r="G550" s="40"/>
      <c r="H550" s="40"/>
      <c r="I550" s="40"/>
      <c r="J550" s="40"/>
      <c r="K550" s="40"/>
      <c r="L550" s="40"/>
      <c r="M550" s="40"/>
      <c r="N550" s="40"/>
      <c r="O550" s="40"/>
      <c r="P550" s="40"/>
      <c r="Q550" s="42"/>
      <c r="R550" s="40"/>
      <c r="S550" s="40"/>
      <c r="T550" s="40"/>
      <c r="U550" s="40"/>
      <c r="V550" s="40"/>
      <c r="W550" s="40"/>
      <c r="X550" s="40"/>
      <c r="Y550" s="42"/>
      <c r="Z550" s="40"/>
      <c r="AA550" s="40"/>
      <c r="AB550" s="40"/>
      <c r="AC550" s="40"/>
      <c r="AF550" s="5"/>
    </row>
    <row r="551" spans="1:32" s="6" customFormat="1" ht="15">
      <c r="A551" s="38"/>
      <c r="B551" s="39"/>
      <c r="C551" s="39"/>
      <c r="D551" s="40"/>
      <c r="E551" s="40"/>
      <c r="F551" s="40"/>
      <c r="G551" s="40"/>
      <c r="H551" s="40"/>
      <c r="I551" s="40"/>
      <c r="J551" s="40"/>
      <c r="K551" s="40"/>
      <c r="L551" s="40"/>
      <c r="M551" s="40"/>
      <c r="N551" s="40"/>
      <c r="O551" s="40"/>
      <c r="P551" s="40"/>
      <c r="Q551" s="42"/>
      <c r="R551" s="40"/>
      <c r="S551" s="40"/>
      <c r="T551" s="40"/>
      <c r="U551" s="40"/>
      <c r="V551" s="40"/>
      <c r="W551" s="40"/>
      <c r="X551" s="40"/>
      <c r="Y551" s="42"/>
      <c r="Z551" s="40"/>
      <c r="AA551" s="40"/>
      <c r="AB551" s="40"/>
      <c r="AC551" s="40"/>
      <c r="AF551" s="5"/>
    </row>
    <row r="552" spans="1:32" s="6" customFormat="1" ht="15">
      <c r="A552" s="38"/>
      <c r="B552" s="39"/>
      <c r="C552" s="39"/>
      <c r="D552" s="40"/>
      <c r="E552" s="40"/>
      <c r="F552" s="40"/>
      <c r="G552" s="40"/>
      <c r="H552" s="40"/>
      <c r="I552" s="40"/>
      <c r="J552" s="40"/>
      <c r="K552" s="40"/>
      <c r="L552" s="40"/>
      <c r="M552" s="40"/>
      <c r="N552" s="40"/>
      <c r="O552" s="40"/>
      <c r="P552" s="40"/>
      <c r="Q552" s="42"/>
      <c r="R552" s="40"/>
      <c r="S552" s="40"/>
      <c r="T552" s="40"/>
      <c r="U552" s="40"/>
      <c r="V552" s="40"/>
      <c r="W552" s="40"/>
      <c r="X552" s="40"/>
      <c r="Y552" s="42"/>
      <c r="Z552" s="40"/>
      <c r="AA552" s="40"/>
      <c r="AB552" s="40"/>
      <c r="AC552" s="40"/>
      <c r="AF552" s="33"/>
    </row>
    <row r="553" spans="1:32" s="6" customFormat="1" ht="15">
      <c r="A553" s="38"/>
      <c r="B553" s="39"/>
      <c r="C553" s="39"/>
      <c r="D553" s="40"/>
      <c r="E553" s="40"/>
      <c r="F553" s="40"/>
      <c r="G553" s="40"/>
      <c r="H553" s="40"/>
      <c r="I553" s="40"/>
      <c r="J553" s="40"/>
      <c r="K553" s="40"/>
      <c r="L553" s="40"/>
      <c r="M553" s="40"/>
      <c r="N553" s="40"/>
      <c r="O553" s="40"/>
      <c r="P553" s="40"/>
      <c r="Q553" s="42"/>
      <c r="R553" s="40"/>
      <c r="S553" s="40"/>
      <c r="T553" s="40"/>
      <c r="U553" s="40"/>
      <c r="V553" s="40"/>
      <c r="W553" s="40"/>
      <c r="X553" s="40"/>
      <c r="Y553" s="42"/>
      <c r="Z553" s="40"/>
      <c r="AA553" s="40"/>
      <c r="AB553" s="40"/>
      <c r="AC553" s="40"/>
      <c r="AF553" s="33"/>
    </row>
    <row r="554" spans="1:32" s="6" customFormat="1" ht="15">
      <c r="A554" s="38"/>
      <c r="B554" s="39"/>
      <c r="C554" s="39"/>
      <c r="D554" s="40"/>
      <c r="E554" s="40"/>
      <c r="F554" s="40"/>
      <c r="G554" s="40"/>
      <c r="H554" s="41"/>
      <c r="I554" s="40"/>
      <c r="J554" s="40"/>
      <c r="K554" s="40"/>
      <c r="L554" s="40"/>
      <c r="M554" s="40"/>
      <c r="N554" s="40"/>
      <c r="O554" s="40"/>
      <c r="P554" s="40"/>
      <c r="Q554" s="42"/>
      <c r="R554" s="40"/>
      <c r="S554" s="40"/>
      <c r="T554" s="40"/>
      <c r="U554" s="40"/>
      <c r="V554" s="40"/>
      <c r="W554" s="40"/>
      <c r="X554" s="40"/>
      <c r="Y554" s="42"/>
      <c r="Z554" s="40"/>
      <c r="AA554" s="40"/>
      <c r="AB554" s="40"/>
      <c r="AC554" s="40"/>
      <c r="AF554" s="5"/>
    </row>
    <row r="555" spans="1:32" s="6" customFormat="1" ht="15">
      <c r="A555" s="38"/>
      <c r="B555" s="39"/>
      <c r="C555" s="39"/>
      <c r="D555" s="40"/>
      <c r="E555" s="40"/>
      <c r="F555" s="40"/>
      <c r="G555" s="40"/>
      <c r="H555" s="40"/>
      <c r="I555" s="40"/>
      <c r="J555" s="40"/>
      <c r="K555" s="40"/>
      <c r="L555" s="40"/>
      <c r="M555" s="40"/>
      <c r="N555" s="40"/>
      <c r="O555" s="40"/>
      <c r="P555" s="40"/>
      <c r="Q555" s="42"/>
      <c r="R555" s="40"/>
      <c r="S555" s="40"/>
      <c r="T555" s="40"/>
      <c r="U555" s="40"/>
      <c r="V555" s="40"/>
      <c r="W555" s="40"/>
      <c r="X555" s="40"/>
      <c r="Y555" s="42"/>
      <c r="Z555" s="40"/>
      <c r="AA555" s="40"/>
      <c r="AB555" s="40"/>
      <c r="AC555" s="40"/>
      <c r="AF555" s="5"/>
    </row>
    <row r="556" spans="1:32" s="6" customFormat="1" ht="15">
      <c r="A556" s="38"/>
      <c r="B556" s="39"/>
      <c r="C556" s="39"/>
      <c r="D556" s="40"/>
      <c r="E556" s="40"/>
      <c r="F556" s="40"/>
      <c r="G556" s="40"/>
      <c r="H556" s="40"/>
      <c r="I556" s="40"/>
      <c r="J556" s="40"/>
      <c r="K556" s="40"/>
      <c r="L556" s="40"/>
      <c r="M556" s="40"/>
      <c r="N556" s="40"/>
      <c r="O556" s="40"/>
      <c r="P556" s="40"/>
      <c r="Q556" s="42"/>
      <c r="R556" s="40"/>
      <c r="S556" s="40"/>
      <c r="T556" s="40"/>
      <c r="U556" s="40"/>
      <c r="V556" s="40"/>
      <c r="W556" s="40"/>
      <c r="X556" s="40"/>
      <c r="Y556" s="42"/>
      <c r="Z556" s="40"/>
      <c r="AA556" s="40"/>
      <c r="AB556" s="40"/>
      <c r="AC556" s="40"/>
      <c r="AF556" s="33"/>
    </row>
    <row r="557" spans="1:32" s="6" customFormat="1" ht="15">
      <c r="A557" s="38"/>
      <c r="B557" s="39"/>
      <c r="C557" s="39"/>
      <c r="D557" s="40"/>
      <c r="E557" s="40"/>
      <c r="F557" s="40"/>
      <c r="G557" s="40"/>
      <c r="H557" s="40"/>
      <c r="I557" s="40"/>
      <c r="J557" s="40"/>
      <c r="K557" s="40"/>
      <c r="L557" s="40"/>
      <c r="M557" s="40"/>
      <c r="N557" s="40"/>
      <c r="O557" s="40"/>
      <c r="P557" s="40"/>
      <c r="Q557" s="42"/>
      <c r="R557" s="40"/>
      <c r="S557" s="40"/>
      <c r="T557" s="40"/>
      <c r="U557" s="40"/>
      <c r="V557" s="40"/>
      <c r="W557" s="40"/>
      <c r="X557" s="40"/>
      <c r="Y557" s="42"/>
      <c r="Z557" s="40"/>
      <c r="AA557" s="40"/>
      <c r="AB557" s="40"/>
      <c r="AC557" s="40"/>
      <c r="AF557" s="33"/>
    </row>
    <row r="558" spans="1:32" s="6" customFormat="1" ht="15">
      <c r="A558" s="38"/>
      <c r="B558" s="39"/>
      <c r="C558" s="39"/>
      <c r="D558" s="40"/>
      <c r="E558" s="40"/>
      <c r="F558" s="40"/>
      <c r="G558" s="40"/>
      <c r="H558" s="40"/>
      <c r="I558" s="40"/>
      <c r="J558" s="40"/>
      <c r="K558" s="40"/>
      <c r="L558" s="40"/>
      <c r="M558" s="40"/>
      <c r="N558" s="40"/>
      <c r="O558" s="40"/>
      <c r="P558" s="40"/>
      <c r="Q558" s="42"/>
      <c r="R558" s="40"/>
      <c r="S558" s="40"/>
      <c r="T558" s="40"/>
      <c r="U558" s="40"/>
      <c r="V558" s="40"/>
      <c r="W558" s="40"/>
      <c r="X558" s="40"/>
      <c r="Y558" s="42"/>
      <c r="Z558" s="40"/>
      <c r="AA558" s="40"/>
      <c r="AB558" s="40"/>
      <c r="AC558" s="40"/>
      <c r="AF558" s="5"/>
    </row>
    <row r="559" spans="1:32" s="6" customFormat="1" ht="15">
      <c r="A559" s="38"/>
      <c r="B559" s="39"/>
      <c r="C559" s="39"/>
      <c r="D559" s="40"/>
      <c r="E559" s="40"/>
      <c r="F559" s="40"/>
      <c r="G559" s="40"/>
      <c r="H559" s="40"/>
      <c r="I559" s="40"/>
      <c r="J559" s="40"/>
      <c r="K559" s="40"/>
      <c r="L559" s="40"/>
      <c r="M559" s="40"/>
      <c r="N559" s="40"/>
      <c r="O559" s="40"/>
      <c r="P559" s="40"/>
      <c r="Q559" s="42"/>
      <c r="R559" s="40"/>
      <c r="S559" s="40"/>
      <c r="T559" s="40"/>
      <c r="U559" s="40"/>
      <c r="V559" s="40"/>
      <c r="W559" s="40"/>
      <c r="X559" s="40"/>
      <c r="Y559" s="42"/>
      <c r="Z559" s="40"/>
      <c r="AA559" s="40"/>
      <c r="AB559" s="40"/>
      <c r="AC559" s="40"/>
      <c r="AF559" s="5"/>
    </row>
    <row r="560" spans="1:32" s="6" customFormat="1" ht="15">
      <c r="A560" s="38"/>
      <c r="B560" s="39"/>
      <c r="C560" s="39"/>
      <c r="D560" s="40"/>
      <c r="E560" s="40"/>
      <c r="F560" s="40"/>
      <c r="G560" s="40"/>
      <c r="H560" s="40"/>
      <c r="I560" s="40"/>
      <c r="J560" s="40"/>
      <c r="K560" s="40"/>
      <c r="L560" s="40"/>
      <c r="M560" s="40"/>
      <c r="N560" s="40"/>
      <c r="O560" s="40"/>
      <c r="P560" s="40"/>
      <c r="Q560" s="42"/>
      <c r="R560" s="40"/>
      <c r="S560" s="40"/>
      <c r="T560" s="40"/>
      <c r="U560" s="40"/>
      <c r="V560" s="40"/>
      <c r="W560" s="40"/>
      <c r="X560" s="40"/>
      <c r="Y560" s="42"/>
      <c r="Z560" s="40"/>
      <c r="AA560" s="40"/>
      <c r="AB560" s="40"/>
      <c r="AC560" s="40"/>
      <c r="AF560" s="33"/>
    </row>
    <row r="561" spans="1:32" s="6" customFormat="1" ht="15">
      <c r="A561" s="38"/>
      <c r="B561" s="39"/>
      <c r="C561" s="39"/>
      <c r="D561" s="40"/>
      <c r="E561" s="40"/>
      <c r="F561" s="40"/>
      <c r="G561" s="40"/>
      <c r="H561" s="40"/>
      <c r="I561" s="40"/>
      <c r="J561" s="40"/>
      <c r="K561" s="40"/>
      <c r="L561" s="40"/>
      <c r="M561" s="40"/>
      <c r="N561" s="40"/>
      <c r="O561" s="40"/>
      <c r="P561" s="40"/>
      <c r="Q561" s="42"/>
      <c r="R561" s="40"/>
      <c r="S561" s="40"/>
      <c r="T561" s="40"/>
      <c r="U561" s="40"/>
      <c r="V561" s="40"/>
      <c r="W561" s="40"/>
      <c r="X561" s="40"/>
      <c r="Y561" s="42"/>
      <c r="Z561" s="40"/>
      <c r="AA561" s="40"/>
      <c r="AB561" s="40"/>
      <c r="AC561" s="40"/>
      <c r="AF561" s="33"/>
    </row>
    <row r="562" spans="1:32" s="6" customFormat="1" ht="15">
      <c r="A562" s="38"/>
      <c r="B562" s="39"/>
      <c r="C562" s="39"/>
      <c r="D562" s="40"/>
      <c r="E562" s="40"/>
      <c r="F562" s="40"/>
      <c r="G562" s="40"/>
      <c r="H562" s="41"/>
      <c r="I562" s="40"/>
      <c r="J562" s="40"/>
      <c r="K562" s="40"/>
      <c r="L562" s="40"/>
      <c r="M562" s="40"/>
      <c r="N562" s="40"/>
      <c r="O562" s="40"/>
      <c r="P562" s="40"/>
      <c r="Q562" s="42"/>
      <c r="R562" s="40"/>
      <c r="S562" s="40"/>
      <c r="T562" s="40"/>
      <c r="U562" s="40"/>
      <c r="V562" s="40"/>
      <c r="W562" s="40"/>
      <c r="X562" s="40"/>
      <c r="Y562" s="42"/>
      <c r="Z562" s="40"/>
      <c r="AA562" s="40"/>
      <c r="AB562" s="40"/>
      <c r="AC562" s="40"/>
      <c r="AF562" s="5"/>
    </row>
    <row r="563" spans="1:32" s="6" customFormat="1" ht="15">
      <c r="A563" s="38"/>
      <c r="B563" s="39"/>
      <c r="C563" s="39"/>
      <c r="D563" s="40"/>
      <c r="E563" s="40"/>
      <c r="F563" s="40"/>
      <c r="G563" s="40"/>
      <c r="H563" s="40"/>
      <c r="I563" s="40"/>
      <c r="J563" s="40"/>
      <c r="K563" s="40"/>
      <c r="L563" s="40"/>
      <c r="M563" s="40"/>
      <c r="N563" s="40"/>
      <c r="O563" s="40"/>
      <c r="P563" s="40"/>
      <c r="Q563" s="42"/>
      <c r="R563" s="40"/>
      <c r="S563" s="40"/>
      <c r="T563" s="40"/>
      <c r="U563" s="40"/>
      <c r="V563" s="40"/>
      <c r="W563" s="40"/>
      <c r="X563" s="40"/>
      <c r="Y563" s="42"/>
      <c r="Z563" s="40"/>
      <c r="AA563" s="40"/>
      <c r="AB563" s="40"/>
      <c r="AC563" s="40"/>
      <c r="AF563" s="5"/>
    </row>
    <row r="564" spans="1:32" s="6" customFormat="1" ht="15">
      <c r="A564" s="38"/>
      <c r="B564" s="39"/>
      <c r="C564" s="39"/>
      <c r="D564" s="40"/>
      <c r="E564" s="40"/>
      <c r="F564" s="40"/>
      <c r="G564" s="40"/>
      <c r="H564" s="40"/>
      <c r="I564" s="40"/>
      <c r="J564" s="40"/>
      <c r="K564" s="40"/>
      <c r="L564" s="40"/>
      <c r="M564" s="40"/>
      <c r="N564" s="40"/>
      <c r="O564" s="40"/>
      <c r="P564" s="40"/>
      <c r="Q564" s="42"/>
      <c r="R564" s="40"/>
      <c r="S564" s="40"/>
      <c r="T564" s="40"/>
      <c r="U564" s="40"/>
      <c r="V564" s="40"/>
      <c r="W564" s="40"/>
      <c r="X564" s="40"/>
      <c r="Y564" s="42"/>
      <c r="Z564" s="40"/>
      <c r="AA564" s="40"/>
      <c r="AB564" s="40"/>
      <c r="AC564" s="40"/>
      <c r="AF564" s="33"/>
    </row>
    <row r="565" spans="1:32" s="6" customFormat="1" ht="15">
      <c r="A565" s="38"/>
      <c r="B565" s="39"/>
      <c r="C565" s="39"/>
      <c r="D565" s="40"/>
      <c r="E565" s="40"/>
      <c r="F565" s="40"/>
      <c r="G565" s="40"/>
      <c r="H565" s="40"/>
      <c r="I565" s="40"/>
      <c r="J565" s="40"/>
      <c r="K565" s="40"/>
      <c r="L565" s="40"/>
      <c r="M565" s="40"/>
      <c r="N565" s="40"/>
      <c r="O565" s="40"/>
      <c r="P565" s="40"/>
      <c r="Q565" s="42"/>
      <c r="R565" s="40"/>
      <c r="S565" s="40"/>
      <c r="T565" s="40"/>
      <c r="U565" s="40"/>
      <c r="V565" s="40"/>
      <c r="W565" s="40"/>
      <c r="X565" s="40"/>
      <c r="Y565" s="42"/>
      <c r="Z565" s="40"/>
      <c r="AA565" s="40"/>
      <c r="AB565" s="40"/>
      <c r="AC565" s="40"/>
      <c r="AF565" s="33"/>
    </row>
    <row r="566" spans="1:32" s="6" customFormat="1" ht="15">
      <c r="A566" s="38"/>
      <c r="B566" s="39"/>
      <c r="C566" s="39"/>
      <c r="D566" s="40"/>
      <c r="E566" s="40"/>
      <c r="F566" s="40"/>
      <c r="G566" s="40"/>
      <c r="H566" s="40"/>
      <c r="I566" s="40"/>
      <c r="J566" s="40"/>
      <c r="K566" s="40"/>
      <c r="L566" s="40"/>
      <c r="M566" s="40"/>
      <c r="N566" s="40"/>
      <c r="O566" s="40"/>
      <c r="P566" s="40"/>
      <c r="Q566" s="42"/>
      <c r="R566" s="40"/>
      <c r="S566" s="40"/>
      <c r="T566" s="40"/>
      <c r="U566" s="40"/>
      <c r="V566" s="40"/>
      <c r="W566" s="40"/>
      <c r="X566" s="40"/>
      <c r="Y566" s="42"/>
      <c r="Z566" s="40"/>
      <c r="AA566" s="40"/>
      <c r="AB566" s="40"/>
      <c r="AC566" s="40"/>
      <c r="AF566" s="5"/>
    </row>
    <row r="567" spans="1:32" s="6" customFormat="1" ht="15">
      <c r="A567" s="38"/>
      <c r="B567" s="39"/>
      <c r="C567" s="39"/>
      <c r="D567" s="40"/>
      <c r="E567" s="40"/>
      <c r="F567" s="40"/>
      <c r="G567" s="40"/>
      <c r="H567" s="40"/>
      <c r="I567" s="40"/>
      <c r="J567" s="40"/>
      <c r="K567" s="40"/>
      <c r="L567" s="40"/>
      <c r="M567" s="40"/>
      <c r="N567" s="40"/>
      <c r="O567" s="40"/>
      <c r="P567" s="40"/>
      <c r="Q567" s="42"/>
      <c r="R567" s="40"/>
      <c r="S567" s="40"/>
      <c r="T567" s="40"/>
      <c r="U567" s="40"/>
      <c r="V567" s="40"/>
      <c r="W567" s="40"/>
      <c r="X567" s="40"/>
      <c r="Y567" s="42"/>
      <c r="Z567" s="40"/>
      <c r="AA567" s="40"/>
      <c r="AB567" s="40"/>
      <c r="AC567" s="40"/>
      <c r="AF567" s="5"/>
    </row>
    <row r="568" spans="1:32" s="6" customFormat="1" ht="15">
      <c r="A568" s="38"/>
      <c r="B568" s="39"/>
      <c r="C568" s="39"/>
      <c r="D568" s="40"/>
      <c r="E568" s="40"/>
      <c r="F568" s="40"/>
      <c r="G568" s="40"/>
      <c r="H568" s="40"/>
      <c r="I568" s="40"/>
      <c r="J568" s="40"/>
      <c r="K568" s="40"/>
      <c r="L568" s="40"/>
      <c r="M568" s="40"/>
      <c r="N568" s="40"/>
      <c r="O568" s="40"/>
      <c r="P568" s="40"/>
      <c r="Q568" s="42"/>
      <c r="R568" s="40"/>
      <c r="S568" s="40"/>
      <c r="T568" s="40"/>
      <c r="U568" s="40"/>
      <c r="V568" s="40"/>
      <c r="W568" s="40"/>
      <c r="X568" s="40"/>
      <c r="Y568" s="42"/>
      <c r="Z568" s="40"/>
      <c r="AA568" s="40"/>
      <c r="AB568" s="40"/>
      <c r="AC568" s="40"/>
      <c r="AF568" s="33"/>
    </row>
    <row r="569" spans="1:32" s="6" customFormat="1" ht="15">
      <c r="A569" s="38"/>
      <c r="B569" s="39"/>
      <c r="C569" s="39"/>
      <c r="D569" s="40"/>
      <c r="E569" s="40"/>
      <c r="F569" s="40"/>
      <c r="G569" s="40"/>
      <c r="H569" s="40"/>
      <c r="I569" s="40"/>
      <c r="J569" s="40"/>
      <c r="K569" s="40"/>
      <c r="L569" s="40"/>
      <c r="M569" s="40"/>
      <c r="N569" s="40"/>
      <c r="O569" s="40"/>
      <c r="P569" s="40"/>
      <c r="Q569" s="42"/>
      <c r="R569" s="40"/>
      <c r="S569" s="40"/>
      <c r="T569" s="40"/>
      <c r="U569" s="40"/>
      <c r="V569" s="40"/>
      <c r="W569" s="40"/>
      <c r="X569" s="40"/>
      <c r="Y569" s="42"/>
      <c r="Z569" s="40"/>
      <c r="AA569" s="40"/>
      <c r="AB569" s="40"/>
      <c r="AC569" s="40"/>
      <c r="AF569" s="33"/>
    </row>
    <row r="570" spans="1:32" s="6" customFormat="1" ht="15">
      <c r="A570" s="38"/>
      <c r="B570" s="39"/>
      <c r="C570" s="39"/>
      <c r="D570" s="40"/>
      <c r="E570" s="40"/>
      <c r="F570" s="40"/>
      <c r="G570" s="40"/>
      <c r="H570" s="41"/>
      <c r="I570" s="40"/>
      <c r="J570" s="40"/>
      <c r="K570" s="40"/>
      <c r="L570" s="40"/>
      <c r="M570" s="40"/>
      <c r="N570" s="40"/>
      <c r="O570" s="40"/>
      <c r="P570" s="40"/>
      <c r="Q570" s="42"/>
      <c r="R570" s="40"/>
      <c r="S570" s="40"/>
      <c r="T570" s="40"/>
      <c r="U570" s="40"/>
      <c r="V570" s="40"/>
      <c r="W570" s="40"/>
      <c r="X570" s="40"/>
      <c r="Y570" s="42"/>
      <c r="Z570" s="40"/>
      <c r="AA570" s="40"/>
      <c r="AB570" s="40"/>
      <c r="AC570" s="40"/>
      <c r="AF570" s="5"/>
    </row>
    <row r="571" spans="1:32" s="6" customFormat="1" ht="15">
      <c r="A571" s="38"/>
      <c r="B571" s="39"/>
      <c r="C571" s="39"/>
      <c r="D571" s="40"/>
      <c r="E571" s="40"/>
      <c r="F571" s="40"/>
      <c r="G571" s="40"/>
      <c r="H571" s="40"/>
      <c r="I571" s="40"/>
      <c r="J571" s="40"/>
      <c r="K571" s="40"/>
      <c r="L571" s="40"/>
      <c r="M571" s="40"/>
      <c r="N571" s="40"/>
      <c r="O571" s="40"/>
      <c r="P571" s="40"/>
      <c r="Q571" s="42"/>
      <c r="R571" s="40"/>
      <c r="S571" s="40"/>
      <c r="T571" s="40"/>
      <c r="U571" s="40"/>
      <c r="V571" s="40"/>
      <c r="W571" s="40"/>
      <c r="X571" s="40"/>
      <c r="Y571" s="42"/>
      <c r="Z571" s="40"/>
      <c r="AA571" s="40"/>
      <c r="AB571" s="40"/>
      <c r="AC571" s="40"/>
      <c r="AF571" s="5"/>
    </row>
    <row r="572" spans="1:32" s="6" customFormat="1" ht="15">
      <c r="A572" s="38"/>
      <c r="B572" s="39"/>
      <c r="C572" s="39"/>
      <c r="D572" s="40"/>
      <c r="E572" s="40"/>
      <c r="F572" s="40"/>
      <c r="G572" s="40"/>
      <c r="H572" s="40"/>
      <c r="I572" s="40"/>
      <c r="J572" s="40"/>
      <c r="K572" s="40"/>
      <c r="L572" s="40"/>
      <c r="M572" s="40"/>
      <c r="N572" s="40"/>
      <c r="O572" s="40"/>
      <c r="P572" s="40"/>
      <c r="Q572" s="42"/>
      <c r="R572" s="40"/>
      <c r="S572" s="40"/>
      <c r="T572" s="40"/>
      <c r="U572" s="40"/>
      <c r="V572" s="40"/>
      <c r="W572" s="40"/>
      <c r="X572" s="40"/>
      <c r="Y572" s="42"/>
      <c r="Z572" s="40"/>
      <c r="AA572" s="40"/>
      <c r="AB572" s="40"/>
      <c r="AC572" s="40"/>
      <c r="AF572" s="33"/>
    </row>
    <row r="573" spans="1:32" s="6" customFormat="1" ht="15">
      <c r="A573" s="38"/>
      <c r="B573" s="39"/>
      <c r="C573" s="39"/>
      <c r="D573" s="40"/>
      <c r="E573" s="40"/>
      <c r="F573" s="40"/>
      <c r="G573" s="40"/>
      <c r="H573" s="40"/>
      <c r="I573" s="40"/>
      <c r="J573" s="40"/>
      <c r="K573" s="40"/>
      <c r="L573" s="40"/>
      <c r="M573" s="40"/>
      <c r="N573" s="40"/>
      <c r="O573" s="40"/>
      <c r="P573" s="40"/>
      <c r="Q573" s="42"/>
      <c r="R573" s="40"/>
      <c r="S573" s="40"/>
      <c r="T573" s="40"/>
      <c r="U573" s="40"/>
      <c r="V573" s="40"/>
      <c r="W573" s="40"/>
      <c r="X573" s="40"/>
      <c r="Y573" s="42"/>
      <c r="Z573" s="40"/>
      <c r="AA573" s="40"/>
      <c r="AB573" s="40"/>
      <c r="AC573" s="40"/>
      <c r="AF573" s="33"/>
    </row>
    <row r="574" spans="1:32" s="6" customFormat="1" ht="15">
      <c r="A574" s="38"/>
      <c r="B574" s="39"/>
      <c r="C574" s="39"/>
      <c r="D574" s="40"/>
      <c r="E574" s="40"/>
      <c r="F574" s="40"/>
      <c r="G574" s="40"/>
      <c r="H574" s="40"/>
      <c r="I574" s="40"/>
      <c r="J574" s="40"/>
      <c r="K574" s="40"/>
      <c r="L574" s="40"/>
      <c r="M574" s="40"/>
      <c r="N574" s="40"/>
      <c r="O574" s="40"/>
      <c r="P574" s="40"/>
      <c r="Q574" s="42"/>
      <c r="R574" s="40"/>
      <c r="S574" s="40"/>
      <c r="T574" s="40"/>
      <c r="U574" s="40"/>
      <c r="V574" s="40"/>
      <c r="W574" s="40"/>
      <c r="X574" s="40"/>
      <c r="Y574" s="42"/>
      <c r="Z574" s="40"/>
      <c r="AA574" s="40"/>
      <c r="AB574" s="40"/>
      <c r="AC574" s="40"/>
      <c r="AF574" s="5"/>
    </row>
    <row r="575" spans="1:32" s="6" customFormat="1" ht="15">
      <c r="A575" s="38"/>
      <c r="B575" s="39"/>
      <c r="C575" s="39"/>
      <c r="D575" s="40"/>
      <c r="E575" s="40"/>
      <c r="F575" s="40"/>
      <c r="G575" s="40"/>
      <c r="H575" s="40"/>
      <c r="I575" s="40"/>
      <c r="J575" s="40"/>
      <c r="K575" s="40"/>
      <c r="L575" s="40"/>
      <c r="M575" s="40"/>
      <c r="N575" s="40"/>
      <c r="O575" s="40"/>
      <c r="P575" s="40"/>
      <c r="Q575" s="42"/>
      <c r="R575" s="40"/>
      <c r="S575" s="40"/>
      <c r="T575" s="40"/>
      <c r="U575" s="40"/>
      <c r="V575" s="40"/>
      <c r="W575" s="40"/>
      <c r="X575" s="40"/>
      <c r="Y575" s="42"/>
      <c r="Z575" s="40"/>
      <c r="AA575" s="40"/>
      <c r="AB575" s="40"/>
      <c r="AC575" s="40"/>
      <c r="AF575" s="5"/>
    </row>
    <row r="576" spans="1:32" s="6" customFormat="1" ht="15">
      <c r="A576" s="38"/>
      <c r="B576" s="39"/>
      <c r="C576" s="39"/>
      <c r="D576" s="40"/>
      <c r="E576" s="40"/>
      <c r="F576" s="40"/>
      <c r="G576" s="40"/>
      <c r="H576" s="40"/>
      <c r="I576" s="40"/>
      <c r="J576" s="40"/>
      <c r="K576" s="40"/>
      <c r="L576" s="40"/>
      <c r="M576" s="40"/>
      <c r="N576" s="40"/>
      <c r="O576" s="40"/>
      <c r="P576" s="40"/>
      <c r="Q576" s="42"/>
      <c r="R576" s="40"/>
      <c r="S576" s="40"/>
      <c r="T576" s="40"/>
      <c r="U576" s="40"/>
      <c r="V576" s="40"/>
      <c r="W576" s="40"/>
      <c r="X576" s="40"/>
      <c r="Y576" s="42"/>
      <c r="Z576" s="40"/>
      <c r="AA576" s="40"/>
      <c r="AB576" s="40"/>
      <c r="AC576" s="40"/>
      <c r="AF576" s="33"/>
    </row>
    <row r="577" spans="1:32" s="6" customFormat="1" ht="15">
      <c r="A577" s="38"/>
      <c r="B577" s="39"/>
      <c r="C577" s="39"/>
      <c r="D577" s="40"/>
      <c r="E577" s="40"/>
      <c r="F577" s="40"/>
      <c r="G577" s="40"/>
      <c r="H577" s="40"/>
      <c r="I577" s="40"/>
      <c r="J577" s="40"/>
      <c r="K577" s="40"/>
      <c r="L577" s="40"/>
      <c r="M577" s="40"/>
      <c r="N577" s="40"/>
      <c r="O577" s="40"/>
      <c r="P577" s="40"/>
      <c r="Q577" s="42"/>
      <c r="R577" s="40"/>
      <c r="S577" s="40"/>
      <c r="T577" s="40"/>
      <c r="U577" s="40"/>
      <c r="V577" s="40"/>
      <c r="W577" s="40"/>
      <c r="X577" s="40"/>
      <c r="Y577" s="42"/>
      <c r="Z577" s="40"/>
      <c r="AA577" s="40"/>
      <c r="AB577" s="40"/>
      <c r="AC577" s="40"/>
      <c r="AF577" s="33"/>
    </row>
    <row r="578" spans="1:32" s="6" customFormat="1" ht="15">
      <c r="A578" s="38"/>
      <c r="B578" s="39"/>
      <c r="C578" s="39"/>
      <c r="D578" s="40"/>
      <c r="E578" s="40"/>
      <c r="F578" s="40"/>
      <c r="G578" s="40"/>
      <c r="H578" s="40"/>
      <c r="I578" s="40"/>
      <c r="J578" s="40"/>
      <c r="K578" s="40"/>
      <c r="L578" s="40"/>
      <c r="M578" s="40"/>
      <c r="N578" s="40"/>
      <c r="O578" s="40"/>
      <c r="P578" s="40"/>
      <c r="Q578" s="42"/>
      <c r="R578" s="40"/>
      <c r="S578" s="40"/>
      <c r="T578" s="40"/>
      <c r="U578" s="40"/>
      <c r="V578" s="40"/>
      <c r="W578" s="40"/>
      <c r="X578" s="40"/>
      <c r="Y578" s="42"/>
      <c r="Z578" s="40"/>
      <c r="AA578" s="40"/>
      <c r="AB578" s="40"/>
      <c r="AC578" s="40"/>
      <c r="AF578" s="5"/>
    </row>
    <row r="579" spans="1:32" s="6" customFormat="1" ht="15">
      <c r="A579" s="38"/>
      <c r="B579" s="39"/>
      <c r="C579" s="39"/>
      <c r="D579" s="40"/>
      <c r="E579" s="40"/>
      <c r="F579" s="40"/>
      <c r="G579" s="40"/>
      <c r="H579" s="41"/>
      <c r="I579" s="40"/>
      <c r="J579" s="40"/>
      <c r="K579" s="40"/>
      <c r="L579" s="40"/>
      <c r="M579" s="40"/>
      <c r="N579" s="40"/>
      <c r="O579" s="40"/>
      <c r="P579" s="40"/>
      <c r="Q579" s="42"/>
      <c r="R579" s="40"/>
      <c r="S579" s="40"/>
      <c r="T579" s="40"/>
      <c r="U579" s="40"/>
      <c r="V579" s="40"/>
      <c r="W579" s="40"/>
      <c r="X579" s="40"/>
      <c r="Y579" s="42"/>
      <c r="Z579" s="40"/>
      <c r="AA579" s="40"/>
      <c r="AB579" s="40"/>
      <c r="AC579" s="40"/>
      <c r="AF579" s="5"/>
    </row>
    <row r="580" spans="1:32" s="6" customFormat="1" ht="15">
      <c r="A580" s="38"/>
      <c r="B580" s="39"/>
      <c r="C580" s="39"/>
      <c r="D580" s="40"/>
      <c r="E580" s="40"/>
      <c r="F580" s="40"/>
      <c r="G580" s="40"/>
      <c r="H580" s="40"/>
      <c r="I580" s="40"/>
      <c r="J580" s="40"/>
      <c r="K580" s="40"/>
      <c r="L580" s="40"/>
      <c r="M580" s="40"/>
      <c r="N580" s="40"/>
      <c r="O580" s="40"/>
      <c r="P580" s="40"/>
      <c r="Q580" s="42"/>
      <c r="R580" s="40"/>
      <c r="S580" s="40"/>
      <c r="T580" s="40"/>
      <c r="U580" s="40"/>
      <c r="V580" s="40"/>
      <c r="W580" s="40"/>
      <c r="X580" s="40"/>
      <c r="Y580" s="42"/>
      <c r="Z580" s="40"/>
      <c r="AA580" s="40"/>
      <c r="AB580" s="40"/>
      <c r="AC580" s="40"/>
      <c r="AF580" s="33"/>
    </row>
    <row r="581" spans="1:32" s="6" customFormat="1" ht="15">
      <c r="A581" s="38"/>
      <c r="B581" s="39"/>
      <c r="C581" s="39"/>
      <c r="D581" s="40"/>
      <c r="E581" s="40"/>
      <c r="F581" s="40"/>
      <c r="G581" s="40"/>
      <c r="H581" s="40"/>
      <c r="I581" s="40"/>
      <c r="J581" s="40"/>
      <c r="K581" s="40"/>
      <c r="L581" s="40"/>
      <c r="M581" s="40"/>
      <c r="N581" s="40"/>
      <c r="O581" s="40"/>
      <c r="P581" s="40"/>
      <c r="Q581" s="42"/>
      <c r="R581" s="40"/>
      <c r="S581" s="40"/>
      <c r="T581" s="40"/>
      <c r="U581" s="40"/>
      <c r="V581" s="40"/>
      <c r="W581" s="40"/>
      <c r="X581" s="40"/>
      <c r="Y581" s="42"/>
      <c r="Z581" s="40"/>
      <c r="AA581" s="40"/>
      <c r="AB581" s="40"/>
      <c r="AC581" s="40"/>
      <c r="AF581" s="33"/>
    </row>
    <row r="582" spans="1:32" s="6" customFormat="1" ht="15">
      <c r="A582" s="38"/>
      <c r="B582" s="39"/>
      <c r="C582" s="39"/>
      <c r="D582" s="40"/>
      <c r="E582" s="40"/>
      <c r="F582" s="40"/>
      <c r="G582" s="40"/>
      <c r="H582" s="40"/>
      <c r="I582" s="40"/>
      <c r="J582" s="40"/>
      <c r="K582" s="40"/>
      <c r="L582" s="40"/>
      <c r="M582" s="40"/>
      <c r="N582" s="40"/>
      <c r="O582" s="40"/>
      <c r="P582" s="40"/>
      <c r="Q582" s="42"/>
      <c r="R582" s="40"/>
      <c r="S582" s="40"/>
      <c r="T582" s="40"/>
      <c r="U582" s="40"/>
      <c r="V582" s="40"/>
      <c r="W582" s="40"/>
      <c r="X582" s="40"/>
      <c r="Y582" s="42"/>
      <c r="Z582" s="40"/>
      <c r="AA582" s="40"/>
      <c r="AB582" s="40"/>
      <c r="AC582" s="40"/>
      <c r="AF582" s="5"/>
    </row>
    <row r="583" spans="1:32" s="6" customFormat="1" ht="15">
      <c r="A583" s="38"/>
      <c r="B583" s="39"/>
      <c r="C583" s="39"/>
      <c r="D583" s="40"/>
      <c r="E583" s="40"/>
      <c r="F583" s="40"/>
      <c r="G583" s="40"/>
      <c r="H583" s="40"/>
      <c r="I583" s="40"/>
      <c r="J583" s="40"/>
      <c r="K583" s="40"/>
      <c r="L583" s="40"/>
      <c r="M583" s="40"/>
      <c r="N583" s="40"/>
      <c r="O583" s="40"/>
      <c r="P583" s="40"/>
      <c r="Q583" s="42"/>
      <c r="R583" s="40"/>
      <c r="S583" s="40"/>
      <c r="T583" s="40"/>
      <c r="U583" s="40"/>
      <c r="V583" s="40"/>
      <c r="W583" s="40"/>
      <c r="X583" s="40"/>
      <c r="Y583" s="42"/>
      <c r="Z583" s="40"/>
      <c r="AA583" s="40"/>
      <c r="AB583" s="40"/>
      <c r="AC583" s="40"/>
      <c r="AF583" s="5"/>
    </row>
    <row r="584" spans="1:32" s="6" customFormat="1" ht="15">
      <c r="A584" s="38"/>
      <c r="B584" s="39"/>
      <c r="C584" s="39"/>
      <c r="D584" s="40"/>
      <c r="E584" s="40"/>
      <c r="F584" s="40"/>
      <c r="G584" s="40"/>
      <c r="H584" s="40"/>
      <c r="I584" s="40"/>
      <c r="J584" s="40"/>
      <c r="K584" s="40"/>
      <c r="L584" s="40"/>
      <c r="M584" s="40"/>
      <c r="N584" s="40"/>
      <c r="O584" s="40"/>
      <c r="P584" s="40"/>
      <c r="Q584" s="42"/>
      <c r="R584" s="40"/>
      <c r="S584" s="40"/>
      <c r="T584" s="40"/>
      <c r="U584" s="40"/>
      <c r="V584" s="40"/>
      <c r="W584" s="40"/>
      <c r="X584" s="40"/>
      <c r="Y584" s="42"/>
      <c r="Z584" s="40"/>
      <c r="AA584" s="40"/>
      <c r="AB584" s="40"/>
      <c r="AC584" s="40"/>
      <c r="AF584" s="33"/>
    </row>
    <row r="585" spans="1:32" s="6" customFormat="1" ht="15">
      <c r="A585" s="38"/>
      <c r="B585" s="39"/>
      <c r="C585" s="39"/>
      <c r="D585" s="40"/>
      <c r="E585" s="40"/>
      <c r="F585" s="40"/>
      <c r="G585" s="40"/>
      <c r="H585" s="40"/>
      <c r="I585" s="40"/>
      <c r="J585" s="40"/>
      <c r="K585" s="40"/>
      <c r="L585" s="40"/>
      <c r="M585" s="40"/>
      <c r="N585" s="40"/>
      <c r="O585" s="40"/>
      <c r="P585" s="40"/>
      <c r="Q585" s="42"/>
      <c r="R585" s="40"/>
      <c r="S585" s="40"/>
      <c r="T585" s="40"/>
      <c r="U585" s="40"/>
      <c r="V585" s="40"/>
      <c r="W585" s="40"/>
      <c r="X585" s="40"/>
      <c r="Y585" s="42"/>
      <c r="Z585" s="40"/>
      <c r="AA585" s="40"/>
      <c r="AB585" s="40"/>
      <c r="AC585" s="40"/>
      <c r="AF585" s="33"/>
    </row>
    <row r="586" spans="1:32" s="6" customFormat="1" ht="15">
      <c r="A586" s="38"/>
      <c r="B586" s="39"/>
      <c r="C586" s="39"/>
      <c r="D586" s="40"/>
      <c r="E586" s="40"/>
      <c r="F586" s="40"/>
      <c r="G586" s="40"/>
      <c r="H586" s="40"/>
      <c r="I586" s="40"/>
      <c r="J586" s="40"/>
      <c r="K586" s="40"/>
      <c r="L586" s="40"/>
      <c r="M586" s="40"/>
      <c r="N586" s="40"/>
      <c r="O586" s="40"/>
      <c r="P586" s="40"/>
      <c r="Q586" s="42"/>
      <c r="R586" s="40"/>
      <c r="S586" s="40"/>
      <c r="T586" s="40"/>
      <c r="U586" s="40"/>
      <c r="V586" s="40"/>
      <c r="W586" s="40"/>
      <c r="X586" s="40"/>
      <c r="Y586" s="42"/>
      <c r="Z586" s="40"/>
      <c r="AA586" s="40"/>
      <c r="AB586" s="40"/>
      <c r="AC586" s="40"/>
      <c r="AF586" s="5"/>
    </row>
    <row r="587" spans="1:32" s="6" customFormat="1" ht="15">
      <c r="A587" s="38"/>
      <c r="B587" s="39"/>
      <c r="C587" s="39"/>
      <c r="D587" s="40"/>
      <c r="E587" s="40"/>
      <c r="F587" s="40"/>
      <c r="G587" s="40"/>
      <c r="H587" s="41"/>
      <c r="I587" s="40"/>
      <c r="J587" s="40"/>
      <c r="K587" s="40"/>
      <c r="L587" s="40"/>
      <c r="M587" s="40"/>
      <c r="N587" s="40"/>
      <c r="O587" s="40"/>
      <c r="P587" s="40"/>
      <c r="Q587" s="42"/>
      <c r="R587" s="40"/>
      <c r="S587" s="40"/>
      <c r="T587" s="40"/>
      <c r="U587" s="40"/>
      <c r="V587" s="40"/>
      <c r="W587" s="40"/>
      <c r="X587" s="40"/>
      <c r="Y587" s="42"/>
      <c r="Z587" s="40"/>
      <c r="AA587" s="40"/>
      <c r="AB587" s="40"/>
      <c r="AC587" s="40"/>
      <c r="AF587" s="5"/>
    </row>
    <row r="588" spans="1:32" s="6" customFormat="1" ht="15">
      <c r="A588" s="38"/>
      <c r="B588" s="39"/>
      <c r="C588" s="39"/>
      <c r="D588" s="40"/>
      <c r="E588" s="40"/>
      <c r="F588" s="40"/>
      <c r="G588" s="40"/>
      <c r="H588" s="40"/>
      <c r="I588" s="40"/>
      <c r="J588" s="40"/>
      <c r="K588" s="40"/>
      <c r="L588" s="40"/>
      <c r="M588" s="40"/>
      <c r="N588" s="40"/>
      <c r="O588" s="40"/>
      <c r="P588" s="40"/>
      <c r="Q588" s="42"/>
      <c r="R588" s="40"/>
      <c r="S588" s="40"/>
      <c r="T588" s="40"/>
      <c r="U588" s="40"/>
      <c r="V588" s="40"/>
      <c r="W588" s="40"/>
      <c r="X588" s="40"/>
      <c r="Y588" s="42"/>
      <c r="Z588" s="40"/>
      <c r="AA588" s="40"/>
      <c r="AB588" s="40"/>
      <c r="AC588" s="40"/>
      <c r="AF588" s="33"/>
    </row>
    <row r="589" spans="1:32" s="6" customFormat="1" ht="15">
      <c r="A589" s="38"/>
      <c r="B589" s="39"/>
      <c r="C589" s="39"/>
      <c r="D589" s="40"/>
      <c r="E589" s="40"/>
      <c r="F589" s="40"/>
      <c r="G589" s="40"/>
      <c r="H589" s="40"/>
      <c r="I589" s="40"/>
      <c r="J589" s="40"/>
      <c r="K589" s="40"/>
      <c r="L589" s="40"/>
      <c r="M589" s="40"/>
      <c r="N589" s="40"/>
      <c r="O589" s="40"/>
      <c r="P589" s="40"/>
      <c r="Q589" s="42"/>
      <c r="R589" s="40"/>
      <c r="S589" s="40"/>
      <c r="T589" s="40"/>
      <c r="U589" s="40"/>
      <c r="V589" s="40"/>
      <c r="W589" s="40"/>
      <c r="X589" s="40"/>
      <c r="Y589" s="42"/>
      <c r="Z589" s="40"/>
      <c r="AA589" s="40"/>
      <c r="AB589" s="40"/>
      <c r="AC589" s="40"/>
      <c r="AF589" s="33"/>
    </row>
    <row r="590" spans="1:32" s="6" customFormat="1" ht="15">
      <c r="A590" s="38"/>
      <c r="B590" s="39"/>
      <c r="C590" s="39"/>
      <c r="D590" s="40"/>
      <c r="E590" s="40"/>
      <c r="F590" s="40"/>
      <c r="G590" s="40"/>
      <c r="H590" s="40"/>
      <c r="I590" s="40"/>
      <c r="J590" s="40"/>
      <c r="K590" s="40"/>
      <c r="L590" s="40"/>
      <c r="M590" s="40"/>
      <c r="N590" s="40"/>
      <c r="O590" s="40"/>
      <c r="P590" s="40"/>
      <c r="Q590" s="42"/>
      <c r="R590" s="40"/>
      <c r="S590" s="40"/>
      <c r="T590" s="40"/>
      <c r="U590" s="40"/>
      <c r="V590" s="40"/>
      <c r="W590" s="40"/>
      <c r="X590" s="40"/>
      <c r="Y590" s="42"/>
      <c r="Z590" s="40"/>
      <c r="AA590" s="40"/>
      <c r="AB590" s="40"/>
      <c r="AC590" s="40"/>
      <c r="AF590" s="5"/>
    </row>
    <row r="591" spans="1:32" s="6" customFormat="1" ht="15">
      <c r="A591" s="38"/>
      <c r="B591" s="39"/>
      <c r="C591" s="39"/>
      <c r="D591" s="40"/>
      <c r="E591" s="40"/>
      <c r="F591" s="40"/>
      <c r="G591" s="40"/>
      <c r="H591" s="40"/>
      <c r="I591" s="40"/>
      <c r="J591" s="40"/>
      <c r="K591" s="40"/>
      <c r="L591" s="40"/>
      <c r="M591" s="40"/>
      <c r="N591" s="40"/>
      <c r="O591" s="40"/>
      <c r="P591" s="40"/>
      <c r="Q591" s="42"/>
      <c r="R591" s="40"/>
      <c r="S591" s="40"/>
      <c r="T591" s="40"/>
      <c r="U591" s="40"/>
      <c r="V591" s="40"/>
      <c r="W591" s="40"/>
      <c r="X591" s="40"/>
      <c r="Y591" s="42"/>
      <c r="Z591" s="40"/>
      <c r="AA591" s="40"/>
      <c r="AB591" s="40"/>
      <c r="AC591" s="40"/>
      <c r="AF591" s="5"/>
    </row>
    <row r="592" spans="1:32" s="6" customFormat="1" ht="15">
      <c r="A592" s="43"/>
      <c r="B592" s="39"/>
      <c r="C592" s="39"/>
      <c r="D592" s="40"/>
      <c r="E592" s="40"/>
      <c r="F592" s="40"/>
      <c r="G592" s="40"/>
      <c r="H592" s="40"/>
      <c r="I592" s="40"/>
      <c r="J592" s="40"/>
      <c r="K592" s="40"/>
      <c r="L592" s="40"/>
      <c r="M592" s="40"/>
      <c r="N592" s="40"/>
      <c r="O592" s="40"/>
      <c r="P592" s="40"/>
      <c r="Q592" s="42"/>
      <c r="R592" s="40"/>
      <c r="S592" s="40"/>
      <c r="T592" s="40"/>
      <c r="U592" s="40"/>
      <c r="V592" s="40"/>
      <c r="W592" s="40"/>
      <c r="X592" s="40"/>
      <c r="Y592" s="42"/>
      <c r="Z592" s="40"/>
      <c r="AA592" s="40"/>
      <c r="AB592" s="40"/>
      <c r="AC592" s="40"/>
      <c r="AF592" s="33"/>
    </row>
    <row r="593" spans="1:32" s="6" customFormat="1" ht="15">
      <c r="A593" s="74"/>
      <c r="B593" s="39"/>
      <c r="C593" s="39"/>
      <c r="D593" s="75"/>
      <c r="E593" s="75"/>
      <c r="F593" s="75"/>
      <c r="G593" s="75"/>
      <c r="H593" s="75"/>
      <c r="I593" s="75"/>
      <c r="J593" s="75"/>
      <c r="K593" s="75"/>
      <c r="L593" s="75"/>
      <c r="M593" s="75"/>
      <c r="N593" s="75"/>
      <c r="O593" s="75"/>
      <c r="P593" s="75"/>
      <c r="Q593" s="42"/>
      <c r="R593" s="75"/>
      <c r="S593" s="75"/>
      <c r="T593" s="75"/>
      <c r="U593" s="75"/>
      <c r="V593" s="75"/>
      <c r="W593" s="75"/>
      <c r="X593" s="75"/>
      <c r="Y593" s="42"/>
      <c r="Z593" s="75"/>
      <c r="AA593" s="75"/>
      <c r="AB593" s="75"/>
      <c r="AC593" s="75"/>
      <c r="AF593" s="33"/>
    </row>
    <row r="594" spans="1:32" s="6" customFormat="1" ht="15">
      <c r="A594" s="74"/>
      <c r="B594" s="39"/>
      <c r="C594" s="39"/>
      <c r="D594" s="75"/>
      <c r="E594" s="75"/>
      <c r="F594" s="75"/>
      <c r="G594" s="75"/>
      <c r="H594" s="75"/>
      <c r="I594" s="75"/>
      <c r="J594" s="75"/>
      <c r="K594" s="75"/>
      <c r="L594" s="75"/>
      <c r="M594" s="75"/>
      <c r="N594" s="75"/>
      <c r="O594" s="75"/>
      <c r="P594" s="75"/>
      <c r="Q594" s="42"/>
      <c r="R594" s="75"/>
      <c r="S594" s="75"/>
      <c r="T594" s="75"/>
      <c r="U594" s="75"/>
      <c r="V594" s="75"/>
      <c r="W594" s="75"/>
      <c r="X594" s="75"/>
      <c r="Y594" s="42"/>
      <c r="Z594" s="75"/>
      <c r="AA594" s="75"/>
      <c r="AB594" s="75"/>
      <c r="AC594" s="75"/>
      <c r="AF594" s="5"/>
    </row>
    <row r="595" spans="1:32" s="6" customFormat="1" ht="15">
      <c r="A595" s="74"/>
      <c r="B595" s="39"/>
      <c r="C595" s="39"/>
      <c r="D595" s="75"/>
      <c r="E595" s="75"/>
      <c r="F595" s="75"/>
      <c r="G595" s="75"/>
      <c r="H595" s="75"/>
      <c r="I595" s="75"/>
      <c r="J595" s="75"/>
      <c r="K595" s="75"/>
      <c r="L595" s="75"/>
      <c r="M595" s="75"/>
      <c r="N595" s="75"/>
      <c r="O595" s="75"/>
      <c r="P595" s="75"/>
      <c r="Q595" s="42"/>
      <c r="R595" s="75"/>
      <c r="S595" s="75"/>
      <c r="T595" s="75"/>
      <c r="U595" s="75"/>
      <c r="V595" s="75"/>
      <c r="W595" s="75"/>
      <c r="X595" s="75"/>
      <c r="Y595" s="42"/>
      <c r="Z595" s="75"/>
      <c r="AA595" s="75"/>
      <c r="AB595" s="75"/>
      <c r="AC595" s="75"/>
      <c r="AF595" s="5"/>
    </row>
    <row r="596" spans="1:32" s="6" customFormat="1" ht="15">
      <c r="A596" s="74"/>
      <c r="B596" s="39"/>
      <c r="C596" s="39"/>
      <c r="D596" s="75"/>
      <c r="E596" s="75"/>
      <c r="F596" s="75"/>
      <c r="G596" s="75"/>
      <c r="H596" s="76"/>
      <c r="I596" s="75"/>
      <c r="J596" s="75"/>
      <c r="K596" s="75"/>
      <c r="L596" s="75"/>
      <c r="M596" s="75"/>
      <c r="N596" s="75"/>
      <c r="O596" s="75"/>
      <c r="P596" s="75"/>
      <c r="Q596" s="42"/>
      <c r="R596" s="75"/>
      <c r="S596" s="75"/>
      <c r="T596" s="75"/>
      <c r="U596" s="75"/>
      <c r="V596" s="75"/>
      <c r="W596" s="75"/>
      <c r="X596" s="75"/>
      <c r="Y596" s="42"/>
      <c r="Z596" s="75"/>
      <c r="AA596" s="75"/>
      <c r="AB596" s="75"/>
      <c r="AC596" s="75"/>
      <c r="AF596" s="33"/>
    </row>
    <row r="597" spans="1:32" s="6" customFormat="1" ht="15">
      <c r="A597" s="74"/>
      <c r="B597" s="39"/>
      <c r="C597" s="39"/>
      <c r="D597" s="75"/>
      <c r="E597" s="75"/>
      <c r="F597" s="75"/>
      <c r="G597" s="75"/>
      <c r="H597" s="75"/>
      <c r="I597" s="75"/>
      <c r="J597" s="75"/>
      <c r="K597" s="75"/>
      <c r="L597" s="75"/>
      <c r="M597" s="75"/>
      <c r="N597" s="75"/>
      <c r="O597" s="75"/>
      <c r="P597" s="75"/>
      <c r="Q597" s="42"/>
      <c r="R597" s="75"/>
      <c r="S597" s="75"/>
      <c r="T597" s="75"/>
      <c r="U597" s="75"/>
      <c r="V597" s="75"/>
      <c r="W597" s="75"/>
      <c r="X597" s="75"/>
      <c r="Y597" s="42"/>
      <c r="Z597" s="75"/>
      <c r="AA597" s="75"/>
      <c r="AB597" s="75"/>
      <c r="AC597" s="75"/>
      <c r="AF597" s="33"/>
    </row>
    <row r="598" spans="1:32" s="6" customFormat="1" ht="15">
      <c r="A598" s="74"/>
      <c r="B598" s="39"/>
      <c r="C598" s="39"/>
      <c r="D598" s="75"/>
      <c r="E598" s="75"/>
      <c r="F598" s="75"/>
      <c r="G598" s="75"/>
      <c r="H598" s="75"/>
      <c r="I598" s="75"/>
      <c r="J598" s="75"/>
      <c r="K598" s="75"/>
      <c r="L598" s="75"/>
      <c r="M598" s="75"/>
      <c r="N598" s="75"/>
      <c r="O598" s="75"/>
      <c r="P598" s="75"/>
      <c r="Q598" s="42"/>
      <c r="R598" s="75"/>
      <c r="S598" s="75"/>
      <c r="T598" s="75"/>
      <c r="U598" s="75"/>
      <c r="V598" s="75"/>
      <c r="W598" s="75"/>
      <c r="X598" s="75"/>
      <c r="Y598" s="42"/>
      <c r="Z598" s="75"/>
      <c r="AA598" s="75"/>
      <c r="AB598" s="75"/>
      <c r="AC598" s="75"/>
      <c r="AF598" s="5"/>
    </row>
    <row r="599" spans="1:32" s="6" customFormat="1" ht="15">
      <c r="A599" s="74"/>
      <c r="B599" s="39"/>
      <c r="C599" s="39"/>
      <c r="D599" s="75"/>
      <c r="E599" s="75"/>
      <c r="F599" s="75"/>
      <c r="G599" s="75"/>
      <c r="H599" s="75"/>
      <c r="I599" s="75"/>
      <c r="J599" s="75"/>
      <c r="K599" s="75"/>
      <c r="L599" s="75"/>
      <c r="M599" s="75"/>
      <c r="N599" s="75"/>
      <c r="O599" s="75"/>
      <c r="P599" s="75"/>
      <c r="Q599" s="42"/>
      <c r="R599" s="75"/>
      <c r="S599" s="75"/>
      <c r="T599" s="75"/>
      <c r="U599" s="75"/>
      <c r="V599" s="75"/>
      <c r="W599" s="75"/>
      <c r="X599" s="75"/>
      <c r="Y599" s="42"/>
      <c r="Z599" s="75"/>
      <c r="AA599" s="75"/>
      <c r="AB599" s="75"/>
      <c r="AC599" s="75"/>
      <c r="AF599" s="5"/>
    </row>
  </sheetData>
  <sheetProtection sheet="1" objects="1" scenarios="1" autoFilter="0"/>
  <autoFilter ref="A7:AF373"/>
  <mergeCells count="12">
    <mergeCell ref="Z4:AA4"/>
    <mergeCell ref="AB4:AC4"/>
    <mergeCell ref="A5:C5"/>
    <mergeCell ref="AE2:AE5"/>
    <mergeCell ref="R2:U2"/>
    <mergeCell ref="V2:X2"/>
    <mergeCell ref="Z2:AC2"/>
    <mergeCell ref="A3:C3"/>
    <mergeCell ref="D3:I3"/>
    <mergeCell ref="J3:P3"/>
    <mergeCell ref="R3:U3"/>
    <mergeCell ref="V3:X3"/>
  </mergeCells>
  <phoneticPr fontId="49" type="noConversion"/>
  <pageMargins left="0.70833333333333304" right="0.70833333333333304" top="0.74791666666666701" bottom="0.74791666666666701" header="0.31458333333333299" footer="0.31458333333333299"/>
  <pageSetup paperSize="9" orientation="portrait" blackAndWhite="1"/>
  <drawing r:id="rId1"/>
</worksheet>
</file>

<file path=xl/worksheets/sheet19.xml><?xml version="1.0" encoding="utf-8"?>
<worksheet xmlns="http://schemas.openxmlformats.org/spreadsheetml/2006/main" xmlns:r="http://schemas.openxmlformats.org/officeDocument/2006/relationships">
  <sheetPr codeName="Sheet19"/>
  <dimension ref="A1:K34"/>
  <sheetViews>
    <sheetView workbookViewId="0">
      <selection activeCell="B1" sqref="B1"/>
    </sheetView>
  </sheetViews>
  <sheetFormatPr defaultColWidth="7.75" defaultRowHeight="13.5"/>
  <cols>
    <col min="1" max="1" width="8.5" style="88" customWidth="1"/>
    <col min="2" max="2" width="33.375" style="88" customWidth="1"/>
    <col min="3" max="3" width="12.875" style="88" customWidth="1"/>
    <col min="4" max="6" width="11.75" style="88" customWidth="1"/>
    <col min="7" max="7" width="12.875" style="88" customWidth="1"/>
    <col min="8" max="10" width="11.75" style="88" customWidth="1"/>
    <col min="11" max="16384" width="7.75" style="88"/>
  </cols>
  <sheetData>
    <row r="1" spans="1:11" ht="18.75">
      <c r="A1" s="92" t="s">
        <v>14053</v>
      </c>
      <c r="B1" s="255"/>
      <c r="C1" s="93"/>
      <c r="D1" s="93"/>
      <c r="E1" s="93"/>
      <c r="F1" s="93"/>
      <c r="G1" s="93"/>
      <c r="H1" s="93"/>
      <c r="I1" s="93"/>
      <c r="J1" s="93"/>
      <c r="K1" s="287"/>
    </row>
    <row r="2" spans="1:11" s="87" customFormat="1" ht="45" customHeight="1">
      <c r="A2" s="332" t="s">
        <v>14021</v>
      </c>
      <c r="B2" s="332"/>
      <c r="C2" s="332"/>
      <c r="D2" s="332"/>
      <c r="E2" s="332"/>
      <c r="F2" s="332"/>
      <c r="G2" s="332"/>
      <c r="H2" s="332"/>
      <c r="I2" s="332"/>
      <c r="J2" s="332"/>
      <c r="K2" s="332"/>
    </row>
    <row r="3" spans="1:11" ht="21" customHeight="1">
      <c r="A3" s="287"/>
      <c r="B3" s="94"/>
      <c r="C3" s="94"/>
      <c r="D3" s="94"/>
      <c r="E3" s="94"/>
      <c r="F3" s="94"/>
      <c r="G3" s="94"/>
      <c r="H3" s="94"/>
      <c r="I3" s="94"/>
      <c r="J3" s="287"/>
      <c r="K3" s="97" t="s">
        <v>9701</v>
      </c>
    </row>
    <row r="4" spans="1:11" ht="22.15" customHeight="1">
      <c r="A4" s="414" t="s">
        <v>0</v>
      </c>
      <c r="B4" s="416" t="s">
        <v>13944</v>
      </c>
      <c r="C4" s="417" t="s">
        <v>13970</v>
      </c>
      <c r="D4" s="417"/>
      <c r="E4" s="417"/>
      <c r="F4" s="417"/>
      <c r="G4" s="396" t="s">
        <v>13946</v>
      </c>
      <c r="H4" s="396"/>
      <c r="I4" s="396"/>
      <c r="J4" s="396"/>
      <c r="K4" s="396"/>
    </row>
    <row r="5" spans="1:11" ht="22.15" customHeight="1">
      <c r="A5" s="415"/>
      <c r="B5" s="417"/>
      <c r="C5" s="98" t="s">
        <v>12195</v>
      </c>
      <c r="D5" s="98" t="s">
        <v>14022</v>
      </c>
      <c r="E5" s="98" t="s">
        <v>14023</v>
      </c>
      <c r="F5" s="98" t="s">
        <v>10125</v>
      </c>
      <c r="G5" s="289" t="s">
        <v>12195</v>
      </c>
      <c r="H5" s="289" t="s">
        <v>13948</v>
      </c>
      <c r="I5" s="289" t="s">
        <v>13949</v>
      </c>
      <c r="J5" s="289" t="s">
        <v>10125</v>
      </c>
      <c r="K5" s="288" t="s">
        <v>13536</v>
      </c>
    </row>
    <row r="6" spans="1:11" ht="32.1" customHeight="1">
      <c r="A6" s="303"/>
      <c r="B6" s="98"/>
      <c r="C6" s="98"/>
      <c r="D6" s="98"/>
      <c r="E6" s="98"/>
      <c r="F6" s="98"/>
      <c r="G6" s="289"/>
      <c r="H6" s="289"/>
      <c r="I6" s="289"/>
      <c r="J6" s="289"/>
      <c r="K6" s="288"/>
    </row>
    <row r="7" spans="1:11" ht="32.1" customHeight="1">
      <c r="A7" s="95" t="s">
        <v>13382</v>
      </c>
      <c r="B7" s="110" t="s">
        <v>14024</v>
      </c>
      <c r="C7" s="304">
        <f t="shared" ref="C7:C26" ca="1" si="0">SUM(OFFSET(C7,0,1,1,3))</f>
        <v>0</v>
      </c>
      <c r="D7" s="96"/>
      <c r="E7" s="96"/>
      <c r="F7" s="96"/>
      <c r="G7" s="304">
        <f t="shared" ref="G7:G26" ca="1" si="1">SUM(OFFSET(G7,0,1,1,3))</f>
        <v>0</v>
      </c>
      <c r="H7" s="96"/>
      <c r="I7" s="96"/>
      <c r="J7" s="96"/>
      <c r="K7" s="274">
        <f t="shared" ref="K7:K33" ca="1" si="2">IFERROR(OFFSET(K7,0,-4)/OFFSET(K7,0,-8),)</f>
        <v>0</v>
      </c>
    </row>
    <row r="8" spans="1:11" ht="32.1" customHeight="1">
      <c r="A8" s="95" t="s">
        <v>13383</v>
      </c>
      <c r="B8" s="110" t="s">
        <v>14025</v>
      </c>
      <c r="C8" s="304">
        <f t="shared" ca="1" si="0"/>
        <v>0</v>
      </c>
      <c r="D8" s="96"/>
      <c r="E8" s="96"/>
      <c r="F8" s="96"/>
      <c r="G8" s="304">
        <f t="shared" ca="1" si="1"/>
        <v>0</v>
      </c>
      <c r="H8" s="96"/>
      <c r="I8" s="96"/>
      <c r="J8" s="96"/>
      <c r="K8" s="274">
        <f t="shared" ca="1" si="2"/>
        <v>0</v>
      </c>
    </row>
    <row r="9" spans="1:11" ht="32.1" customHeight="1">
      <c r="A9" s="95" t="s">
        <v>13384</v>
      </c>
      <c r="B9" s="110" t="s">
        <v>14026</v>
      </c>
      <c r="C9" s="304">
        <f t="shared" ca="1" si="0"/>
        <v>0</v>
      </c>
      <c r="D9" s="96"/>
      <c r="E9" s="96"/>
      <c r="F9" s="96"/>
      <c r="G9" s="304">
        <f t="shared" ca="1" si="1"/>
        <v>0</v>
      </c>
      <c r="H9" s="96"/>
      <c r="I9" s="96"/>
      <c r="J9" s="96"/>
      <c r="K9" s="274">
        <f t="shared" ca="1" si="2"/>
        <v>0</v>
      </c>
    </row>
    <row r="10" spans="1:11" ht="32.1" customHeight="1">
      <c r="A10" s="95" t="s">
        <v>13385</v>
      </c>
      <c r="B10" s="110" t="s">
        <v>14027</v>
      </c>
      <c r="C10" s="304">
        <f t="shared" ca="1" si="0"/>
        <v>0</v>
      </c>
      <c r="D10" s="96"/>
      <c r="E10" s="96"/>
      <c r="F10" s="96"/>
      <c r="G10" s="304">
        <f t="shared" ca="1" si="1"/>
        <v>0</v>
      </c>
      <c r="H10" s="96"/>
      <c r="I10" s="96"/>
      <c r="J10" s="96"/>
      <c r="K10" s="274">
        <f t="shared" ca="1" si="2"/>
        <v>0</v>
      </c>
    </row>
    <row r="11" spans="1:11" ht="32.1" customHeight="1">
      <c r="A11" s="95" t="s">
        <v>13386</v>
      </c>
      <c r="B11" s="110" t="s">
        <v>14028</v>
      </c>
      <c r="C11" s="304">
        <f t="shared" ca="1" si="0"/>
        <v>0</v>
      </c>
      <c r="D11" s="96"/>
      <c r="E11" s="96"/>
      <c r="F11" s="96"/>
      <c r="G11" s="304">
        <f t="shared" ca="1" si="1"/>
        <v>0</v>
      </c>
      <c r="H11" s="96"/>
      <c r="I11" s="96"/>
      <c r="J11" s="96"/>
      <c r="K11" s="274">
        <f t="shared" ca="1" si="2"/>
        <v>0</v>
      </c>
    </row>
    <row r="12" spans="1:11" ht="32.1" customHeight="1">
      <c r="A12" s="95" t="s">
        <v>13387</v>
      </c>
      <c r="B12" s="110" t="s">
        <v>14029</v>
      </c>
      <c r="C12" s="304">
        <f t="shared" ca="1" si="0"/>
        <v>0</v>
      </c>
      <c r="D12" s="96"/>
      <c r="E12" s="96"/>
      <c r="F12" s="96"/>
      <c r="G12" s="304">
        <f t="shared" ca="1" si="1"/>
        <v>0</v>
      </c>
      <c r="H12" s="96"/>
      <c r="I12" s="96"/>
      <c r="J12" s="96"/>
      <c r="K12" s="274">
        <f t="shared" ca="1" si="2"/>
        <v>0</v>
      </c>
    </row>
    <row r="13" spans="1:11" ht="32.1" customHeight="1">
      <c r="A13" s="95" t="s">
        <v>13388</v>
      </c>
      <c r="B13" s="110" t="s">
        <v>14030</v>
      </c>
      <c r="C13" s="304">
        <f t="shared" ca="1" si="0"/>
        <v>0</v>
      </c>
      <c r="D13" s="96"/>
      <c r="E13" s="96"/>
      <c r="F13" s="96"/>
      <c r="G13" s="304">
        <f t="shared" ca="1" si="1"/>
        <v>0</v>
      </c>
      <c r="H13" s="96"/>
      <c r="I13" s="96"/>
      <c r="J13" s="96"/>
      <c r="K13" s="274">
        <f t="shared" ca="1" si="2"/>
        <v>0</v>
      </c>
    </row>
    <row r="14" spans="1:11" ht="32.1" customHeight="1">
      <c r="A14" s="95" t="s">
        <v>13389</v>
      </c>
      <c r="B14" s="110" t="s">
        <v>14031</v>
      </c>
      <c r="C14" s="304">
        <f t="shared" ca="1" si="0"/>
        <v>0</v>
      </c>
      <c r="D14" s="96"/>
      <c r="E14" s="96"/>
      <c r="F14" s="96"/>
      <c r="G14" s="304">
        <f t="shared" ca="1" si="1"/>
        <v>0</v>
      </c>
      <c r="H14" s="96"/>
      <c r="I14" s="96"/>
      <c r="J14" s="96"/>
      <c r="K14" s="274">
        <f t="shared" ca="1" si="2"/>
        <v>0</v>
      </c>
    </row>
    <row r="15" spans="1:11" ht="32.1" customHeight="1">
      <c r="A15" s="95" t="s">
        <v>13390</v>
      </c>
      <c r="B15" s="110" t="s">
        <v>14032</v>
      </c>
      <c r="C15" s="304">
        <f t="shared" ca="1" si="0"/>
        <v>0</v>
      </c>
      <c r="D15" s="96"/>
      <c r="E15" s="96"/>
      <c r="F15" s="96"/>
      <c r="G15" s="304">
        <f t="shared" ca="1" si="1"/>
        <v>0</v>
      </c>
      <c r="H15" s="96"/>
      <c r="I15" s="96"/>
      <c r="J15" s="96"/>
      <c r="K15" s="274">
        <f t="shared" ca="1" si="2"/>
        <v>0</v>
      </c>
    </row>
    <row r="16" spans="1:11" ht="32.1" customHeight="1">
      <c r="A16" s="95" t="s">
        <v>13391</v>
      </c>
      <c r="B16" s="110" t="s">
        <v>14033</v>
      </c>
      <c r="C16" s="304">
        <f t="shared" ca="1" si="0"/>
        <v>0</v>
      </c>
      <c r="D16" s="96"/>
      <c r="E16" s="96"/>
      <c r="F16" s="96"/>
      <c r="G16" s="304">
        <f t="shared" ca="1" si="1"/>
        <v>0</v>
      </c>
      <c r="H16" s="96"/>
      <c r="I16" s="96"/>
      <c r="J16" s="96"/>
      <c r="K16" s="274">
        <f t="shared" ca="1" si="2"/>
        <v>0</v>
      </c>
    </row>
    <row r="17" spans="1:11" ht="32.1" customHeight="1">
      <c r="A17" s="95" t="s">
        <v>13392</v>
      </c>
      <c r="B17" s="110" t="s">
        <v>14034</v>
      </c>
      <c r="C17" s="304">
        <f t="shared" ca="1" si="0"/>
        <v>0</v>
      </c>
      <c r="D17" s="96"/>
      <c r="E17" s="96"/>
      <c r="F17" s="96"/>
      <c r="G17" s="304">
        <f t="shared" ca="1" si="1"/>
        <v>0</v>
      </c>
      <c r="H17" s="96"/>
      <c r="I17" s="96"/>
      <c r="J17" s="96"/>
      <c r="K17" s="274">
        <f t="shared" ca="1" si="2"/>
        <v>0</v>
      </c>
    </row>
    <row r="18" spans="1:11" ht="32.1" customHeight="1">
      <c r="A18" s="95" t="s">
        <v>13393</v>
      </c>
      <c r="B18" s="110" t="s">
        <v>14035</v>
      </c>
      <c r="C18" s="304">
        <f t="shared" ca="1" si="0"/>
        <v>0</v>
      </c>
      <c r="D18" s="96"/>
      <c r="E18" s="96"/>
      <c r="F18" s="96"/>
      <c r="G18" s="304">
        <f t="shared" ca="1" si="1"/>
        <v>0</v>
      </c>
      <c r="H18" s="96"/>
      <c r="I18" s="96"/>
      <c r="J18" s="96"/>
      <c r="K18" s="274">
        <f t="shared" ca="1" si="2"/>
        <v>0</v>
      </c>
    </row>
    <row r="19" spans="1:11" ht="32.1" customHeight="1">
      <c r="A19" s="95" t="s">
        <v>13394</v>
      </c>
      <c r="B19" s="110" t="s">
        <v>14036</v>
      </c>
      <c r="C19" s="304">
        <f t="shared" ca="1" si="0"/>
        <v>0</v>
      </c>
      <c r="D19" s="96"/>
      <c r="E19" s="96"/>
      <c r="F19" s="96"/>
      <c r="G19" s="304">
        <f t="shared" ca="1" si="1"/>
        <v>0</v>
      </c>
      <c r="H19" s="96"/>
      <c r="I19" s="96"/>
      <c r="J19" s="96"/>
      <c r="K19" s="274">
        <f t="shared" ca="1" si="2"/>
        <v>0</v>
      </c>
    </row>
    <row r="20" spans="1:11" ht="32.1" customHeight="1">
      <c r="A20" s="95" t="s">
        <v>13395</v>
      </c>
      <c r="B20" s="110" t="s">
        <v>14037</v>
      </c>
      <c r="C20" s="304">
        <f t="shared" ca="1" si="0"/>
        <v>0</v>
      </c>
      <c r="D20" s="96"/>
      <c r="E20" s="96"/>
      <c r="F20" s="96"/>
      <c r="G20" s="304">
        <f t="shared" ca="1" si="1"/>
        <v>0</v>
      </c>
      <c r="H20" s="96"/>
      <c r="I20" s="96"/>
      <c r="J20" s="96"/>
      <c r="K20" s="274">
        <f t="shared" ca="1" si="2"/>
        <v>0</v>
      </c>
    </row>
    <row r="21" spans="1:11" ht="32.1" customHeight="1">
      <c r="A21" s="95" t="s">
        <v>13396</v>
      </c>
      <c r="B21" s="110" t="s">
        <v>14038</v>
      </c>
      <c r="C21" s="304">
        <f t="shared" ca="1" si="0"/>
        <v>0</v>
      </c>
      <c r="D21" s="96"/>
      <c r="E21" s="96"/>
      <c r="F21" s="96"/>
      <c r="G21" s="304">
        <f t="shared" ca="1" si="1"/>
        <v>0</v>
      </c>
      <c r="H21" s="96"/>
      <c r="I21" s="96"/>
      <c r="J21" s="96"/>
      <c r="K21" s="274">
        <f t="shared" ca="1" si="2"/>
        <v>0</v>
      </c>
    </row>
    <row r="22" spans="1:11" ht="32.1" customHeight="1">
      <c r="A22" s="95" t="s">
        <v>13397</v>
      </c>
      <c r="B22" s="110" t="s">
        <v>14039</v>
      </c>
      <c r="C22" s="304">
        <f t="shared" ca="1" si="0"/>
        <v>0</v>
      </c>
      <c r="D22" s="96"/>
      <c r="E22" s="96"/>
      <c r="F22" s="96"/>
      <c r="G22" s="304">
        <f t="shared" ca="1" si="1"/>
        <v>0</v>
      </c>
      <c r="H22" s="96"/>
      <c r="I22" s="96"/>
      <c r="J22" s="96"/>
      <c r="K22" s="274">
        <f t="shared" ca="1" si="2"/>
        <v>0</v>
      </c>
    </row>
    <row r="23" spans="1:11" ht="32.1" customHeight="1">
      <c r="A23" s="95" t="s">
        <v>13398</v>
      </c>
      <c r="B23" s="110" t="s">
        <v>14040</v>
      </c>
      <c r="C23" s="304">
        <f t="shared" ca="1" si="0"/>
        <v>0</v>
      </c>
      <c r="D23" s="96"/>
      <c r="E23" s="96"/>
      <c r="F23" s="96"/>
      <c r="G23" s="304">
        <f t="shared" ca="1" si="1"/>
        <v>0</v>
      </c>
      <c r="H23" s="96"/>
      <c r="I23" s="96"/>
      <c r="J23" s="96"/>
      <c r="K23" s="274">
        <f t="shared" ca="1" si="2"/>
        <v>0</v>
      </c>
    </row>
    <row r="24" spans="1:11" ht="32.1" customHeight="1">
      <c r="A24" s="95" t="s">
        <v>13399</v>
      </c>
      <c r="B24" s="110" t="s">
        <v>14041</v>
      </c>
      <c r="C24" s="304">
        <f t="shared" ca="1" si="0"/>
        <v>0</v>
      </c>
      <c r="D24" s="96"/>
      <c r="E24" s="96"/>
      <c r="F24" s="96"/>
      <c r="G24" s="304">
        <f t="shared" ca="1" si="1"/>
        <v>112</v>
      </c>
      <c r="H24" s="96"/>
      <c r="I24" s="96"/>
      <c r="J24" s="96">
        <v>112</v>
      </c>
      <c r="K24" s="274">
        <f t="shared" ca="1" si="2"/>
        <v>0</v>
      </c>
    </row>
    <row r="25" spans="1:11" ht="32.1" customHeight="1">
      <c r="A25" s="95" t="s">
        <v>13400</v>
      </c>
      <c r="B25" s="110" t="s">
        <v>14042</v>
      </c>
      <c r="C25" s="304">
        <f t="shared" ca="1" si="0"/>
        <v>0</v>
      </c>
      <c r="D25" s="96"/>
      <c r="E25" s="96"/>
      <c r="F25" s="96"/>
      <c r="G25" s="304">
        <f t="shared" ca="1" si="1"/>
        <v>0</v>
      </c>
      <c r="H25" s="96"/>
      <c r="I25" s="96"/>
      <c r="J25" s="96"/>
      <c r="K25" s="274">
        <f t="shared" ca="1" si="2"/>
        <v>0</v>
      </c>
    </row>
    <row r="26" spans="1:11" ht="32.1" customHeight="1">
      <c r="A26" s="95" t="s">
        <v>13401</v>
      </c>
      <c r="B26" s="110" t="s">
        <v>14043</v>
      </c>
      <c r="C26" s="304">
        <f t="shared" ca="1" si="0"/>
        <v>0</v>
      </c>
      <c r="D26" s="96"/>
      <c r="E26" s="96"/>
      <c r="F26" s="96"/>
      <c r="G26" s="304">
        <f t="shared" ca="1" si="1"/>
        <v>0</v>
      </c>
      <c r="H26" s="96"/>
      <c r="I26" s="96"/>
      <c r="J26" s="96"/>
      <c r="K26" s="274">
        <f t="shared" ca="1" si="2"/>
        <v>0</v>
      </c>
    </row>
    <row r="27" spans="1:11" ht="32.1" customHeight="1">
      <c r="A27" s="305"/>
      <c r="B27" s="305"/>
      <c r="C27" s="11"/>
      <c r="D27" s="11"/>
      <c r="E27" s="11"/>
      <c r="F27" s="11"/>
      <c r="G27" s="11"/>
      <c r="H27" s="11"/>
      <c r="I27" s="11"/>
      <c r="J27" s="11"/>
      <c r="K27" s="305"/>
    </row>
    <row r="28" spans="1:11" ht="32.1" customHeight="1">
      <c r="A28" s="298" t="s">
        <v>14044</v>
      </c>
      <c r="B28" s="306" t="s">
        <v>13961</v>
      </c>
      <c r="C28" s="96"/>
      <c r="D28" s="264"/>
      <c r="E28" s="264"/>
      <c r="F28" s="264"/>
      <c r="G28" s="96"/>
      <c r="H28" s="264"/>
      <c r="I28" s="264"/>
      <c r="J28" s="264"/>
      <c r="K28" s="274">
        <f t="shared" ca="1" si="2"/>
        <v>0</v>
      </c>
    </row>
    <row r="29" spans="1:11" ht="32.1" customHeight="1">
      <c r="A29" s="300" t="s">
        <v>14045</v>
      </c>
      <c r="B29" s="307" t="s">
        <v>14046</v>
      </c>
      <c r="C29" s="96"/>
      <c r="D29" s="264"/>
      <c r="E29" s="264"/>
      <c r="F29" s="264"/>
      <c r="G29" s="96"/>
      <c r="H29" s="264"/>
      <c r="I29" s="264"/>
      <c r="J29" s="264"/>
      <c r="K29" s="274">
        <f t="shared" ca="1" si="2"/>
        <v>0</v>
      </c>
    </row>
    <row r="30" spans="1:11" ht="32.1" customHeight="1">
      <c r="A30" s="298" t="s">
        <v>14047</v>
      </c>
      <c r="B30" s="306" t="s">
        <v>14048</v>
      </c>
      <c r="C30" s="96"/>
      <c r="D30" s="264"/>
      <c r="E30" s="264"/>
      <c r="F30" s="264"/>
      <c r="G30" s="96"/>
      <c r="H30" s="264"/>
      <c r="I30" s="264"/>
      <c r="J30" s="264"/>
      <c r="K30" s="274">
        <f t="shared" ca="1" si="2"/>
        <v>0</v>
      </c>
    </row>
    <row r="31" spans="1:11" ht="32.1" customHeight="1">
      <c r="A31" s="300" t="s">
        <v>14049</v>
      </c>
      <c r="B31" s="307" t="s">
        <v>14050</v>
      </c>
      <c r="C31" s="96"/>
      <c r="D31" s="264"/>
      <c r="E31" s="264"/>
      <c r="F31" s="264"/>
      <c r="G31" s="96"/>
      <c r="H31" s="264"/>
      <c r="I31" s="264"/>
      <c r="J31" s="264"/>
      <c r="K31" s="274">
        <f t="shared" ca="1" si="2"/>
        <v>0</v>
      </c>
    </row>
    <row r="32" spans="1:11" ht="32.1" customHeight="1">
      <c r="A32" s="95" t="s">
        <v>13335</v>
      </c>
      <c r="B32" s="110" t="s">
        <v>13965</v>
      </c>
      <c r="C32" s="304">
        <f>[1]表三!$D$82+[1]表九!$D$363+[1]表九!$D$365+[1]表九!$D$367</f>
        <v>0</v>
      </c>
      <c r="D32" s="264"/>
      <c r="E32" s="264"/>
      <c r="F32" s="264"/>
      <c r="G32" s="304">
        <f>[1]表三!$E$82+[1]表九!$E$363+[1]表九!$E$365+[1]表九!$E$367</f>
        <v>48</v>
      </c>
      <c r="H32" s="264"/>
      <c r="I32" s="264"/>
      <c r="J32" s="264"/>
      <c r="K32" s="274">
        <f t="shared" ca="1" si="2"/>
        <v>0</v>
      </c>
    </row>
    <row r="33" spans="1:11" ht="32.1" customHeight="1">
      <c r="A33" s="95" t="s">
        <v>13336</v>
      </c>
      <c r="B33" s="110" t="s">
        <v>14051</v>
      </c>
      <c r="C33" s="96"/>
      <c r="D33" s="264"/>
      <c r="E33" s="264"/>
      <c r="F33" s="264"/>
      <c r="G33" s="96"/>
      <c r="H33" s="264"/>
      <c r="I33" s="264"/>
      <c r="J33" s="264"/>
      <c r="K33" s="274">
        <f t="shared" ca="1" si="2"/>
        <v>0</v>
      </c>
    </row>
    <row r="34" spans="1:11" ht="32.1" customHeight="1"/>
  </sheetData>
  <mergeCells count="5">
    <mergeCell ref="A2:K2"/>
    <mergeCell ref="A4:A5"/>
    <mergeCell ref="B4:B5"/>
    <mergeCell ref="C4:F4"/>
    <mergeCell ref="G4:K4"/>
  </mergeCells>
  <phoneticPr fontId="4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dimension ref="A1:NC3281"/>
  <sheetViews>
    <sheetView topLeftCell="A3249" workbookViewId="0">
      <selection activeCell="C69" sqref="C69:C3281"/>
    </sheetView>
  </sheetViews>
  <sheetFormatPr defaultColWidth="9" defaultRowHeight="13.5"/>
  <cols>
    <col min="2" max="2" width="16" customWidth="1"/>
  </cols>
  <sheetData>
    <row r="1" spans="2:367">
      <c r="B1" s="4" t="s">
        <v>63</v>
      </c>
      <c r="C1" t="s">
        <v>64</v>
      </c>
      <c r="D1" t="s">
        <v>65</v>
      </c>
      <c r="E1" t="s">
        <v>61</v>
      </c>
      <c r="F1" t="s">
        <v>66</v>
      </c>
      <c r="G1" t="s">
        <v>67</v>
      </c>
      <c r="H1" t="s">
        <v>68</v>
      </c>
      <c r="I1" t="s">
        <v>69</v>
      </c>
      <c r="J1" t="s">
        <v>70</v>
      </c>
      <c r="K1" t="s">
        <v>71</v>
      </c>
      <c r="L1" t="s">
        <v>72</v>
      </c>
      <c r="M1" t="s">
        <v>73</v>
      </c>
      <c r="N1" t="s">
        <v>74</v>
      </c>
      <c r="O1" t="s">
        <v>75</v>
      </c>
      <c r="P1" t="s">
        <v>76</v>
      </c>
      <c r="Q1" t="s">
        <v>77</v>
      </c>
      <c r="R1" t="s">
        <v>78</v>
      </c>
      <c r="S1" t="s">
        <v>79</v>
      </c>
      <c r="T1" t="s">
        <v>80</v>
      </c>
      <c r="U1" t="s">
        <v>81</v>
      </c>
      <c r="V1" t="s">
        <v>82</v>
      </c>
      <c r="W1" t="s">
        <v>83</v>
      </c>
      <c r="X1" t="s">
        <v>84</v>
      </c>
      <c r="Y1" t="s">
        <v>85</v>
      </c>
      <c r="Z1" t="s">
        <v>86</v>
      </c>
      <c r="AA1" t="s">
        <v>87</v>
      </c>
      <c r="AB1" t="s">
        <v>88</v>
      </c>
      <c r="AC1" t="s">
        <v>89</v>
      </c>
      <c r="AD1" t="s">
        <v>90</v>
      </c>
      <c r="AE1" t="s">
        <v>91</v>
      </c>
      <c r="AF1" t="s">
        <v>92</v>
      </c>
      <c r="AG1" t="s">
        <v>93</v>
      </c>
      <c r="AH1" s="4" t="s">
        <v>94</v>
      </c>
      <c r="AK1" t="s">
        <v>95</v>
      </c>
      <c r="AL1" t="s">
        <v>96</v>
      </c>
      <c r="AM1" t="s">
        <v>62</v>
      </c>
      <c r="AN1" t="s">
        <v>97</v>
      </c>
      <c r="AO1" t="s">
        <v>98</v>
      </c>
      <c r="AP1" t="s">
        <v>99</v>
      </c>
      <c r="AQ1" t="s">
        <v>100</v>
      </c>
      <c r="AR1" t="s">
        <v>101</v>
      </c>
      <c r="AS1" t="s">
        <v>102</v>
      </c>
      <c r="AT1" t="s">
        <v>103</v>
      </c>
      <c r="AU1" t="s">
        <v>104</v>
      </c>
      <c r="AV1" t="s">
        <v>105</v>
      </c>
      <c r="AW1" t="s">
        <v>106</v>
      </c>
      <c r="AX1" t="s">
        <v>107</v>
      </c>
      <c r="AY1" t="s">
        <v>108</v>
      </c>
      <c r="AZ1" t="s">
        <v>109</v>
      </c>
      <c r="BA1" t="s">
        <v>110</v>
      </c>
      <c r="BB1" t="s">
        <v>111</v>
      </c>
      <c r="BC1" t="s">
        <v>112</v>
      </c>
      <c r="BD1" t="s">
        <v>113</v>
      </c>
      <c r="BE1" t="s">
        <v>114</v>
      </c>
      <c r="BF1" t="s">
        <v>115</v>
      </c>
      <c r="BG1" t="s">
        <v>116</v>
      </c>
      <c r="BH1" t="s">
        <v>117</v>
      </c>
      <c r="BI1" t="s">
        <v>118</v>
      </c>
      <c r="BJ1" t="s">
        <v>119</v>
      </c>
      <c r="BK1" t="s">
        <v>120</v>
      </c>
      <c r="BL1" t="s">
        <v>121</v>
      </c>
      <c r="BM1" t="s">
        <v>122</v>
      </c>
      <c r="BN1" t="s">
        <v>123</v>
      </c>
      <c r="BO1" t="s">
        <v>124</v>
      </c>
      <c r="BP1" t="s">
        <v>125</v>
      </c>
      <c r="BQ1" t="s">
        <v>126</v>
      </c>
      <c r="BR1" t="s">
        <v>127</v>
      </c>
      <c r="BS1" t="s">
        <v>128</v>
      </c>
      <c r="BT1" t="s">
        <v>129</v>
      </c>
      <c r="BU1" t="s">
        <v>130</v>
      </c>
      <c r="BV1" t="s">
        <v>131</v>
      </c>
      <c r="BW1" t="s">
        <v>132</v>
      </c>
      <c r="BX1" t="s">
        <v>133</v>
      </c>
      <c r="BY1" t="s">
        <v>134</v>
      </c>
      <c r="BZ1" t="s">
        <v>135</v>
      </c>
      <c r="CA1" t="s">
        <v>136</v>
      </c>
      <c r="CB1" t="s">
        <v>137</v>
      </c>
      <c r="CC1" t="s">
        <v>138</v>
      </c>
      <c r="CD1" t="s">
        <v>139</v>
      </c>
      <c r="CE1" t="s">
        <v>140</v>
      </c>
      <c r="CF1" t="s">
        <v>141</v>
      </c>
      <c r="CG1" t="s">
        <v>142</v>
      </c>
      <c r="CH1" t="s">
        <v>143</v>
      </c>
      <c r="CI1" t="s">
        <v>144</v>
      </c>
      <c r="CJ1" t="s">
        <v>145</v>
      </c>
      <c r="CK1" t="s">
        <v>146</v>
      </c>
      <c r="CL1" t="s">
        <v>147</v>
      </c>
      <c r="CM1" t="s">
        <v>148</v>
      </c>
      <c r="CN1" t="s">
        <v>149</v>
      </c>
      <c r="CO1" t="s">
        <v>150</v>
      </c>
      <c r="CP1" t="s">
        <v>151</v>
      </c>
      <c r="CQ1" t="s">
        <v>152</v>
      </c>
      <c r="CR1" t="s">
        <v>153</v>
      </c>
      <c r="CS1" t="s">
        <v>154</v>
      </c>
      <c r="CT1" t="s">
        <v>155</v>
      </c>
      <c r="CU1" t="s">
        <v>156</v>
      </c>
      <c r="CV1" t="s">
        <v>157</v>
      </c>
      <c r="CW1" t="s">
        <v>158</v>
      </c>
      <c r="CX1" t="s">
        <v>159</v>
      </c>
      <c r="CY1" t="s">
        <v>160</v>
      </c>
      <c r="CZ1" t="s">
        <v>161</v>
      </c>
      <c r="DA1" t="s">
        <v>162</v>
      </c>
      <c r="DB1" t="s">
        <v>163</v>
      </c>
      <c r="DC1" t="s">
        <v>164</v>
      </c>
      <c r="DD1" t="s">
        <v>165</v>
      </c>
      <c r="DE1" t="s">
        <v>166</v>
      </c>
      <c r="DF1" t="s">
        <v>167</v>
      </c>
      <c r="DG1" t="s">
        <v>168</v>
      </c>
      <c r="DH1" t="s">
        <v>169</v>
      </c>
      <c r="DI1" t="s">
        <v>170</v>
      </c>
      <c r="DJ1" t="s">
        <v>171</v>
      </c>
      <c r="DK1" t="s">
        <v>172</v>
      </c>
      <c r="DL1" t="s">
        <v>173</v>
      </c>
      <c r="DM1" t="s">
        <v>174</v>
      </c>
      <c r="DN1" t="s">
        <v>175</v>
      </c>
      <c r="DO1" t="s">
        <v>176</v>
      </c>
      <c r="DP1" t="s">
        <v>177</v>
      </c>
      <c r="DQ1" t="s">
        <v>178</v>
      </c>
      <c r="DR1" t="s">
        <v>179</v>
      </c>
      <c r="DS1" t="s">
        <v>180</v>
      </c>
      <c r="DT1" t="s">
        <v>181</v>
      </c>
      <c r="DU1" t="s">
        <v>182</v>
      </c>
      <c r="DV1" t="s">
        <v>183</v>
      </c>
      <c r="DW1" t="s">
        <v>184</v>
      </c>
      <c r="DX1" t="s">
        <v>185</v>
      </c>
      <c r="DY1" t="s">
        <v>186</v>
      </c>
      <c r="DZ1" t="s">
        <v>187</v>
      </c>
      <c r="EA1" t="s">
        <v>188</v>
      </c>
      <c r="EB1" t="s">
        <v>189</v>
      </c>
      <c r="EC1" t="s">
        <v>190</v>
      </c>
      <c r="ED1" t="s">
        <v>191</v>
      </c>
      <c r="EE1" t="s">
        <v>192</v>
      </c>
      <c r="EF1" t="s">
        <v>193</v>
      </c>
      <c r="EG1" t="s">
        <v>194</v>
      </c>
      <c r="EH1" t="s">
        <v>195</v>
      </c>
      <c r="EI1" t="s">
        <v>196</v>
      </c>
      <c r="EJ1" t="s">
        <v>197</v>
      </c>
      <c r="EK1" t="s">
        <v>198</v>
      </c>
      <c r="EL1" t="s">
        <v>199</v>
      </c>
      <c r="EM1" t="s">
        <v>200</v>
      </c>
      <c r="EN1" t="s">
        <v>201</v>
      </c>
      <c r="EO1" t="s">
        <v>202</v>
      </c>
      <c r="EP1" t="s">
        <v>203</v>
      </c>
      <c r="EQ1" t="s">
        <v>204</v>
      </c>
      <c r="ER1" t="s">
        <v>205</v>
      </c>
      <c r="ES1" t="s">
        <v>206</v>
      </c>
      <c r="ET1" t="s">
        <v>207</v>
      </c>
      <c r="EU1" t="s">
        <v>208</v>
      </c>
      <c r="EV1" t="s">
        <v>209</v>
      </c>
      <c r="EW1" t="s">
        <v>210</v>
      </c>
      <c r="EX1" t="s">
        <v>211</v>
      </c>
      <c r="EY1" t="s">
        <v>212</v>
      </c>
      <c r="EZ1" t="s">
        <v>213</v>
      </c>
      <c r="FA1" t="s">
        <v>214</v>
      </c>
      <c r="FB1" t="s">
        <v>215</v>
      </c>
      <c r="FC1" t="s">
        <v>216</v>
      </c>
      <c r="FD1" t="s">
        <v>217</v>
      </c>
      <c r="FE1" t="s">
        <v>218</v>
      </c>
      <c r="FF1" t="s">
        <v>219</v>
      </c>
      <c r="FG1" t="s">
        <v>220</v>
      </c>
      <c r="FH1" t="s">
        <v>221</v>
      </c>
      <c r="FI1" t="s">
        <v>222</v>
      </c>
      <c r="FJ1" t="s">
        <v>223</v>
      </c>
      <c r="FK1" t="s">
        <v>224</v>
      </c>
      <c r="FL1" t="s">
        <v>225</v>
      </c>
      <c r="FM1" t="s">
        <v>226</v>
      </c>
      <c r="FN1" t="s">
        <v>227</v>
      </c>
      <c r="FO1" t="s">
        <v>228</v>
      </c>
      <c r="FP1" t="s">
        <v>229</v>
      </c>
      <c r="FQ1" t="s">
        <v>230</v>
      </c>
      <c r="FR1" t="s">
        <v>231</v>
      </c>
      <c r="FS1" t="s">
        <v>232</v>
      </c>
      <c r="FT1" t="s">
        <v>233</v>
      </c>
      <c r="FU1" t="s">
        <v>234</v>
      </c>
      <c r="FV1" t="s">
        <v>235</v>
      </c>
      <c r="FW1" t="s">
        <v>236</v>
      </c>
      <c r="FX1" t="s">
        <v>237</v>
      </c>
      <c r="FY1" t="s">
        <v>238</v>
      </c>
      <c r="FZ1" t="s">
        <v>239</v>
      </c>
      <c r="GA1" t="s">
        <v>240</v>
      </c>
      <c r="GB1" t="s">
        <v>241</v>
      </c>
      <c r="GC1" t="s">
        <v>242</v>
      </c>
      <c r="GD1" t="s">
        <v>243</v>
      </c>
      <c r="GE1" t="s">
        <v>244</v>
      </c>
      <c r="GF1" t="s">
        <v>245</v>
      </c>
      <c r="GG1" t="s">
        <v>246</v>
      </c>
      <c r="GH1" t="s">
        <v>247</v>
      </c>
      <c r="GI1" t="s">
        <v>248</v>
      </c>
      <c r="GJ1" t="s">
        <v>249</v>
      </c>
      <c r="GK1" t="s">
        <v>250</v>
      </c>
      <c r="GL1" t="s">
        <v>251</v>
      </c>
      <c r="GM1" t="s">
        <v>252</v>
      </c>
      <c r="GN1" t="s">
        <v>253</v>
      </c>
      <c r="GO1" t="s">
        <v>254</v>
      </c>
      <c r="GP1" t="s">
        <v>255</v>
      </c>
      <c r="GQ1" t="s">
        <v>256</v>
      </c>
      <c r="GR1" t="s">
        <v>257</v>
      </c>
      <c r="GS1" t="s">
        <v>258</v>
      </c>
      <c r="GT1" t="s">
        <v>259</v>
      </c>
      <c r="GU1" t="s">
        <v>260</v>
      </c>
      <c r="GV1" t="s">
        <v>261</v>
      </c>
      <c r="GW1" t="s">
        <v>262</v>
      </c>
      <c r="GX1" t="s">
        <v>263</v>
      </c>
      <c r="GY1" t="s">
        <v>264</v>
      </c>
      <c r="GZ1" t="s">
        <v>265</v>
      </c>
      <c r="HA1" t="s">
        <v>266</v>
      </c>
      <c r="HB1" t="s">
        <v>267</v>
      </c>
      <c r="HC1" t="s">
        <v>268</v>
      </c>
      <c r="HD1" t="s">
        <v>269</v>
      </c>
      <c r="HE1" t="s">
        <v>270</v>
      </c>
      <c r="HF1" t="s">
        <v>271</v>
      </c>
      <c r="HG1" t="s">
        <v>272</v>
      </c>
      <c r="HH1" t="s">
        <v>273</v>
      </c>
      <c r="HI1" t="s">
        <v>274</v>
      </c>
      <c r="HJ1" t="s">
        <v>275</v>
      </c>
      <c r="HK1" t="s">
        <v>276</v>
      </c>
      <c r="HL1" t="s">
        <v>277</v>
      </c>
      <c r="HM1" t="s">
        <v>278</v>
      </c>
      <c r="HN1" t="s">
        <v>279</v>
      </c>
      <c r="HO1" t="s">
        <v>280</v>
      </c>
      <c r="HP1" t="s">
        <v>281</v>
      </c>
      <c r="HQ1" t="s">
        <v>282</v>
      </c>
      <c r="HR1" t="s">
        <v>283</v>
      </c>
      <c r="HS1" t="s">
        <v>284</v>
      </c>
      <c r="HT1" t="s">
        <v>285</v>
      </c>
      <c r="HU1" t="s">
        <v>286</v>
      </c>
      <c r="HV1" t="s">
        <v>287</v>
      </c>
      <c r="HW1" t="s">
        <v>288</v>
      </c>
      <c r="HX1" t="s">
        <v>289</v>
      </c>
      <c r="HY1" t="s">
        <v>290</v>
      </c>
      <c r="HZ1" t="s">
        <v>291</v>
      </c>
      <c r="IA1" t="s">
        <v>292</v>
      </c>
      <c r="IB1" t="s">
        <v>293</v>
      </c>
      <c r="IC1" t="s">
        <v>294</v>
      </c>
      <c r="ID1" t="s">
        <v>295</v>
      </c>
      <c r="IE1" t="s">
        <v>296</v>
      </c>
      <c r="IF1" t="s">
        <v>297</v>
      </c>
      <c r="IG1" t="s">
        <v>298</v>
      </c>
      <c r="IH1" t="s">
        <v>299</v>
      </c>
      <c r="II1" t="s">
        <v>300</v>
      </c>
      <c r="IJ1" t="s">
        <v>301</v>
      </c>
      <c r="IK1" t="s">
        <v>302</v>
      </c>
      <c r="IL1" t="s">
        <v>303</v>
      </c>
      <c r="IM1" t="s">
        <v>304</v>
      </c>
      <c r="IN1" t="s">
        <v>305</v>
      </c>
      <c r="IO1" t="s">
        <v>306</v>
      </c>
      <c r="IP1" t="s">
        <v>307</v>
      </c>
      <c r="IQ1" t="s">
        <v>308</v>
      </c>
      <c r="IR1" t="s">
        <v>309</v>
      </c>
      <c r="IS1" t="s">
        <v>310</v>
      </c>
      <c r="IT1" t="s">
        <v>311</v>
      </c>
      <c r="IU1" t="s">
        <v>312</v>
      </c>
      <c r="IV1" t="s">
        <v>313</v>
      </c>
      <c r="IW1" t="s">
        <v>314</v>
      </c>
      <c r="IX1" t="s">
        <v>315</v>
      </c>
      <c r="IY1" t="s">
        <v>316</v>
      </c>
      <c r="IZ1" t="s">
        <v>317</v>
      </c>
      <c r="JA1" t="s">
        <v>318</v>
      </c>
      <c r="JB1" t="s">
        <v>319</v>
      </c>
      <c r="JC1" t="s">
        <v>320</v>
      </c>
      <c r="JD1" t="s">
        <v>321</v>
      </c>
      <c r="JE1" t="s">
        <v>322</v>
      </c>
      <c r="JF1" t="s">
        <v>323</v>
      </c>
      <c r="JG1" t="s">
        <v>324</v>
      </c>
      <c r="JH1" t="s">
        <v>325</v>
      </c>
      <c r="JI1" t="s">
        <v>326</v>
      </c>
      <c r="JJ1" t="s">
        <v>327</v>
      </c>
      <c r="JK1" t="s">
        <v>328</v>
      </c>
      <c r="JL1" t="s">
        <v>329</v>
      </c>
      <c r="JM1" t="s">
        <v>330</v>
      </c>
      <c r="JN1" t="s">
        <v>331</v>
      </c>
      <c r="JO1" t="s">
        <v>332</v>
      </c>
      <c r="JP1" t="s">
        <v>333</v>
      </c>
      <c r="JQ1" t="s">
        <v>334</v>
      </c>
      <c r="JR1" t="s">
        <v>335</v>
      </c>
      <c r="JS1" t="s">
        <v>336</v>
      </c>
      <c r="JT1" t="s">
        <v>337</v>
      </c>
      <c r="JU1" t="s">
        <v>338</v>
      </c>
      <c r="JV1" t="s">
        <v>339</v>
      </c>
      <c r="JW1" t="s">
        <v>340</v>
      </c>
      <c r="JX1" t="s">
        <v>341</v>
      </c>
      <c r="JY1" t="s">
        <v>342</v>
      </c>
      <c r="JZ1" t="s">
        <v>343</v>
      </c>
      <c r="KA1" t="s">
        <v>344</v>
      </c>
      <c r="KB1" t="s">
        <v>345</v>
      </c>
      <c r="KC1" t="s">
        <v>346</v>
      </c>
      <c r="KD1" t="s">
        <v>347</v>
      </c>
      <c r="KE1" t="s">
        <v>348</v>
      </c>
      <c r="KF1" t="s">
        <v>349</v>
      </c>
      <c r="KG1" t="s">
        <v>350</v>
      </c>
      <c r="KH1" t="s">
        <v>351</v>
      </c>
      <c r="KI1" t="s">
        <v>352</v>
      </c>
      <c r="KJ1" t="s">
        <v>353</v>
      </c>
      <c r="KK1" t="s">
        <v>354</v>
      </c>
      <c r="KL1" t="s">
        <v>355</v>
      </c>
      <c r="KM1" t="s">
        <v>356</v>
      </c>
      <c r="KN1" t="s">
        <v>357</v>
      </c>
      <c r="KO1" t="s">
        <v>358</v>
      </c>
      <c r="KP1" t="s">
        <v>359</v>
      </c>
      <c r="KQ1" t="s">
        <v>360</v>
      </c>
      <c r="KR1" t="s">
        <v>361</v>
      </c>
      <c r="KS1" t="s">
        <v>362</v>
      </c>
      <c r="KT1" t="s">
        <v>363</v>
      </c>
      <c r="KU1" t="s">
        <v>364</v>
      </c>
      <c r="KV1" t="s">
        <v>365</v>
      </c>
      <c r="KW1" t="s">
        <v>366</v>
      </c>
      <c r="KX1" t="s">
        <v>367</v>
      </c>
      <c r="KY1" t="s">
        <v>368</v>
      </c>
      <c r="KZ1" t="s">
        <v>369</v>
      </c>
      <c r="LA1" t="s">
        <v>370</v>
      </c>
      <c r="LB1" t="s">
        <v>371</v>
      </c>
      <c r="LC1" t="s">
        <v>372</v>
      </c>
      <c r="LD1" t="s">
        <v>373</v>
      </c>
      <c r="LE1" t="s">
        <v>374</v>
      </c>
      <c r="LF1" t="s">
        <v>375</v>
      </c>
      <c r="LG1" t="s">
        <v>376</v>
      </c>
      <c r="LH1" t="s">
        <v>377</v>
      </c>
      <c r="LI1" t="s">
        <v>378</v>
      </c>
      <c r="LJ1" t="s">
        <v>379</v>
      </c>
      <c r="LK1" t="s">
        <v>380</v>
      </c>
      <c r="LL1" t="s">
        <v>381</v>
      </c>
      <c r="LM1" t="s">
        <v>382</v>
      </c>
      <c r="LN1" t="s">
        <v>383</v>
      </c>
      <c r="LO1" s="4" t="s">
        <v>384</v>
      </c>
      <c r="LP1" t="s">
        <v>385</v>
      </c>
      <c r="LQ1" t="s">
        <v>386</v>
      </c>
      <c r="LR1" t="s">
        <v>387</v>
      </c>
      <c r="LS1" t="s">
        <v>388</v>
      </c>
      <c r="LT1" t="s">
        <v>389</v>
      </c>
      <c r="LU1" t="s">
        <v>390</v>
      </c>
      <c r="LV1" t="s">
        <v>391</v>
      </c>
      <c r="LW1" t="s">
        <v>392</v>
      </c>
      <c r="LX1" t="s">
        <v>393</v>
      </c>
      <c r="LY1" t="s">
        <v>394</v>
      </c>
      <c r="LZ1" t="s">
        <v>395</v>
      </c>
      <c r="MA1" t="s">
        <v>396</v>
      </c>
      <c r="MB1" t="s">
        <v>397</v>
      </c>
      <c r="MC1" t="s">
        <v>398</v>
      </c>
      <c r="MD1" t="s">
        <v>399</v>
      </c>
      <c r="ME1" t="s">
        <v>400</v>
      </c>
      <c r="MF1" t="s">
        <v>401</v>
      </c>
      <c r="MG1" t="s">
        <v>402</v>
      </c>
      <c r="MH1" t="s">
        <v>403</v>
      </c>
      <c r="MI1" t="s">
        <v>404</v>
      </c>
      <c r="MJ1" t="s">
        <v>405</v>
      </c>
      <c r="MK1" t="s">
        <v>406</v>
      </c>
      <c r="ML1" t="s">
        <v>407</v>
      </c>
      <c r="MM1" t="s">
        <v>408</v>
      </c>
      <c r="MN1" t="s">
        <v>409</v>
      </c>
      <c r="MO1" t="s">
        <v>410</v>
      </c>
      <c r="MP1" t="s">
        <v>411</v>
      </c>
      <c r="MQ1" t="s">
        <v>412</v>
      </c>
      <c r="MR1" t="s">
        <v>413</v>
      </c>
      <c r="MS1" t="s">
        <v>414</v>
      </c>
      <c r="MT1" t="s">
        <v>415</v>
      </c>
      <c r="MU1" t="s">
        <v>416</v>
      </c>
      <c r="MV1" t="s">
        <v>417</v>
      </c>
      <c r="MW1" t="s">
        <v>418</v>
      </c>
      <c r="MX1" t="s">
        <v>419</v>
      </c>
      <c r="MY1" t="s">
        <v>420</v>
      </c>
      <c r="MZ1" t="s">
        <v>421</v>
      </c>
      <c r="NA1" t="s">
        <v>422</v>
      </c>
      <c r="NB1" t="s">
        <v>423</v>
      </c>
      <c r="NC1" t="s">
        <v>424</v>
      </c>
    </row>
    <row r="2" spans="2:367">
      <c r="B2" t="s">
        <v>64</v>
      </c>
      <c r="C2" t="s">
        <v>425</v>
      </c>
      <c r="D2" t="s">
        <v>426</v>
      </c>
      <c r="E2" t="s">
        <v>95</v>
      </c>
      <c r="F2" t="s">
        <v>106</v>
      </c>
      <c r="G2" t="s">
        <v>117</v>
      </c>
      <c r="H2" t="s">
        <v>129</v>
      </c>
      <c r="I2" t="s">
        <v>143</v>
      </c>
      <c r="J2" t="s">
        <v>152</v>
      </c>
      <c r="K2" t="s">
        <v>427</v>
      </c>
      <c r="L2" t="s">
        <v>165</v>
      </c>
      <c r="M2" t="s">
        <v>178</v>
      </c>
      <c r="N2" t="s">
        <v>189</v>
      </c>
      <c r="O2" t="s">
        <v>205</v>
      </c>
      <c r="P2" t="s">
        <v>214</v>
      </c>
      <c r="Q2" t="s">
        <v>225</v>
      </c>
      <c r="R2" t="s">
        <v>241</v>
      </c>
      <c r="S2" t="s">
        <v>258</v>
      </c>
      <c r="T2" t="s">
        <v>271</v>
      </c>
      <c r="U2" t="s">
        <v>285</v>
      </c>
      <c r="V2" t="s">
        <v>304</v>
      </c>
      <c r="W2" t="s">
        <v>318</v>
      </c>
      <c r="X2" t="s">
        <v>428</v>
      </c>
      <c r="Y2" t="s">
        <v>321</v>
      </c>
      <c r="Z2" t="s">
        <v>342</v>
      </c>
      <c r="AA2" t="s">
        <v>351</v>
      </c>
      <c r="AB2" t="s">
        <v>367</v>
      </c>
      <c r="AC2" t="s">
        <v>374</v>
      </c>
      <c r="AD2" t="s">
        <v>385</v>
      </c>
      <c r="AE2" t="s">
        <v>398</v>
      </c>
      <c r="AF2" t="s">
        <v>406</v>
      </c>
      <c r="AG2" t="s">
        <v>411</v>
      </c>
      <c r="AH2" t="s">
        <v>429</v>
      </c>
      <c r="AK2" t="s">
        <v>430</v>
      </c>
      <c r="AL2" t="s">
        <v>431</v>
      </c>
      <c r="AM2" t="s">
        <v>432</v>
      </c>
      <c r="AN2" t="s">
        <v>433</v>
      </c>
      <c r="AO2" t="s">
        <v>434</v>
      </c>
      <c r="AP2" t="s">
        <v>435</v>
      </c>
      <c r="AQ2" t="s">
        <v>436</v>
      </c>
      <c r="AR2" t="s">
        <v>437</v>
      </c>
      <c r="AS2" t="s">
        <v>438</v>
      </c>
      <c r="AT2" t="s">
        <v>439</v>
      </c>
      <c r="AU2" t="s">
        <v>440</v>
      </c>
      <c r="AV2" t="s">
        <v>441</v>
      </c>
      <c r="AW2" t="s">
        <v>442</v>
      </c>
      <c r="AX2" t="s">
        <v>443</v>
      </c>
      <c r="AY2" t="s">
        <v>444</v>
      </c>
      <c r="AZ2" t="s">
        <v>445</v>
      </c>
      <c r="BA2" t="s">
        <v>446</v>
      </c>
      <c r="BB2" t="s">
        <v>447</v>
      </c>
      <c r="BC2" t="s">
        <v>448</v>
      </c>
      <c r="BD2" t="s">
        <v>449</v>
      </c>
      <c r="BE2" t="s">
        <v>450</v>
      </c>
      <c r="BF2" t="s">
        <v>451</v>
      </c>
      <c r="BG2" t="s">
        <v>452</v>
      </c>
      <c r="BH2" t="s">
        <v>453</v>
      </c>
      <c r="BI2" t="s">
        <v>454</v>
      </c>
      <c r="BJ2" t="s">
        <v>455</v>
      </c>
      <c r="BK2" t="s">
        <v>456</v>
      </c>
      <c r="BL2" t="s">
        <v>457</v>
      </c>
      <c r="BM2" t="s">
        <v>458</v>
      </c>
      <c r="BN2" t="s">
        <v>459</v>
      </c>
      <c r="BO2" t="s">
        <v>460</v>
      </c>
      <c r="BP2" t="s">
        <v>461</v>
      </c>
      <c r="BQ2" t="s">
        <v>462</v>
      </c>
      <c r="BR2" t="s">
        <v>463</v>
      </c>
      <c r="BS2" t="s">
        <v>464</v>
      </c>
      <c r="BT2" t="s">
        <v>465</v>
      </c>
      <c r="BU2" t="s">
        <v>466</v>
      </c>
      <c r="BV2" t="s">
        <v>467</v>
      </c>
      <c r="BW2" t="s">
        <v>468</v>
      </c>
      <c r="BX2" t="s">
        <v>469</v>
      </c>
      <c r="BY2" t="s">
        <v>470</v>
      </c>
      <c r="BZ2" t="s">
        <v>471</v>
      </c>
      <c r="CA2" t="s">
        <v>472</v>
      </c>
      <c r="CB2" t="s">
        <v>473</v>
      </c>
      <c r="CC2" t="s">
        <v>474</v>
      </c>
      <c r="CD2" t="s">
        <v>475</v>
      </c>
      <c r="CE2" t="s">
        <v>476</v>
      </c>
      <c r="CF2" t="s">
        <v>477</v>
      </c>
      <c r="CG2" t="s">
        <v>478</v>
      </c>
      <c r="CH2" t="s">
        <v>479</v>
      </c>
      <c r="CI2" t="s">
        <v>480</v>
      </c>
      <c r="CJ2" t="s">
        <v>481</v>
      </c>
      <c r="CK2" t="s">
        <v>482</v>
      </c>
      <c r="CL2" t="s">
        <v>483</v>
      </c>
      <c r="CM2" t="s">
        <v>484</v>
      </c>
      <c r="CN2" t="s">
        <v>485</v>
      </c>
      <c r="CO2" t="s">
        <v>486</v>
      </c>
      <c r="CP2" t="s">
        <v>487</v>
      </c>
      <c r="CQ2" t="s">
        <v>488</v>
      </c>
      <c r="CR2" t="s">
        <v>489</v>
      </c>
      <c r="CS2" t="s">
        <v>490</v>
      </c>
      <c r="CT2" t="s">
        <v>491</v>
      </c>
      <c r="CU2" t="s">
        <v>492</v>
      </c>
      <c r="CV2" t="s">
        <v>493</v>
      </c>
      <c r="CW2" t="s">
        <v>494</v>
      </c>
      <c r="CX2" t="s">
        <v>495</v>
      </c>
      <c r="CY2" t="s">
        <v>496</v>
      </c>
      <c r="CZ2" t="s">
        <v>497</v>
      </c>
      <c r="DA2" t="s">
        <v>498</v>
      </c>
      <c r="DB2" t="s">
        <v>499</v>
      </c>
      <c r="DC2" t="s">
        <v>500</v>
      </c>
      <c r="DD2" t="s">
        <v>501</v>
      </c>
      <c r="DE2" t="s">
        <v>502</v>
      </c>
      <c r="DF2" t="s">
        <v>503</v>
      </c>
      <c r="DG2" t="s">
        <v>504</v>
      </c>
      <c r="DH2" t="s">
        <v>505</v>
      </c>
      <c r="DI2" t="s">
        <v>506</v>
      </c>
      <c r="DJ2" t="s">
        <v>507</v>
      </c>
      <c r="DK2" t="s">
        <v>508</v>
      </c>
      <c r="DL2" t="s">
        <v>509</v>
      </c>
      <c r="DM2" t="s">
        <v>510</v>
      </c>
      <c r="DN2" t="s">
        <v>511</v>
      </c>
      <c r="DO2" t="s">
        <v>512</v>
      </c>
      <c r="DP2" t="s">
        <v>513</v>
      </c>
      <c r="DQ2" t="s">
        <v>514</v>
      </c>
      <c r="DR2" t="s">
        <v>515</v>
      </c>
      <c r="DS2" t="s">
        <v>516</v>
      </c>
      <c r="DT2" t="s">
        <v>517</v>
      </c>
      <c r="DU2" t="s">
        <v>518</v>
      </c>
      <c r="DV2" t="s">
        <v>519</v>
      </c>
      <c r="DW2" t="s">
        <v>520</v>
      </c>
      <c r="DX2" t="s">
        <v>521</v>
      </c>
      <c r="DY2" t="s">
        <v>522</v>
      </c>
      <c r="DZ2" t="s">
        <v>523</v>
      </c>
      <c r="EA2" t="s">
        <v>524</v>
      </c>
      <c r="EB2" t="s">
        <v>525</v>
      </c>
      <c r="EC2" t="s">
        <v>526</v>
      </c>
      <c r="ED2" t="s">
        <v>527</v>
      </c>
      <c r="EE2" t="s">
        <v>528</v>
      </c>
      <c r="EF2" t="s">
        <v>529</v>
      </c>
      <c r="EG2" t="s">
        <v>530</v>
      </c>
      <c r="EH2" t="s">
        <v>531</v>
      </c>
      <c r="EI2" t="s">
        <v>532</v>
      </c>
      <c r="EJ2" t="s">
        <v>533</v>
      </c>
      <c r="EK2" t="s">
        <v>534</v>
      </c>
      <c r="EL2" t="s">
        <v>535</v>
      </c>
      <c r="EM2" t="s">
        <v>536</v>
      </c>
      <c r="EN2" t="s">
        <v>537</v>
      </c>
      <c r="EO2" t="s">
        <v>538</v>
      </c>
      <c r="EP2" t="s">
        <v>539</v>
      </c>
      <c r="EQ2" t="s">
        <v>540</v>
      </c>
      <c r="ER2" t="s">
        <v>541</v>
      </c>
      <c r="ES2" t="s">
        <v>542</v>
      </c>
      <c r="ET2" t="s">
        <v>543</v>
      </c>
      <c r="EU2" t="s">
        <v>544</v>
      </c>
      <c r="EV2" t="s">
        <v>545</v>
      </c>
      <c r="EW2" t="s">
        <v>546</v>
      </c>
      <c r="EX2" t="s">
        <v>547</v>
      </c>
      <c r="EY2" t="s">
        <v>548</v>
      </c>
      <c r="EZ2" t="s">
        <v>549</v>
      </c>
      <c r="FA2" t="s">
        <v>550</v>
      </c>
      <c r="FB2" t="s">
        <v>551</v>
      </c>
      <c r="FC2" t="s">
        <v>552</v>
      </c>
      <c r="FD2" t="s">
        <v>553</v>
      </c>
      <c r="FE2" t="s">
        <v>554</v>
      </c>
      <c r="FF2" t="s">
        <v>555</v>
      </c>
      <c r="FG2" t="s">
        <v>556</v>
      </c>
      <c r="FH2" t="s">
        <v>557</v>
      </c>
      <c r="FI2" t="s">
        <v>558</v>
      </c>
      <c r="FJ2" t="s">
        <v>559</v>
      </c>
      <c r="FK2" t="s">
        <v>560</v>
      </c>
      <c r="FL2" t="s">
        <v>561</v>
      </c>
      <c r="FM2" t="s">
        <v>562</v>
      </c>
      <c r="FN2" t="s">
        <v>563</v>
      </c>
      <c r="FO2" t="s">
        <v>564</v>
      </c>
      <c r="FP2" t="s">
        <v>565</v>
      </c>
      <c r="FQ2" t="s">
        <v>566</v>
      </c>
      <c r="FR2" t="s">
        <v>567</v>
      </c>
      <c r="FS2" t="s">
        <v>568</v>
      </c>
      <c r="FT2" t="s">
        <v>569</v>
      </c>
      <c r="FU2" t="s">
        <v>570</v>
      </c>
      <c r="FV2" t="s">
        <v>571</v>
      </c>
      <c r="FW2" t="s">
        <v>572</v>
      </c>
      <c r="FX2" t="s">
        <v>573</v>
      </c>
      <c r="FY2" t="s">
        <v>574</v>
      </c>
      <c r="FZ2" t="s">
        <v>575</v>
      </c>
      <c r="GA2" t="s">
        <v>576</v>
      </c>
      <c r="GB2" t="s">
        <v>577</v>
      </c>
      <c r="GC2" t="s">
        <v>578</v>
      </c>
      <c r="GD2" t="s">
        <v>579</v>
      </c>
      <c r="GE2" t="s">
        <v>580</v>
      </c>
      <c r="GF2" t="s">
        <v>581</v>
      </c>
      <c r="GG2" t="s">
        <v>582</v>
      </c>
      <c r="GH2" t="s">
        <v>583</v>
      </c>
      <c r="GI2" t="s">
        <v>584</v>
      </c>
      <c r="GJ2" t="s">
        <v>585</v>
      </c>
      <c r="GK2" t="s">
        <v>586</v>
      </c>
      <c r="GL2" t="s">
        <v>587</v>
      </c>
      <c r="GM2" t="s">
        <v>588</v>
      </c>
      <c r="GN2" t="s">
        <v>589</v>
      </c>
      <c r="GO2" t="s">
        <v>590</v>
      </c>
      <c r="GP2" t="s">
        <v>591</v>
      </c>
      <c r="GQ2" t="s">
        <v>592</v>
      </c>
      <c r="GR2" t="s">
        <v>593</v>
      </c>
      <c r="GS2" t="s">
        <v>594</v>
      </c>
      <c r="GT2" t="s">
        <v>595</v>
      </c>
      <c r="GU2" t="s">
        <v>596</v>
      </c>
      <c r="GV2" t="s">
        <v>597</v>
      </c>
      <c r="GW2" t="s">
        <v>598</v>
      </c>
      <c r="GX2" t="s">
        <v>599</v>
      </c>
      <c r="GY2" t="s">
        <v>600</v>
      </c>
      <c r="GZ2" t="s">
        <v>601</v>
      </c>
      <c r="HA2" t="s">
        <v>602</v>
      </c>
      <c r="HB2" t="s">
        <v>603</v>
      </c>
      <c r="HC2" t="s">
        <v>604</v>
      </c>
      <c r="HD2" t="s">
        <v>605</v>
      </c>
      <c r="HE2" t="s">
        <v>606</v>
      </c>
      <c r="HF2" t="s">
        <v>607</v>
      </c>
      <c r="HG2" t="s">
        <v>608</v>
      </c>
      <c r="HH2" t="s">
        <v>609</v>
      </c>
      <c r="HI2" t="s">
        <v>610</v>
      </c>
      <c r="HJ2" t="s">
        <v>611</v>
      </c>
      <c r="HK2" t="s">
        <v>612</v>
      </c>
      <c r="HL2" t="s">
        <v>613</v>
      </c>
      <c r="HM2" t="s">
        <v>614</v>
      </c>
      <c r="HN2" t="s">
        <v>615</v>
      </c>
      <c r="HO2" t="s">
        <v>616</v>
      </c>
      <c r="HP2" t="s">
        <v>617</v>
      </c>
      <c r="HQ2" t="s">
        <v>618</v>
      </c>
      <c r="HR2" t="s">
        <v>619</v>
      </c>
      <c r="HS2" t="s">
        <v>620</v>
      </c>
      <c r="HT2" t="s">
        <v>621</v>
      </c>
      <c r="HU2" t="s">
        <v>622</v>
      </c>
      <c r="HV2" t="s">
        <v>623</v>
      </c>
      <c r="HW2" t="s">
        <v>624</v>
      </c>
      <c r="HX2" t="s">
        <v>625</v>
      </c>
      <c r="HY2" t="s">
        <v>626</v>
      </c>
      <c r="HZ2" t="s">
        <v>627</v>
      </c>
      <c r="IA2" t="s">
        <v>628</v>
      </c>
      <c r="IB2" t="s">
        <v>629</v>
      </c>
      <c r="IC2" t="s">
        <v>630</v>
      </c>
      <c r="ID2" t="s">
        <v>631</v>
      </c>
      <c r="IE2" t="s">
        <v>632</v>
      </c>
      <c r="IF2" t="s">
        <v>633</v>
      </c>
      <c r="IG2" t="s">
        <v>634</v>
      </c>
      <c r="IH2" t="s">
        <v>635</v>
      </c>
      <c r="II2" t="s">
        <v>636</v>
      </c>
      <c r="IJ2" t="s">
        <v>637</v>
      </c>
      <c r="IK2" t="s">
        <v>638</v>
      </c>
      <c r="IL2" t="s">
        <v>639</v>
      </c>
      <c r="IM2" t="s">
        <v>640</v>
      </c>
      <c r="IN2" t="s">
        <v>641</v>
      </c>
      <c r="IO2" t="s">
        <v>642</v>
      </c>
      <c r="IP2" t="s">
        <v>643</v>
      </c>
      <c r="IQ2" t="s">
        <v>644</v>
      </c>
      <c r="IR2" t="s">
        <v>645</v>
      </c>
      <c r="IS2" t="s">
        <v>646</v>
      </c>
      <c r="IT2" t="s">
        <v>647</v>
      </c>
      <c r="IU2" t="s">
        <v>648</v>
      </c>
      <c r="IV2" t="s">
        <v>649</v>
      </c>
      <c r="IW2" t="s">
        <v>650</v>
      </c>
      <c r="IX2" t="s">
        <v>651</v>
      </c>
      <c r="IY2" t="s">
        <v>652</v>
      </c>
      <c r="IZ2" t="s">
        <v>653</v>
      </c>
      <c r="JA2" t="s">
        <v>654</v>
      </c>
      <c r="JB2" t="s">
        <v>655</v>
      </c>
      <c r="JC2" t="s">
        <v>656</v>
      </c>
      <c r="JD2" t="s">
        <v>657</v>
      </c>
      <c r="JE2" t="s">
        <v>658</v>
      </c>
      <c r="JF2" t="s">
        <v>659</v>
      </c>
      <c r="JG2" t="s">
        <v>660</v>
      </c>
      <c r="JH2" t="s">
        <v>661</v>
      </c>
      <c r="JI2" t="s">
        <v>662</v>
      </c>
      <c r="JJ2" t="s">
        <v>663</v>
      </c>
      <c r="JK2" t="s">
        <v>664</v>
      </c>
      <c r="JL2" t="s">
        <v>665</v>
      </c>
      <c r="JM2" t="s">
        <v>666</v>
      </c>
      <c r="JN2" t="s">
        <v>667</v>
      </c>
      <c r="JO2" t="s">
        <v>668</v>
      </c>
      <c r="JP2" t="s">
        <v>669</v>
      </c>
      <c r="JQ2" t="s">
        <v>670</v>
      </c>
      <c r="JR2" t="s">
        <v>671</v>
      </c>
      <c r="JS2" t="s">
        <v>672</v>
      </c>
      <c r="JT2" t="s">
        <v>673</v>
      </c>
      <c r="JU2" t="s">
        <v>674</v>
      </c>
      <c r="JV2" t="s">
        <v>675</v>
      </c>
      <c r="JW2" t="s">
        <v>676</v>
      </c>
      <c r="JX2" t="s">
        <v>677</v>
      </c>
      <c r="JY2" t="s">
        <v>678</v>
      </c>
      <c r="JZ2" t="s">
        <v>679</v>
      </c>
      <c r="KA2" t="s">
        <v>680</v>
      </c>
      <c r="KB2" t="s">
        <v>681</v>
      </c>
      <c r="KC2" t="s">
        <v>682</v>
      </c>
      <c r="KD2" t="s">
        <v>683</v>
      </c>
      <c r="KE2" t="s">
        <v>684</v>
      </c>
      <c r="KF2" t="s">
        <v>685</v>
      </c>
      <c r="KG2" t="s">
        <v>686</v>
      </c>
      <c r="KH2" t="s">
        <v>687</v>
      </c>
      <c r="KI2" t="s">
        <v>688</v>
      </c>
      <c r="KJ2" t="s">
        <v>689</v>
      </c>
      <c r="KK2" t="s">
        <v>690</v>
      </c>
      <c r="KL2" t="s">
        <v>691</v>
      </c>
      <c r="KM2" t="s">
        <v>692</v>
      </c>
      <c r="KN2" t="s">
        <v>693</v>
      </c>
      <c r="KO2" t="s">
        <v>694</v>
      </c>
      <c r="KP2" t="s">
        <v>695</v>
      </c>
      <c r="KQ2" t="s">
        <v>696</v>
      </c>
      <c r="KR2" t="s">
        <v>697</v>
      </c>
      <c r="KS2" t="s">
        <v>698</v>
      </c>
      <c r="KT2" t="s">
        <v>699</v>
      </c>
      <c r="KU2" t="s">
        <v>700</v>
      </c>
      <c r="KV2" t="s">
        <v>701</v>
      </c>
      <c r="KW2" t="s">
        <v>702</v>
      </c>
      <c r="KX2" t="s">
        <v>703</v>
      </c>
      <c r="KY2" t="s">
        <v>704</v>
      </c>
      <c r="KZ2" t="s">
        <v>705</v>
      </c>
      <c r="LA2" t="s">
        <v>706</v>
      </c>
      <c r="LB2" t="s">
        <v>707</v>
      </c>
      <c r="LC2" t="s">
        <v>708</v>
      </c>
      <c r="LD2" t="s">
        <v>709</v>
      </c>
      <c r="LE2" t="s">
        <v>710</v>
      </c>
      <c r="LF2" t="s">
        <v>711</v>
      </c>
      <c r="LG2" t="s">
        <v>712</v>
      </c>
      <c r="LH2" t="s">
        <v>713</v>
      </c>
      <c r="LI2" t="s">
        <v>714</v>
      </c>
      <c r="LJ2" t="s">
        <v>715</v>
      </c>
      <c r="LK2" t="s">
        <v>716</v>
      </c>
      <c r="LL2" t="s">
        <v>717</v>
      </c>
      <c r="LM2" t="s">
        <v>718</v>
      </c>
      <c r="LN2" t="s">
        <v>719</v>
      </c>
      <c r="LO2" t="s">
        <v>720</v>
      </c>
      <c r="LP2" t="s">
        <v>721</v>
      </c>
      <c r="LQ2" t="s">
        <v>722</v>
      </c>
      <c r="LR2" t="s">
        <v>723</v>
      </c>
      <c r="LS2" t="s">
        <v>724</v>
      </c>
      <c r="LT2" t="s">
        <v>725</v>
      </c>
      <c r="LU2" t="s">
        <v>726</v>
      </c>
      <c r="LV2" t="s">
        <v>727</v>
      </c>
      <c r="LW2" t="s">
        <v>728</v>
      </c>
      <c r="LX2" t="s">
        <v>729</v>
      </c>
      <c r="LY2" t="s">
        <v>730</v>
      </c>
      <c r="LZ2" t="s">
        <v>731</v>
      </c>
      <c r="MA2" t="s">
        <v>732</v>
      </c>
      <c r="MB2" t="s">
        <v>733</v>
      </c>
      <c r="MC2" t="s">
        <v>734</v>
      </c>
      <c r="MD2" t="s">
        <v>735</v>
      </c>
      <c r="ME2" t="s">
        <v>736</v>
      </c>
      <c r="MF2" t="s">
        <v>737</v>
      </c>
      <c r="MG2" t="s">
        <v>738</v>
      </c>
      <c r="MH2" t="s">
        <v>739</v>
      </c>
      <c r="MI2" t="s">
        <v>740</v>
      </c>
      <c r="MJ2" t="s">
        <v>741</v>
      </c>
      <c r="MK2" t="s">
        <v>742</v>
      </c>
      <c r="ML2" t="s">
        <v>743</v>
      </c>
      <c r="MM2" t="s">
        <v>744</v>
      </c>
      <c r="MN2" t="s">
        <v>745</v>
      </c>
      <c r="MO2" t="s">
        <v>746</v>
      </c>
      <c r="MP2" t="s">
        <v>747</v>
      </c>
      <c r="MQ2" t="s">
        <v>748</v>
      </c>
      <c r="MR2" t="s">
        <v>749</v>
      </c>
      <c r="MS2" t="s">
        <v>750</v>
      </c>
      <c r="MT2" t="s">
        <v>751</v>
      </c>
      <c r="MU2" t="s">
        <v>752</v>
      </c>
      <c r="MV2" t="s">
        <v>753</v>
      </c>
      <c r="MW2" t="s">
        <v>754</v>
      </c>
      <c r="MX2" t="s">
        <v>755</v>
      </c>
      <c r="MY2" t="s">
        <v>756</v>
      </c>
      <c r="MZ2" t="s">
        <v>757</v>
      </c>
      <c r="NA2" t="s">
        <v>758</v>
      </c>
      <c r="NB2" t="s">
        <v>759</v>
      </c>
      <c r="NC2" t="s">
        <v>760</v>
      </c>
    </row>
    <row r="3" spans="2:367">
      <c r="B3" t="s">
        <v>65</v>
      </c>
      <c r="C3" t="s">
        <v>761</v>
      </c>
      <c r="D3" t="s">
        <v>762</v>
      </c>
      <c r="E3" t="s">
        <v>96</v>
      </c>
      <c r="F3" t="s">
        <v>107</v>
      </c>
      <c r="G3" t="s">
        <v>118</v>
      </c>
      <c r="H3" t="s">
        <v>130</v>
      </c>
      <c r="I3" t="s">
        <v>144</v>
      </c>
      <c r="J3" t="s">
        <v>153</v>
      </c>
      <c r="K3" t="s">
        <v>763</v>
      </c>
      <c r="L3" t="s">
        <v>166</v>
      </c>
      <c r="M3" t="s">
        <v>179</v>
      </c>
      <c r="N3" t="s">
        <v>190</v>
      </c>
      <c r="O3" t="s">
        <v>206</v>
      </c>
      <c r="P3" t="s">
        <v>215</v>
      </c>
      <c r="Q3" t="s">
        <v>226</v>
      </c>
      <c r="R3" t="s">
        <v>242</v>
      </c>
      <c r="S3" t="s">
        <v>259</v>
      </c>
      <c r="T3" t="s">
        <v>272</v>
      </c>
      <c r="U3" t="s">
        <v>286</v>
      </c>
      <c r="V3" t="s">
        <v>305</v>
      </c>
      <c r="W3" t="s">
        <v>319</v>
      </c>
      <c r="X3" t="s">
        <v>764</v>
      </c>
      <c r="Y3" t="s">
        <v>322</v>
      </c>
      <c r="Z3" t="s">
        <v>343</v>
      </c>
      <c r="AA3" t="s">
        <v>352</v>
      </c>
      <c r="AB3" t="s">
        <v>368</v>
      </c>
      <c r="AC3" t="s">
        <v>375</v>
      </c>
      <c r="AD3" t="s">
        <v>765</v>
      </c>
      <c r="AE3" t="s">
        <v>399</v>
      </c>
      <c r="AF3" t="s">
        <v>407</v>
      </c>
      <c r="AG3" t="s">
        <v>412</v>
      </c>
      <c r="AH3" t="s">
        <v>766</v>
      </c>
      <c r="AK3" t="s">
        <v>767</v>
      </c>
      <c r="AL3" t="s">
        <v>768</v>
      </c>
      <c r="AM3" t="s">
        <v>769</v>
      </c>
      <c r="AN3" t="s">
        <v>770</v>
      </c>
      <c r="AO3" t="s">
        <v>771</v>
      </c>
      <c r="AP3" t="s">
        <v>772</v>
      </c>
      <c r="AQ3" t="s">
        <v>773</v>
      </c>
      <c r="AR3" t="s">
        <v>774</v>
      </c>
      <c r="AS3" t="s">
        <v>775</v>
      </c>
      <c r="AT3" t="s">
        <v>776</v>
      </c>
      <c r="AU3" t="s">
        <v>777</v>
      </c>
      <c r="AV3" t="s">
        <v>778</v>
      </c>
      <c r="AW3" t="s">
        <v>779</v>
      </c>
      <c r="AX3" t="s">
        <v>780</v>
      </c>
      <c r="AY3" t="s">
        <v>781</v>
      </c>
      <c r="AZ3" t="s">
        <v>782</v>
      </c>
      <c r="BA3" t="s">
        <v>783</v>
      </c>
      <c r="BB3" t="s">
        <v>784</v>
      </c>
      <c r="BC3" t="s">
        <v>785</v>
      </c>
      <c r="BD3" t="s">
        <v>786</v>
      </c>
      <c r="BE3" t="s">
        <v>787</v>
      </c>
      <c r="BF3" t="s">
        <v>788</v>
      </c>
      <c r="BG3" t="s">
        <v>789</v>
      </c>
      <c r="BH3" t="s">
        <v>790</v>
      </c>
      <c r="BI3" t="s">
        <v>791</v>
      </c>
      <c r="BJ3" t="s">
        <v>792</v>
      </c>
      <c r="BK3" t="s">
        <v>793</v>
      </c>
      <c r="BL3" t="s">
        <v>794</v>
      </c>
      <c r="BM3" t="s">
        <v>795</v>
      </c>
      <c r="BN3" t="s">
        <v>796</v>
      </c>
      <c r="BO3" t="s">
        <v>797</v>
      </c>
      <c r="BP3" t="s">
        <v>798</v>
      </c>
      <c r="BQ3" t="s">
        <v>799</v>
      </c>
      <c r="BR3" t="s">
        <v>800</v>
      </c>
      <c r="BS3" t="s">
        <v>801</v>
      </c>
      <c r="BT3" t="s">
        <v>802</v>
      </c>
      <c r="BU3" t="s">
        <v>803</v>
      </c>
      <c r="BV3" t="s">
        <v>804</v>
      </c>
      <c r="BW3" t="s">
        <v>805</v>
      </c>
      <c r="BX3" t="s">
        <v>806</v>
      </c>
      <c r="BY3" t="s">
        <v>807</v>
      </c>
      <c r="BZ3" t="s">
        <v>808</v>
      </c>
      <c r="CA3" t="s">
        <v>809</v>
      </c>
      <c r="CB3" t="s">
        <v>810</v>
      </c>
      <c r="CC3" t="s">
        <v>811</v>
      </c>
      <c r="CD3" t="s">
        <v>812</v>
      </c>
      <c r="CE3" t="s">
        <v>813</v>
      </c>
      <c r="CF3" t="s">
        <v>814</v>
      </c>
      <c r="CG3" t="s">
        <v>815</v>
      </c>
      <c r="CH3" t="s">
        <v>816</v>
      </c>
      <c r="CI3" t="s">
        <v>817</v>
      </c>
      <c r="CJ3" t="s">
        <v>818</v>
      </c>
      <c r="CK3" t="s">
        <v>819</v>
      </c>
      <c r="CL3" t="s">
        <v>820</v>
      </c>
      <c r="CM3" t="s">
        <v>821</v>
      </c>
      <c r="CN3" t="s">
        <v>822</v>
      </c>
      <c r="CO3" t="s">
        <v>823</v>
      </c>
      <c r="CP3" t="s">
        <v>824</v>
      </c>
      <c r="CQ3" t="s">
        <v>825</v>
      </c>
      <c r="CR3" t="s">
        <v>826</v>
      </c>
      <c r="CS3" t="s">
        <v>827</v>
      </c>
      <c r="CT3" t="s">
        <v>828</v>
      </c>
      <c r="CU3" t="s">
        <v>829</v>
      </c>
      <c r="CV3" t="s">
        <v>830</v>
      </c>
      <c r="CW3" t="s">
        <v>831</v>
      </c>
      <c r="CX3" t="s">
        <v>832</v>
      </c>
      <c r="CY3" t="s">
        <v>833</v>
      </c>
      <c r="CZ3" t="s">
        <v>834</v>
      </c>
      <c r="DA3" t="s">
        <v>835</v>
      </c>
      <c r="DB3" t="s">
        <v>836</v>
      </c>
      <c r="DC3" t="s">
        <v>837</v>
      </c>
      <c r="DD3" t="s">
        <v>838</v>
      </c>
      <c r="DE3" t="s">
        <v>839</v>
      </c>
      <c r="DF3" t="s">
        <v>840</v>
      </c>
      <c r="DG3" t="s">
        <v>841</v>
      </c>
      <c r="DH3" t="s">
        <v>842</v>
      </c>
      <c r="DI3" t="s">
        <v>843</v>
      </c>
      <c r="DJ3" t="s">
        <v>844</v>
      </c>
      <c r="DK3" t="s">
        <v>845</v>
      </c>
      <c r="DL3" t="s">
        <v>846</v>
      </c>
      <c r="DM3" t="s">
        <v>847</v>
      </c>
      <c r="DN3" t="s">
        <v>848</v>
      </c>
      <c r="DO3" t="s">
        <v>849</v>
      </c>
      <c r="DP3" t="s">
        <v>850</v>
      </c>
      <c r="DQ3" t="s">
        <v>851</v>
      </c>
      <c r="DR3" t="s">
        <v>852</v>
      </c>
      <c r="DS3" t="s">
        <v>853</v>
      </c>
      <c r="DT3" t="s">
        <v>854</v>
      </c>
      <c r="DU3" t="s">
        <v>855</v>
      </c>
      <c r="DV3" t="s">
        <v>856</v>
      </c>
      <c r="DW3" t="s">
        <v>857</v>
      </c>
      <c r="DX3" t="s">
        <v>858</v>
      </c>
      <c r="DY3" t="s">
        <v>859</v>
      </c>
      <c r="DZ3" t="s">
        <v>860</v>
      </c>
      <c r="EA3" t="s">
        <v>861</v>
      </c>
      <c r="EB3" t="s">
        <v>862</v>
      </c>
      <c r="EC3" t="s">
        <v>863</v>
      </c>
      <c r="ED3" t="s">
        <v>864</v>
      </c>
      <c r="EE3" t="s">
        <v>865</v>
      </c>
      <c r="EF3" t="s">
        <v>866</v>
      </c>
      <c r="EG3" t="s">
        <v>867</v>
      </c>
      <c r="EH3" t="s">
        <v>868</v>
      </c>
      <c r="EI3" t="s">
        <v>869</v>
      </c>
      <c r="EJ3" t="s">
        <v>870</v>
      </c>
      <c r="EK3" t="s">
        <v>871</v>
      </c>
      <c r="EL3" t="s">
        <v>872</v>
      </c>
      <c r="EM3" t="s">
        <v>873</v>
      </c>
      <c r="EN3" t="s">
        <v>874</v>
      </c>
      <c r="EO3" t="s">
        <v>875</v>
      </c>
      <c r="EP3" t="s">
        <v>876</v>
      </c>
      <c r="EQ3" t="s">
        <v>877</v>
      </c>
      <c r="ER3" t="s">
        <v>878</v>
      </c>
      <c r="ES3" t="s">
        <v>879</v>
      </c>
      <c r="ET3" t="s">
        <v>880</v>
      </c>
      <c r="EU3" t="s">
        <v>881</v>
      </c>
      <c r="EV3" t="s">
        <v>882</v>
      </c>
      <c r="EW3" t="s">
        <v>883</v>
      </c>
      <c r="EX3" t="s">
        <v>884</v>
      </c>
      <c r="EY3" t="s">
        <v>885</v>
      </c>
      <c r="EZ3" t="s">
        <v>886</v>
      </c>
      <c r="FA3" t="s">
        <v>887</v>
      </c>
      <c r="FB3" t="s">
        <v>888</v>
      </c>
      <c r="FC3" t="s">
        <v>889</v>
      </c>
      <c r="FD3" t="s">
        <v>890</v>
      </c>
      <c r="FE3" t="s">
        <v>891</v>
      </c>
      <c r="FF3" t="s">
        <v>892</v>
      </c>
      <c r="FG3" t="s">
        <v>893</v>
      </c>
      <c r="FH3" t="s">
        <v>894</v>
      </c>
      <c r="FI3" t="s">
        <v>895</v>
      </c>
      <c r="FJ3" t="s">
        <v>896</v>
      </c>
      <c r="FK3" t="s">
        <v>897</v>
      </c>
      <c r="FL3" t="s">
        <v>898</v>
      </c>
      <c r="FM3" t="s">
        <v>899</v>
      </c>
      <c r="FN3" t="s">
        <v>900</v>
      </c>
      <c r="FO3" t="s">
        <v>901</v>
      </c>
      <c r="FP3" t="s">
        <v>902</v>
      </c>
      <c r="FQ3" t="s">
        <v>903</v>
      </c>
      <c r="FR3" t="s">
        <v>904</v>
      </c>
      <c r="FS3" t="s">
        <v>905</v>
      </c>
      <c r="FT3" t="s">
        <v>906</v>
      </c>
      <c r="FU3" t="s">
        <v>907</v>
      </c>
      <c r="FV3" t="s">
        <v>908</v>
      </c>
      <c r="FW3" t="s">
        <v>909</v>
      </c>
      <c r="FX3" t="s">
        <v>910</v>
      </c>
      <c r="FY3" t="s">
        <v>911</v>
      </c>
      <c r="FZ3" t="s">
        <v>912</v>
      </c>
      <c r="GA3" t="s">
        <v>913</v>
      </c>
      <c r="GB3" t="s">
        <v>914</v>
      </c>
      <c r="GC3" t="s">
        <v>915</v>
      </c>
      <c r="GD3" t="s">
        <v>916</v>
      </c>
      <c r="GE3" t="s">
        <v>917</v>
      </c>
      <c r="GF3" t="s">
        <v>918</v>
      </c>
      <c r="GG3" t="s">
        <v>919</v>
      </c>
      <c r="GH3" t="s">
        <v>920</v>
      </c>
      <c r="GI3" t="s">
        <v>921</v>
      </c>
      <c r="GJ3" t="s">
        <v>922</v>
      </c>
      <c r="GK3" t="s">
        <v>923</v>
      </c>
      <c r="GL3" t="s">
        <v>924</v>
      </c>
      <c r="GM3" t="s">
        <v>925</v>
      </c>
      <c r="GN3" t="s">
        <v>926</v>
      </c>
      <c r="GO3" t="s">
        <v>927</v>
      </c>
      <c r="GP3" t="s">
        <v>928</v>
      </c>
      <c r="GQ3" t="s">
        <v>929</v>
      </c>
      <c r="GR3" t="s">
        <v>930</v>
      </c>
      <c r="GS3" t="s">
        <v>931</v>
      </c>
      <c r="GT3" t="s">
        <v>932</v>
      </c>
      <c r="GU3" t="s">
        <v>933</v>
      </c>
      <c r="GV3" t="s">
        <v>934</v>
      </c>
      <c r="GW3" t="s">
        <v>935</v>
      </c>
      <c r="GX3" t="s">
        <v>936</v>
      </c>
      <c r="GY3" t="s">
        <v>937</v>
      </c>
      <c r="GZ3" t="s">
        <v>938</v>
      </c>
      <c r="HA3" t="s">
        <v>939</v>
      </c>
      <c r="HB3" t="s">
        <v>940</v>
      </c>
      <c r="HC3" t="s">
        <v>941</v>
      </c>
      <c r="HD3" t="s">
        <v>942</v>
      </c>
      <c r="HE3" t="s">
        <v>943</v>
      </c>
      <c r="HF3" t="s">
        <v>944</v>
      </c>
      <c r="HG3" t="s">
        <v>945</v>
      </c>
      <c r="HH3" t="s">
        <v>946</v>
      </c>
      <c r="HI3" t="s">
        <v>947</v>
      </c>
      <c r="HJ3" t="s">
        <v>948</v>
      </c>
      <c r="HK3" t="s">
        <v>949</v>
      </c>
      <c r="HL3" t="s">
        <v>950</v>
      </c>
      <c r="HM3" t="s">
        <v>951</v>
      </c>
      <c r="HN3" t="s">
        <v>952</v>
      </c>
      <c r="HO3" t="s">
        <v>953</v>
      </c>
      <c r="HP3" t="s">
        <v>954</v>
      </c>
      <c r="HQ3" t="s">
        <v>955</v>
      </c>
      <c r="HR3" t="s">
        <v>956</v>
      </c>
      <c r="HS3" t="s">
        <v>957</v>
      </c>
      <c r="HT3" t="s">
        <v>958</v>
      </c>
      <c r="HU3" t="s">
        <v>959</v>
      </c>
      <c r="HV3" t="s">
        <v>960</v>
      </c>
      <c r="HW3" t="s">
        <v>961</v>
      </c>
      <c r="HX3" t="s">
        <v>962</v>
      </c>
      <c r="HY3" t="s">
        <v>963</v>
      </c>
      <c r="HZ3" t="s">
        <v>964</v>
      </c>
      <c r="IA3" t="s">
        <v>965</v>
      </c>
      <c r="IB3" t="s">
        <v>966</v>
      </c>
      <c r="IC3" t="s">
        <v>967</v>
      </c>
      <c r="ID3" t="s">
        <v>968</v>
      </c>
      <c r="IE3" t="s">
        <v>969</v>
      </c>
      <c r="IF3" t="s">
        <v>970</v>
      </c>
      <c r="IG3" t="s">
        <v>971</v>
      </c>
      <c r="IH3" t="s">
        <v>972</v>
      </c>
      <c r="II3" t="s">
        <v>973</v>
      </c>
      <c r="IJ3" t="s">
        <v>974</v>
      </c>
      <c r="IK3" t="s">
        <v>975</v>
      </c>
      <c r="IL3" t="s">
        <v>976</v>
      </c>
      <c r="IM3" t="s">
        <v>977</v>
      </c>
      <c r="IN3" t="s">
        <v>978</v>
      </c>
      <c r="IO3" t="s">
        <v>979</v>
      </c>
      <c r="IP3" t="s">
        <v>980</v>
      </c>
      <c r="IQ3" t="s">
        <v>981</v>
      </c>
      <c r="IR3" t="s">
        <v>982</v>
      </c>
      <c r="IS3" t="s">
        <v>983</v>
      </c>
      <c r="IT3" t="s">
        <v>984</v>
      </c>
      <c r="IU3" t="s">
        <v>985</v>
      </c>
      <c r="IV3" t="s">
        <v>986</v>
      </c>
      <c r="IW3" t="s">
        <v>987</v>
      </c>
      <c r="IX3" t="s">
        <v>988</v>
      </c>
      <c r="IY3" t="s">
        <v>989</v>
      </c>
      <c r="IZ3" t="s">
        <v>990</v>
      </c>
      <c r="JA3" t="s">
        <v>991</v>
      </c>
      <c r="JB3" t="s">
        <v>992</v>
      </c>
      <c r="JC3" t="s">
        <v>993</v>
      </c>
      <c r="JD3" t="s">
        <v>994</v>
      </c>
      <c r="JE3" t="s">
        <v>995</v>
      </c>
      <c r="JF3" t="s">
        <v>996</v>
      </c>
      <c r="JG3" t="s">
        <v>997</v>
      </c>
      <c r="JH3" t="s">
        <v>998</v>
      </c>
      <c r="JI3" t="s">
        <v>999</v>
      </c>
      <c r="JJ3" t="s">
        <v>1000</v>
      </c>
      <c r="JK3" t="s">
        <v>1001</v>
      </c>
      <c r="JL3" t="s">
        <v>1002</v>
      </c>
      <c r="JM3" t="s">
        <v>1003</v>
      </c>
      <c r="JN3" t="s">
        <v>1004</v>
      </c>
      <c r="JO3" t="s">
        <v>1005</v>
      </c>
      <c r="JP3" t="s">
        <v>1006</v>
      </c>
      <c r="JQ3" t="s">
        <v>1007</v>
      </c>
      <c r="JR3" t="s">
        <v>1008</v>
      </c>
      <c r="JS3" t="s">
        <v>1009</v>
      </c>
      <c r="JT3" t="s">
        <v>1010</v>
      </c>
      <c r="JU3" t="s">
        <v>1011</v>
      </c>
      <c r="JV3" t="s">
        <v>1012</v>
      </c>
      <c r="JW3" t="s">
        <v>1013</v>
      </c>
      <c r="JX3" t="s">
        <v>1014</v>
      </c>
      <c r="JY3" t="s">
        <v>1015</v>
      </c>
      <c r="JZ3" t="s">
        <v>1016</v>
      </c>
      <c r="KA3" t="s">
        <v>1017</v>
      </c>
      <c r="KB3" t="s">
        <v>1018</v>
      </c>
      <c r="KC3" t="s">
        <v>1019</v>
      </c>
      <c r="KD3" t="s">
        <v>1020</v>
      </c>
      <c r="KE3" t="s">
        <v>1021</v>
      </c>
      <c r="KF3" t="s">
        <v>1022</v>
      </c>
      <c r="KG3" t="s">
        <v>1023</v>
      </c>
      <c r="KH3" t="s">
        <v>1024</v>
      </c>
      <c r="KI3" t="s">
        <v>1025</v>
      </c>
      <c r="KJ3" t="s">
        <v>1026</v>
      </c>
      <c r="KK3" t="s">
        <v>1027</v>
      </c>
      <c r="KL3" t="s">
        <v>1028</v>
      </c>
      <c r="KM3" t="s">
        <v>1029</v>
      </c>
      <c r="KN3" t="s">
        <v>1030</v>
      </c>
      <c r="KO3" t="s">
        <v>1031</v>
      </c>
      <c r="KP3" t="s">
        <v>1032</v>
      </c>
      <c r="KQ3" t="s">
        <v>1033</v>
      </c>
      <c r="KR3" t="s">
        <v>1034</v>
      </c>
      <c r="KS3" t="s">
        <v>1035</v>
      </c>
      <c r="KT3" t="s">
        <v>1036</v>
      </c>
      <c r="KU3" t="s">
        <v>1037</v>
      </c>
      <c r="KV3" t="s">
        <v>1038</v>
      </c>
      <c r="KW3" t="s">
        <v>1039</v>
      </c>
      <c r="KX3" t="s">
        <v>1040</v>
      </c>
      <c r="KY3" t="s">
        <v>1041</v>
      </c>
      <c r="KZ3" t="s">
        <v>1042</v>
      </c>
      <c r="LA3" t="s">
        <v>1043</v>
      </c>
      <c r="LB3" t="s">
        <v>1044</v>
      </c>
      <c r="LC3" t="s">
        <v>1045</v>
      </c>
      <c r="LD3" t="s">
        <v>1046</v>
      </c>
      <c r="LE3" t="s">
        <v>1047</v>
      </c>
      <c r="LF3" t="s">
        <v>1048</v>
      </c>
      <c r="LG3" t="s">
        <v>1049</v>
      </c>
      <c r="LH3" t="s">
        <v>1050</v>
      </c>
      <c r="LI3" t="s">
        <v>1051</v>
      </c>
      <c r="LJ3" t="s">
        <v>1052</v>
      </c>
      <c r="LK3" t="s">
        <v>1053</v>
      </c>
      <c r="LL3" t="s">
        <v>1054</v>
      </c>
      <c r="LM3" t="s">
        <v>1055</v>
      </c>
      <c r="LN3" t="s">
        <v>1056</v>
      </c>
      <c r="LP3" t="s">
        <v>1057</v>
      </c>
      <c r="LQ3" t="s">
        <v>1058</v>
      </c>
      <c r="LR3" t="s">
        <v>1059</v>
      </c>
      <c r="LS3" t="s">
        <v>1060</v>
      </c>
      <c r="LT3" t="s">
        <v>1061</v>
      </c>
      <c r="LU3" t="s">
        <v>1062</v>
      </c>
      <c r="LV3" t="s">
        <v>1063</v>
      </c>
      <c r="LW3" t="s">
        <v>1064</v>
      </c>
      <c r="LX3" t="s">
        <v>1065</v>
      </c>
      <c r="LY3" t="s">
        <v>1066</v>
      </c>
      <c r="LZ3" t="s">
        <v>1067</v>
      </c>
      <c r="MA3" t="s">
        <v>1068</v>
      </c>
      <c r="MB3" t="s">
        <v>1069</v>
      </c>
      <c r="MC3" t="s">
        <v>1070</v>
      </c>
      <c r="MD3" t="s">
        <v>1071</v>
      </c>
      <c r="ME3" t="s">
        <v>1072</v>
      </c>
      <c r="MF3" t="s">
        <v>1073</v>
      </c>
      <c r="MG3" t="s">
        <v>1074</v>
      </c>
      <c r="MH3" t="s">
        <v>1075</v>
      </c>
      <c r="MI3" t="s">
        <v>1076</v>
      </c>
      <c r="MJ3" t="s">
        <v>1077</v>
      </c>
      <c r="MK3" t="s">
        <v>1078</v>
      </c>
      <c r="ML3" t="s">
        <v>1079</v>
      </c>
      <c r="MM3" t="s">
        <v>1080</v>
      </c>
      <c r="MN3" t="s">
        <v>1081</v>
      </c>
      <c r="MO3" t="s">
        <v>1082</v>
      </c>
      <c r="MP3" t="s">
        <v>1083</v>
      </c>
      <c r="MQ3" t="s">
        <v>1084</v>
      </c>
      <c r="MR3" t="s">
        <v>1085</v>
      </c>
      <c r="MS3" t="s">
        <v>1086</v>
      </c>
      <c r="MT3" t="s">
        <v>1087</v>
      </c>
      <c r="MU3" t="s">
        <v>1088</v>
      </c>
      <c r="MV3" t="s">
        <v>1089</v>
      </c>
      <c r="MW3" t="s">
        <v>1090</v>
      </c>
      <c r="MX3" t="s">
        <v>1091</v>
      </c>
      <c r="MY3" t="s">
        <v>1092</v>
      </c>
      <c r="MZ3" t="s">
        <v>1093</v>
      </c>
      <c r="NA3" t="s">
        <v>1094</v>
      </c>
      <c r="NB3" t="s">
        <v>1095</v>
      </c>
      <c r="NC3" t="s">
        <v>1096</v>
      </c>
    </row>
    <row r="4" spans="2:367">
      <c r="B4" t="s">
        <v>61</v>
      </c>
      <c r="C4" t="s">
        <v>1097</v>
      </c>
      <c r="D4" t="s">
        <v>1098</v>
      </c>
      <c r="E4" t="s">
        <v>62</v>
      </c>
      <c r="F4" t="s">
        <v>108</v>
      </c>
      <c r="G4" t="s">
        <v>119</v>
      </c>
      <c r="H4" t="s">
        <v>131</v>
      </c>
      <c r="I4" t="s">
        <v>145</v>
      </c>
      <c r="J4" t="s">
        <v>154</v>
      </c>
      <c r="K4" t="s">
        <v>1099</v>
      </c>
      <c r="L4" t="s">
        <v>167</v>
      </c>
      <c r="M4" t="s">
        <v>180</v>
      </c>
      <c r="N4" t="s">
        <v>191</v>
      </c>
      <c r="O4" t="s">
        <v>207</v>
      </c>
      <c r="P4" t="s">
        <v>216</v>
      </c>
      <c r="Q4" t="s">
        <v>227</v>
      </c>
      <c r="R4" t="s">
        <v>243</v>
      </c>
      <c r="S4" t="s">
        <v>260</v>
      </c>
      <c r="T4" t="s">
        <v>273</v>
      </c>
      <c r="U4" t="s">
        <v>287</v>
      </c>
      <c r="V4" t="s">
        <v>306</v>
      </c>
      <c r="W4" t="s">
        <v>320</v>
      </c>
      <c r="X4" t="s">
        <v>1100</v>
      </c>
      <c r="Y4" t="s">
        <v>323</v>
      </c>
      <c r="Z4" t="s">
        <v>344</v>
      </c>
      <c r="AA4" t="s">
        <v>353</v>
      </c>
      <c r="AB4" t="s">
        <v>369</v>
      </c>
      <c r="AC4" t="s">
        <v>376</v>
      </c>
      <c r="AD4" t="s">
        <v>386</v>
      </c>
      <c r="AE4" t="s">
        <v>400</v>
      </c>
      <c r="AF4" t="s">
        <v>408</v>
      </c>
      <c r="AG4" t="s">
        <v>413</v>
      </c>
      <c r="AH4" t="s">
        <v>1101</v>
      </c>
      <c r="AK4" t="s">
        <v>1102</v>
      </c>
      <c r="AL4" t="s">
        <v>1103</v>
      </c>
      <c r="AM4" t="s">
        <v>1104</v>
      </c>
      <c r="AN4" t="s">
        <v>1105</v>
      </c>
      <c r="AO4" t="s">
        <v>1106</v>
      </c>
      <c r="AP4" t="s">
        <v>1107</v>
      </c>
      <c r="AQ4" t="s">
        <v>1108</v>
      </c>
      <c r="AR4" t="s">
        <v>1109</v>
      </c>
      <c r="AS4" t="s">
        <v>1110</v>
      </c>
      <c r="AT4" t="s">
        <v>1111</v>
      </c>
      <c r="AU4" t="s">
        <v>1112</v>
      </c>
      <c r="AV4" t="s">
        <v>1113</v>
      </c>
      <c r="AW4" t="s">
        <v>1114</v>
      </c>
      <c r="AX4" t="s">
        <v>1115</v>
      </c>
      <c r="AY4" t="s">
        <v>1116</v>
      </c>
      <c r="AZ4" t="s">
        <v>1117</v>
      </c>
      <c r="BA4" t="s">
        <v>1118</v>
      </c>
      <c r="BB4" t="s">
        <v>1119</v>
      </c>
      <c r="BC4" t="s">
        <v>1120</v>
      </c>
      <c r="BD4" t="s">
        <v>1121</v>
      </c>
      <c r="BE4" t="s">
        <v>1122</v>
      </c>
      <c r="BF4" t="s">
        <v>1123</v>
      </c>
      <c r="BG4" t="s">
        <v>1124</v>
      </c>
      <c r="BH4" t="s">
        <v>1125</v>
      </c>
      <c r="BI4" t="s">
        <v>1126</v>
      </c>
      <c r="BJ4" t="s">
        <v>1127</v>
      </c>
      <c r="BK4" t="s">
        <v>1128</v>
      </c>
      <c r="BL4" t="s">
        <v>1129</v>
      </c>
      <c r="BM4" t="s">
        <v>1130</v>
      </c>
      <c r="BN4" t="s">
        <v>1131</v>
      </c>
      <c r="BO4" t="s">
        <v>1132</v>
      </c>
      <c r="BP4" t="s">
        <v>1133</v>
      </c>
      <c r="BQ4" t="s">
        <v>1134</v>
      </c>
      <c r="BR4" t="s">
        <v>1135</v>
      </c>
      <c r="BS4" t="s">
        <v>1136</v>
      </c>
      <c r="BT4" t="s">
        <v>1137</v>
      </c>
      <c r="BU4" t="s">
        <v>1138</v>
      </c>
      <c r="BV4" t="s">
        <v>1139</v>
      </c>
      <c r="BW4" t="s">
        <v>1140</v>
      </c>
      <c r="BX4" t="s">
        <v>1141</v>
      </c>
      <c r="BY4" t="s">
        <v>1142</v>
      </c>
      <c r="BZ4" t="s">
        <v>1143</v>
      </c>
      <c r="CA4" t="s">
        <v>1144</v>
      </c>
      <c r="CB4" t="s">
        <v>1145</v>
      </c>
      <c r="CC4" t="s">
        <v>1146</v>
      </c>
      <c r="CD4" t="s">
        <v>1147</v>
      </c>
      <c r="CE4" t="s">
        <v>1148</v>
      </c>
      <c r="CF4" t="s">
        <v>1149</v>
      </c>
      <c r="CG4" t="s">
        <v>1150</v>
      </c>
      <c r="CH4" t="s">
        <v>1151</v>
      </c>
      <c r="CI4" t="s">
        <v>1152</v>
      </c>
      <c r="CJ4" t="s">
        <v>1153</v>
      </c>
      <c r="CK4" t="s">
        <v>1154</v>
      </c>
      <c r="CL4" t="s">
        <v>1155</v>
      </c>
      <c r="CM4" t="s">
        <v>1156</v>
      </c>
      <c r="CN4" t="s">
        <v>1157</v>
      </c>
      <c r="CO4" t="s">
        <v>1158</v>
      </c>
      <c r="CP4" t="s">
        <v>1159</v>
      </c>
      <c r="CQ4" t="s">
        <v>1160</v>
      </c>
      <c r="CR4" t="s">
        <v>1161</v>
      </c>
      <c r="CS4" t="s">
        <v>1162</v>
      </c>
      <c r="CT4" t="s">
        <v>1163</v>
      </c>
      <c r="CU4" t="s">
        <v>1164</v>
      </c>
      <c r="CV4" t="s">
        <v>1165</v>
      </c>
      <c r="CW4" t="s">
        <v>1166</v>
      </c>
      <c r="CX4" t="s">
        <v>1167</v>
      </c>
      <c r="CY4" t="s">
        <v>1168</v>
      </c>
      <c r="CZ4" t="s">
        <v>1169</v>
      </c>
      <c r="DA4" t="s">
        <v>1170</v>
      </c>
      <c r="DB4" t="s">
        <v>1171</v>
      </c>
      <c r="DC4" t="s">
        <v>1172</v>
      </c>
      <c r="DD4" t="s">
        <v>1173</v>
      </c>
      <c r="DE4" t="s">
        <v>1174</v>
      </c>
      <c r="DF4" t="s">
        <v>1175</v>
      </c>
      <c r="DG4" t="s">
        <v>1176</v>
      </c>
      <c r="DH4" t="s">
        <v>1177</v>
      </c>
      <c r="DI4" t="s">
        <v>1178</v>
      </c>
      <c r="DJ4" t="s">
        <v>1179</v>
      </c>
      <c r="DK4" t="s">
        <v>1180</v>
      </c>
      <c r="DL4" t="s">
        <v>1181</v>
      </c>
      <c r="DM4" t="s">
        <v>1182</v>
      </c>
      <c r="DN4" t="s">
        <v>1183</v>
      </c>
      <c r="DO4" t="s">
        <v>1184</v>
      </c>
      <c r="DP4" t="s">
        <v>1185</v>
      </c>
      <c r="DQ4" t="s">
        <v>1186</v>
      </c>
      <c r="DR4" t="s">
        <v>1187</v>
      </c>
      <c r="DS4" t="s">
        <v>1188</v>
      </c>
      <c r="DT4" t="s">
        <v>1189</v>
      </c>
      <c r="DU4" t="s">
        <v>1190</v>
      </c>
      <c r="DV4" t="s">
        <v>1191</v>
      </c>
      <c r="DW4" t="s">
        <v>1192</v>
      </c>
      <c r="DX4" t="s">
        <v>1193</v>
      </c>
      <c r="DY4" t="s">
        <v>1194</v>
      </c>
      <c r="DZ4" t="s">
        <v>1195</v>
      </c>
      <c r="EA4" t="s">
        <v>1196</v>
      </c>
      <c r="EB4" t="s">
        <v>1197</v>
      </c>
      <c r="EC4" t="s">
        <v>1198</v>
      </c>
      <c r="ED4" t="s">
        <v>1199</v>
      </c>
      <c r="EE4" t="s">
        <v>1200</v>
      </c>
      <c r="EF4" t="s">
        <v>1201</v>
      </c>
      <c r="EG4" t="s">
        <v>1202</v>
      </c>
      <c r="EH4" t="s">
        <v>1203</v>
      </c>
      <c r="EI4" t="s">
        <v>1204</v>
      </c>
      <c r="EJ4" t="s">
        <v>1205</v>
      </c>
      <c r="EK4" t="s">
        <v>1206</v>
      </c>
      <c r="EL4" t="s">
        <v>1207</v>
      </c>
      <c r="EM4" t="s">
        <v>1208</v>
      </c>
      <c r="EN4" t="s">
        <v>1209</v>
      </c>
      <c r="EO4" t="s">
        <v>1210</v>
      </c>
      <c r="EP4" t="s">
        <v>1211</v>
      </c>
      <c r="EQ4" t="s">
        <v>1212</v>
      </c>
      <c r="ER4" t="s">
        <v>1213</v>
      </c>
      <c r="ES4" t="s">
        <v>1214</v>
      </c>
      <c r="ET4" t="s">
        <v>1215</v>
      </c>
      <c r="EU4" t="s">
        <v>1216</v>
      </c>
      <c r="EV4" t="s">
        <v>1217</v>
      </c>
      <c r="EW4" t="s">
        <v>1218</v>
      </c>
      <c r="EX4" t="s">
        <v>1219</v>
      </c>
      <c r="EY4" t="s">
        <v>1220</v>
      </c>
      <c r="EZ4" t="s">
        <v>1221</v>
      </c>
      <c r="FA4" t="s">
        <v>1222</v>
      </c>
      <c r="FB4" t="s">
        <v>1223</v>
      </c>
      <c r="FC4" t="s">
        <v>1224</v>
      </c>
      <c r="FD4" t="s">
        <v>1225</v>
      </c>
      <c r="FF4" t="s">
        <v>1226</v>
      </c>
      <c r="FG4" t="s">
        <v>1227</v>
      </c>
      <c r="FH4" t="s">
        <v>1228</v>
      </c>
      <c r="FI4" t="s">
        <v>1229</v>
      </c>
      <c r="FJ4" t="s">
        <v>1230</v>
      </c>
      <c r="FK4" t="s">
        <v>1231</v>
      </c>
      <c r="FL4" t="s">
        <v>1232</v>
      </c>
      <c r="FM4" t="s">
        <v>1233</v>
      </c>
      <c r="FN4" t="s">
        <v>1234</v>
      </c>
      <c r="FO4" t="s">
        <v>1235</v>
      </c>
      <c r="FP4" t="s">
        <v>1236</v>
      </c>
      <c r="FQ4" t="s">
        <v>1237</v>
      </c>
      <c r="FR4" t="s">
        <v>1238</v>
      </c>
      <c r="FS4" t="s">
        <v>1239</v>
      </c>
      <c r="FT4" t="s">
        <v>1240</v>
      </c>
      <c r="FU4" t="s">
        <v>1241</v>
      </c>
      <c r="FV4" t="s">
        <v>1242</v>
      </c>
      <c r="FW4" t="s">
        <v>1243</v>
      </c>
      <c r="FX4" t="s">
        <v>1244</v>
      </c>
      <c r="FY4" t="s">
        <v>1245</v>
      </c>
      <c r="FZ4" t="s">
        <v>1246</v>
      </c>
      <c r="GA4" t="s">
        <v>1247</v>
      </c>
      <c r="GB4" t="s">
        <v>1248</v>
      </c>
      <c r="GC4" t="s">
        <v>1249</v>
      </c>
      <c r="GD4" t="s">
        <v>1250</v>
      </c>
      <c r="GE4" t="s">
        <v>1251</v>
      </c>
      <c r="GF4" t="s">
        <v>1252</v>
      </c>
      <c r="GG4" t="s">
        <v>1253</v>
      </c>
      <c r="GH4" t="s">
        <v>1254</v>
      </c>
      <c r="GI4" t="s">
        <v>1255</v>
      </c>
      <c r="GJ4" t="s">
        <v>1256</v>
      </c>
      <c r="GK4" t="s">
        <v>1257</v>
      </c>
      <c r="GL4" t="s">
        <v>1258</v>
      </c>
      <c r="GM4" t="s">
        <v>1259</v>
      </c>
      <c r="GN4" t="s">
        <v>1260</v>
      </c>
      <c r="GO4" t="s">
        <v>1261</v>
      </c>
      <c r="GP4" t="s">
        <v>1262</v>
      </c>
      <c r="GQ4" t="s">
        <v>1263</v>
      </c>
      <c r="GR4" t="s">
        <v>1264</v>
      </c>
      <c r="GS4" t="s">
        <v>1265</v>
      </c>
      <c r="GT4" t="s">
        <v>1266</v>
      </c>
      <c r="GU4" t="s">
        <v>1267</v>
      </c>
      <c r="GV4" t="s">
        <v>1268</v>
      </c>
      <c r="GW4" t="s">
        <v>1269</v>
      </c>
      <c r="GX4" t="s">
        <v>1270</v>
      </c>
      <c r="GY4" t="s">
        <v>1271</v>
      </c>
      <c r="GZ4" t="s">
        <v>1272</v>
      </c>
      <c r="HA4" t="s">
        <v>1273</v>
      </c>
      <c r="HB4" t="s">
        <v>1274</v>
      </c>
      <c r="HC4" t="s">
        <v>1275</v>
      </c>
      <c r="HD4" t="s">
        <v>1276</v>
      </c>
      <c r="HE4" t="s">
        <v>1277</v>
      </c>
      <c r="HF4" t="s">
        <v>1278</v>
      </c>
      <c r="HG4" t="s">
        <v>1279</v>
      </c>
      <c r="HH4" t="s">
        <v>1280</v>
      </c>
      <c r="HI4" t="s">
        <v>1281</v>
      </c>
      <c r="HJ4" t="s">
        <v>1282</v>
      </c>
      <c r="HK4" t="s">
        <v>1283</v>
      </c>
      <c r="HL4" t="s">
        <v>1284</v>
      </c>
      <c r="HM4" t="s">
        <v>1285</v>
      </c>
      <c r="HN4" t="s">
        <v>1286</v>
      </c>
      <c r="HO4" t="s">
        <v>1287</v>
      </c>
      <c r="HP4" t="s">
        <v>1288</v>
      </c>
      <c r="HQ4" t="s">
        <v>1289</v>
      </c>
      <c r="HR4" t="s">
        <v>1290</v>
      </c>
      <c r="HS4" t="s">
        <v>1291</v>
      </c>
      <c r="HT4" t="s">
        <v>1292</v>
      </c>
      <c r="HU4" t="s">
        <v>1293</v>
      </c>
      <c r="HV4" t="s">
        <v>1294</v>
      </c>
      <c r="HW4" t="s">
        <v>1295</v>
      </c>
      <c r="HX4" t="s">
        <v>1296</v>
      </c>
      <c r="HY4" t="s">
        <v>1297</v>
      </c>
      <c r="HZ4" t="s">
        <v>1298</v>
      </c>
      <c r="IA4" t="s">
        <v>1299</v>
      </c>
      <c r="IB4" t="s">
        <v>1300</v>
      </c>
      <c r="IC4" t="s">
        <v>1301</v>
      </c>
      <c r="ID4" t="s">
        <v>1302</v>
      </c>
      <c r="IE4" t="s">
        <v>1303</v>
      </c>
      <c r="IF4" t="s">
        <v>1304</v>
      </c>
      <c r="IG4" t="s">
        <v>1305</v>
      </c>
      <c r="IH4" t="s">
        <v>1306</v>
      </c>
      <c r="II4" t="s">
        <v>1307</v>
      </c>
      <c r="IJ4" t="s">
        <v>1308</v>
      </c>
      <c r="IK4" t="s">
        <v>1309</v>
      </c>
      <c r="IL4" t="s">
        <v>1310</v>
      </c>
      <c r="IM4" t="s">
        <v>1311</v>
      </c>
      <c r="IN4" t="s">
        <v>1312</v>
      </c>
      <c r="IO4" t="s">
        <v>1313</v>
      </c>
      <c r="IP4" t="s">
        <v>1314</v>
      </c>
      <c r="IQ4" t="s">
        <v>1315</v>
      </c>
      <c r="IR4" t="s">
        <v>1316</v>
      </c>
      <c r="IS4" t="s">
        <v>1317</v>
      </c>
      <c r="IT4" t="s">
        <v>1318</v>
      </c>
      <c r="IU4" t="s">
        <v>1319</v>
      </c>
      <c r="IV4" t="s">
        <v>1320</v>
      </c>
      <c r="IW4" t="s">
        <v>1321</v>
      </c>
      <c r="IX4" t="s">
        <v>1322</v>
      </c>
      <c r="IY4" t="s">
        <v>1323</v>
      </c>
      <c r="IZ4" t="s">
        <v>1324</v>
      </c>
      <c r="JA4" t="s">
        <v>1325</v>
      </c>
      <c r="JB4" t="s">
        <v>1326</v>
      </c>
      <c r="JD4" t="s">
        <v>1327</v>
      </c>
      <c r="JE4" t="s">
        <v>1328</v>
      </c>
      <c r="JF4" t="s">
        <v>1329</v>
      </c>
      <c r="JG4" t="s">
        <v>1330</v>
      </c>
      <c r="JH4" t="s">
        <v>1331</v>
      </c>
      <c r="JI4" t="s">
        <v>1332</v>
      </c>
      <c r="JJ4" t="s">
        <v>1333</v>
      </c>
      <c r="JK4" t="s">
        <v>1334</v>
      </c>
      <c r="JL4" t="s">
        <v>1335</v>
      </c>
      <c r="JM4" t="s">
        <v>1336</v>
      </c>
      <c r="JN4" t="s">
        <v>1337</v>
      </c>
      <c r="JO4" t="s">
        <v>1338</v>
      </c>
      <c r="JP4" t="s">
        <v>1339</v>
      </c>
      <c r="JQ4" t="s">
        <v>1340</v>
      </c>
      <c r="JR4" t="s">
        <v>1341</v>
      </c>
      <c r="JS4" t="s">
        <v>1342</v>
      </c>
      <c r="JT4" t="s">
        <v>1343</v>
      </c>
      <c r="JU4" t="s">
        <v>1344</v>
      </c>
      <c r="JV4" t="s">
        <v>1345</v>
      </c>
      <c r="JW4" t="s">
        <v>1346</v>
      </c>
      <c r="JX4" t="s">
        <v>1347</v>
      </c>
      <c r="JY4" t="s">
        <v>1348</v>
      </c>
      <c r="JZ4" t="s">
        <v>1349</v>
      </c>
      <c r="KA4" t="s">
        <v>1350</v>
      </c>
      <c r="KB4" t="s">
        <v>1351</v>
      </c>
      <c r="KC4" t="s">
        <v>1352</v>
      </c>
      <c r="KD4" t="s">
        <v>1353</v>
      </c>
      <c r="KE4" t="s">
        <v>1354</v>
      </c>
      <c r="KF4" t="s">
        <v>1355</v>
      </c>
      <c r="KG4" t="s">
        <v>1356</v>
      </c>
      <c r="KH4" t="s">
        <v>1357</v>
      </c>
      <c r="KI4" t="s">
        <v>1358</v>
      </c>
      <c r="KJ4" t="s">
        <v>1359</v>
      </c>
      <c r="KK4" t="s">
        <v>1360</v>
      </c>
      <c r="KL4" t="s">
        <v>1361</v>
      </c>
      <c r="KM4" t="s">
        <v>1362</v>
      </c>
      <c r="KN4" t="s">
        <v>1363</v>
      </c>
      <c r="KO4" t="s">
        <v>1364</v>
      </c>
      <c r="KP4" t="s">
        <v>1365</v>
      </c>
      <c r="KQ4" t="s">
        <v>1366</v>
      </c>
      <c r="KR4" t="s">
        <v>1367</v>
      </c>
      <c r="KS4" t="s">
        <v>1368</v>
      </c>
      <c r="KT4" t="s">
        <v>1369</v>
      </c>
      <c r="KU4" t="s">
        <v>1370</v>
      </c>
      <c r="KV4" t="s">
        <v>1371</v>
      </c>
      <c r="KW4" t="s">
        <v>1372</v>
      </c>
      <c r="KX4" t="s">
        <v>1373</v>
      </c>
      <c r="KY4" t="s">
        <v>1374</v>
      </c>
      <c r="KZ4" t="s">
        <v>1375</v>
      </c>
      <c r="LA4" t="s">
        <v>1376</v>
      </c>
      <c r="LB4" t="s">
        <v>1377</v>
      </c>
      <c r="LC4" t="s">
        <v>1378</v>
      </c>
      <c r="LD4" t="s">
        <v>1379</v>
      </c>
      <c r="LE4" t="s">
        <v>1380</v>
      </c>
      <c r="LF4" t="s">
        <v>1381</v>
      </c>
      <c r="LG4" t="s">
        <v>1382</v>
      </c>
      <c r="LH4" t="s">
        <v>1383</v>
      </c>
      <c r="LI4" t="s">
        <v>1384</v>
      </c>
      <c r="LJ4" t="s">
        <v>1385</v>
      </c>
      <c r="LK4" t="s">
        <v>1386</v>
      </c>
      <c r="LL4" t="s">
        <v>1387</v>
      </c>
      <c r="LM4" t="s">
        <v>1388</v>
      </c>
      <c r="LN4" t="s">
        <v>1389</v>
      </c>
      <c r="LP4" t="s">
        <v>1390</v>
      </c>
      <c r="LR4" t="s">
        <v>1391</v>
      </c>
      <c r="LS4" t="s">
        <v>1392</v>
      </c>
      <c r="LT4" t="s">
        <v>1393</v>
      </c>
      <c r="LU4" t="s">
        <v>1394</v>
      </c>
      <c r="LV4" t="s">
        <v>1395</v>
      </c>
      <c r="LW4" t="s">
        <v>1396</v>
      </c>
      <c r="LX4" t="s">
        <v>1397</v>
      </c>
      <c r="LY4" t="s">
        <v>1398</v>
      </c>
      <c r="LZ4" t="s">
        <v>1399</v>
      </c>
      <c r="MA4" t="s">
        <v>1400</v>
      </c>
      <c r="MB4" t="s">
        <v>1401</v>
      </c>
      <c r="MC4" t="s">
        <v>1402</v>
      </c>
      <c r="MD4" t="s">
        <v>1403</v>
      </c>
      <c r="ME4" t="s">
        <v>1404</v>
      </c>
      <c r="MF4" t="s">
        <v>1405</v>
      </c>
      <c r="MG4" t="s">
        <v>1406</v>
      </c>
      <c r="MH4" t="s">
        <v>1407</v>
      </c>
      <c r="MI4" t="s">
        <v>1408</v>
      </c>
      <c r="MJ4" t="s">
        <v>1409</v>
      </c>
      <c r="MK4" t="s">
        <v>1410</v>
      </c>
      <c r="ML4" t="s">
        <v>1411</v>
      </c>
      <c r="MM4" t="s">
        <v>1412</v>
      </c>
      <c r="MN4" t="s">
        <v>1413</v>
      </c>
      <c r="MO4" t="s">
        <v>1414</v>
      </c>
      <c r="MP4" t="s">
        <v>1415</v>
      </c>
      <c r="MQ4" t="s">
        <v>1416</v>
      </c>
      <c r="MR4" t="s">
        <v>1417</v>
      </c>
      <c r="MS4" t="s">
        <v>1418</v>
      </c>
      <c r="MT4" t="s">
        <v>1419</v>
      </c>
      <c r="MU4" t="s">
        <v>1420</v>
      </c>
      <c r="MV4" t="s">
        <v>1421</v>
      </c>
      <c r="MW4" t="s">
        <v>1422</v>
      </c>
      <c r="MX4" t="s">
        <v>1423</v>
      </c>
      <c r="MY4" t="s">
        <v>1424</v>
      </c>
      <c r="MZ4" t="s">
        <v>1425</v>
      </c>
      <c r="NA4" t="s">
        <v>1426</v>
      </c>
      <c r="NB4" t="s">
        <v>1427</v>
      </c>
      <c r="NC4" t="s">
        <v>1428</v>
      </c>
    </row>
    <row r="5" spans="2:367">
      <c r="B5" t="s">
        <v>66</v>
      </c>
      <c r="C5" t="s">
        <v>1429</v>
      </c>
      <c r="D5" t="s">
        <v>1430</v>
      </c>
      <c r="E5" t="s">
        <v>97</v>
      </c>
      <c r="F5" t="s">
        <v>109</v>
      </c>
      <c r="G5" t="s">
        <v>120</v>
      </c>
      <c r="H5" t="s">
        <v>132</v>
      </c>
      <c r="I5" t="s">
        <v>146</v>
      </c>
      <c r="J5" t="s">
        <v>155</v>
      </c>
      <c r="K5" t="s">
        <v>1431</v>
      </c>
      <c r="L5" t="s">
        <v>168</v>
      </c>
      <c r="M5" t="s">
        <v>181</v>
      </c>
      <c r="N5" t="s">
        <v>192</v>
      </c>
      <c r="O5" t="s">
        <v>208</v>
      </c>
      <c r="P5" t="s">
        <v>217</v>
      </c>
      <c r="Q5" t="s">
        <v>228</v>
      </c>
      <c r="R5" t="s">
        <v>244</v>
      </c>
      <c r="S5" t="s">
        <v>261</v>
      </c>
      <c r="T5" t="s">
        <v>274</v>
      </c>
      <c r="U5" t="s">
        <v>288</v>
      </c>
      <c r="V5" t="s">
        <v>307</v>
      </c>
      <c r="W5" t="s">
        <v>1432</v>
      </c>
      <c r="X5" t="s">
        <v>1433</v>
      </c>
      <c r="Y5" t="s">
        <v>324</v>
      </c>
      <c r="Z5" t="s">
        <v>345</v>
      </c>
      <c r="AA5" t="s">
        <v>354</v>
      </c>
      <c r="AB5" t="s">
        <v>370</v>
      </c>
      <c r="AC5" t="s">
        <v>377</v>
      </c>
      <c r="AD5" t="s">
        <v>387</v>
      </c>
      <c r="AE5" t="s">
        <v>401</v>
      </c>
      <c r="AF5" t="s">
        <v>409</v>
      </c>
      <c r="AG5" t="s">
        <v>414</v>
      </c>
      <c r="AH5" t="s">
        <v>1434</v>
      </c>
      <c r="AK5" t="s">
        <v>1435</v>
      </c>
      <c r="AL5" t="s">
        <v>1436</v>
      </c>
      <c r="AM5" t="s">
        <v>1437</v>
      </c>
      <c r="AN5" t="s">
        <v>1438</v>
      </c>
      <c r="AO5" t="s">
        <v>1439</v>
      </c>
      <c r="AP5" t="s">
        <v>1440</v>
      </c>
      <c r="AQ5" t="s">
        <v>1441</v>
      </c>
      <c r="AR5" t="s">
        <v>1442</v>
      </c>
      <c r="AS5" t="s">
        <v>1443</v>
      </c>
      <c r="AT5" t="s">
        <v>1444</v>
      </c>
      <c r="AU5" t="s">
        <v>1445</v>
      </c>
      <c r="AW5" t="s">
        <v>1446</v>
      </c>
      <c r="AX5" t="s">
        <v>1447</v>
      </c>
      <c r="AY5" t="s">
        <v>1448</v>
      </c>
      <c r="AZ5" t="s">
        <v>1449</v>
      </c>
      <c r="BA5" t="s">
        <v>1450</v>
      </c>
      <c r="BB5" t="s">
        <v>1451</v>
      </c>
      <c r="BC5" t="s">
        <v>1452</v>
      </c>
      <c r="BD5" t="s">
        <v>1453</v>
      </c>
      <c r="BE5" t="s">
        <v>1454</v>
      </c>
      <c r="BF5" t="s">
        <v>1455</v>
      </c>
      <c r="BG5" t="s">
        <v>1456</v>
      </c>
      <c r="BH5" t="s">
        <v>1457</v>
      </c>
      <c r="BI5" t="s">
        <v>1458</v>
      </c>
      <c r="BK5" t="s">
        <v>1459</v>
      </c>
      <c r="BL5" t="s">
        <v>1460</v>
      </c>
      <c r="BM5" t="s">
        <v>1461</v>
      </c>
      <c r="BN5" t="s">
        <v>1462</v>
      </c>
      <c r="BO5" t="s">
        <v>1463</v>
      </c>
      <c r="BP5" t="s">
        <v>1464</v>
      </c>
      <c r="BQ5" t="s">
        <v>1465</v>
      </c>
      <c r="BR5" t="s">
        <v>1466</v>
      </c>
      <c r="BT5" t="s">
        <v>1467</v>
      </c>
      <c r="BU5" t="s">
        <v>1468</v>
      </c>
      <c r="BV5" t="s">
        <v>1469</v>
      </c>
      <c r="BW5" t="s">
        <v>1470</v>
      </c>
      <c r="BX5" t="s">
        <v>1471</v>
      </c>
      <c r="BY5" t="s">
        <v>1472</v>
      </c>
      <c r="BZ5" t="s">
        <v>1473</v>
      </c>
      <c r="CA5" t="s">
        <v>1474</v>
      </c>
      <c r="CB5" t="s">
        <v>1475</v>
      </c>
      <c r="CC5" t="s">
        <v>1476</v>
      </c>
      <c r="CD5" t="s">
        <v>1477</v>
      </c>
      <c r="CE5" t="s">
        <v>1478</v>
      </c>
      <c r="CF5" t="s">
        <v>1479</v>
      </c>
      <c r="CG5" t="s">
        <v>1480</v>
      </c>
      <c r="CH5" t="s">
        <v>1481</v>
      </c>
      <c r="CI5" t="s">
        <v>1482</v>
      </c>
      <c r="CJ5" t="s">
        <v>1483</v>
      </c>
      <c r="CK5" t="s">
        <v>1484</v>
      </c>
      <c r="CL5" t="s">
        <v>1485</v>
      </c>
      <c r="CM5" t="s">
        <v>1486</v>
      </c>
      <c r="CN5" t="s">
        <v>1487</v>
      </c>
      <c r="CO5" t="s">
        <v>1488</v>
      </c>
      <c r="CP5" t="s">
        <v>1489</v>
      </c>
      <c r="CQ5" t="s">
        <v>1490</v>
      </c>
      <c r="CR5" t="s">
        <v>1491</v>
      </c>
      <c r="CS5" t="s">
        <v>1492</v>
      </c>
      <c r="CT5" t="s">
        <v>1493</v>
      </c>
      <c r="CU5" t="s">
        <v>1494</v>
      </c>
      <c r="CV5" t="s">
        <v>1495</v>
      </c>
      <c r="CW5" t="s">
        <v>1496</v>
      </c>
      <c r="CX5" t="s">
        <v>1497</v>
      </c>
      <c r="CY5" t="s">
        <v>1498</v>
      </c>
      <c r="CZ5" t="s">
        <v>1499</v>
      </c>
      <c r="DA5" t="s">
        <v>1500</v>
      </c>
      <c r="DB5" t="s">
        <v>1501</v>
      </c>
      <c r="DC5" s="205" t="s">
        <v>1502</v>
      </c>
      <c r="DD5" t="s">
        <v>1503</v>
      </c>
      <c r="DE5" t="s">
        <v>1504</v>
      </c>
      <c r="DF5" t="s">
        <v>1505</v>
      </c>
      <c r="DG5" t="s">
        <v>1506</v>
      </c>
      <c r="DH5" t="s">
        <v>1507</v>
      </c>
      <c r="DI5" t="s">
        <v>1508</v>
      </c>
      <c r="DJ5" t="s">
        <v>1509</v>
      </c>
      <c r="DK5" t="s">
        <v>1510</v>
      </c>
      <c r="DL5" t="s">
        <v>1511</v>
      </c>
      <c r="DM5" t="s">
        <v>1512</v>
      </c>
      <c r="DN5" t="s">
        <v>1513</v>
      </c>
      <c r="DO5" t="s">
        <v>1514</v>
      </c>
      <c r="DP5" t="s">
        <v>1515</v>
      </c>
      <c r="DQ5" t="s">
        <v>1516</v>
      </c>
      <c r="DR5" t="s">
        <v>1517</v>
      </c>
      <c r="DS5" t="s">
        <v>1518</v>
      </c>
      <c r="DT5" t="s">
        <v>1519</v>
      </c>
      <c r="DU5" t="s">
        <v>1520</v>
      </c>
      <c r="DV5" t="s">
        <v>1521</v>
      </c>
      <c r="DW5" t="s">
        <v>1522</v>
      </c>
      <c r="DX5" t="s">
        <v>1523</v>
      </c>
      <c r="DY5" t="s">
        <v>1524</v>
      </c>
      <c r="DZ5" t="s">
        <v>1525</v>
      </c>
      <c r="EA5" t="s">
        <v>1526</v>
      </c>
      <c r="EB5" t="s">
        <v>1527</v>
      </c>
      <c r="EC5" t="s">
        <v>1528</v>
      </c>
      <c r="ED5" t="s">
        <v>1529</v>
      </c>
      <c r="EE5" t="s">
        <v>1530</v>
      </c>
      <c r="EF5" t="s">
        <v>1531</v>
      </c>
      <c r="EG5" t="s">
        <v>1532</v>
      </c>
      <c r="EH5" t="s">
        <v>1533</v>
      </c>
      <c r="EI5" t="s">
        <v>1534</v>
      </c>
      <c r="EJ5" t="s">
        <v>1535</v>
      </c>
      <c r="EK5" t="s">
        <v>1536</v>
      </c>
      <c r="EL5" t="s">
        <v>1537</v>
      </c>
      <c r="EM5" t="s">
        <v>1538</v>
      </c>
      <c r="EN5" t="s">
        <v>1539</v>
      </c>
      <c r="EO5" t="s">
        <v>1540</v>
      </c>
      <c r="EP5" t="s">
        <v>1541</v>
      </c>
      <c r="EQ5" t="s">
        <v>1542</v>
      </c>
      <c r="ER5" t="s">
        <v>1543</v>
      </c>
      <c r="ES5" t="s">
        <v>1544</v>
      </c>
      <c r="ET5" t="s">
        <v>1545</v>
      </c>
      <c r="EU5" t="s">
        <v>1546</v>
      </c>
      <c r="EV5" t="s">
        <v>1547</v>
      </c>
      <c r="EW5" t="s">
        <v>1548</v>
      </c>
      <c r="EX5" t="s">
        <v>1549</v>
      </c>
      <c r="EY5" t="s">
        <v>1550</v>
      </c>
      <c r="EZ5" t="s">
        <v>1551</v>
      </c>
      <c r="FA5" t="s">
        <v>1552</v>
      </c>
      <c r="FB5" t="s">
        <v>1553</v>
      </c>
      <c r="FC5" t="s">
        <v>1554</v>
      </c>
      <c r="FD5" t="s">
        <v>1555</v>
      </c>
      <c r="FG5" t="s">
        <v>1556</v>
      </c>
      <c r="FH5" t="s">
        <v>1557</v>
      </c>
      <c r="FI5" t="s">
        <v>1558</v>
      </c>
      <c r="FJ5" t="s">
        <v>1559</v>
      </c>
      <c r="FK5" t="s">
        <v>1560</v>
      </c>
      <c r="FL5" t="s">
        <v>1561</v>
      </c>
      <c r="FM5" t="s">
        <v>1562</v>
      </c>
      <c r="FN5" t="s">
        <v>1563</v>
      </c>
      <c r="FO5" t="s">
        <v>1564</v>
      </c>
      <c r="FP5" t="s">
        <v>1565</v>
      </c>
      <c r="FQ5" t="s">
        <v>1566</v>
      </c>
      <c r="FR5" t="s">
        <v>1567</v>
      </c>
      <c r="FS5" t="s">
        <v>1568</v>
      </c>
      <c r="FT5" t="s">
        <v>1569</v>
      </c>
      <c r="FU5" t="s">
        <v>1570</v>
      </c>
      <c r="FV5" t="s">
        <v>1571</v>
      </c>
      <c r="FW5" t="s">
        <v>1572</v>
      </c>
      <c r="FX5" t="s">
        <v>1573</v>
      </c>
      <c r="FY5" t="s">
        <v>1574</v>
      </c>
      <c r="FZ5" t="s">
        <v>1575</v>
      </c>
      <c r="GA5" t="s">
        <v>1576</v>
      </c>
      <c r="GB5" t="s">
        <v>1577</v>
      </c>
      <c r="GC5" t="s">
        <v>1578</v>
      </c>
      <c r="GD5" t="s">
        <v>1579</v>
      </c>
      <c r="GE5" t="s">
        <v>1580</v>
      </c>
      <c r="GF5" t="s">
        <v>1581</v>
      </c>
      <c r="GG5" t="s">
        <v>1582</v>
      </c>
      <c r="GH5" t="s">
        <v>1583</v>
      </c>
      <c r="GI5" t="s">
        <v>1584</v>
      </c>
      <c r="GJ5" t="s">
        <v>1585</v>
      </c>
      <c r="GK5" t="s">
        <v>1586</v>
      </c>
      <c r="GL5" t="s">
        <v>1587</v>
      </c>
      <c r="GM5" t="s">
        <v>1588</v>
      </c>
      <c r="GN5" t="s">
        <v>1589</v>
      </c>
      <c r="GO5" t="s">
        <v>1590</v>
      </c>
      <c r="GP5" t="s">
        <v>1591</v>
      </c>
      <c r="GQ5" t="s">
        <v>1592</v>
      </c>
      <c r="GR5" t="s">
        <v>1593</v>
      </c>
      <c r="GS5" t="s">
        <v>1594</v>
      </c>
      <c r="GT5" t="s">
        <v>1595</v>
      </c>
      <c r="GU5" t="s">
        <v>1596</v>
      </c>
      <c r="GV5" t="s">
        <v>1597</v>
      </c>
      <c r="GW5" t="s">
        <v>1598</v>
      </c>
      <c r="GY5" t="s">
        <v>1599</v>
      </c>
      <c r="GZ5" t="s">
        <v>1600</v>
      </c>
      <c r="HA5" t="s">
        <v>1601</v>
      </c>
      <c r="HB5" t="s">
        <v>1602</v>
      </c>
      <c r="HC5" t="s">
        <v>1603</v>
      </c>
      <c r="HE5" t="s">
        <v>1604</v>
      </c>
      <c r="HF5" t="s">
        <v>1605</v>
      </c>
      <c r="HG5" t="s">
        <v>1606</v>
      </c>
      <c r="HH5" t="s">
        <v>1607</v>
      </c>
      <c r="HI5" t="s">
        <v>1608</v>
      </c>
      <c r="HJ5" t="s">
        <v>1609</v>
      </c>
      <c r="HK5" t="s">
        <v>1610</v>
      </c>
      <c r="HL5" t="s">
        <v>1611</v>
      </c>
      <c r="HM5" t="s">
        <v>1612</v>
      </c>
      <c r="HN5" t="s">
        <v>1613</v>
      </c>
      <c r="HO5" t="s">
        <v>1614</v>
      </c>
      <c r="HP5" t="s">
        <v>1615</v>
      </c>
      <c r="HQ5" t="s">
        <v>1616</v>
      </c>
      <c r="HR5" t="s">
        <v>1617</v>
      </c>
      <c r="HS5" t="s">
        <v>1618</v>
      </c>
      <c r="HT5" t="s">
        <v>1619</v>
      </c>
      <c r="HU5" t="s">
        <v>1620</v>
      </c>
      <c r="HV5" t="s">
        <v>1621</v>
      </c>
      <c r="HX5" t="s">
        <v>1622</v>
      </c>
      <c r="HY5" t="s">
        <v>1623</v>
      </c>
      <c r="HZ5" t="s">
        <v>1624</v>
      </c>
      <c r="IA5" t="s">
        <v>1625</v>
      </c>
      <c r="IB5" t="s">
        <v>1626</v>
      </c>
      <c r="IC5" t="s">
        <v>1627</v>
      </c>
      <c r="ID5" t="s">
        <v>1628</v>
      </c>
      <c r="IE5" t="s">
        <v>1629</v>
      </c>
      <c r="IF5" t="s">
        <v>1630</v>
      </c>
      <c r="IG5" t="s">
        <v>1631</v>
      </c>
      <c r="IH5" t="s">
        <v>1632</v>
      </c>
      <c r="II5" t="s">
        <v>1633</v>
      </c>
      <c r="IK5" t="s">
        <v>1634</v>
      </c>
      <c r="IL5" t="s">
        <v>1635</v>
      </c>
      <c r="IM5" t="s">
        <v>1636</v>
      </c>
      <c r="IN5" t="s">
        <v>1637</v>
      </c>
      <c r="IO5" t="s">
        <v>1638</v>
      </c>
      <c r="IP5" t="s">
        <v>1639</v>
      </c>
      <c r="IQ5" t="s">
        <v>1640</v>
      </c>
      <c r="IR5" t="s">
        <v>1641</v>
      </c>
      <c r="IS5" t="s">
        <v>1642</v>
      </c>
      <c r="IT5" t="s">
        <v>1643</v>
      </c>
      <c r="IU5" t="s">
        <v>1644</v>
      </c>
      <c r="IV5" t="s">
        <v>1645</v>
      </c>
      <c r="IW5" t="s">
        <v>1646</v>
      </c>
      <c r="IX5" t="s">
        <v>1647</v>
      </c>
      <c r="IY5" t="s">
        <v>1648</v>
      </c>
      <c r="IZ5" t="s">
        <v>1649</v>
      </c>
      <c r="JA5" t="s">
        <v>1650</v>
      </c>
      <c r="JB5" t="s">
        <v>1651</v>
      </c>
      <c r="JD5" t="s">
        <v>1652</v>
      </c>
      <c r="JE5" t="s">
        <v>1653</v>
      </c>
      <c r="JF5" t="s">
        <v>1654</v>
      </c>
      <c r="JG5" t="s">
        <v>1655</v>
      </c>
      <c r="JH5" t="s">
        <v>1656</v>
      </c>
      <c r="JI5" t="s">
        <v>1657</v>
      </c>
      <c r="JJ5" t="s">
        <v>1658</v>
      </c>
      <c r="JK5" t="s">
        <v>1659</v>
      </c>
      <c r="JL5" t="s">
        <v>1660</v>
      </c>
      <c r="JM5" t="s">
        <v>1661</v>
      </c>
      <c r="JN5" t="s">
        <v>1662</v>
      </c>
      <c r="JO5" t="s">
        <v>1663</v>
      </c>
      <c r="JP5" t="s">
        <v>1664</v>
      </c>
      <c r="JQ5" t="s">
        <v>1665</v>
      </c>
      <c r="JR5" t="s">
        <v>1666</v>
      </c>
      <c r="JS5" t="s">
        <v>1667</v>
      </c>
      <c r="JT5" t="s">
        <v>1668</v>
      </c>
      <c r="JV5" t="s">
        <v>1669</v>
      </c>
      <c r="JW5" t="s">
        <v>1670</v>
      </c>
      <c r="JX5" t="s">
        <v>1671</v>
      </c>
      <c r="JY5" t="s">
        <v>1672</v>
      </c>
      <c r="JZ5" t="s">
        <v>1673</v>
      </c>
      <c r="KA5" t="s">
        <v>1674</v>
      </c>
      <c r="KB5" t="s">
        <v>1675</v>
      </c>
      <c r="KC5" t="s">
        <v>1676</v>
      </c>
      <c r="KD5" t="s">
        <v>1677</v>
      </c>
      <c r="KE5" t="s">
        <v>1678</v>
      </c>
      <c r="KF5" t="s">
        <v>1679</v>
      </c>
      <c r="KG5" t="s">
        <v>1680</v>
      </c>
      <c r="KH5" t="s">
        <v>1681</v>
      </c>
      <c r="KI5" t="s">
        <v>1682</v>
      </c>
      <c r="KJ5" t="s">
        <v>1683</v>
      </c>
      <c r="KK5" t="s">
        <v>1684</v>
      </c>
      <c r="KL5" t="s">
        <v>1685</v>
      </c>
      <c r="KM5" t="s">
        <v>1686</v>
      </c>
      <c r="KN5" t="s">
        <v>1687</v>
      </c>
      <c r="KO5" t="s">
        <v>1688</v>
      </c>
      <c r="KP5" t="s">
        <v>1689</v>
      </c>
      <c r="KQ5" t="s">
        <v>1690</v>
      </c>
      <c r="KR5" t="s">
        <v>1691</v>
      </c>
      <c r="KT5" t="s">
        <v>1692</v>
      </c>
      <c r="KU5" t="s">
        <v>1693</v>
      </c>
      <c r="KV5" t="s">
        <v>1694</v>
      </c>
      <c r="KX5" t="s">
        <v>1695</v>
      </c>
      <c r="KY5" t="s">
        <v>1696</v>
      </c>
      <c r="KZ5" t="s">
        <v>1697</v>
      </c>
      <c r="LA5" t="s">
        <v>1698</v>
      </c>
      <c r="LB5" t="s">
        <v>1699</v>
      </c>
      <c r="LC5" t="s">
        <v>1700</v>
      </c>
      <c r="LD5" t="s">
        <v>1701</v>
      </c>
      <c r="LE5" t="s">
        <v>1702</v>
      </c>
      <c r="LF5" t="s">
        <v>1703</v>
      </c>
      <c r="LG5" t="s">
        <v>1704</v>
      </c>
      <c r="LH5" t="s">
        <v>1705</v>
      </c>
      <c r="LI5" t="s">
        <v>1706</v>
      </c>
      <c r="LJ5" t="s">
        <v>1707</v>
      </c>
      <c r="LK5" t="s">
        <v>1708</v>
      </c>
      <c r="LL5" t="s">
        <v>1709</v>
      </c>
      <c r="LM5" t="s">
        <v>1710</v>
      </c>
      <c r="LN5" t="s">
        <v>1711</v>
      </c>
      <c r="LP5" t="s">
        <v>1712</v>
      </c>
      <c r="LR5" t="s">
        <v>1713</v>
      </c>
      <c r="LS5" t="s">
        <v>1714</v>
      </c>
      <c r="LT5" t="s">
        <v>1715</v>
      </c>
      <c r="LU5" t="s">
        <v>1716</v>
      </c>
      <c r="LV5" t="s">
        <v>1717</v>
      </c>
      <c r="LW5" t="s">
        <v>1718</v>
      </c>
      <c r="LX5" t="s">
        <v>1719</v>
      </c>
      <c r="LY5" t="s">
        <v>1720</v>
      </c>
      <c r="LZ5" t="s">
        <v>1721</v>
      </c>
      <c r="MA5" t="s">
        <v>1722</v>
      </c>
      <c r="MB5" t="s">
        <v>1723</v>
      </c>
      <c r="MC5" t="s">
        <v>1724</v>
      </c>
      <c r="MD5" t="s">
        <v>1725</v>
      </c>
      <c r="ME5" t="s">
        <v>1726</v>
      </c>
      <c r="MF5" t="s">
        <v>1727</v>
      </c>
      <c r="MG5" t="s">
        <v>1728</v>
      </c>
      <c r="MH5" t="s">
        <v>1729</v>
      </c>
      <c r="MI5" t="s">
        <v>1730</v>
      </c>
      <c r="MJ5" t="s">
        <v>1731</v>
      </c>
      <c r="MK5" t="s">
        <v>1732</v>
      </c>
      <c r="MM5" t="s">
        <v>1733</v>
      </c>
      <c r="MN5" t="s">
        <v>1734</v>
      </c>
      <c r="MP5" t="s">
        <v>1735</v>
      </c>
      <c r="MQ5" t="s">
        <v>1736</v>
      </c>
      <c r="MT5" t="s">
        <v>1737</v>
      </c>
      <c r="MU5" t="s">
        <v>1738</v>
      </c>
      <c r="MV5" t="s">
        <v>1739</v>
      </c>
      <c r="MW5" t="s">
        <v>1740</v>
      </c>
      <c r="MX5" t="s">
        <v>1741</v>
      </c>
      <c r="MY5" t="s">
        <v>1742</v>
      </c>
      <c r="MZ5" t="s">
        <v>1743</v>
      </c>
      <c r="NA5" t="s">
        <v>1744</v>
      </c>
      <c r="NB5" t="s">
        <v>1745</v>
      </c>
      <c r="NC5" t="s">
        <v>1746</v>
      </c>
    </row>
    <row r="6" spans="2:367">
      <c r="B6" t="s">
        <v>67</v>
      </c>
      <c r="C6" t="s">
        <v>1747</v>
      </c>
      <c r="D6" t="s">
        <v>1748</v>
      </c>
      <c r="E6" t="s">
        <v>98</v>
      </c>
      <c r="F6" t="s">
        <v>110</v>
      </c>
      <c r="G6" t="s">
        <v>121</v>
      </c>
      <c r="H6" t="s">
        <v>133</v>
      </c>
      <c r="I6" t="s">
        <v>147</v>
      </c>
      <c r="J6" t="s">
        <v>156</v>
      </c>
      <c r="K6" t="s">
        <v>1749</v>
      </c>
      <c r="L6" t="s">
        <v>169</v>
      </c>
      <c r="M6" t="s">
        <v>182</v>
      </c>
      <c r="N6" t="s">
        <v>193</v>
      </c>
      <c r="O6" t="s">
        <v>209</v>
      </c>
      <c r="P6" t="s">
        <v>218</v>
      </c>
      <c r="Q6" t="s">
        <v>229</v>
      </c>
      <c r="R6" t="s">
        <v>245</v>
      </c>
      <c r="S6" t="s">
        <v>262</v>
      </c>
      <c r="T6" t="s">
        <v>275</v>
      </c>
      <c r="U6" t="s">
        <v>289</v>
      </c>
      <c r="V6" t="s">
        <v>308</v>
      </c>
      <c r="W6" t="s">
        <v>1750</v>
      </c>
      <c r="X6" t="s">
        <v>1751</v>
      </c>
      <c r="Y6" t="s">
        <v>325</v>
      </c>
      <c r="Z6" t="s">
        <v>346</v>
      </c>
      <c r="AA6" t="s">
        <v>355</v>
      </c>
      <c r="AB6" t="s">
        <v>371</v>
      </c>
      <c r="AC6" t="s">
        <v>378</v>
      </c>
      <c r="AD6" t="s">
        <v>388</v>
      </c>
      <c r="AE6" t="s">
        <v>402</v>
      </c>
      <c r="AF6" t="s">
        <v>410</v>
      </c>
      <c r="AG6" t="s">
        <v>415</v>
      </c>
      <c r="AH6" t="s">
        <v>1752</v>
      </c>
      <c r="AK6" t="s">
        <v>1753</v>
      </c>
      <c r="AL6" t="s">
        <v>1754</v>
      </c>
      <c r="AM6" t="s">
        <v>1755</v>
      </c>
      <c r="AN6" t="s">
        <v>1756</v>
      </c>
      <c r="AO6" t="s">
        <v>1757</v>
      </c>
      <c r="AP6" t="s">
        <v>1758</v>
      </c>
      <c r="AQ6" t="s">
        <v>1759</v>
      </c>
      <c r="AR6" t="s">
        <v>1760</v>
      </c>
      <c r="AS6" t="s">
        <v>1761</v>
      </c>
      <c r="AT6" t="s">
        <v>1762</v>
      </c>
      <c r="AU6" t="s">
        <v>1763</v>
      </c>
      <c r="AW6" t="s">
        <v>1764</v>
      </c>
      <c r="AX6" t="s">
        <v>1765</v>
      </c>
      <c r="AY6" t="s">
        <v>1766</v>
      </c>
      <c r="AZ6" t="s">
        <v>1767</v>
      </c>
      <c r="BA6" t="s">
        <v>1768</v>
      </c>
      <c r="BB6" t="s">
        <v>1769</v>
      </c>
      <c r="BC6" t="s">
        <v>1770</v>
      </c>
      <c r="BD6" t="s">
        <v>1771</v>
      </c>
      <c r="BE6" t="s">
        <v>1772</v>
      </c>
      <c r="BF6" t="s">
        <v>1773</v>
      </c>
      <c r="BG6" t="s">
        <v>1774</v>
      </c>
      <c r="BH6" t="s">
        <v>1775</v>
      </c>
      <c r="BI6" t="s">
        <v>1776</v>
      </c>
      <c r="BK6" t="s">
        <v>1777</v>
      </c>
      <c r="BL6" t="s">
        <v>1778</v>
      </c>
      <c r="BM6" t="s">
        <v>1779</v>
      </c>
      <c r="BN6" t="s">
        <v>1780</v>
      </c>
      <c r="BO6" t="s">
        <v>1781</v>
      </c>
      <c r="BP6" t="s">
        <v>1782</v>
      </c>
      <c r="BQ6" t="s">
        <v>1783</v>
      </c>
      <c r="BR6" t="s">
        <v>1784</v>
      </c>
      <c r="BT6" t="s">
        <v>1785</v>
      </c>
      <c r="BU6" t="s">
        <v>1786</v>
      </c>
      <c r="BV6" t="s">
        <v>1787</v>
      </c>
      <c r="BW6" t="s">
        <v>1788</v>
      </c>
      <c r="BX6" t="s">
        <v>1789</v>
      </c>
      <c r="BY6" t="s">
        <v>1790</v>
      </c>
      <c r="BZ6" t="s">
        <v>1791</v>
      </c>
      <c r="CA6" t="s">
        <v>1792</v>
      </c>
      <c r="CB6" t="s">
        <v>1793</v>
      </c>
      <c r="CC6" t="s">
        <v>1794</v>
      </c>
      <c r="CE6" t="s">
        <v>1795</v>
      </c>
      <c r="CF6" t="s">
        <v>1796</v>
      </c>
      <c r="CG6" t="s">
        <v>1797</v>
      </c>
      <c r="CH6" t="s">
        <v>1798</v>
      </c>
      <c r="CI6" t="s">
        <v>1799</v>
      </c>
      <c r="CJ6" t="s">
        <v>1800</v>
      </c>
      <c r="CL6" t="s">
        <v>1801</v>
      </c>
      <c r="CM6" t="s">
        <v>1802</v>
      </c>
      <c r="CN6" t="s">
        <v>1803</v>
      </c>
      <c r="CO6" t="s">
        <v>1804</v>
      </c>
      <c r="CP6" t="s">
        <v>1805</v>
      </c>
      <c r="CQ6" t="s">
        <v>1806</v>
      </c>
      <c r="CR6" t="s">
        <v>1807</v>
      </c>
      <c r="CS6" t="s">
        <v>1808</v>
      </c>
      <c r="CT6" t="s">
        <v>1809</v>
      </c>
      <c r="CU6" t="s">
        <v>1810</v>
      </c>
      <c r="CV6" t="s">
        <v>1811</v>
      </c>
      <c r="CW6" t="s">
        <v>1812</v>
      </c>
      <c r="CX6" t="s">
        <v>1813</v>
      </c>
      <c r="CZ6" t="s">
        <v>1814</v>
      </c>
      <c r="DA6" t="s">
        <v>1815</v>
      </c>
      <c r="DB6" t="s">
        <v>1816</v>
      </c>
      <c r="DD6" t="s">
        <v>1817</v>
      </c>
      <c r="DE6" t="s">
        <v>1818</v>
      </c>
      <c r="DF6" t="s">
        <v>1819</v>
      </c>
      <c r="DG6" t="s">
        <v>1820</v>
      </c>
      <c r="DH6" t="s">
        <v>1821</v>
      </c>
      <c r="DI6" t="s">
        <v>1822</v>
      </c>
      <c r="DJ6" t="s">
        <v>1823</v>
      </c>
      <c r="DK6" t="s">
        <v>1824</v>
      </c>
      <c r="DL6" t="s">
        <v>1825</v>
      </c>
      <c r="DM6" t="s">
        <v>1826</v>
      </c>
      <c r="DN6" t="s">
        <v>1827</v>
      </c>
      <c r="DO6" t="s">
        <v>1828</v>
      </c>
      <c r="DP6" t="s">
        <v>1829</v>
      </c>
      <c r="DQ6" t="s">
        <v>1830</v>
      </c>
      <c r="DR6" t="s">
        <v>1831</v>
      </c>
      <c r="DS6" t="s">
        <v>1832</v>
      </c>
      <c r="DT6" t="s">
        <v>1833</v>
      </c>
      <c r="DU6" t="s">
        <v>1834</v>
      </c>
      <c r="DV6" t="s">
        <v>1835</v>
      </c>
      <c r="DW6" t="s">
        <v>1836</v>
      </c>
      <c r="DX6" t="s">
        <v>1837</v>
      </c>
      <c r="DZ6" t="s">
        <v>1838</v>
      </c>
      <c r="EA6" t="s">
        <v>1839</v>
      </c>
      <c r="EB6" t="s">
        <v>1840</v>
      </c>
      <c r="EC6" t="s">
        <v>1841</v>
      </c>
      <c r="ED6" t="s">
        <v>1842</v>
      </c>
      <c r="EE6" t="s">
        <v>1843</v>
      </c>
      <c r="EF6" t="s">
        <v>1844</v>
      </c>
      <c r="EI6" t="s">
        <v>1845</v>
      </c>
      <c r="EJ6" t="s">
        <v>1846</v>
      </c>
      <c r="EK6" t="s">
        <v>1847</v>
      </c>
      <c r="EL6" t="s">
        <v>1848</v>
      </c>
      <c r="EM6" t="s">
        <v>1849</v>
      </c>
      <c r="EN6" t="s">
        <v>1850</v>
      </c>
      <c r="EQ6" t="s">
        <v>1851</v>
      </c>
      <c r="ER6" t="s">
        <v>1852</v>
      </c>
      <c r="ES6" t="s">
        <v>1853</v>
      </c>
      <c r="ET6" t="s">
        <v>1854</v>
      </c>
      <c r="EU6" t="s">
        <v>1855</v>
      </c>
      <c r="EV6" t="s">
        <v>1856</v>
      </c>
      <c r="EW6" t="s">
        <v>1857</v>
      </c>
      <c r="EX6" t="s">
        <v>1858</v>
      </c>
      <c r="EY6" t="s">
        <v>1859</v>
      </c>
      <c r="EZ6" t="s">
        <v>1860</v>
      </c>
      <c r="FA6" t="s">
        <v>1861</v>
      </c>
      <c r="FC6" t="s">
        <v>1862</v>
      </c>
      <c r="FD6" t="s">
        <v>1863</v>
      </c>
      <c r="FG6" t="s">
        <v>1864</v>
      </c>
      <c r="FH6" t="s">
        <v>1865</v>
      </c>
      <c r="FI6" t="s">
        <v>1866</v>
      </c>
      <c r="FJ6" t="s">
        <v>1867</v>
      </c>
      <c r="FK6" t="s">
        <v>1868</v>
      </c>
      <c r="FL6" t="s">
        <v>1869</v>
      </c>
      <c r="FM6" t="s">
        <v>1870</v>
      </c>
      <c r="FN6" t="s">
        <v>1871</v>
      </c>
      <c r="FO6" t="s">
        <v>1872</v>
      </c>
      <c r="FP6" t="s">
        <v>1873</v>
      </c>
      <c r="FQ6" t="s">
        <v>1874</v>
      </c>
      <c r="FR6" t="s">
        <v>1875</v>
      </c>
      <c r="FS6" t="s">
        <v>1876</v>
      </c>
      <c r="FT6" t="s">
        <v>1877</v>
      </c>
      <c r="FW6" t="s">
        <v>1878</v>
      </c>
      <c r="FX6" t="s">
        <v>1879</v>
      </c>
      <c r="FY6" t="s">
        <v>1880</v>
      </c>
      <c r="FZ6" t="s">
        <v>1881</v>
      </c>
      <c r="GA6" t="s">
        <v>1882</v>
      </c>
      <c r="GB6" t="s">
        <v>1883</v>
      </c>
      <c r="GC6" t="s">
        <v>1884</v>
      </c>
      <c r="GD6" t="s">
        <v>1885</v>
      </c>
      <c r="GE6" t="s">
        <v>1886</v>
      </c>
      <c r="GF6" t="s">
        <v>1887</v>
      </c>
      <c r="GG6" t="s">
        <v>1888</v>
      </c>
      <c r="GH6" t="s">
        <v>1889</v>
      </c>
      <c r="GI6" t="s">
        <v>1890</v>
      </c>
      <c r="GJ6" t="s">
        <v>1891</v>
      </c>
      <c r="GK6" t="s">
        <v>1892</v>
      </c>
      <c r="GL6" t="s">
        <v>1893</v>
      </c>
      <c r="GM6" t="s">
        <v>1894</v>
      </c>
      <c r="GN6" t="s">
        <v>1895</v>
      </c>
      <c r="GO6" t="s">
        <v>1896</v>
      </c>
      <c r="GP6" t="s">
        <v>1897</v>
      </c>
      <c r="GQ6" t="s">
        <v>1898</v>
      </c>
      <c r="GR6" t="s">
        <v>1899</v>
      </c>
      <c r="GS6" t="s">
        <v>1900</v>
      </c>
      <c r="GT6" t="s">
        <v>1901</v>
      </c>
      <c r="GU6" t="s">
        <v>1902</v>
      </c>
      <c r="GV6" t="s">
        <v>1903</v>
      </c>
      <c r="GW6" t="s">
        <v>1904</v>
      </c>
      <c r="GY6" t="s">
        <v>1905</v>
      </c>
      <c r="GZ6" t="s">
        <v>1906</v>
      </c>
      <c r="HA6" t="s">
        <v>1907</v>
      </c>
      <c r="HB6" t="s">
        <v>1908</v>
      </c>
      <c r="HC6" t="s">
        <v>1909</v>
      </c>
      <c r="HE6" t="s">
        <v>1910</v>
      </c>
      <c r="HF6" t="s">
        <v>1911</v>
      </c>
      <c r="HG6" t="s">
        <v>1912</v>
      </c>
      <c r="HH6" t="s">
        <v>1913</v>
      </c>
      <c r="HI6" t="s">
        <v>1914</v>
      </c>
      <c r="HJ6" t="s">
        <v>1915</v>
      </c>
      <c r="HK6" t="s">
        <v>1916</v>
      </c>
      <c r="HL6" t="s">
        <v>1917</v>
      </c>
      <c r="HN6" t="s">
        <v>1918</v>
      </c>
      <c r="HO6" t="s">
        <v>1919</v>
      </c>
      <c r="HP6" t="s">
        <v>1920</v>
      </c>
      <c r="HQ6" t="s">
        <v>1921</v>
      </c>
      <c r="HR6" t="s">
        <v>1922</v>
      </c>
      <c r="HS6" t="s">
        <v>1923</v>
      </c>
      <c r="HT6" t="s">
        <v>1924</v>
      </c>
      <c r="HU6" t="s">
        <v>1925</v>
      </c>
      <c r="HV6" t="s">
        <v>1926</v>
      </c>
      <c r="HX6" t="s">
        <v>1927</v>
      </c>
      <c r="HY6" t="s">
        <v>1928</v>
      </c>
      <c r="HZ6" t="s">
        <v>1929</v>
      </c>
      <c r="IA6" t="s">
        <v>1930</v>
      </c>
      <c r="IB6" t="s">
        <v>1931</v>
      </c>
      <c r="IC6" t="s">
        <v>1932</v>
      </c>
      <c r="ID6" t="s">
        <v>1933</v>
      </c>
      <c r="IE6" t="s">
        <v>1934</v>
      </c>
      <c r="IG6" t="s">
        <v>1935</v>
      </c>
      <c r="II6" t="s">
        <v>1936</v>
      </c>
      <c r="IK6" t="s">
        <v>1937</v>
      </c>
      <c r="IL6" t="s">
        <v>1938</v>
      </c>
      <c r="IM6" t="s">
        <v>1939</v>
      </c>
      <c r="IN6" t="s">
        <v>1940</v>
      </c>
      <c r="IO6" t="s">
        <v>1941</v>
      </c>
      <c r="IP6" t="s">
        <v>1942</v>
      </c>
      <c r="IT6" t="s">
        <v>1943</v>
      </c>
      <c r="IU6" t="s">
        <v>1944</v>
      </c>
      <c r="IV6" t="s">
        <v>1945</v>
      </c>
      <c r="IW6" t="s">
        <v>1946</v>
      </c>
      <c r="IX6" t="s">
        <v>1947</v>
      </c>
      <c r="IY6" t="s">
        <v>1948</v>
      </c>
      <c r="IZ6" t="s">
        <v>1949</v>
      </c>
      <c r="JD6" t="s">
        <v>1950</v>
      </c>
      <c r="JE6" t="s">
        <v>1951</v>
      </c>
      <c r="JF6" t="s">
        <v>1952</v>
      </c>
      <c r="JG6" t="s">
        <v>1953</v>
      </c>
      <c r="JH6" t="s">
        <v>1954</v>
      </c>
      <c r="JI6" t="s">
        <v>1955</v>
      </c>
      <c r="JJ6" t="s">
        <v>1956</v>
      </c>
      <c r="JK6" t="s">
        <v>1957</v>
      </c>
      <c r="JL6" t="s">
        <v>1958</v>
      </c>
      <c r="JM6" t="s">
        <v>1959</v>
      </c>
      <c r="JN6" t="s">
        <v>1960</v>
      </c>
      <c r="JO6" t="s">
        <v>1961</v>
      </c>
      <c r="JP6" t="s">
        <v>1962</v>
      </c>
      <c r="JQ6" t="s">
        <v>1963</v>
      </c>
      <c r="JR6" t="s">
        <v>1964</v>
      </c>
      <c r="JS6" t="s">
        <v>1965</v>
      </c>
      <c r="JT6" t="s">
        <v>1966</v>
      </c>
      <c r="JV6" t="s">
        <v>1967</v>
      </c>
      <c r="JW6" t="s">
        <v>1968</v>
      </c>
      <c r="JX6" t="s">
        <v>1969</v>
      </c>
      <c r="JY6" t="s">
        <v>1970</v>
      </c>
      <c r="KA6" t="s">
        <v>1971</v>
      </c>
      <c r="KB6" t="s">
        <v>1972</v>
      </c>
      <c r="KC6" t="s">
        <v>1973</v>
      </c>
      <c r="KD6" t="s">
        <v>1974</v>
      </c>
      <c r="KE6" t="s">
        <v>1975</v>
      </c>
      <c r="KF6" t="s">
        <v>1976</v>
      </c>
      <c r="KG6" t="s">
        <v>1977</v>
      </c>
      <c r="KH6" t="s">
        <v>1978</v>
      </c>
      <c r="KI6" t="s">
        <v>1979</v>
      </c>
      <c r="KJ6" t="s">
        <v>1980</v>
      </c>
      <c r="KK6" t="s">
        <v>1981</v>
      </c>
      <c r="KL6" t="s">
        <v>1982</v>
      </c>
      <c r="KM6" t="s">
        <v>1983</v>
      </c>
      <c r="KN6" t="s">
        <v>1984</v>
      </c>
      <c r="KO6" t="s">
        <v>1985</v>
      </c>
      <c r="KP6" t="s">
        <v>1986</v>
      </c>
      <c r="KQ6" t="s">
        <v>1987</v>
      </c>
      <c r="KR6" t="s">
        <v>1988</v>
      </c>
      <c r="KT6" t="s">
        <v>1989</v>
      </c>
      <c r="KU6" t="s">
        <v>1990</v>
      </c>
      <c r="KX6" t="s">
        <v>1991</v>
      </c>
      <c r="KY6" t="s">
        <v>1992</v>
      </c>
      <c r="KZ6" t="s">
        <v>1993</v>
      </c>
      <c r="LA6" t="s">
        <v>1994</v>
      </c>
      <c r="LB6" t="s">
        <v>1995</v>
      </c>
      <c r="LC6" t="s">
        <v>1996</v>
      </c>
      <c r="LD6" t="s">
        <v>1997</v>
      </c>
      <c r="LE6" t="s">
        <v>1998</v>
      </c>
      <c r="LG6" t="s">
        <v>1999</v>
      </c>
      <c r="LH6" t="s">
        <v>2000</v>
      </c>
      <c r="LI6" t="s">
        <v>2001</v>
      </c>
      <c r="LJ6" t="s">
        <v>2002</v>
      </c>
      <c r="LK6" t="s">
        <v>2003</v>
      </c>
      <c r="LL6" t="s">
        <v>2004</v>
      </c>
      <c r="LM6" t="s">
        <v>2005</v>
      </c>
      <c r="LN6" t="s">
        <v>2006</v>
      </c>
      <c r="LP6" t="s">
        <v>2007</v>
      </c>
      <c r="LR6" t="s">
        <v>2008</v>
      </c>
      <c r="LS6" t="s">
        <v>2009</v>
      </c>
      <c r="LU6" t="s">
        <v>2010</v>
      </c>
      <c r="LV6" t="s">
        <v>2011</v>
      </c>
      <c r="LW6" t="s">
        <v>2012</v>
      </c>
      <c r="LX6" t="s">
        <v>2013</v>
      </c>
      <c r="LY6" t="s">
        <v>2014</v>
      </c>
      <c r="LZ6" t="s">
        <v>2015</v>
      </c>
      <c r="MA6" t="s">
        <v>2016</v>
      </c>
      <c r="MB6" t="s">
        <v>2017</v>
      </c>
      <c r="MC6" t="s">
        <v>2018</v>
      </c>
      <c r="MD6" t="s">
        <v>2019</v>
      </c>
      <c r="MG6" t="s">
        <v>2020</v>
      </c>
      <c r="MH6" t="s">
        <v>2021</v>
      </c>
      <c r="MI6" t="s">
        <v>2022</v>
      </c>
      <c r="MJ6" t="s">
        <v>2023</v>
      </c>
      <c r="MK6" t="s">
        <v>2024</v>
      </c>
      <c r="MM6" t="s">
        <v>2025</v>
      </c>
      <c r="MN6" t="s">
        <v>2026</v>
      </c>
      <c r="MP6" t="s">
        <v>2027</v>
      </c>
      <c r="MT6" t="s">
        <v>2028</v>
      </c>
      <c r="MV6" t="s">
        <v>2029</v>
      </c>
      <c r="MW6" t="s">
        <v>2030</v>
      </c>
      <c r="MY6" t="s">
        <v>2031</v>
      </c>
      <c r="MZ6" t="s">
        <v>2032</v>
      </c>
      <c r="NA6" t="s">
        <v>2033</v>
      </c>
      <c r="NB6" t="s">
        <v>2034</v>
      </c>
      <c r="NC6" t="s">
        <v>2035</v>
      </c>
    </row>
    <row r="7" spans="2:367">
      <c r="B7" t="s">
        <v>68</v>
      </c>
      <c r="C7" t="s">
        <v>2036</v>
      </c>
      <c r="D7" t="s">
        <v>2037</v>
      </c>
      <c r="E7" t="s">
        <v>99</v>
      </c>
      <c r="F7" t="s">
        <v>111</v>
      </c>
      <c r="G7" t="s">
        <v>122</v>
      </c>
      <c r="H7" t="s">
        <v>134</v>
      </c>
      <c r="I7" t="s">
        <v>148</v>
      </c>
      <c r="J7" t="s">
        <v>157</v>
      </c>
      <c r="K7" t="s">
        <v>2038</v>
      </c>
      <c r="L7" t="s">
        <v>170</v>
      </c>
      <c r="M7" t="s">
        <v>183</v>
      </c>
      <c r="N7" t="s">
        <v>194</v>
      </c>
      <c r="O7" t="s">
        <v>210</v>
      </c>
      <c r="P7" t="s">
        <v>219</v>
      </c>
      <c r="Q7" t="s">
        <v>230</v>
      </c>
      <c r="R7" t="s">
        <v>246</v>
      </c>
      <c r="S7" t="s">
        <v>263</v>
      </c>
      <c r="T7" t="s">
        <v>276</v>
      </c>
      <c r="U7" t="s">
        <v>290</v>
      </c>
      <c r="V7" t="s">
        <v>309</v>
      </c>
      <c r="W7" t="s">
        <v>2039</v>
      </c>
      <c r="X7" t="s">
        <v>2040</v>
      </c>
      <c r="Y7" t="s">
        <v>326</v>
      </c>
      <c r="Z7" t="s">
        <v>347</v>
      </c>
      <c r="AA7" t="s">
        <v>356</v>
      </c>
      <c r="AB7" t="s">
        <v>372</v>
      </c>
      <c r="AC7" t="s">
        <v>379</v>
      </c>
      <c r="AD7" t="s">
        <v>389</v>
      </c>
      <c r="AE7" t="s">
        <v>403</v>
      </c>
      <c r="AG7" t="s">
        <v>416</v>
      </c>
      <c r="AH7" t="s">
        <v>2041</v>
      </c>
      <c r="AK7" t="s">
        <v>2042</v>
      </c>
      <c r="AL7" t="s">
        <v>2043</v>
      </c>
      <c r="AM7" t="s">
        <v>2044</v>
      </c>
      <c r="AN7" t="s">
        <v>2045</v>
      </c>
      <c r="AO7" t="s">
        <v>2046</v>
      </c>
      <c r="AP7" t="s">
        <v>2047</v>
      </c>
      <c r="AQ7" t="s">
        <v>2048</v>
      </c>
      <c r="AR7" t="s">
        <v>2049</v>
      </c>
      <c r="AS7" t="s">
        <v>2050</v>
      </c>
      <c r="AT7" t="s">
        <v>2051</v>
      </c>
      <c r="AU7" t="s">
        <v>2052</v>
      </c>
      <c r="AW7" t="s">
        <v>2053</v>
      </c>
      <c r="AX7" t="s">
        <v>2054</v>
      </c>
      <c r="AZ7" t="s">
        <v>2055</v>
      </c>
      <c r="BA7" t="s">
        <v>2056</v>
      </c>
      <c r="BB7" t="s">
        <v>2057</v>
      </c>
      <c r="BC7" t="s">
        <v>2058</v>
      </c>
      <c r="BD7" t="s">
        <v>2059</v>
      </c>
      <c r="BE7" t="s">
        <v>2060</v>
      </c>
      <c r="BF7" t="s">
        <v>2061</v>
      </c>
      <c r="BG7" t="s">
        <v>2062</v>
      </c>
      <c r="BH7" t="s">
        <v>2063</v>
      </c>
      <c r="BI7" t="s">
        <v>2064</v>
      </c>
      <c r="BK7" t="s">
        <v>2065</v>
      </c>
      <c r="BL7" t="s">
        <v>2066</v>
      </c>
      <c r="BM7" t="s">
        <v>2067</v>
      </c>
      <c r="BN7" t="s">
        <v>2068</v>
      </c>
      <c r="BO7" t="s">
        <v>2069</v>
      </c>
      <c r="BP7" t="s">
        <v>2070</v>
      </c>
      <c r="BQ7" t="s">
        <v>2071</v>
      </c>
      <c r="BR7" t="s">
        <v>2072</v>
      </c>
      <c r="BT7" t="s">
        <v>2073</v>
      </c>
      <c r="BU7" t="s">
        <v>2074</v>
      </c>
      <c r="BV7" t="s">
        <v>2075</v>
      </c>
      <c r="BW7" t="s">
        <v>2076</v>
      </c>
      <c r="BX7" t="s">
        <v>2077</v>
      </c>
      <c r="BY7" t="s">
        <v>2078</v>
      </c>
      <c r="BZ7" t="s">
        <v>2079</v>
      </c>
      <c r="CA7" t="s">
        <v>2080</v>
      </c>
      <c r="CB7" t="s">
        <v>2081</v>
      </c>
      <c r="CC7" t="s">
        <v>2082</v>
      </c>
      <c r="CE7" t="s">
        <v>2083</v>
      </c>
      <c r="CF7" t="s">
        <v>2084</v>
      </c>
      <c r="CG7" t="s">
        <v>2085</v>
      </c>
      <c r="CH7" t="s">
        <v>2086</v>
      </c>
      <c r="CI7" t="s">
        <v>2087</v>
      </c>
      <c r="CL7" t="s">
        <v>2088</v>
      </c>
      <c r="CM7" t="s">
        <v>2089</v>
      </c>
      <c r="CP7" t="s">
        <v>2090</v>
      </c>
      <c r="CQ7" t="s">
        <v>2091</v>
      </c>
      <c r="CR7" t="s">
        <v>2092</v>
      </c>
      <c r="CS7" t="s">
        <v>2093</v>
      </c>
      <c r="CT7" t="s">
        <v>2094</v>
      </c>
      <c r="CU7" t="s">
        <v>2095</v>
      </c>
      <c r="CV7" t="s">
        <v>2096</v>
      </c>
      <c r="CW7" t="s">
        <v>2097</v>
      </c>
      <c r="CX7" t="s">
        <v>2098</v>
      </c>
      <c r="CZ7" t="s">
        <v>2099</v>
      </c>
      <c r="DA7" t="s">
        <v>2100</v>
      </c>
      <c r="DB7" t="s">
        <v>2101</v>
      </c>
      <c r="DD7" t="s">
        <v>2102</v>
      </c>
      <c r="DE7" t="s">
        <v>2103</v>
      </c>
      <c r="DF7" t="s">
        <v>2104</v>
      </c>
      <c r="DG7" t="s">
        <v>2105</v>
      </c>
      <c r="DH7" t="s">
        <v>2106</v>
      </c>
      <c r="DI7" t="s">
        <v>2107</v>
      </c>
      <c r="DJ7" t="s">
        <v>2108</v>
      </c>
      <c r="DK7" t="s">
        <v>2109</v>
      </c>
      <c r="DL7" t="s">
        <v>2110</v>
      </c>
      <c r="DM7" t="s">
        <v>2111</v>
      </c>
      <c r="DN7" t="s">
        <v>2112</v>
      </c>
      <c r="DO7" t="s">
        <v>2113</v>
      </c>
      <c r="DQ7" t="s">
        <v>2114</v>
      </c>
      <c r="DR7" t="s">
        <v>2115</v>
      </c>
      <c r="DS7" t="s">
        <v>2116</v>
      </c>
      <c r="DT7" t="s">
        <v>2117</v>
      </c>
      <c r="DV7" t="s">
        <v>2118</v>
      </c>
      <c r="DW7" t="s">
        <v>2119</v>
      </c>
      <c r="DX7" t="s">
        <v>2120</v>
      </c>
      <c r="DZ7" t="s">
        <v>2121</v>
      </c>
      <c r="EA7" t="s">
        <v>2122</v>
      </c>
      <c r="EB7" t="s">
        <v>2123</v>
      </c>
      <c r="EC7" t="s">
        <v>2124</v>
      </c>
      <c r="ED7" t="s">
        <v>2125</v>
      </c>
      <c r="EE7" t="s">
        <v>2126</v>
      </c>
      <c r="EF7" t="s">
        <v>2127</v>
      </c>
      <c r="EI7" t="s">
        <v>2128</v>
      </c>
      <c r="EJ7" t="s">
        <v>2129</v>
      </c>
      <c r="EK7" t="s">
        <v>2130</v>
      </c>
      <c r="EL7" t="s">
        <v>2131</v>
      </c>
      <c r="EN7" t="s">
        <v>2132</v>
      </c>
      <c r="EQ7" t="s">
        <v>2133</v>
      </c>
      <c r="ER7" t="s">
        <v>2134</v>
      </c>
      <c r="ES7" t="s">
        <v>2135</v>
      </c>
      <c r="EU7" t="s">
        <v>2136</v>
      </c>
      <c r="EV7" t="s">
        <v>2137</v>
      </c>
      <c r="EW7" t="s">
        <v>2138</v>
      </c>
      <c r="EX7" t="s">
        <v>2139</v>
      </c>
      <c r="EY7" t="s">
        <v>2140</v>
      </c>
      <c r="EZ7" t="s">
        <v>2141</v>
      </c>
      <c r="FA7" t="s">
        <v>2142</v>
      </c>
      <c r="FD7" t="s">
        <v>2143</v>
      </c>
      <c r="FG7" t="s">
        <v>2144</v>
      </c>
      <c r="FH7" t="s">
        <v>2145</v>
      </c>
      <c r="FI7" t="s">
        <v>2146</v>
      </c>
      <c r="FJ7" t="s">
        <v>2147</v>
      </c>
      <c r="FK7" t="s">
        <v>2148</v>
      </c>
      <c r="FL7" t="s">
        <v>2149</v>
      </c>
      <c r="FM7" t="s">
        <v>2150</v>
      </c>
      <c r="FN7" t="s">
        <v>2151</v>
      </c>
      <c r="FO7" t="s">
        <v>2152</v>
      </c>
      <c r="FQ7" t="s">
        <v>2153</v>
      </c>
      <c r="FR7" t="s">
        <v>2154</v>
      </c>
      <c r="FS7" t="s">
        <v>2155</v>
      </c>
      <c r="FT7" t="s">
        <v>2156</v>
      </c>
      <c r="FW7" t="s">
        <v>2157</v>
      </c>
      <c r="FX7" t="s">
        <v>2158</v>
      </c>
      <c r="FY7" t="s">
        <v>2159</v>
      </c>
      <c r="FZ7" t="s">
        <v>2160</v>
      </c>
      <c r="GA7" t="s">
        <v>2161</v>
      </c>
      <c r="GB7" t="s">
        <v>2162</v>
      </c>
      <c r="GC7" t="s">
        <v>2163</v>
      </c>
      <c r="GD7" t="s">
        <v>2164</v>
      </c>
      <c r="GE7" t="s">
        <v>2165</v>
      </c>
      <c r="GF7" t="s">
        <v>2166</v>
      </c>
      <c r="GH7" t="s">
        <v>2167</v>
      </c>
      <c r="GI7" t="s">
        <v>2168</v>
      </c>
      <c r="GJ7" t="s">
        <v>2169</v>
      </c>
      <c r="GK7" t="s">
        <v>2170</v>
      </c>
      <c r="GM7" t="s">
        <v>2171</v>
      </c>
      <c r="GN7" t="s">
        <v>2172</v>
      </c>
      <c r="GO7" t="s">
        <v>2173</v>
      </c>
      <c r="GP7" t="s">
        <v>2174</v>
      </c>
      <c r="GQ7" t="s">
        <v>2175</v>
      </c>
      <c r="GR7" t="s">
        <v>2176</v>
      </c>
      <c r="GS7" t="s">
        <v>2177</v>
      </c>
      <c r="GT7" t="s">
        <v>2178</v>
      </c>
      <c r="GU7" t="s">
        <v>2179</v>
      </c>
      <c r="GV7" t="s">
        <v>2180</v>
      </c>
      <c r="GW7" t="s">
        <v>2181</v>
      </c>
      <c r="GZ7" t="s">
        <v>2182</v>
      </c>
      <c r="HA7" t="s">
        <v>2183</v>
      </c>
      <c r="HB7" t="s">
        <v>2184</v>
      </c>
      <c r="HC7" t="s">
        <v>2185</v>
      </c>
      <c r="HE7" t="s">
        <v>2186</v>
      </c>
      <c r="HF7" t="s">
        <v>2187</v>
      </c>
      <c r="HG7" t="s">
        <v>2188</v>
      </c>
      <c r="HI7" t="s">
        <v>2189</v>
      </c>
      <c r="HJ7" t="s">
        <v>2190</v>
      </c>
      <c r="HK7" t="s">
        <v>2191</v>
      </c>
      <c r="HL7" t="s">
        <v>2192</v>
      </c>
      <c r="HN7" t="s">
        <v>2193</v>
      </c>
      <c r="HO7" t="s">
        <v>2194</v>
      </c>
      <c r="HP7" t="s">
        <v>2195</v>
      </c>
      <c r="HQ7" t="s">
        <v>2196</v>
      </c>
      <c r="HS7" t="s">
        <v>2197</v>
      </c>
      <c r="HT7" t="s">
        <v>2198</v>
      </c>
      <c r="HU7" t="s">
        <v>2199</v>
      </c>
      <c r="HV7" t="s">
        <v>2200</v>
      </c>
      <c r="HX7" t="s">
        <v>2201</v>
      </c>
      <c r="HZ7" t="s">
        <v>2202</v>
      </c>
      <c r="IA7" t="s">
        <v>2203</v>
      </c>
      <c r="IC7" t="s">
        <v>2204</v>
      </c>
      <c r="IE7" t="s">
        <v>2205</v>
      </c>
      <c r="IG7" t="s">
        <v>2206</v>
      </c>
      <c r="II7" t="s">
        <v>2207</v>
      </c>
      <c r="IM7" t="s">
        <v>2208</v>
      </c>
      <c r="IN7" t="s">
        <v>2209</v>
      </c>
      <c r="IO7" t="s">
        <v>2210</v>
      </c>
      <c r="IP7" t="s">
        <v>2211</v>
      </c>
      <c r="IU7" t="s">
        <v>2212</v>
      </c>
      <c r="IV7" t="s">
        <v>2213</v>
      </c>
      <c r="IX7" t="s">
        <v>2214</v>
      </c>
      <c r="IY7" t="s">
        <v>2215</v>
      </c>
      <c r="IZ7" t="s">
        <v>2216</v>
      </c>
      <c r="JD7" t="s">
        <v>2217</v>
      </c>
      <c r="JE7" t="s">
        <v>2218</v>
      </c>
      <c r="JG7" t="s">
        <v>2219</v>
      </c>
      <c r="JH7" t="s">
        <v>2220</v>
      </c>
      <c r="JI7" t="s">
        <v>2221</v>
      </c>
      <c r="JJ7" t="s">
        <v>2222</v>
      </c>
      <c r="JM7" t="s">
        <v>2223</v>
      </c>
      <c r="JN7" t="s">
        <v>2224</v>
      </c>
      <c r="JO7" t="s">
        <v>2225</v>
      </c>
      <c r="JP7" t="s">
        <v>2226</v>
      </c>
      <c r="JQ7" t="s">
        <v>2227</v>
      </c>
      <c r="JR7" t="s">
        <v>2228</v>
      </c>
      <c r="JS7" t="s">
        <v>2229</v>
      </c>
      <c r="JV7" t="s">
        <v>2230</v>
      </c>
      <c r="JW7" t="s">
        <v>2231</v>
      </c>
      <c r="JX7" t="s">
        <v>2232</v>
      </c>
      <c r="JY7" t="s">
        <v>2233</v>
      </c>
      <c r="KA7" t="s">
        <v>2234</v>
      </c>
      <c r="KB7" t="s">
        <v>2235</v>
      </c>
      <c r="KC7" t="s">
        <v>2236</v>
      </c>
      <c r="KD7" t="s">
        <v>2237</v>
      </c>
      <c r="KE7" t="s">
        <v>2238</v>
      </c>
      <c r="KF7" t="s">
        <v>2239</v>
      </c>
      <c r="KG7" t="s">
        <v>2240</v>
      </c>
      <c r="KH7" t="s">
        <v>2241</v>
      </c>
      <c r="KI7" t="s">
        <v>2242</v>
      </c>
      <c r="KJ7" t="s">
        <v>2243</v>
      </c>
      <c r="KL7" t="s">
        <v>2244</v>
      </c>
      <c r="KN7" t="s">
        <v>2245</v>
      </c>
      <c r="KO7" t="s">
        <v>2246</v>
      </c>
      <c r="KP7" t="s">
        <v>2247</v>
      </c>
      <c r="KQ7" t="s">
        <v>2248</v>
      </c>
      <c r="KR7" t="s">
        <v>2249</v>
      </c>
      <c r="KT7" t="s">
        <v>2250</v>
      </c>
      <c r="KX7" t="s">
        <v>2251</v>
      </c>
      <c r="KY7" t="s">
        <v>2252</v>
      </c>
      <c r="KZ7" t="s">
        <v>2253</v>
      </c>
      <c r="LA7" t="s">
        <v>2254</v>
      </c>
      <c r="LB7" t="s">
        <v>2255</v>
      </c>
      <c r="LC7" t="s">
        <v>2256</v>
      </c>
      <c r="LD7" t="s">
        <v>2257</v>
      </c>
      <c r="LE7" t="s">
        <v>2258</v>
      </c>
      <c r="LG7" t="s">
        <v>2259</v>
      </c>
      <c r="LH7" t="s">
        <v>2260</v>
      </c>
      <c r="LI7" t="s">
        <v>2261</v>
      </c>
      <c r="LJ7" t="s">
        <v>2262</v>
      </c>
      <c r="LK7" t="s">
        <v>2263</v>
      </c>
      <c r="LL7" t="s">
        <v>2264</v>
      </c>
      <c r="LM7" t="s">
        <v>2265</v>
      </c>
      <c r="LN7" t="s">
        <v>2266</v>
      </c>
      <c r="LP7" t="s">
        <v>2267</v>
      </c>
      <c r="LS7" t="s">
        <v>2268</v>
      </c>
      <c r="LU7" t="s">
        <v>2269</v>
      </c>
      <c r="LV7" t="s">
        <v>2270</v>
      </c>
      <c r="LW7" t="s">
        <v>2271</v>
      </c>
      <c r="LX7" t="s">
        <v>2272</v>
      </c>
      <c r="LY7" t="s">
        <v>2273</v>
      </c>
      <c r="LZ7" t="s">
        <v>2274</v>
      </c>
      <c r="MA7" t="s">
        <v>2275</v>
      </c>
      <c r="MB7" t="s">
        <v>2276</v>
      </c>
      <c r="MC7" t="s">
        <v>2277</v>
      </c>
      <c r="MD7" t="s">
        <v>2278</v>
      </c>
      <c r="MH7" t="s">
        <v>2279</v>
      </c>
      <c r="MI7" t="s">
        <v>2280</v>
      </c>
      <c r="MJ7" t="s">
        <v>2281</v>
      </c>
      <c r="MK7" t="s">
        <v>2282</v>
      </c>
      <c r="MP7" t="s">
        <v>2283</v>
      </c>
      <c r="MT7" t="s">
        <v>2284</v>
      </c>
      <c r="MV7" t="s">
        <v>2285</v>
      </c>
      <c r="MW7" t="s">
        <v>2286</v>
      </c>
      <c r="MY7" t="s">
        <v>2287</v>
      </c>
      <c r="MZ7" t="s">
        <v>2288</v>
      </c>
      <c r="NA7" t="s">
        <v>2289</v>
      </c>
      <c r="NB7" t="s">
        <v>2290</v>
      </c>
      <c r="NC7" t="s">
        <v>2291</v>
      </c>
    </row>
    <row r="8" spans="2:367">
      <c r="B8" t="s">
        <v>69</v>
      </c>
      <c r="C8" t="s">
        <v>2292</v>
      </c>
      <c r="D8" t="s">
        <v>2293</v>
      </c>
      <c r="E8" t="s">
        <v>100</v>
      </c>
      <c r="F8" t="s">
        <v>112</v>
      </c>
      <c r="G8" t="s">
        <v>123</v>
      </c>
      <c r="H8" t="s">
        <v>135</v>
      </c>
      <c r="I8" t="s">
        <v>149</v>
      </c>
      <c r="J8" t="s">
        <v>158</v>
      </c>
      <c r="K8" t="s">
        <v>2294</v>
      </c>
      <c r="L8" t="s">
        <v>171</v>
      </c>
      <c r="M8" t="s">
        <v>184</v>
      </c>
      <c r="N8" t="s">
        <v>195</v>
      </c>
      <c r="O8" t="s">
        <v>211</v>
      </c>
      <c r="P8" t="s">
        <v>220</v>
      </c>
      <c r="Q8" t="s">
        <v>231</v>
      </c>
      <c r="R8" t="s">
        <v>247</v>
      </c>
      <c r="S8" t="s">
        <v>264</v>
      </c>
      <c r="T8" t="s">
        <v>277</v>
      </c>
      <c r="U8" t="s">
        <v>291</v>
      </c>
      <c r="V8" t="s">
        <v>310</v>
      </c>
      <c r="W8" t="s">
        <v>2295</v>
      </c>
      <c r="X8" t="s">
        <v>2296</v>
      </c>
      <c r="Y8" t="s">
        <v>327</v>
      </c>
      <c r="Z8" t="s">
        <v>348</v>
      </c>
      <c r="AA8" t="s">
        <v>357</v>
      </c>
      <c r="AB8" t="s">
        <v>373</v>
      </c>
      <c r="AC8" t="s">
        <v>380</v>
      </c>
      <c r="AD8" t="s">
        <v>390</v>
      </c>
      <c r="AE8" t="s">
        <v>404</v>
      </c>
      <c r="AG8" t="s">
        <v>417</v>
      </c>
      <c r="AH8" t="s">
        <v>2297</v>
      </c>
      <c r="AK8" t="s">
        <v>2298</v>
      </c>
      <c r="AL8" t="s">
        <v>2299</v>
      </c>
      <c r="AM8" t="s">
        <v>2300</v>
      </c>
      <c r="AN8" t="s">
        <v>2301</v>
      </c>
      <c r="AO8" t="s">
        <v>2302</v>
      </c>
      <c r="AP8" t="s">
        <v>2303</v>
      </c>
      <c r="AQ8" t="s">
        <v>2304</v>
      </c>
      <c r="AR8" t="s">
        <v>2305</v>
      </c>
      <c r="AS8" t="s">
        <v>2306</v>
      </c>
      <c r="AT8" t="s">
        <v>2307</v>
      </c>
      <c r="AU8" t="s">
        <v>2308</v>
      </c>
      <c r="AW8" t="s">
        <v>2309</v>
      </c>
      <c r="AX8" t="s">
        <v>2310</v>
      </c>
      <c r="AZ8" t="s">
        <v>2311</v>
      </c>
      <c r="BC8" t="s">
        <v>2312</v>
      </c>
      <c r="BD8" t="s">
        <v>2313</v>
      </c>
      <c r="BE8" t="s">
        <v>2314</v>
      </c>
      <c r="BF8" t="s">
        <v>2315</v>
      </c>
      <c r="BG8" t="s">
        <v>2316</v>
      </c>
      <c r="BH8" t="s">
        <v>2317</v>
      </c>
      <c r="BI8" t="s">
        <v>2318</v>
      </c>
      <c r="BK8" t="s">
        <v>2319</v>
      </c>
      <c r="BL8" t="s">
        <v>2320</v>
      </c>
      <c r="BM8" t="s">
        <v>2321</v>
      </c>
      <c r="BN8" t="s">
        <v>2322</v>
      </c>
      <c r="BO8" t="s">
        <v>2323</v>
      </c>
      <c r="BP8" t="s">
        <v>2324</v>
      </c>
      <c r="BR8" t="s">
        <v>2325</v>
      </c>
      <c r="BT8" t="s">
        <v>2326</v>
      </c>
      <c r="BU8" t="s">
        <v>2327</v>
      </c>
      <c r="BV8" t="s">
        <v>2328</v>
      </c>
      <c r="BW8" t="s">
        <v>2329</v>
      </c>
      <c r="BZ8" t="s">
        <v>2330</v>
      </c>
      <c r="CB8" t="s">
        <v>2331</v>
      </c>
      <c r="CC8" t="s">
        <v>2332</v>
      </c>
      <c r="CE8" t="s">
        <v>2333</v>
      </c>
      <c r="CF8" t="s">
        <v>2334</v>
      </c>
      <c r="CH8" t="s">
        <v>2335</v>
      </c>
      <c r="CI8" t="s">
        <v>2336</v>
      </c>
      <c r="CL8" t="s">
        <v>2337</v>
      </c>
      <c r="CP8" t="s">
        <v>2338</v>
      </c>
      <c r="CQ8" t="s">
        <v>2339</v>
      </c>
      <c r="CR8" t="s">
        <v>2340</v>
      </c>
      <c r="CS8" t="s">
        <v>2341</v>
      </c>
      <c r="CT8" t="s">
        <v>2342</v>
      </c>
      <c r="CU8" t="s">
        <v>2343</v>
      </c>
      <c r="CV8" t="s">
        <v>2344</v>
      </c>
      <c r="CW8" t="s">
        <v>2345</v>
      </c>
      <c r="CX8" t="s">
        <v>2346</v>
      </c>
      <c r="CZ8" t="s">
        <v>2347</v>
      </c>
      <c r="DB8" t="s">
        <v>2348</v>
      </c>
      <c r="DD8" t="s">
        <v>2349</v>
      </c>
      <c r="DE8" t="s">
        <v>2350</v>
      </c>
      <c r="DF8" t="s">
        <v>2351</v>
      </c>
      <c r="DH8" t="s">
        <v>2352</v>
      </c>
      <c r="DI8" t="s">
        <v>2353</v>
      </c>
      <c r="DK8" t="s">
        <v>2354</v>
      </c>
      <c r="DL8" t="s">
        <v>2355</v>
      </c>
      <c r="DQ8" t="s">
        <v>2356</v>
      </c>
      <c r="DR8" t="s">
        <v>2357</v>
      </c>
      <c r="DS8" t="s">
        <v>2358</v>
      </c>
      <c r="DT8" t="s">
        <v>2359</v>
      </c>
      <c r="DW8" t="s">
        <v>2360</v>
      </c>
      <c r="DZ8" t="s">
        <v>2361</v>
      </c>
      <c r="EA8" t="s">
        <v>2362</v>
      </c>
      <c r="EB8" t="s">
        <v>2363</v>
      </c>
      <c r="EC8" t="s">
        <v>2364</v>
      </c>
      <c r="ED8" t="s">
        <v>2365</v>
      </c>
      <c r="EE8" t="s">
        <v>2366</v>
      </c>
      <c r="EI8" t="s">
        <v>2367</v>
      </c>
      <c r="EJ8" t="s">
        <v>2368</v>
      </c>
      <c r="EK8" t="s">
        <v>2369</v>
      </c>
      <c r="EL8" t="s">
        <v>2370</v>
      </c>
      <c r="EN8" t="s">
        <v>2371</v>
      </c>
      <c r="EQ8" t="s">
        <v>2372</v>
      </c>
      <c r="ER8" t="s">
        <v>2373</v>
      </c>
      <c r="EU8" t="s">
        <v>2374</v>
      </c>
      <c r="EV8" t="s">
        <v>2375</v>
      </c>
      <c r="EW8" t="s">
        <v>2376</v>
      </c>
      <c r="EX8" t="s">
        <v>2377</v>
      </c>
      <c r="EY8" t="s">
        <v>2378</v>
      </c>
      <c r="EZ8" t="s">
        <v>2379</v>
      </c>
      <c r="FA8" t="s">
        <v>2380</v>
      </c>
      <c r="FD8" t="s">
        <v>2381</v>
      </c>
      <c r="FG8" t="s">
        <v>2382</v>
      </c>
      <c r="FH8" t="s">
        <v>2383</v>
      </c>
      <c r="FI8" t="s">
        <v>2384</v>
      </c>
      <c r="FJ8" t="s">
        <v>2385</v>
      </c>
      <c r="FK8" t="s">
        <v>2386</v>
      </c>
      <c r="FL8" t="s">
        <v>2387</v>
      </c>
      <c r="FM8" t="s">
        <v>2388</v>
      </c>
      <c r="FN8" t="s">
        <v>2389</v>
      </c>
      <c r="FQ8" t="s">
        <v>2390</v>
      </c>
      <c r="FR8" t="s">
        <v>2391</v>
      </c>
      <c r="FS8" t="s">
        <v>2392</v>
      </c>
      <c r="FW8" t="s">
        <v>2393</v>
      </c>
      <c r="FX8" t="s">
        <v>2394</v>
      </c>
      <c r="FY8" t="s">
        <v>2395</v>
      </c>
      <c r="FZ8" t="s">
        <v>2396</v>
      </c>
      <c r="GA8" t="s">
        <v>2397</v>
      </c>
      <c r="GB8" t="s">
        <v>2398</v>
      </c>
      <c r="GC8" t="s">
        <v>2399</v>
      </c>
      <c r="GD8" t="s">
        <v>2400</v>
      </c>
      <c r="GE8" t="s">
        <v>2401</v>
      </c>
      <c r="GF8" t="s">
        <v>2402</v>
      </c>
      <c r="GH8" t="s">
        <v>2403</v>
      </c>
      <c r="GI8" t="s">
        <v>2404</v>
      </c>
      <c r="GN8" t="s">
        <v>2405</v>
      </c>
      <c r="GO8" t="s">
        <v>2406</v>
      </c>
      <c r="GP8" t="s">
        <v>2407</v>
      </c>
      <c r="GQ8" t="s">
        <v>2408</v>
      </c>
      <c r="GR8" t="s">
        <v>2409</v>
      </c>
      <c r="GS8" t="s">
        <v>2410</v>
      </c>
      <c r="GU8" t="s">
        <v>2411</v>
      </c>
      <c r="GV8" t="s">
        <v>2412</v>
      </c>
      <c r="GW8" t="s">
        <v>2413</v>
      </c>
      <c r="GZ8" t="s">
        <v>2414</v>
      </c>
      <c r="HA8" t="s">
        <v>2415</v>
      </c>
      <c r="HB8" t="s">
        <v>2416</v>
      </c>
      <c r="HE8" t="s">
        <v>2417</v>
      </c>
      <c r="HF8" t="s">
        <v>2418</v>
      </c>
      <c r="HG8" t="s">
        <v>2419</v>
      </c>
      <c r="HI8" t="s">
        <v>2420</v>
      </c>
      <c r="HJ8" t="s">
        <v>2421</v>
      </c>
      <c r="HK8" t="s">
        <v>2422</v>
      </c>
      <c r="HL8" t="s">
        <v>2423</v>
      </c>
      <c r="HO8" t="s">
        <v>2424</v>
      </c>
      <c r="HP8" t="s">
        <v>2425</v>
      </c>
      <c r="HQ8" t="s">
        <v>2426</v>
      </c>
      <c r="HS8" t="s">
        <v>2427</v>
      </c>
      <c r="HT8" t="s">
        <v>2428</v>
      </c>
      <c r="HU8" t="s">
        <v>2429</v>
      </c>
      <c r="HV8" t="s">
        <v>2430</v>
      </c>
      <c r="HX8" t="s">
        <v>2431</v>
      </c>
      <c r="HZ8" t="s">
        <v>2432</v>
      </c>
      <c r="IA8" t="s">
        <v>2433</v>
      </c>
      <c r="IC8" t="s">
        <v>2434</v>
      </c>
      <c r="IE8" t="s">
        <v>2435</v>
      </c>
      <c r="II8" t="s">
        <v>2436</v>
      </c>
      <c r="IM8" t="s">
        <v>2437</v>
      </c>
      <c r="IN8" t="s">
        <v>2438</v>
      </c>
      <c r="IO8" t="s">
        <v>2439</v>
      </c>
      <c r="IP8" t="s">
        <v>2440</v>
      </c>
      <c r="IU8" t="s">
        <v>2441</v>
      </c>
      <c r="IV8" t="s">
        <v>2442</v>
      </c>
      <c r="IX8" t="s">
        <v>2443</v>
      </c>
      <c r="IZ8" t="s">
        <v>2444</v>
      </c>
      <c r="JD8" t="s">
        <v>2445</v>
      </c>
      <c r="JG8" t="s">
        <v>2446</v>
      </c>
      <c r="JI8" t="s">
        <v>2447</v>
      </c>
      <c r="JJ8" t="s">
        <v>2448</v>
      </c>
      <c r="JM8" t="s">
        <v>2449</v>
      </c>
      <c r="JN8" t="s">
        <v>2450</v>
      </c>
      <c r="JP8" t="s">
        <v>2451</v>
      </c>
      <c r="JR8" t="s">
        <v>2452</v>
      </c>
      <c r="JS8" t="s">
        <v>2453</v>
      </c>
      <c r="JV8" t="s">
        <v>2454</v>
      </c>
      <c r="JW8" t="s">
        <v>2455</v>
      </c>
      <c r="JX8" t="s">
        <v>2456</v>
      </c>
      <c r="JY8" t="s">
        <v>2457</v>
      </c>
      <c r="KA8" t="s">
        <v>2458</v>
      </c>
      <c r="KC8" t="s">
        <v>2459</v>
      </c>
      <c r="KD8" t="s">
        <v>2460</v>
      </c>
      <c r="KE8" t="s">
        <v>2461</v>
      </c>
      <c r="KF8" t="s">
        <v>2462</v>
      </c>
      <c r="KG8" t="s">
        <v>2463</v>
      </c>
      <c r="KH8" t="s">
        <v>2464</v>
      </c>
      <c r="KI8" t="s">
        <v>2465</v>
      </c>
      <c r="KJ8" t="s">
        <v>2466</v>
      </c>
      <c r="KL8" t="s">
        <v>2467</v>
      </c>
      <c r="KN8" t="s">
        <v>2468</v>
      </c>
      <c r="KO8" t="s">
        <v>2469</v>
      </c>
      <c r="KP8" t="s">
        <v>2470</v>
      </c>
      <c r="KQ8" t="s">
        <v>2471</v>
      </c>
      <c r="KR8" t="s">
        <v>2472</v>
      </c>
      <c r="KT8" t="s">
        <v>2473</v>
      </c>
      <c r="KX8" t="s">
        <v>2474</v>
      </c>
      <c r="KY8" t="s">
        <v>2475</v>
      </c>
      <c r="KZ8" t="s">
        <v>2476</v>
      </c>
      <c r="LA8" t="s">
        <v>2477</v>
      </c>
      <c r="LB8" t="s">
        <v>2478</v>
      </c>
      <c r="LC8" t="s">
        <v>2479</v>
      </c>
      <c r="LD8" t="s">
        <v>2480</v>
      </c>
      <c r="LE8" t="s">
        <v>2481</v>
      </c>
      <c r="LG8" t="s">
        <v>2482</v>
      </c>
      <c r="LH8" t="s">
        <v>2483</v>
      </c>
      <c r="LI8" t="s">
        <v>2484</v>
      </c>
      <c r="LJ8" t="s">
        <v>2485</v>
      </c>
      <c r="LK8" t="s">
        <v>2486</v>
      </c>
      <c r="LL8" t="s">
        <v>2487</v>
      </c>
      <c r="LM8" t="s">
        <v>2488</v>
      </c>
      <c r="LN8" t="s">
        <v>2489</v>
      </c>
      <c r="LP8" t="s">
        <v>2490</v>
      </c>
      <c r="LS8" t="s">
        <v>2491</v>
      </c>
      <c r="LV8" t="s">
        <v>2492</v>
      </c>
      <c r="LW8" t="s">
        <v>2493</v>
      </c>
      <c r="LX8" t="s">
        <v>2494</v>
      </c>
      <c r="LY8" t="s">
        <v>2495</v>
      </c>
      <c r="LZ8" t="s">
        <v>2496</v>
      </c>
      <c r="MA8" t="s">
        <v>2497</v>
      </c>
      <c r="MB8" t="s">
        <v>2498</v>
      </c>
      <c r="MC8" t="s">
        <v>2499</v>
      </c>
      <c r="MJ8" s="4" t="s">
        <v>2500</v>
      </c>
      <c r="MP8" t="s">
        <v>2501</v>
      </c>
      <c r="MT8" t="s">
        <v>2502</v>
      </c>
      <c r="MV8" t="s">
        <v>2503</v>
      </c>
      <c r="MW8" t="s">
        <v>2504</v>
      </c>
      <c r="MY8" t="s">
        <v>2505</v>
      </c>
      <c r="MZ8" t="s">
        <v>2506</v>
      </c>
      <c r="NA8" t="s">
        <v>2507</v>
      </c>
      <c r="NB8" t="s">
        <v>2508</v>
      </c>
      <c r="NC8" t="s">
        <v>2509</v>
      </c>
    </row>
    <row r="9" spans="2:367">
      <c r="B9" t="s">
        <v>70</v>
      </c>
      <c r="C9" t="s">
        <v>2510</v>
      </c>
      <c r="D9" t="s">
        <v>2511</v>
      </c>
      <c r="E9" t="s">
        <v>101</v>
      </c>
      <c r="F9" t="s">
        <v>113</v>
      </c>
      <c r="G9" t="s">
        <v>124</v>
      </c>
      <c r="H9" t="s">
        <v>136</v>
      </c>
      <c r="I9" t="s">
        <v>150</v>
      </c>
      <c r="J9" t="s">
        <v>159</v>
      </c>
      <c r="K9" t="s">
        <v>2512</v>
      </c>
      <c r="L9" t="s">
        <v>172</v>
      </c>
      <c r="M9" t="s">
        <v>185</v>
      </c>
      <c r="N9" t="s">
        <v>196</v>
      </c>
      <c r="O9" t="s">
        <v>212</v>
      </c>
      <c r="P9" t="s">
        <v>221</v>
      </c>
      <c r="Q9" t="s">
        <v>232</v>
      </c>
      <c r="R9" t="s">
        <v>248</v>
      </c>
      <c r="S9" t="s">
        <v>265</v>
      </c>
      <c r="T9" t="s">
        <v>278</v>
      </c>
      <c r="U9" t="s">
        <v>292</v>
      </c>
      <c r="V9" t="s">
        <v>311</v>
      </c>
      <c r="W9" t="s">
        <v>2513</v>
      </c>
      <c r="X9" t="s">
        <v>2514</v>
      </c>
      <c r="Y9" t="s">
        <v>328</v>
      </c>
      <c r="Z9" t="s">
        <v>349</v>
      </c>
      <c r="AA9" t="s">
        <v>358</v>
      </c>
      <c r="AC9" t="s">
        <v>381</v>
      </c>
      <c r="AD9" t="s">
        <v>391</v>
      </c>
      <c r="AE9" t="s">
        <v>405</v>
      </c>
      <c r="AG9" t="s">
        <v>418</v>
      </c>
      <c r="AH9" t="s">
        <v>2515</v>
      </c>
      <c r="AK9" t="s">
        <v>2516</v>
      </c>
      <c r="AL9" t="s">
        <v>2517</v>
      </c>
      <c r="AN9" t="s">
        <v>2518</v>
      </c>
      <c r="AO9" t="s">
        <v>2519</v>
      </c>
      <c r="AP9" t="s">
        <v>2520</v>
      </c>
      <c r="AQ9" t="s">
        <v>2521</v>
      </c>
      <c r="AR9" t="s">
        <v>2522</v>
      </c>
      <c r="AS9" t="s">
        <v>2523</v>
      </c>
      <c r="AT9" t="s">
        <v>2524</v>
      </c>
      <c r="AU9" t="s">
        <v>2525</v>
      </c>
      <c r="AW9" t="s">
        <v>2526</v>
      </c>
      <c r="AX9" t="s">
        <v>2527</v>
      </c>
      <c r="AZ9" t="s">
        <v>2528</v>
      </c>
      <c r="BC9" t="s">
        <v>2529</v>
      </c>
      <c r="BD9" t="s">
        <v>2530</v>
      </c>
      <c r="BE9" t="s">
        <v>2531</v>
      </c>
      <c r="BF9" t="s">
        <v>2532</v>
      </c>
      <c r="BG9" t="s">
        <v>2533</v>
      </c>
      <c r="BH9" t="s">
        <v>2534</v>
      </c>
      <c r="BI9" t="s">
        <v>2535</v>
      </c>
      <c r="BK9" t="s">
        <v>2536</v>
      </c>
      <c r="BL9" t="s">
        <v>2537</v>
      </c>
      <c r="BM9" t="s">
        <v>2538</v>
      </c>
      <c r="BN9" t="s">
        <v>2539</v>
      </c>
      <c r="BP9" t="s">
        <v>2540</v>
      </c>
      <c r="BR9" t="s">
        <v>2541</v>
      </c>
      <c r="BT9" t="s">
        <v>2542</v>
      </c>
      <c r="BU9" t="s">
        <v>2543</v>
      </c>
      <c r="CH9" t="s">
        <v>2544</v>
      </c>
      <c r="CI9" t="s">
        <v>2545</v>
      </c>
      <c r="CP9" t="s">
        <v>2546</v>
      </c>
      <c r="CQ9" t="s">
        <v>2547</v>
      </c>
      <c r="CR9" t="s">
        <v>2548</v>
      </c>
      <c r="CS9" t="s">
        <v>2549</v>
      </c>
      <c r="CT9" t="s">
        <v>2550</v>
      </c>
      <c r="CU9" t="s">
        <v>2551</v>
      </c>
      <c r="CV9" t="s">
        <v>2552</v>
      </c>
      <c r="CW9" t="s">
        <v>2553</v>
      </c>
      <c r="CX9" t="s">
        <v>2554</v>
      </c>
      <c r="CZ9" t="s">
        <v>2555</v>
      </c>
      <c r="DB9" t="s">
        <v>2556</v>
      </c>
      <c r="DD9" t="s">
        <v>2557</v>
      </c>
      <c r="DF9" t="s">
        <v>2558</v>
      </c>
      <c r="DH9" t="s">
        <v>2559</v>
      </c>
      <c r="DL9" t="s">
        <v>2560</v>
      </c>
      <c r="DQ9" t="s">
        <v>2561</v>
      </c>
      <c r="DR9" t="s">
        <v>2562</v>
      </c>
      <c r="DS9" t="s">
        <v>2563</v>
      </c>
      <c r="DW9" t="s">
        <v>2564</v>
      </c>
      <c r="DZ9" t="s">
        <v>2565</v>
      </c>
      <c r="EA9" t="s">
        <v>2566</v>
      </c>
      <c r="EB9" t="s">
        <v>2567</v>
      </c>
      <c r="EI9" t="s">
        <v>2568</v>
      </c>
      <c r="EK9" t="s">
        <v>2569</v>
      </c>
      <c r="EL9" t="s">
        <v>2570</v>
      </c>
      <c r="ER9" t="s">
        <v>2571</v>
      </c>
      <c r="EU9" t="s">
        <v>2572</v>
      </c>
      <c r="EV9" t="s">
        <v>2573</v>
      </c>
      <c r="EW9" t="s">
        <v>2574</v>
      </c>
      <c r="EX9" t="s">
        <v>2575</v>
      </c>
      <c r="EZ9" t="s">
        <v>2576</v>
      </c>
      <c r="FA9" t="s">
        <v>2577</v>
      </c>
      <c r="FD9" t="s">
        <v>2578</v>
      </c>
      <c r="FG9" t="s">
        <v>2579</v>
      </c>
      <c r="FH9" t="s">
        <v>2580</v>
      </c>
      <c r="FI9" t="s">
        <v>2581</v>
      </c>
      <c r="FJ9" t="s">
        <v>2582</v>
      </c>
      <c r="FK9" t="s">
        <v>2583</v>
      </c>
      <c r="FL9" t="s">
        <v>2584</v>
      </c>
      <c r="FM9" t="s">
        <v>2585</v>
      </c>
      <c r="FN9" t="s">
        <v>2586</v>
      </c>
      <c r="FQ9" t="s">
        <v>2587</v>
      </c>
      <c r="FR9" t="s">
        <v>2588</v>
      </c>
      <c r="FS9" t="s">
        <v>2589</v>
      </c>
      <c r="FW9" t="s">
        <v>2590</v>
      </c>
      <c r="FX9" t="s">
        <v>2591</v>
      </c>
      <c r="FY9" t="s">
        <v>2592</v>
      </c>
      <c r="GA9" t="s">
        <v>2593</v>
      </c>
      <c r="GB9" t="s">
        <v>2594</v>
      </c>
      <c r="GC9" t="s">
        <v>2595</v>
      </c>
      <c r="GD9" t="s">
        <v>2596</v>
      </c>
      <c r="GE9" t="s">
        <v>2597</v>
      </c>
      <c r="GF9" t="s">
        <v>2598</v>
      </c>
      <c r="GH9" t="s">
        <v>2599</v>
      </c>
      <c r="GI9" t="s">
        <v>2600</v>
      </c>
      <c r="GN9" t="s">
        <v>2601</v>
      </c>
      <c r="GO9" t="s">
        <v>2602</v>
      </c>
      <c r="GP9" t="s">
        <v>2603</v>
      </c>
      <c r="GQ9" t="s">
        <v>2604</v>
      </c>
      <c r="GR9" t="s">
        <v>2605</v>
      </c>
      <c r="GS9" t="s">
        <v>2606</v>
      </c>
      <c r="GU9" t="s">
        <v>2607</v>
      </c>
      <c r="GV9" t="s">
        <v>2608</v>
      </c>
      <c r="GW9" t="s">
        <v>2609</v>
      </c>
      <c r="HA9" t="s">
        <v>2610</v>
      </c>
      <c r="HB9" t="s">
        <v>2611</v>
      </c>
      <c r="HE9" t="s">
        <v>2612</v>
      </c>
      <c r="HF9" t="s">
        <v>2613</v>
      </c>
      <c r="HG9" t="s">
        <v>2614</v>
      </c>
      <c r="HI9" t="s">
        <v>2615</v>
      </c>
      <c r="HJ9" t="s">
        <v>2616</v>
      </c>
      <c r="HK9" t="s">
        <v>2617</v>
      </c>
      <c r="HL9" t="s">
        <v>2618</v>
      </c>
      <c r="HO9" t="s">
        <v>2619</v>
      </c>
      <c r="HP9" t="s">
        <v>2620</v>
      </c>
      <c r="HQ9" t="s">
        <v>2621</v>
      </c>
      <c r="HS9" t="s">
        <v>2622</v>
      </c>
      <c r="HT9" t="s">
        <v>2623</v>
      </c>
      <c r="HU9" t="s">
        <v>2624</v>
      </c>
      <c r="HV9" t="s">
        <v>2625</v>
      </c>
      <c r="IA9" t="s">
        <v>2626</v>
      </c>
      <c r="IC9" t="s">
        <v>2627</v>
      </c>
      <c r="IE9" t="s">
        <v>2628</v>
      </c>
      <c r="II9" t="s">
        <v>2629</v>
      </c>
      <c r="IM9" t="s">
        <v>2630</v>
      </c>
      <c r="IN9" t="s">
        <v>2631</v>
      </c>
      <c r="IO9" t="s">
        <v>2632</v>
      </c>
      <c r="IV9" t="s">
        <v>2633</v>
      </c>
      <c r="IX9" t="s">
        <v>2634</v>
      </c>
      <c r="JD9" t="s">
        <v>2635</v>
      </c>
      <c r="JI9" t="s">
        <v>2636</v>
      </c>
      <c r="JM9" t="s">
        <v>2637</v>
      </c>
      <c r="JN9" t="s">
        <v>2638</v>
      </c>
      <c r="JP9" t="s">
        <v>2639</v>
      </c>
      <c r="JS9" t="s">
        <v>2640</v>
      </c>
      <c r="JV9" t="s">
        <v>2641</v>
      </c>
      <c r="JW9" t="s">
        <v>2642</v>
      </c>
      <c r="JX9" t="s">
        <v>2643</v>
      </c>
      <c r="JY9" t="s">
        <v>2644</v>
      </c>
      <c r="KA9" t="s">
        <v>2645</v>
      </c>
      <c r="KC9" t="s">
        <v>2646</v>
      </c>
      <c r="KD9" t="s">
        <v>2647</v>
      </c>
      <c r="KE9" t="s">
        <v>2648</v>
      </c>
      <c r="KF9" t="s">
        <v>2649</v>
      </c>
      <c r="KG9" t="s">
        <v>2650</v>
      </c>
      <c r="KH9" t="s">
        <v>2651</v>
      </c>
      <c r="KI9" t="s">
        <v>2652</v>
      </c>
      <c r="KJ9" t="s">
        <v>2653</v>
      </c>
      <c r="KL9" t="s">
        <v>2654</v>
      </c>
      <c r="KN9" t="s">
        <v>2655</v>
      </c>
      <c r="KO9" t="s">
        <v>2656</v>
      </c>
      <c r="KP9" t="s">
        <v>2657</v>
      </c>
      <c r="KQ9" t="s">
        <v>2658</v>
      </c>
      <c r="KR9" t="s">
        <v>2659</v>
      </c>
      <c r="KT9" t="s">
        <v>2660</v>
      </c>
      <c r="KX9" t="s">
        <v>2661</v>
      </c>
      <c r="KY9" t="s">
        <v>2662</v>
      </c>
      <c r="KZ9" t="s">
        <v>2663</v>
      </c>
      <c r="LB9" t="s">
        <v>2664</v>
      </c>
      <c r="LC9" t="s">
        <v>2665</v>
      </c>
      <c r="LE9" t="s">
        <v>2666</v>
      </c>
      <c r="LG9" t="s">
        <v>2667</v>
      </c>
      <c r="LH9" t="s">
        <v>2668</v>
      </c>
      <c r="LI9" t="s">
        <v>2669</v>
      </c>
      <c r="LJ9" t="s">
        <v>2670</v>
      </c>
      <c r="LK9" t="s">
        <v>2671</v>
      </c>
      <c r="LL9" t="s">
        <v>2672</v>
      </c>
      <c r="LM9" t="s">
        <v>2673</v>
      </c>
      <c r="LP9" t="s">
        <v>2674</v>
      </c>
      <c r="LX9" t="s">
        <v>2675</v>
      </c>
      <c r="LZ9" t="s">
        <v>2676</v>
      </c>
      <c r="MA9" t="s">
        <v>2677</v>
      </c>
      <c r="MB9" t="s">
        <v>2678</v>
      </c>
      <c r="MP9" t="s">
        <v>2679</v>
      </c>
      <c r="MV9" t="s">
        <v>2680</v>
      </c>
      <c r="MW9" t="s">
        <v>2681</v>
      </c>
      <c r="MY9" t="s">
        <v>2682</v>
      </c>
      <c r="MZ9" t="s">
        <v>2683</v>
      </c>
      <c r="NA9" t="s">
        <v>2684</v>
      </c>
    </row>
    <row r="10" spans="2:367">
      <c r="B10" t="s">
        <v>71</v>
      </c>
      <c r="C10" t="s">
        <v>2685</v>
      </c>
      <c r="D10" t="s">
        <v>2686</v>
      </c>
      <c r="E10" t="s">
        <v>102</v>
      </c>
      <c r="F10" t="s">
        <v>114</v>
      </c>
      <c r="G10" t="s">
        <v>125</v>
      </c>
      <c r="H10" t="s">
        <v>137</v>
      </c>
      <c r="I10" t="s">
        <v>151</v>
      </c>
      <c r="J10" t="s">
        <v>160</v>
      </c>
      <c r="K10" t="s">
        <v>2687</v>
      </c>
      <c r="L10" t="s">
        <v>173</v>
      </c>
      <c r="M10" t="s">
        <v>186</v>
      </c>
      <c r="N10" t="s">
        <v>197</v>
      </c>
      <c r="O10" t="s">
        <v>213</v>
      </c>
      <c r="P10" t="s">
        <v>222</v>
      </c>
      <c r="Q10" t="s">
        <v>233</v>
      </c>
      <c r="R10" t="s">
        <v>249</v>
      </c>
      <c r="S10" t="s">
        <v>266</v>
      </c>
      <c r="T10" t="s">
        <v>279</v>
      </c>
      <c r="U10" t="s">
        <v>293</v>
      </c>
      <c r="V10" t="s">
        <v>312</v>
      </c>
      <c r="W10" t="s">
        <v>2688</v>
      </c>
      <c r="X10" t="s">
        <v>2689</v>
      </c>
      <c r="Y10" t="s">
        <v>329</v>
      </c>
      <c r="Z10" t="s">
        <v>350</v>
      </c>
      <c r="AA10" t="s">
        <v>359</v>
      </c>
      <c r="AC10" t="s">
        <v>382</v>
      </c>
      <c r="AD10" t="s">
        <v>392</v>
      </c>
      <c r="AG10" t="s">
        <v>419</v>
      </c>
      <c r="AH10" t="s">
        <v>2690</v>
      </c>
      <c r="AK10" t="s">
        <v>2691</v>
      </c>
      <c r="AL10" t="s">
        <v>2692</v>
      </c>
      <c r="AN10" t="s">
        <v>2693</v>
      </c>
      <c r="AO10" t="s">
        <v>2694</v>
      </c>
      <c r="AP10" t="s">
        <v>2695</v>
      </c>
      <c r="AQ10" t="s">
        <v>2696</v>
      </c>
      <c r="AR10" t="s">
        <v>2697</v>
      </c>
      <c r="AS10" t="s">
        <v>2698</v>
      </c>
      <c r="AT10" t="s">
        <v>2699</v>
      </c>
      <c r="AU10" t="s">
        <v>2700</v>
      </c>
      <c r="AW10" t="s">
        <v>2701</v>
      </c>
      <c r="AX10" t="s">
        <v>2702</v>
      </c>
      <c r="AZ10" t="s">
        <v>2703</v>
      </c>
      <c r="BC10" t="s">
        <v>2704</v>
      </c>
      <c r="BD10" t="s">
        <v>2705</v>
      </c>
      <c r="BE10" t="s">
        <v>2706</v>
      </c>
      <c r="BF10" t="s">
        <v>2707</v>
      </c>
      <c r="BG10" t="s">
        <v>2708</v>
      </c>
      <c r="BH10" t="s">
        <v>2709</v>
      </c>
      <c r="BI10" t="s">
        <v>2710</v>
      </c>
      <c r="BK10" t="s">
        <v>2711</v>
      </c>
      <c r="BM10" t="s">
        <v>2712</v>
      </c>
      <c r="BN10" t="s">
        <v>2713</v>
      </c>
      <c r="BP10" t="s">
        <v>2714</v>
      </c>
      <c r="BR10" t="s">
        <v>2715</v>
      </c>
      <c r="BT10" t="s">
        <v>2716</v>
      </c>
      <c r="BU10" t="s">
        <v>2717</v>
      </c>
      <c r="CH10" t="s">
        <v>2718</v>
      </c>
      <c r="CI10" t="s">
        <v>2719</v>
      </c>
      <c r="CQ10" t="s">
        <v>2720</v>
      </c>
      <c r="CR10" t="s">
        <v>2721</v>
      </c>
      <c r="CS10" t="s">
        <v>2722</v>
      </c>
      <c r="CV10" t="s">
        <v>2723</v>
      </c>
      <c r="CW10" t="s">
        <v>2724</v>
      </c>
      <c r="CX10" t="s">
        <v>2725</v>
      </c>
      <c r="CZ10" t="s">
        <v>2726</v>
      </c>
      <c r="DB10" t="s">
        <v>2727</v>
      </c>
      <c r="DD10" t="s">
        <v>2728</v>
      </c>
      <c r="DF10" t="s">
        <v>2729</v>
      </c>
      <c r="DH10" t="s">
        <v>2730</v>
      </c>
      <c r="DL10" t="s">
        <v>2731</v>
      </c>
      <c r="DQ10" t="s">
        <v>2732</v>
      </c>
      <c r="DR10" t="s">
        <v>2733</v>
      </c>
      <c r="DS10" t="s">
        <v>2734</v>
      </c>
      <c r="DW10" t="s">
        <v>2735</v>
      </c>
      <c r="DZ10" t="s">
        <v>2736</v>
      </c>
      <c r="EA10" t="s">
        <v>2737</v>
      </c>
      <c r="EB10" t="s">
        <v>2738</v>
      </c>
      <c r="EI10" t="s">
        <v>2739</v>
      </c>
      <c r="ER10" t="s">
        <v>2740</v>
      </c>
      <c r="EU10" t="s">
        <v>2741</v>
      </c>
      <c r="EV10" t="s">
        <v>2742</v>
      </c>
      <c r="EW10" t="s">
        <v>2743</v>
      </c>
      <c r="EX10" t="s">
        <v>2744</v>
      </c>
      <c r="EZ10" t="s">
        <v>2745</v>
      </c>
      <c r="FA10" t="s">
        <v>2746</v>
      </c>
      <c r="FD10" t="s">
        <v>2747</v>
      </c>
      <c r="FG10" t="s">
        <v>2748</v>
      </c>
      <c r="FH10" t="s">
        <v>2749</v>
      </c>
      <c r="FI10" t="s">
        <v>2750</v>
      </c>
      <c r="FJ10" t="s">
        <v>2751</v>
      </c>
      <c r="FK10" t="s">
        <v>2752</v>
      </c>
      <c r="FL10" t="s">
        <v>2753</v>
      </c>
      <c r="FM10" t="s">
        <v>2754</v>
      </c>
      <c r="FQ10" t="s">
        <v>2755</v>
      </c>
      <c r="FR10" t="s">
        <v>2756</v>
      </c>
      <c r="FS10" t="s">
        <v>2757</v>
      </c>
      <c r="FW10" t="s">
        <v>2758</v>
      </c>
      <c r="FX10" t="s">
        <v>2759</v>
      </c>
      <c r="GA10" t="s">
        <v>2760</v>
      </c>
      <c r="GB10" t="s">
        <v>2761</v>
      </c>
      <c r="GC10" t="s">
        <v>2762</v>
      </c>
      <c r="GD10" t="s">
        <v>2763</v>
      </c>
      <c r="GE10" t="s">
        <v>2764</v>
      </c>
      <c r="GF10" t="s">
        <v>2765</v>
      </c>
      <c r="GH10" t="s">
        <v>2766</v>
      </c>
      <c r="GI10" t="s">
        <v>2767</v>
      </c>
      <c r="GN10" t="s">
        <v>2768</v>
      </c>
      <c r="GO10" t="s">
        <v>2769</v>
      </c>
      <c r="GP10" t="s">
        <v>2770</v>
      </c>
      <c r="GQ10" t="s">
        <v>2771</v>
      </c>
      <c r="GR10" t="s">
        <v>2772</v>
      </c>
      <c r="GS10" t="s">
        <v>2773</v>
      </c>
      <c r="GV10" t="s">
        <v>2774</v>
      </c>
      <c r="GW10" t="s">
        <v>2775</v>
      </c>
      <c r="HB10" t="s">
        <v>2776</v>
      </c>
      <c r="HF10" t="s">
        <v>2777</v>
      </c>
      <c r="HG10" t="s">
        <v>2778</v>
      </c>
      <c r="HI10" t="s">
        <v>2779</v>
      </c>
      <c r="HJ10" t="s">
        <v>2780</v>
      </c>
      <c r="HK10" t="s">
        <v>2781</v>
      </c>
      <c r="HL10" t="s">
        <v>2782</v>
      </c>
      <c r="HO10" t="s">
        <v>2783</v>
      </c>
      <c r="HP10" t="s">
        <v>2784</v>
      </c>
      <c r="HQ10" t="s">
        <v>2785</v>
      </c>
      <c r="HT10" t="s">
        <v>2786</v>
      </c>
      <c r="HU10" t="s">
        <v>2787</v>
      </c>
      <c r="HV10" t="s">
        <v>2788</v>
      </c>
      <c r="IA10" t="s">
        <v>2789</v>
      </c>
      <c r="IM10" t="s">
        <v>2790</v>
      </c>
      <c r="IN10" t="s">
        <v>2791</v>
      </c>
      <c r="IO10" t="s">
        <v>2792</v>
      </c>
      <c r="IV10" t="s">
        <v>2793</v>
      </c>
      <c r="IX10" t="s">
        <v>2794</v>
      </c>
      <c r="JD10" t="s">
        <v>2795</v>
      </c>
      <c r="JI10" t="s">
        <v>2796</v>
      </c>
      <c r="JM10" t="s">
        <v>2797</v>
      </c>
      <c r="JN10" t="s">
        <v>2798</v>
      </c>
      <c r="JP10" t="s">
        <v>2799</v>
      </c>
      <c r="JV10" t="s">
        <v>2800</v>
      </c>
      <c r="JW10" t="s">
        <v>2801</v>
      </c>
      <c r="JX10" t="s">
        <v>2802</v>
      </c>
      <c r="JY10" t="s">
        <v>2803</v>
      </c>
      <c r="KA10" t="s">
        <v>2804</v>
      </c>
      <c r="KD10" t="s">
        <v>2805</v>
      </c>
      <c r="KF10" t="s">
        <v>2806</v>
      </c>
      <c r="KG10" t="s">
        <v>2807</v>
      </c>
      <c r="KH10" t="s">
        <v>2808</v>
      </c>
      <c r="KI10" t="s">
        <v>2809</v>
      </c>
      <c r="KJ10" t="s">
        <v>2810</v>
      </c>
      <c r="KL10" t="s">
        <v>2811</v>
      </c>
      <c r="KN10" t="s">
        <v>2812</v>
      </c>
      <c r="KP10" t="s">
        <v>2813</v>
      </c>
      <c r="KQ10" t="s">
        <v>2814</v>
      </c>
      <c r="KT10" t="s">
        <v>2815</v>
      </c>
      <c r="KY10" t="s">
        <v>2816</v>
      </c>
      <c r="KZ10" t="s">
        <v>2817</v>
      </c>
      <c r="LB10" t="s">
        <v>2818</v>
      </c>
      <c r="LC10" t="s">
        <v>2819</v>
      </c>
      <c r="LE10" t="s">
        <v>2820</v>
      </c>
      <c r="LG10" t="s">
        <v>2821</v>
      </c>
      <c r="LH10" t="s">
        <v>2822</v>
      </c>
      <c r="LI10" t="s">
        <v>2823</v>
      </c>
      <c r="LJ10" t="s">
        <v>2824</v>
      </c>
      <c r="LK10" t="s">
        <v>2825</v>
      </c>
      <c r="LL10" t="s">
        <v>2826</v>
      </c>
      <c r="LM10" t="s">
        <v>2827</v>
      </c>
      <c r="LZ10" t="s">
        <v>2828</v>
      </c>
      <c r="MV10" t="s">
        <v>2829</v>
      </c>
      <c r="MW10" t="s">
        <v>2830</v>
      </c>
      <c r="MY10" t="s">
        <v>2831</v>
      </c>
      <c r="NA10" t="s">
        <v>2832</v>
      </c>
    </row>
    <row r="11" spans="2:367">
      <c r="B11" t="s">
        <v>72</v>
      </c>
      <c r="C11" t="s">
        <v>2833</v>
      </c>
      <c r="D11" t="s">
        <v>2834</v>
      </c>
      <c r="E11" t="s">
        <v>103</v>
      </c>
      <c r="F11" t="s">
        <v>115</v>
      </c>
      <c r="G11" t="s">
        <v>126</v>
      </c>
      <c r="H11" t="s">
        <v>138</v>
      </c>
      <c r="J11" t="s">
        <v>161</v>
      </c>
      <c r="K11" t="s">
        <v>2835</v>
      </c>
      <c r="L11" t="s">
        <v>174</v>
      </c>
      <c r="M11" t="s">
        <v>187</v>
      </c>
      <c r="N11" t="s">
        <v>198</v>
      </c>
      <c r="P11" t="s">
        <v>223</v>
      </c>
      <c r="Q11" t="s">
        <v>234</v>
      </c>
      <c r="R11" t="s">
        <v>250</v>
      </c>
      <c r="S11" t="s">
        <v>267</v>
      </c>
      <c r="T11" t="s">
        <v>280</v>
      </c>
      <c r="U11" t="s">
        <v>294</v>
      </c>
      <c r="V11" t="s">
        <v>313</v>
      </c>
      <c r="W11" t="s">
        <v>2836</v>
      </c>
      <c r="X11" t="s">
        <v>2837</v>
      </c>
      <c r="Y11" t="s">
        <v>330</v>
      </c>
      <c r="AA11" t="s">
        <v>360</v>
      </c>
      <c r="AC11" t="s">
        <v>383</v>
      </c>
      <c r="AD11" t="s">
        <v>393</v>
      </c>
      <c r="AG11" t="s">
        <v>420</v>
      </c>
      <c r="AH11" t="s">
        <v>2838</v>
      </c>
      <c r="AK11" t="s">
        <v>2839</v>
      </c>
      <c r="AL11" t="s">
        <v>2840</v>
      </c>
      <c r="AN11" t="s">
        <v>2841</v>
      </c>
      <c r="AO11" t="s">
        <v>2842</v>
      </c>
      <c r="AP11" t="s">
        <v>2843</v>
      </c>
      <c r="AQ11" t="s">
        <v>2844</v>
      </c>
      <c r="AR11" t="s">
        <v>2845</v>
      </c>
      <c r="AS11" t="s">
        <v>2846</v>
      </c>
      <c r="AT11" t="s">
        <v>2847</v>
      </c>
      <c r="AU11" t="s">
        <v>2848</v>
      </c>
      <c r="AW11" t="s">
        <v>2849</v>
      </c>
      <c r="AX11" t="s">
        <v>2850</v>
      </c>
      <c r="AZ11" t="s">
        <v>2851</v>
      </c>
      <c r="BC11" t="s">
        <v>2852</v>
      </c>
      <c r="BD11" t="s">
        <v>2853</v>
      </c>
      <c r="BE11" t="s">
        <v>2854</v>
      </c>
      <c r="BF11" t="s">
        <v>2855</v>
      </c>
      <c r="BG11" t="s">
        <v>2856</v>
      </c>
      <c r="BK11" t="s">
        <v>2857</v>
      </c>
      <c r="BN11" t="s">
        <v>2858</v>
      </c>
      <c r="BP11" t="s">
        <v>2859</v>
      </c>
      <c r="BR11" t="s">
        <v>2860</v>
      </c>
      <c r="BT11" t="s">
        <v>2861</v>
      </c>
      <c r="BU11" t="s">
        <v>2862</v>
      </c>
      <c r="CH11" t="s">
        <v>2863</v>
      </c>
      <c r="CQ11" t="s">
        <v>2864</v>
      </c>
      <c r="CR11" t="s">
        <v>2865</v>
      </c>
      <c r="CW11" t="s">
        <v>2866</v>
      </c>
      <c r="CX11" t="s">
        <v>2867</v>
      </c>
      <c r="CZ11" t="s">
        <v>2868</v>
      </c>
      <c r="DB11" t="s">
        <v>2869</v>
      </c>
      <c r="DD11" t="s">
        <v>2870</v>
      </c>
      <c r="DF11" t="s">
        <v>2871</v>
      </c>
      <c r="DQ11" t="s">
        <v>2872</v>
      </c>
      <c r="DR11" t="s">
        <v>2873</v>
      </c>
      <c r="DS11" t="s">
        <v>2874</v>
      </c>
      <c r="EI11" t="s">
        <v>2875</v>
      </c>
      <c r="ER11" t="s">
        <v>2876</v>
      </c>
      <c r="EU11" t="s">
        <v>2877</v>
      </c>
      <c r="EV11" t="s">
        <v>2878</v>
      </c>
      <c r="EW11" t="s">
        <v>2879</v>
      </c>
      <c r="EX11" t="s">
        <v>2880</v>
      </c>
      <c r="FD11" t="s">
        <v>2881</v>
      </c>
      <c r="FG11" t="s">
        <v>2882</v>
      </c>
      <c r="FH11" t="s">
        <v>2883</v>
      </c>
      <c r="FI11" t="s">
        <v>2884</v>
      </c>
      <c r="FJ11" t="s">
        <v>2885</v>
      </c>
      <c r="FK11" t="s">
        <v>2886</v>
      </c>
      <c r="FL11" t="s">
        <v>2887</v>
      </c>
      <c r="FM11" t="s">
        <v>2888</v>
      </c>
      <c r="FQ11" t="s">
        <v>2889</v>
      </c>
      <c r="FR11" t="s">
        <v>2890</v>
      </c>
      <c r="FS11" t="s">
        <v>2891</v>
      </c>
      <c r="FW11" t="s">
        <v>2892</v>
      </c>
      <c r="FX11" t="s">
        <v>2893</v>
      </c>
      <c r="GB11" t="s">
        <v>2894</v>
      </c>
      <c r="GD11" t="s">
        <v>2895</v>
      </c>
      <c r="GE11" t="s">
        <v>2896</v>
      </c>
      <c r="GH11" t="s">
        <v>2897</v>
      </c>
      <c r="GI11" t="s">
        <v>2898</v>
      </c>
      <c r="GN11" t="s">
        <v>2899</v>
      </c>
      <c r="GP11" t="s">
        <v>2900</v>
      </c>
      <c r="GQ11" t="s">
        <v>2901</v>
      </c>
      <c r="GR11" t="s">
        <v>2902</v>
      </c>
      <c r="GS11" t="s">
        <v>2903</v>
      </c>
      <c r="GV11" t="s">
        <v>2904</v>
      </c>
      <c r="HB11" t="s">
        <v>2905</v>
      </c>
      <c r="HI11" t="s">
        <v>2906</v>
      </c>
      <c r="HJ11" t="s">
        <v>2907</v>
      </c>
      <c r="HO11" t="s">
        <v>2908</v>
      </c>
      <c r="HP11" t="s">
        <v>2909</v>
      </c>
      <c r="HQ11" t="s">
        <v>2910</v>
      </c>
      <c r="HT11" t="s">
        <v>2911</v>
      </c>
      <c r="HU11" t="s">
        <v>2912</v>
      </c>
      <c r="IM11" t="s">
        <v>2913</v>
      </c>
      <c r="IN11" t="s">
        <v>2914</v>
      </c>
      <c r="IO11" t="s">
        <v>2915</v>
      </c>
      <c r="IV11" t="s">
        <v>2916</v>
      </c>
      <c r="IX11" t="s">
        <v>2917</v>
      </c>
      <c r="JD11" t="s">
        <v>2918</v>
      </c>
      <c r="JM11" t="s">
        <v>2919</v>
      </c>
      <c r="JP11" t="s">
        <v>2920</v>
      </c>
      <c r="JV11" t="s">
        <v>2921</v>
      </c>
      <c r="JW11" t="s">
        <v>2922</v>
      </c>
      <c r="JX11" t="s">
        <v>2923</v>
      </c>
      <c r="JY11" t="s">
        <v>2924</v>
      </c>
      <c r="KA11" t="s">
        <v>2925</v>
      </c>
      <c r="KD11" t="s">
        <v>2926</v>
      </c>
      <c r="KF11" t="s">
        <v>2927</v>
      </c>
      <c r="KG11" t="s">
        <v>2928</v>
      </c>
      <c r="KH11" t="s">
        <v>2929</v>
      </c>
      <c r="KL11" t="s">
        <v>2930</v>
      </c>
      <c r="KN11" t="s">
        <v>2931</v>
      </c>
      <c r="KP11" t="s">
        <v>2932</v>
      </c>
      <c r="KQ11" t="s">
        <v>2933</v>
      </c>
      <c r="KT11" t="s">
        <v>2934</v>
      </c>
      <c r="KY11" t="s">
        <v>2935</v>
      </c>
      <c r="KZ11" t="s">
        <v>2936</v>
      </c>
      <c r="LB11" t="s">
        <v>2937</v>
      </c>
      <c r="LC11" t="s">
        <v>2938</v>
      </c>
      <c r="LE11" t="s">
        <v>2939</v>
      </c>
      <c r="LG11" t="s">
        <v>2940</v>
      </c>
      <c r="LH11" t="s">
        <v>2941</v>
      </c>
      <c r="LI11" t="s">
        <v>2942</v>
      </c>
      <c r="LJ11" t="s">
        <v>2943</v>
      </c>
      <c r="LK11" t="s">
        <v>2944</v>
      </c>
      <c r="LL11" t="s">
        <v>2945</v>
      </c>
      <c r="LM11" t="s">
        <v>2946</v>
      </c>
      <c r="MY11" t="s">
        <v>2947</v>
      </c>
      <c r="NA11" t="s">
        <v>2948</v>
      </c>
    </row>
    <row r="12" spans="2:367">
      <c r="B12" t="s">
        <v>73</v>
      </c>
      <c r="C12" t="s">
        <v>2949</v>
      </c>
      <c r="D12" t="s">
        <v>2950</v>
      </c>
      <c r="E12" t="s">
        <v>104</v>
      </c>
      <c r="F12" t="s">
        <v>116</v>
      </c>
      <c r="G12" t="s">
        <v>127</v>
      </c>
      <c r="H12" t="s">
        <v>139</v>
      </c>
      <c r="J12" t="s">
        <v>162</v>
      </c>
      <c r="K12" t="s">
        <v>2951</v>
      </c>
      <c r="L12" t="s">
        <v>175</v>
      </c>
      <c r="M12" t="s">
        <v>188</v>
      </c>
      <c r="N12" t="s">
        <v>199</v>
      </c>
      <c r="P12" t="s">
        <v>224</v>
      </c>
      <c r="Q12" t="s">
        <v>235</v>
      </c>
      <c r="R12" t="s">
        <v>251</v>
      </c>
      <c r="S12" t="s">
        <v>268</v>
      </c>
      <c r="T12" t="s">
        <v>281</v>
      </c>
      <c r="U12" t="s">
        <v>295</v>
      </c>
      <c r="V12" t="s">
        <v>314</v>
      </c>
      <c r="W12" t="s">
        <v>2952</v>
      </c>
      <c r="X12" t="s">
        <v>2953</v>
      </c>
      <c r="Y12" t="s">
        <v>331</v>
      </c>
      <c r="AA12" t="s">
        <v>361</v>
      </c>
      <c r="AC12" s="4" t="s">
        <v>384</v>
      </c>
      <c r="AD12" t="s">
        <v>394</v>
      </c>
      <c r="AG12" t="s">
        <v>421</v>
      </c>
      <c r="AH12" t="s">
        <v>2954</v>
      </c>
      <c r="AK12" t="s">
        <v>2955</v>
      </c>
      <c r="AL12" t="s">
        <v>2956</v>
      </c>
      <c r="AN12" t="s">
        <v>2957</v>
      </c>
      <c r="AO12" t="s">
        <v>2958</v>
      </c>
      <c r="AP12" t="s">
        <v>2959</v>
      </c>
      <c r="AQ12" t="s">
        <v>2960</v>
      </c>
      <c r="AR12" t="s">
        <v>2961</v>
      </c>
      <c r="AS12" t="s">
        <v>2962</v>
      </c>
      <c r="AU12" t="s">
        <v>2963</v>
      </c>
      <c r="AZ12" t="s">
        <v>2964</v>
      </c>
      <c r="BC12" t="s">
        <v>2965</v>
      </c>
      <c r="BD12" t="s">
        <v>2966</v>
      </c>
      <c r="BE12" t="s">
        <v>2967</v>
      </c>
      <c r="BF12" t="s">
        <v>2968</v>
      </c>
      <c r="BG12" t="s">
        <v>2969</v>
      </c>
      <c r="BK12" t="s">
        <v>2970</v>
      </c>
      <c r="BN12" t="s">
        <v>2971</v>
      </c>
      <c r="BP12" t="s">
        <v>2972</v>
      </c>
      <c r="BR12" t="s">
        <v>2973</v>
      </c>
      <c r="BT12" t="s">
        <v>2974</v>
      </c>
      <c r="CH12" t="s">
        <v>2975</v>
      </c>
      <c r="CQ12" t="s">
        <v>2976</v>
      </c>
      <c r="CR12" t="s">
        <v>2977</v>
      </c>
      <c r="DD12" t="s">
        <v>2978</v>
      </c>
      <c r="DQ12" t="s">
        <v>2979</v>
      </c>
      <c r="DS12" t="s">
        <v>2980</v>
      </c>
      <c r="ER12" t="s">
        <v>2981</v>
      </c>
      <c r="EU12" t="s">
        <v>2982</v>
      </c>
      <c r="EV12" t="s">
        <v>2983</v>
      </c>
      <c r="EW12" t="s">
        <v>2984</v>
      </c>
      <c r="FD12" t="s">
        <v>2985</v>
      </c>
      <c r="FG12" t="s">
        <v>2986</v>
      </c>
      <c r="FH12" t="s">
        <v>2987</v>
      </c>
      <c r="FJ12" t="s">
        <v>2988</v>
      </c>
      <c r="FK12" t="s">
        <v>2989</v>
      </c>
      <c r="FL12" t="s">
        <v>2990</v>
      </c>
      <c r="FQ12" t="s">
        <v>2991</v>
      </c>
      <c r="FR12" t="s">
        <v>2992</v>
      </c>
      <c r="FS12" t="s">
        <v>2993</v>
      </c>
      <c r="FW12" t="s">
        <v>2994</v>
      </c>
      <c r="FX12" t="s">
        <v>2995</v>
      </c>
      <c r="GB12" t="s">
        <v>2996</v>
      </c>
      <c r="GD12" t="s">
        <v>2997</v>
      </c>
      <c r="GH12" t="s">
        <v>2998</v>
      </c>
      <c r="GN12" t="s">
        <v>2999</v>
      </c>
      <c r="GS12" t="s">
        <v>3000</v>
      </c>
      <c r="GV12" t="s">
        <v>3001</v>
      </c>
      <c r="HI12" t="s">
        <v>3002</v>
      </c>
      <c r="HJ12" t="s">
        <v>3003</v>
      </c>
      <c r="HO12" t="s">
        <v>3004</v>
      </c>
      <c r="HP12" t="s">
        <v>3005</v>
      </c>
      <c r="HQ12" t="s">
        <v>3006</v>
      </c>
      <c r="HT12" t="s">
        <v>3007</v>
      </c>
      <c r="IM12" t="s">
        <v>3008</v>
      </c>
      <c r="IO12" t="s">
        <v>3009</v>
      </c>
      <c r="IV12" t="s">
        <v>3010</v>
      </c>
      <c r="IX12" t="s">
        <v>3011</v>
      </c>
      <c r="JD12" t="s">
        <v>3012</v>
      </c>
      <c r="JM12" t="s">
        <v>3013</v>
      </c>
      <c r="JV12" t="s">
        <v>3014</v>
      </c>
      <c r="JW12" t="s">
        <v>3015</v>
      </c>
      <c r="JX12" t="s">
        <v>3016</v>
      </c>
      <c r="KA12" t="s">
        <v>3017</v>
      </c>
      <c r="KF12" t="s">
        <v>3018</v>
      </c>
      <c r="KG12" t="s">
        <v>3019</v>
      </c>
      <c r="KH12" t="s">
        <v>3020</v>
      </c>
      <c r="KL12" t="s">
        <v>3021</v>
      </c>
      <c r="KQ12" t="s">
        <v>3022</v>
      </c>
      <c r="KT12" t="s">
        <v>3023</v>
      </c>
      <c r="KY12" t="s">
        <v>3024</v>
      </c>
      <c r="KZ12" t="s">
        <v>3025</v>
      </c>
      <c r="LB12" t="s">
        <v>3026</v>
      </c>
      <c r="LC12" t="s">
        <v>3027</v>
      </c>
      <c r="LE12" t="s">
        <v>3028</v>
      </c>
      <c r="LG12" t="s">
        <v>3029</v>
      </c>
      <c r="LH12" t="s">
        <v>3030</v>
      </c>
      <c r="LI12" t="s">
        <v>3031</v>
      </c>
      <c r="LJ12" t="s">
        <v>3032</v>
      </c>
      <c r="LK12" t="s">
        <v>3033</v>
      </c>
      <c r="LL12" t="s">
        <v>3034</v>
      </c>
      <c r="MY12" t="s">
        <v>3035</v>
      </c>
      <c r="NA12" t="s">
        <v>3036</v>
      </c>
    </row>
    <row r="13" spans="2:367">
      <c r="B13" t="s">
        <v>74</v>
      </c>
      <c r="C13" t="s">
        <v>3037</v>
      </c>
      <c r="D13" t="s">
        <v>3038</v>
      </c>
      <c r="E13" t="s">
        <v>105</v>
      </c>
      <c r="G13" t="s">
        <v>128</v>
      </c>
      <c r="H13" t="s">
        <v>140</v>
      </c>
      <c r="J13" t="s">
        <v>163</v>
      </c>
      <c r="K13" t="s">
        <v>3039</v>
      </c>
      <c r="L13" t="s">
        <v>176</v>
      </c>
      <c r="N13" t="s">
        <v>200</v>
      </c>
      <c r="Q13" t="s">
        <v>236</v>
      </c>
      <c r="R13" t="s">
        <v>252</v>
      </c>
      <c r="S13" t="s">
        <v>269</v>
      </c>
      <c r="T13" t="s">
        <v>282</v>
      </c>
      <c r="U13" t="s">
        <v>296</v>
      </c>
      <c r="V13" t="s">
        <v>315</v>
      </c>
      <c r="W13" t="s">
        <v>3040</v>
      </c>
      <c r="X13" t="s">
        <v>3041</v>
      </c>
      <c r="Y13" t="s">
        <v>332</v>
      </c>
      <c r="AA13" t="s">
        <v>362</v>
      </c>
      <c r="AD13" t="s">
        <v>395</v>
      </c>
      <c r="AG13" t="s">
        <v>422</v>
      </c>
      <c r="AH13" t="s">
        <v>3042</v>
      </c>
      <c r="AK13" t="s">
        <v>3043</v>
      </c>
      <c r="AL13" t="s">
        <v>3044</v>
      </c>
      <c r="AN13" t="s">
        <v>3045</v>
      </c>
      <c r="AO13" t="s">
        <v>3046</v>
      </c>
      <c r="AP13" t="s">
        <v>3047</v>
      </c>
      <c r="AQ13" t="s">
        <v>3048</v>
      </c>
      <c r="AS13" t="s">
        <v>3049</v>
      </c>
      <c r="AZ13" t="s">
        <v>3050</v>
      </c>
      <c r="BD13" t="s">
        <v>3051</v>
      </c>
      <c r="BE13" t="s">
        <v>3052</v>
      </c>
      <c r="BF13" t="s">
        <v>3053</v>
      </c>
      <c r="BG13" t="s">
        <v>3054</v>
      </c>
      <c r="BK13" t="s">
        <v>3055</v>
      </c>
      <c r="BN13" t="s">
        <v>3056</v>
      </c>
      <c r="BR13" t="s">
        <v>3057</v>
      </c>
      <c r="BT13" t="s">
        <v>3058</v>
      </c>
      <c r="CQ13" t="s">
        <v>3059</v>
      </c>
      <c r="CR13" t="s">
        <v>3060</v>
      </c>
      <c r="DQ13" t="s">
        <v>3061</v>
      </c>
      <c r="DS13" t="s">
        <v>3062</v>
      </c>
      <c r="ER13" t="s">
        <v>3063</v>
      </c>
      <c r="EV13" t="s">
        <v>3064</v>
      </c>
      <c r="FD13" t="s">
        <v>3065</v>
      </c>
      <c r="FG13" t="s">
        <v>3066</v>
      </c>
      <c r="FH13" t="s">
        <v>3067</v>
      </c>
      <c r="FK13" t="s">
        <v>3068</v>
      </c>
      <c r="FL13" t="s">
        <v>3069</v>
      </c>
      <c r="FR13" t="s">
        <v>3070</v>
      </c>
      <c r="FW13" t="s">
        <v>3071</v>
      </c>
      <c r="GB13" t="s">
        <v>3072</v>
      </c>
      <c r="GD13" t="s">
        <v>3073</v>
      </c>
      <c r="GH13" t="s">
        <v>3074</v>
      </c>
      <c r="GN13" t="s">
        <v>3075</v>
      </c>
      <c r="GS13" t="s">
        <v>3076</v>
      </c>
      <c r="GV13" t="s">
        <v>3077</v>
      </c>
      <c r="HI13" t="s">
        <v>3078</v>
      </c>
      <c r="HJ13" t="s">
        <v>3079</v>
      </c>
      <c r="HQ13" t="s">
        <v>3080</v>
      </c>
      <c r="IM13" t="s">
        <v>3081</v>
      </c>
      <c r="IO13" t="s">
        <v>3082</v>
      </c>
      <c r="IV13" t="s">
        <v>3083</v>
      </c>
      <c r="JD13" t="s">
        <v>3084</v>
      </c>
      <c r="JV13" t="s">
        <v>3085</v>
      </c>
      <c r="JW13" t="s">
        <v>3086</v>
      </c>
      <c r="JX13" t="s">
        <v>3087</v>
      </c>
      <c r="KA13" t="s">
        <v>3088</v>
      </c>
      <c r="KF13" t="s">
        <v>3089</v>
      </c>
      <c r="KG13" t="s">
        <v>3090</v>
      </c>
      <c r="KH13" t="s">
        <v>3091</v>
      </c>
      <c r="KQ13" t="s">
        <v>3092</v>
      </c>
      <c r="KT13" t="s">
        <v>3093</v>
      </c>
      <c r="KY13" t="s">
        <v>3094</v>
      </c>
      <c r="LB13" t="s">
        <v>3095</v>
      </c>
      <c r="LE13" t="s">
        <v>3096</v>
      </c>
      <c r="LG13" t="s">
        <v>3097</v>
      </c>
      <c r="LH13" t="s">
        <v>3098</v>
      </c>
      <c r="LJ13" t="s">
        <v>3099</v>
      </c>
      <c r="LL13" t="s">
        <v>3100</v>
      </c>
      <c r="MY13" t="s">
        <v>3101</v>
      </c>
    </row>
    <row r="14" spans="2:367">
      <c r="B14" t="s">
        <v>75</v>
      </c>
      <c r="C14" t="s">
        <v>3102</v>
      </c>
      <c r="D14" t="s">
        <v>3103</v>
      </c>
      <c r="H14" t="s">
        <v>141</v>
      </c>
      <c r="J14" t="s">
        <v>164</v>
      </c>
      <c r="K14" t="s">
        <v>3104</v>
      </c>
      <c r="L14" t="s">
        <v>177</v>
      </c>
      <c r="N14" t="s">
        <v>201</v>
      </c>
      <c r="Q14" t="s">
        <v>237</v>
      </c>
      <c r="R14" t="s">
        <v>253</v>
      </c>
      <c r="S14" t="s">
        <v>270</v>
      </c>
      <c r="T14" t="s">
        <v>283</v>
      </c>
      <c r="U14" t="s">
        <v>297</v>
      </c>
      <c r="V14" t="s">
        <v>316</v>
      </c>
      <c r="W14" t="s">
        <v>3105</v>
      </c>
      <c r="X14" t="s">
        <v>3106</v>
      </c>
      <c r="Y14" t="s">
        <v>333</v>
      </c>
      <c r="AA14" t="s">
        <v>363</v>
      </c>
      <c r="AD14" t="s">
        <v>396</v>
      </c>
      <c r="AG14" t="s">
        <v>423</v>
      </c>
      <c r="AK14" t="s">
        <v>3107</v>
      </c>
      <c r="AL14" t="s">
        <v>3108</v>
      </c>
      <c r="AN14" t="s">
        <v>3109</v>
      </c>
      <c r="AO14" t="s">
        <v>3110</v>
      </c>
      <c r="AP14" t="s">
        <v>3111</v>
      </c>
      <c r="AQ14" t="s">
        <v>3112</v>
      </c>
      <c r="AS14" t="s">
        <v>3113</v>
      </c>
      <c r="BD14" t="s">
        <v>3114</v>
      </c>
      <c r="BE14" t="s">
        <v>3115</v>
      </c>
      <c r="BF14" t="s">
        <v>3116</v>
      </c>
      <c r="BG14" t="s">
        <v>3117</v>
      </c>
      <c r="BN14" t="s">
        <v>3118</v>
      </c>
      <c r="BT14" t="s">
        <v>3119</v>
      </c>
      <c r="CQ14" t="s">
        <v>3120</v>
      </c>
      <c r="CR14" t="s">
        <v>3121</v>
      </c>
      <c r="DQ14" t="s">
        <v>3122</v>
      </c>
      <c r="ER14" t="s">
        <v>3123</v>
      </c>
      <c r="FD14" t="s">
        <v>3124</v>
      </c>
      <c r="FG14" t="s">
        <v>3125</v>
      </c>
      <c r="FH14" t="s">
        <v>3126</v>
      </c>
      <c r="GD14" t="s">
        <v>3127</v>
      </c>
      <c r="GN14" t="s">
        <v>3128</v>
      </c>
      <c r="GS14" t="s">
        <v>3129</v>
      </c>
      <c r="GV14" t="s">
        <v>3130</v>
      </c>
      <c r="IO14" t="s">
        <v>3131</v>
      </c>
      <c r="JD14" t="s">
        <v>3132</v>
      </c>
      <c r="JV14" t="s">
        <v>3133</v>
      </c>
      <c r="JW14" t="s">
        <v>3134</v>
      </c>
      <c r="JX14" t="s">
        <v>3135</v>
      </c>
      <c r="KA14" t="s">
        <v>3136</v>
      </c>
      <c r="KF14" t="s">
        <v>3137</v>
      </c>
      <c r="KH14" t="s">
        <v>3138</v>
      </c>
      <c r="KQ14" t="s">
        <v>3139</v>
      </c>
      <c r="KY14" t="s">
        <v>3140</v>
      </c>
      <c r="LE14" t="s">
        <v>3141</v>
      </c>
      <c r="LH14" t="s">
        <v>3142</v>
      </c>
      <c r="LJ14" t="s">
        <v>3143</v>
      </c>
    </row>
    <row r="15" spans="2:367">
      <c r="B15" t="s">
        <v>76</v>
      </c>
      <c r="C15" t="s">
        <v>3144</v>
      </c>
      <c r="D15" t="s">
        <v>3145</v>
      </c>
      <c r="H15" t="s">
        <v>142</v>
      </c>
      <c r="K15" t="s">
        <v>3146</v>
      </c>
      <c r="N15" t="s">
        <v>202</v>
      </c>
      <c r="Q15" t="s">
        <v>238</v>
      </c>
      <c r="R15" t="s">
        <v>254</v>
      </c>
      <c r="S15" t="s">
        <v>3147</v>
      </c>
      <c r="T15" t="s">
        <v>284</v>
      </c>
      <c r="U15" t="s">
        <v>298</v>
      </c>
      <c r="V15" t="s">
        <v>317</v>
      </c>
      <c r="W15" t="s">
        <v>3148</v>
      </c>
      <c r="X15" t="s">
        <v>3149</v>
      </c>
      <c r="Y15" t="s">
        <v>334</v>
      </c>
      <c r="AA15" t="s">
        <v>364</v>
      </c>
      <c r="AD15" t="s">
        <v>397</v>
      </c>
      <c r="AG15" t="s">
        <v>424</v>
      </c>
      <c r="AK15" t="s">
        <v>3150</v>
      </c>
      <c r="AL15" t="s">
        <v>3151</v>
      </c>
      <c r="AN15" t="s">
        <v>3152</v>
      </c>
      <c r="AO15" t="s">
        <v>3153</v>
      </c>
      <c r="AP15" t="s">
        <v>3154</v>
      </c>
      <c r="AQ15" t="s">
        <v>3155</v>
      </c>
      <c r="AS15" t="s">
        <v>3156</v>
      </c>
      <c r="BE15" t="s">
        <v>3157</v>
      </c>
      <c r="BF15" t="s">
        <v>3158</v>
      </c>
      <c r="BN15" t="s">
        <v>3159</v>
      </c>
      <c r="CQ15" t="s">
        <v>3160</v>
      </c>
      <c r="CR15" t="s">
        <v>3161</v>
      </c>
      <c r="FG15" t="s">
        <v>3162</v>
      </c>
      <c r="GD15" t="s">
        <v>3163</v>
      </c>
      <c r="IO15" t="s">
        <v>3164</v>
      </c>
      <c r="JD15" t="s">
        <v>3165</v>
      </c>
      <c r="JW15" t="s">
        <v>3166</v>
      </c>
      <c r="JX15" t="s">
        <v>3167</v>
      </c>
      <c r="KA15" t="s">
        <v>3168</v>
      </c>
      <c r="KF15" t="s">
        <v>3169</v>
      </c>
      <c r="KH15" t="s">
        <v>3170</v>
      </c>
      <c r="KY15" t="s">
        <v>3171</v>
      </c>
    </row>
    <row r="16" spans="2:367">
      <c r="B16" t="s">
        <v>77</v>
      </c>
      <c r="C16" t="s">
        <v>3172</v>
      </c>
      <c r="D16" t="s">
        <v>3173</v>
      </c>
      <c r="K16" t="s">
        <v>3174</v>
      </c>
      <c r="N16" t="s">
        <v>203</v>
      </c>
      <c r="Q16" t="s">
        <v>239</v>
      </c>
      <c r="R16" t="s">
        <v>255</v>
      </c>
      <c r="S16" t="s">
        <v>3175</v>
      </c>
      <c r="U16" t="s">
        <v>299</v>
      </c>
      <c r="W16" t="s">
        <v>3176</v>
      </c>
      <c r="X16" t="s">
        <v>3177</v>
      </c>
      <c r="Y16" t="s">
        <v>335</v>
      </c>
      <c r="AA16" t="s">
        <v>365</v>
      </c>
      <c r="AK16" t="s">
        <v>3178</v>
      </c>
      <c r="AN16" t="s">
        <v>3179</v>
      </c>
      <c r="AO16" t="s">
        <v>3180</v>
      </c>
      <c r="AP16" t="s">
        <v>3181</v>
      </c>
      <c r="AQ16" t="s">
        <v>3182</v>
      </c>
      <c r="AS16" t="s">
        <v>3183</v>
      </c>
      <c r="BF16" t="s">
        <v>3184</v>
      </c>
      <c r="CQ16" t="s">
        <v>3185</v>
      </c>
      <c r="CR16" t="s">
        <v>3186</v>
      </c>
      <c r="FG16" t="s">
        <v>3187</v>
      </c>
      <c r="IO16" t="s">
        <v>3188</v>
      </c>
      <c r="JD16" t="s">
        <v>3189</v>
      </c>
      <c r="JW16" t="s">
        <v>3190</v>
      </c>
      <c r="JX16" t="s">
        <v>3191</v>
      </c>
      <c r="KF16" t="s">
        <v>3192</v>
      </c>
      <c r="KY16" t="s">
        <v>3193</v>
      </c>
    </row>
    <row r="17" spans="2:311">
      <c r="B17" t="s">
        <v>78</v>
      </c>
      <c r="C17" t="s">
        <v>3194</v>
      </c>
      <c r="D17" t="s">
        <v>3195</v>
      </c>
      <c r="K17" t="s">
        <v>3196</v>
      </c>
      <c r="N17" t="s">
        <v>204</v>
      </c>
      <c r="Q17" t="s">
        <v>240</v>
      </c>
      <c r="R17" t="s">
        <v>256</v>
      </c>
      <c r="S17" t="s">
        <v>3197</v>
      </c>
      <c r="U17" t="s">
        <v>300</v>
      </c>
      <c r="W17" t="s">
        <v>3198</v>
      </c>
      <c r="X17" t="s">
        <v>3199</v>
      </c>
      <c r="Y17" t="s">
        <v>336</v>
      </c>
      <c r="AA17" t="s">
        <v>366</v>
      </c>
      <c r="AK17" t="s">
        <v>3200</v>
      </c>
      <c r="AN17" t="s">
        <v>3201</v>
      </c>
      <c r="AO17" t="s">
        <v>3202</v>
      </c>
      <c r="AP17" t="s">
        <v>3203</v>
      </c>
      <c r="AQ17" t="s">
        <v>3204</v>
      </c>
      <c r="AS17" t="s">
        <v>3205</v>
      </c>
      <c r="BF17" t="s">
        <v>3206</v>
      </c>
      <c r="CQ17" t="s">
        <v>3207</v>
      </c>
      <c r="CR17" t="s">
        <v>3208</v>
      </c>
      <c r="FG17" t="s">
        <v>3209</v>
      </c>
      <c r="IO17" t="s">
        <v>3210</v>
      </c>
      <c r="JD17" t="s">
        <v>3211</v>
      </c>
      <c r="JW17" t="s">
        <v>3212</v>
      </c>
      <c r="JX17" t="s">
        <v>3213</v>
      </c>
      <c r="KF17" t="s">
        <v>3214</v>
      </c>
      <c r="KY17" t="s">
        <v>3215</v>
      </c>
    </row>
    <row r="18" spans="2:311">
      <c r="B18" t="s">
        <v>79</v>
      </c>
      <c r="R18" t="s">
        <v>257</v>
      </c>
      <c r="S18" t="s">
        <v>3216</v>
      </c>
      <c r="U18" t="s">
        <v>3217</v>
      </c>
      <c r="W18" t="s">
        <v>3218</v>
      </c>
      <c r="X18" t="s">
        <v>3219</v>
      </c>
      <c r="Y18" t="s">
        <v>337</v>
      </c>
      <c r="AK18" t="s">
        <v>3220</v>
      </c>
      <c r="AN18" t="s">
        <v>3221</v>
      </c>
      <c r="AO18" t="s">
        <v>3222</v>
      </c>
      <c r="AP18" t="s">
        <v>3223</v>
      </c>
      <c r="BF18" t="s">
        <v>3224</v>
      </c>
      <c r="CQ18" t="s">
        <v>3225</v>
      </c>
      <c r="FG18" t="s">
        <v>3226</v>
      </c>
      <c r="IO18" t="s">
        <v>3227</v>
      </c>
      <c r="JD18" t="s">
        <v>3228</v>
      </c>
      <c r="JW18" t="s">
        <v>3229</v>
      </c>
      <c r="JX18" t="s">
        <v>3230</v>
      </c>
      <c r="KY18" t="s">
        <v>3231</v>
      </c>
    </row>
    <row r="19" spans="2:311">
      <c r="B19" t="s">
        <v>80</v>
      </c>
      <c r="R19" t="s">
        <v>3232</v>
      </c>
      <c r="U19" t="s">
        <v>3233</v>
      </c>
      <c r="W19" t="s">
        <v>3234</v>
      </c>
      <c r="X19" t="s">
        <v>3235</v>
      </c>
      <c r="Y19" t="s">
        <v>338</v>
      </c>
      <c r="AK19" t="s">
        <v>3236</v>
      </c>
      <c r="AN19" t="s">
        <v>3237</v>
      </c>
      <c r="AO19" t="s">
        <v>3238</v>
      </c>
      <c r="AP19" t="s">
        <v>3239</v>
      </c>
      <c r="CQ19" t="s">
        <v>3240</v>
      </c>
      <c r="FG19" t="s">
        <v>3241</v>
      </c>
      <c r="JD19" t="s">
        <v>3242</v>
      </c>
      <c r="JW19" t="s">
        <v>3243</v>
      </c>
      <c r="KY19" t="s">
        <v>3244</v>
      </c>
    </row>
    <row r="20" spans="2:311">
      <c r="B20" t="s">
        <v>81</v>
      </c>
      <c r="U20" t="s">
        <v>301</v>
      </c>
      <c r="W20" t="s">
        <v>3245</v>
      </c>
      <c r="X20" t="s">
        <v>3246</v>
      </c>
      <c r="Y20" t="s">
        <v>339</v>
      </c>
      <c r="AK20" t="s">
        <v>3247</v>
      </c>
      <c r="AP20" t="s">
        <v>3248</v>
      </c>
      <c r="JD20" t="s">
        <v>3249</v>
      </c>
    </row>
    <row r="21" spans="2:311">
      <c r="B21" t="s">
        <v>82</v>
      </c>
      <c r="U21" t="s">
        <v>302</v>
      </c>
      <c r="X21" t="s">
        <v>3250</v>
      </c>
      <c r="Y21" t="s">
        <v>340</v>
      </c>
      <c r="AK21" t="s">
        <v>3251</v>
      </c>
      <c r="AP21" t="s">
        <v>3252</v>
      </c>
      <c r="JD21" t="s">
        <v>3253</v>
      </c>
    </row>
    <row r="22" spans="2:311">
      <c r="B22" t="s">
        <v>83</v>
      </c>
      <c r="U22" t="s">
        <v>303</v>
      </c>
      <c r="X22" t="s">
        <v>3254</v>
      </c>
      <c r="Y22" t="s">
        <v>341</v>
      </c>
      <c r="AK22" t="s">
        <v>3255</v>
      </c>
      <c r="AP22" t="s">
        <v>3256</v>
      </c>
    </row>
    <row r="23" spans="2:311">
      <c r="B23" t="s">
        <v>84</v>
      </c>
      <c r="X23" t="s">
        <v>3257</v>
      </c>
      <c r="AK23" t="s">
        <v>3258</v>
      </c>
    </row>
    <row r="24" spans="2:311">
      <c r="B24" t="s">
        <v>85</v>
      </c>
      <c r="X24" t="s">
        <v>3259</v>
      </c>
    </row>
    <row r="25" spans="2:311">
      <c r="B25" t="s">
        <v>86</v>
      </c>
      <c r="X25" t="s">
        <v>3260</v>
      </c>
    </row>
    <row r="26" spans="2:311">
      <c r="B26" t="s">
        <v>87</v>
      </c>
      <c r="X26" t="s">
        <v>3261</v>
      </c>
    </row>
    <row r="27" spans="2:311">
      <c r="B27" t="s">
        <v>88</v>
      </c>
      <c r="X27" t="s">
        <v>3262</v>
      </c>
    </row>
    <row r="28" spans="2:311">
      <c r="B28" t="s">
        <v>89</v>
      </c>
      <c r="X28" t="s">
        <v>3263</v>
      </c>
    </row>
    <row r="29" spans="2:311">
      <c r="B29" t="s">
        <v>90</v>
      </c>
      <c r="X29" t="s">
        <v>3264</v>
      </c>
    </row>
    <row r="30" spans="2:311">
      <c r="B30" t="s">
        <v>91</v>
      </c>
      <c r="X30" t="s">
        <v>3265</v>
      </c>
    </row>
    <row r="31" spans="2:311">
      <c r="B31" t="s">
        <v>92</v>
      </c>
      <c r="X31" t="s">
        <v>3266</v>
      </c>
    </row>
    <row r="32" spans="2:311">
      <c r="B32" t="s">
        <v>93</v>
      </c>
      <c r="X32" t="s">
        <v>3267</v>
      </c>
    </row>
    <row r="33" spans="2:24">
      <c r="B33" s="4" t="s">
        <v>94</v>
      </c>
      <c r="X33" t="s">
        <v>3268</v>
      </c>
    </row>
    <row r="34" spans="2:24">
      <c r="B34" s="196" t="s">
        <v>3269</v>
      </c>
      <c r="X34" t="s">
        <v>3270</v>
      </c>
    </row>
    <row r="35" spans="2:24">
      <c r="B35" s="196" t="s">
        <v>3271</v>
      </c>
      <c r="X35" t="s">
        <v>3272</v>
      </c>
    </row>
    <row r="36" spans="2:24">
      <c r="B36" s="196" t="s">
        <v>3273</v>
      </c>
      <c r="X36" t="s">
        <v>3274</v>
      </c>
    </row>
    <row r="37" spans="2:24">
      <c r="B37" s="196" t="s">
        <v>3275</v>
      </c>
      <c r="X37" t="s">
        <v>3276</v>
      </c>
    </row>
    <row r="38" spans="2:24">
      <c r="B38" s="197" t="s">
        <v>3277</v>
      </c>
      <c r="X38" t="s">
        <v>3278</v>
      </c>
    </row>
    <row r="39" spans="2:24">
      <c r="B39" s="196" t="s">
        <v>3279</v>
      </c>
      <c r="X39" t="s">
        <v>3280</v>
      </c>
    </row>
    <row r="40" spans="2:24">
      <c r="B40" s="196" t="s">
        <v>3281</v>
      </c>
    </row>
    <row r="41" spans="2:24">
      <c r="B41" s="197" t="s">
        <v>3282</v>
      </c>
    </row>
    <row r="42" spans="2:24">
      <c r="B42" s="196" t="s">
        <v>3283</v>
      </c>
    </row>
    <row r="43" spans="2:24">
      <c r="B43" s="196" t="s">
        <v>3284</v>
      </c>
    </row>
    <row r="44" spans="2:24">
      <c r="B44" s="196" t="s">
        <v>3285</v>
      </c>
    </row>
    <row r="45" spans="2:24">
      <c r="B45" s="196" t="s">
        <v>3286</v>
      </c>
    </row>
    <row r="46" spans="2:24">
      <c r="B46" s="196" t="s">
        <v>3287</v>
      </c>
    </row>
    <row r="47" spans="2:24">
      <c r="B47" s="196" t="s">
        <v>3288</v>
      </c>
    </row>
    <row r="48" spans="2:24">
      <c r="B48" s="196" t="s">
        <v>3289</v>
      </c>
    </row>
    <row r="49" spans="2:2">
      <c r="B49" s="196" t="s">
        <v>3290</v>
      </c>
    </row>
    <row r="50" spans="2:2">
      <c r="B50" s="196" t="s">
        <v>3291</v>
      </c>
    </row>
    <row r="51" spans="2:2">
      <c r="B51" s="196" t="s">
        <v>3292</v>
      </c>
    </row>
    <row r="52" spans="2:2">
      <c r="B52" s="196" t="s">
        <v>3293</v>
      </c>
    </row>
    <row r="53" spans="2:2">
      <c r="B53" s="196" t="s">
        <v>3294</v>
      </c>
    </row>
    <row r="54" spans="2:2">
      <c r="B54" s="196" t="s">
        <v>3295</v>
      </c>
    </row>
    <row r="55" spans="2:2">
      <c r="B55" s="196" t="s">
        <v>3296</v>
      </c>
    </row>
    <row r="56" spans="2:2">
      <c r="B56" s="196" t="s">
        <v>3297</v>
      </c>
    </row>
    <row r="57" spans="2:2">
      <c r="B57" s="196" t="s">
        <v>3298</v>
      </c>
    </row>
    <row r="58" spans="2:2">
      <c r="B58" s="196" t="s">
        <v>3299</v>
      </c>
    </row>
    <row r="59" spans="2:2">
      <c r="B59" s="196" t="s">
        <v>3300</v>
      </c>
    </row>
    <row r="60" spans="2:2">
      <c r="B60" s="196" t="s">
        <v>3301</v>
      </c>
    </row>
    <row r="61" spans="2:2">
      <c r="B61" s="196" t="s">
        <v>3302</v>
      </c>
    </row>
    <row r="62" spans="2:2">
      <c r="B62" s="196" t="s">
        <v>3303</v>
      </c>
    </row>
    <row r="63" spans="2:2">
      <c r="B63" s="196" t="s">
        <v>3304</v>
      </c>
    </row>
    <row r="64" spans="2:2">
      <c r="B64" s="196" t="s">
        <v>3305</v>
      </c>
    </row>
    <row r="65" spans="1:3">
      <c r="B65" s="197" t="s">
        <v>3306</v>
      </c>
    </row>
    <row r="68" spans="1:3">
      <c r="A68" s="198" t="s">
        <v>3307</v>
      </c>
      <c r="B68" s="198" t="s">
        <v>3308</v>
      </c>
    </row>
    <row r="69" spans="1:3" ht="15">
      <c r="A69" s="199" t="s">
        <v>3309</v>
      </c>
      <c r="B69" s="13" t="s">
        <v>3310</v>
      </c>
      <c r="C69" t="s">
        <v>63</v>
      </c>
    </row>
    <row r="70" spans="1:3" ht="15">
      <c r="A70" s="199" t="s">
        <v>3311</v>
      </c>
      <c r="B70" s="13" t="s">
        <v>3312</v>
      </c>
      <c r="C70" t="s">
        <v>3313</v>
      </c>
    </row>
    <row r="71" spans="1:3" ht="15">
      <c r="A71" s="199" t="s">
        <v>3314</v>
      </c>
      <c r="B71" s="13" t="s">
        <v>3315</v>
      </c>
      <c r="C71" t="s">
        <v>3313</v>
      </c>
    </row>
    <row r="72" spans="1:3" ht="15">
      <c r="A72" s="199" t="s">
        <v>3316</v>
      </c>
      <c r="B72" s="13" t="s">
        <v>3317</v>
      </c>
      <c r="C72" t="s">
        <v>3313</v>
      </c>
    </row>
    <row r="73" spans="1:3" ht="15">
      <c r="A73" s="199" t="s">
        <v>3318</v>
      </c>
      <c r="B73" s="13" t="s">
        <v>3319</v>
      </c>
      <c r="C73" t="s">
        <v>3313</v>
      </c>
    </row>
    <row r="74" spans="1:3" ht="15">
      <c r="A74" s="199" t="s">
        <v>3320</v>
      </c>
      <c r="B74" s="13" t="s">
        <v>3321</v>
      </c>
      <c r="C74" t="s">
        <v>3313</v>
      </c>
    </row>
    <row r="75" spans="1:3" ht="15">
      <c r="A75" s="199" t="s">
        <v>3322</v>
      </c>
      <c r="B75" s="13" t="s">
        <v>3323</v>
      </c>
      <c r="C75" t="s">
        <v>3313</v>
      </c>
    </row>
    <row r="76" spans="1:3" ht="15">
      <c r="A76" s="199" t="s">
        <v>3324</v>
      </c>
      <c r="B76" s="13" t="s">
        <v>3325</v>
      </c>
      <c r="C76" t="s">
        <v>3313</v>
      </c>
    </row>
    <row r="77" spans="1:3" ht="15">
      <c r="A77" s="199" t="s">
        <v>3326</v>
      </c>
      <c r="B77" s="13" t="s">
        <v>3327</v>
      </c>
      <c r="C77" t="s">
        <v>3313</v>
      </c>
    </row>
    <row r="78" spans="1:3" ht="15">
      <c r="A78" s="199" t="s">
        <v>3328</v>
      </c>
      <c r="B78" s="13" t="s">
        <v>3329</v>
      </c>
      <c r="C78" t="s">
        <v>3313</v>
      </c>
    </row>
    <row r="79" spans="1:3" ht="15">
      <c r="A79" s="199" t="s">
        <v>3330</v>
      </c>
      <c r="B79" s="13" t="s">
        <v>3331</v>
      </c>
      <c r="C79" t="s">
        <v>3313</v>
      </c>
    </row>
    <row r="80" spans="1:3" ht="15">
      <c r="A80" s="199" t="s">
        <v>3332</v>
      </c>
      <c r="B80" s="13" t="s">
        <v>3333</v>
      </c>
      <c r="C80" t="s">
        <v>3313</v>
      </c>
    </row>
    <row r="81" spans="1:3" ht="15">
      <c r="A81" s="199" t="s">
        <v>3334</v>
      </c>
      <c r="B81" s="13" t="s">
        <v>3335</v>
      </c>
      <c r="C81" t="s">
        <v>3313</v>
      </c>
    </row>
    <row r="82" spans="1:3" ht="15">
      <c r="A82" s="199" t="s">
        <v>3336</v>
      </c>
      <c r="B82" s="13" t="s">
        <v>3337</v>
      </c>
      <c r="C82" t="s">
        <v>3313</v>
      </c>
    </row>
    <row r="83" spans="1:3" ht="15">
      <c r="A83" s="199" t="s">
        <v>3338</v>
      </c>
      <c r="B83" s="13" t="s">
        <v>3339</v>
      </c>
      <c r="C83" t="s">
        <v>3313</v>
      </c>
    </row>
    <row r="84" spans="1:3" ht="15">
      <c r="A84" s="199" t="s">
        <v>3340</v>
      </c>
      <c r="B84" s="13" t="s">
        <v>3341</v>
      </c>
      <c r="C84" t="s">
        <v>3313</v>
      </c>
    </row>
    <row r="85" spans="1:3" ht="15">
      <c r="A85" s="199" t="s">
        <v>3342</v>
      </c>
      <c r="B85" s="13" t="s">
        <v>3343</v>
      </c>
      <c r="C85" t="s">
        <v>3313</v>
      </c>
    </row>
    <row r="86" spans="1:3" ht="15">
      <c r="A86" s="199" t="s">
        <v>3344</v>
      </c>
      <c r="B86" s="13" t="s">
        <v>3345</v>
      </c>
      <c r="C86" t="s">
        <v>63</v>
      </c>
    </row>
    <row r="87" spans="1:3" ht="15">
      <c r="A87" s="199" t="s">
        <v>3346</v>
      </c>
      <c r="B87" s="13" t="s">
        <v>3347</v>
      </c>
      <c r="C87" t="s">
        <v>3313</v>
      </c>
    </row>
    <row r="88" spans="1:3" ht="15">
      <c r="A88" s="199" t="s">
        <v>3348</v>
      </c>
      <c r="B88" s="13" t="s">
        <v>3349</v>
      </c>
      <c r="C88" t="s">
        <v>3313</v>
      </c>
    </row>
    <row r="89" spans="1:3" ht="15">
      <c r="A89" s="199" t="s">
        <v>3350</v>
      </c>
      <c r="B89" s="13" t="s">
        <v>3351</v>
      </c>
      <c r="C89" t="s">
        <v>3313</v>
      </c>
    </row>
    <row r="90" spans="1:3" ht="15">
      <c r="A90" s="199" t="s">
        <v>3352</v>
      </c>
      <c r="B90" s="13" t="s">
        <v>3353</v>
      </c>
      <c r="C90" t="s">
        <v>3313</v>
      </c>
    </row>
    <row r="91" spans="1:3" ht="15">
      <c r="A91" s="199" t="s">
        <v>3354</v>
      </c>
      <c r="B91" s="13" t="s">
        <v>3355</v>
      </c>
      <c r="C91" t="s">
        <v>3313</v>
      </c>
    </row>
    <row r="92" spans="1:3" ht="15">
      <c r="A92" s="199" t="s">
        <v>3356</v>
      </c>
      <c r="B92" s="13" t="s">
        <v>3357</v>
      </c>
      <c r="C92" t="s">
        <v>3313</v>
      </c>
    </row>
    <row r="93" spans="1:3" ht="15">
      <c r="A93" s="199" t="s">
        <v>3358</v>
      </c>
      <c r="B93" s="13" t="s">
        <v>3359</v>
      </c>
      <c r="C93" t="s">
        <v>3313</v>
      </c>
    </row>
    <row r="94" spans="1:3" ht="15">
      <c r="A94" s="199" t="s">
        <v>3360</v>
      </c>
      <c r="B94" s="13" t="s">
        <v>3361</v>
      </c>
      <c r="C94" t="s">
        <v>3313</v>
      </c>
    </row>
    <row r="95" spans="1:3" ht="15">
      <c r="A95" s="199" t="s">
        <v>3362</v>
      </c>
      <c r="B95" s="13" t="s">
        <v>3363</v>
      </c>
      <c r="C95" t="s">
        <v>3313</v>
      </c>
    </row>
    <row r="96" spans="1:3" ht="15">
      <c r="A96" s="199" t="s">
        <v>3364</v>
      </c>
      <c r="B96" s="13" t="s">
        <v>3365</v>
      </c>
      <c r="C96" t="s">
        <v>3313</v>
      </c>
    </row>
    <row r="97" spans="1:3" ht="15">
      <c r="A97" s="199" t="s">
        <v>3366</v>
      </c>
      <c r="B97" s="13" t="s">
        <v>3367</v>
      </c>
      <c r="C97" t="s">
        <v>3313</v>
      </c>
    </row>
    <row r="98" spans="1:3" ht="15">
      <c r="A98" s="199" t="s">
        <v>3368</v>
      </c>
      <c r="B98" s="13" t="s">
        <v>3369</v>
      </c>
      <c r="C98" t="s">
        <v>3313</v>
      </c>
    </row>
    <row r="99" spans="1:3" ht="15">
      <c r="A99" s="199" t="s">
        <v>3370</v>
      </c>
      <c r="B99" s="13" t="s">
        <v>3371</v>
      </c>
      <c r="C99" t="s">
        <v>3313</v>
      </c>
    </row>
    <row r="100" spans="1:3" ht="15">
      <c r="A100" s="199" t="s">
        <v>3372</v>
      </c>
      <c r="B100" s="13" t="s">
        <v>3373</v>
      </c>
      <c r="C100" t="s">
        <v>3313</v>
      </c>
    </row>
    <row r="101" spans="1:3" ht="15">
      <c r="A101" s="199" t="s">
        <v>3374</v>
      </c>
      <c r="B101" s="13" t="s">
        <v>3375</v>
      </c>
      <c r="C101" t="s">
        <v>3313</v>
      </c>
    </row>
    <row r="102" spans="1:3" ht="15">
      <c r="A102" s="199" t="s">
        <v>3376</v>
      </c>
      <c r="B102" s="13" t="s">
        <v>3377</v>
      </c>
      <c r="C102" t="s">
        <v>3313</v>
      </c>
    </row>
    <row r="103" spans="1:3" ht="15">
      <c r="A103" s="199" t="s">
        <v>3378</v>
      </c>
      <c r="B103" s="13" t="s">
        <v>3379</v>
      </c>
      <c r="C103" t="s">
        <v>63</v>
      </c>
    </row>
    <row r="104" spans="1:3" ht="15">
      <c r="A104" s="199" t="s">
        <v>3380</v>
      </c>
      <c r="B104" s="13" t="s">
        <v>3381</v>
      </c>
      <c r="C104" t="s">
        <v>3382</v>
      </c>
    </row>
    <row r="105" spans="1:3" ht="15">
      <c r="A105" s="199" t="s">
        <v>3383</v>
      </c>
      <c r="B105" s="13" t="s">
        <v>3384</v>
      </c>
      <c r="C105" t="s">
        <v>3313</v>
      </c>
    </row>
    <row r="106" spans="1:3" ht="15">
      <c r="A106" s="199" t="s">
        <v>3385</v>
      </c>
      <c r="B106" s="13" t="s">
        <v>3386</v>
      </c>
      <c r="C106" t="s">
        <v>3313</v>
      </c>
    </row>
    <row r="107" spans="1:3" ht="15">
      <c r="A107" s="199" t="s">
        <v>3387</v>
      </c>
      <c r="B107" s="13" t="s">
        <v>3388</v>
      </c>
      <c r="C107" t="s">
        <v>3313</v>
      </c>
    </row>
    <row r="108" spans="1:3" ht="15">
      <c r="A108" s="199" t="s">
        <v>3389</v>
      </c>
      <c r="B108" s="13" t="s">
        <v>3390</v>
      </c>
      <c r="C108" t="s">
        <v>3313</v>
      </c>
    </row>
    <row r="109" spans="1:3" ht="15">
      <c r="A109" s="199" t="s">
        <v>3391</v>
      </c>
      <c r="B109" s="13" t="s">
        <v>3392</v>
      </c>
      <c r="C109" t="s">
        <v>3313</v>
      </c>
    </row>
    <row r="110" spans="1:3" ht="15">
      <c r="A110" s="199" t="s">
        <v>3393</v>
      </c>
      <c r="B110" s="13" t="s">
        <v>3394</v>
      </c>
      <c r="C110" t="s">
        <v>3313</v>
      </c>
    </row>
    <row r="111" spans="1:3" ht="15">
      <c r="A111" s="199" t="s">
        <v>3395</v>
      </c>
      <c r="B111" s="13" t="s">
        <v>3396</v>
      </c>
      <c r="C111" t="s">
        <v>3313</v>
      </c>
    </row>
    <row r="112" spans="1:3" ht="15">
      <c r="A112" s="199" t="s">
        <v>3397</v>
      </c>
      <c r="B112" s="13" t="s">
        <v>3398</v>
      </c>
      <c r="C112" t="s">
        <v>3313</v>
      </c>
    </row>
    <row r="113" spans="1:3" ht="15">
      <c r="A113" s="199" t="s">
        <v>3399</v>
      </c>
      <c r="B113" s="13" t="s">
        <v>3400</v>
      </c>
      <c r="C113" t="s">
        <v>3313</v>
      </c>
    </row>
    <row r="114" spans="1:3" ht="15">
      <c r="A114" s="199" t="s">
        <v>3401</v>
      </c>
      <c r="B114" s="13" t="s">
        <v>3402</v>
      </c>
      <c r="C114" t="s">
        <v>3313</v>
      </c>
    </row>
    <row r="115" spans="1:3" ht="15">
      <c r="A115" s="199" t="s">
        <v>3403</v>
      </c>
      <c r="B115" s="13" t="s">
        <v>3404</v>
      </c>
      <c r="C115" t="s">
        <v>3313</v>
      </c>
    </row>
    <row r="116" spans="1:3" ht="15">
      <c r="A116" s="199" t="s">
        <v>3405</v>
      </c>
      <c r="B116" s="13" t="s">
        <v>3406</v>
      </c>
      <c r="C116" t="s">
        <v>3313</v>
      </c>
    </row>
    <row r="117" spans="1:3" ht="15">
      <c r="A117" s="199" t="s">
        <v>3407</v>
      </c>
      <c r="B117" s="13" t="s">
        <v>3408</v>
      </c>
      <c r="C117" t="s">
        <v>3313</v>
      </c>
    </row>
    <row r="118" spans="1:3" ht="15">
      <c r="A118" s="199" t="s">
        <v>3409</v>
      </c>
      <c r="B118" s="13" t="s">
        <v>3410</v>
      </c>
      <c r="C118" t="s">
        <v>3313</v>
      </c>
    </row>
    <row r="119" spans="1:3" ht="15">
      <c r="A119" s="199" t="s">
        <v>3411</v>
      </c>
      <c r="B119" s="13" t="s">
        <v>3412</v>
      </c>
      <c r="C119" t="s">
        <v>3313</v>
      </c>
    </row>
    <row r="120" spans="1:3" ht="15">
      <c r="A120" s="199" t="s">
        <v>3413</v>
      </c>
      <c r="B120" s="13" t="s">
        <v>3414</v>
      </c>
      <c r="C120" t="s">
        <v>3313</v>
      </c>
    </row>
    <row r="121" spans="1:3" ht="15">
      <c r="A121" s="199" t="s">
        <v>3415</v>
      </c>
      <c r="B121" s="13" t="s">
        <v>3416</v>
      </c>
      <c r="C121" t="s">
        <v>3313</v>
      </c>
    </row>
    <row r="122" spans="1:3" ht="15">
      <c r="A122" s="199" t="s">
        <v>3417</v>
      </c>
      <c r="B122" s="13" t="s">
        <v>3418</v>
      </c>
      <c r="C122" t="s">
        <v>3313</v>
      </c>
    </row>
    <row r="123" spans="1:3" ht="15">
      <c r="A123" s="199" t="s">
        <v>3419</v>
      </c>
      <c r="B123" s="13" t="s">
        <v>3420</v>
      </c>
      <c r="C123" t="s">
        <v>3313</v>
      </c>
    </row>
    <row r="124" spans="1:3" ht="15">
      <c r="A124" s="199" t="s">
        <v>3421</v>
      </c>
      <c r="B124" s="13" t="s">
        <v>3422</v>
      </c>
      <c r="C124" t="s">
        <v>3313</v>
      </c>
    </row>
    <row r="125" spans="1:3" ht="15">
      <c r="A125" s="199" t="s">
        <v>3423</v>
      </c>
      <c r="B125" s="13" t="s">
        <v>3424</v>
      </c>
      <c r="C125" t="s">
        <v>3313</v>
      </c>
    </row>
    <row r="126" spans="1:3" ht="15">
      <c r="A126" s="199" t="s">
        <v>3425</v>
      </c>
      <c r="B126" s="13" t="s">
        <v>3426</v>
      </c>
      <c r="C126" t="s">
        <v>3313</v>
      </c>
    </row>
    <row r="127" spans="1:3" ht="15">
      <c r="A127" s="199" t="s">
        <v>3427</v>
      </c>
      <c r="B127" s="13" t="s">
        <v>3428</v>
      </c>
      <c r="C127" t="s">
        <v>3382</v>
      </c>
    </row>
    <row r="128" spans="1:3" ht="15">
      <c r="A128" s="199" t="s">
        <v>3429</v>
      </c>
      <c r="B128" s="13" t="s">
        <v>3430</v>
      </c>
      <c r="C128" t="s">
        <v>3313</v>
      </c>
    </row>
    <row r="129" spans="1:3" ht="15">
      <c r="A129" s="199" t="s">
        <v>3431</v>
      </c>
      <c r="B129" s="13" t="s">
        <v>3432</v>
      </c>
      <c r="C129" t="s">
        <v>3313</v>
      </c>
    </row>
    <row r="130" spans="1:3" ht="15">
      <c r="A130" s="199" t="s">
        <v>3433</v>
      </c>
      <c r="B130" s="13" t="s">
        <v>3434</v>
      </c>
      <c r="C130" t="s">
        <v>3313</v>
      </c>
    </row>
    <row r="131" spans="1:3" ht="15">
      <c r="A131" s="199" t="s">
        <v>3435</v>
      </c>
      <c r="B131" s="13" t="s">
        <v>3436</v>
      </c>
      <c r="C131" t="s">
        <v>3313</v>
      </c>
    </row>
    <row r="132" spans="1:3" ht="15">
      <c r="A132" s="199" t="s">
        <v>3437</v>
      </c>
      <c r="B132" s="13" t="s">
        <v>3438</v>
      </c>
      <c r="C132" t="s">
        <v>3313</v>
      </c>
    </row>
    <row r="133" spans="1:3" ht="15">
      <c r="A133" s="199" t="s">
        <v>3439</v>
      </c>
      <c r="B133" s="13" t="s">
        <v>3440</v>
      </c>
      <c r="C133" t="s">
        <v>3313</v>
      </c>
    </row>
    <row r="134" spans="1:3" ht="15">
      <c r="A134" s="199" t="s">
        <v>3441</v>
      </c>
      <c r="B134" s="13" t="s">
        <v>3442</v>
      </c>
      <c r="C134" t="s">
        <v>3313</v>
      </c>
    </row>
    <row r="135" spans="1:3" ht="15">
      <c r="A135" s="199" t="s">
        <v>3443</v>
      </c>
      <c r="B135" s="13" t="s">
        <v>3444</v>
      </c>
      <c r="C135" t="s">
        <v>3313</v>
      </c>
    </row>
    <row r="136" spans="1:3" ht="15">
      <c r="A136" s="199" t="s">
        <v>3445</v>
      </c>
      <c r="B136" s="13" t="s">
        <v>3446</v>
      </c>
      <c r="C136" t="s">
        <v>3313</v>
      </c>
    </row>
    <row r="137" spans="1:3" ht="15">
      <c r="A137" s="199" t="s">
        <v>3447</v>
      </c>
      <c r="B137" s="13" t="s">
        <v>3448</v>
      </c>
      <c r="C137" t="s">
        <v>3313</v>
      </c>
    </row>
    <row r="138" spans="1:3" ht="15">
      <c r="A138" s="199" t="s">
        <v>3449</v>
      </c>
      <c r="B138" s="13" t="s">
        <v>3450</v>
      </c>
      <c r="C138" t="s">
        <v>3313</v>
      </c>
    </row>
    <row r="139" spans="1:3" ht="15">
      <c r="A139" s="199" t="s">
        <v>3451</v>
      </c>
      <c r="B139" s="13" t="s">
        <v>3452</v>
      </c>
      <c r="C139" t="s">
        <v>3313</v>
      </c>
    </row>
    <row r="140" spans="1:3" ht="15">
      <c r="A140" s="199" t="s">
        <v>3453</v>
      </c>
      <c r="B140" s="13" t="s">
        <v>3454</v>
      </c>
      <c r="C140" t="s">
        <v>3313</v>
      </c>
    </row>
    <row r="141" spans="1:3" ht="15">
      <c r="A141" s="199" t="s">
        <v>3455</v>
      </c>
      <c r="B141" s="13" t="s">
        <v>3456</v>
      </c>
      <c r="C141" t="s">
        <v>3313</v>
      </c>
    </row>
    <row r="142" spans="1:3" ht="15">
      <c r="A142" s="199" t="s">
        <v>3457</v>
      </c>
      <c r="B142" s="13" t="s">
        <v>3458</v>
      </c>
      <c r="C142" t="s">
        <v>3382</v>
      </c>
    </row>
    <row r="143" spans="1:3" ht="15">
      <c r="A143" s="199" t="s">
        <v>3459</v>
      </c>
      <c r="B143" s="13" t="s">
        <v>3460</v>
      </c>
      <c r="C143" t="s">
        <v>3313</v>
      </c>
    </row>
    <row r="144" spans="1:3" ht="15">
      <c r="A144" s="199" t="s">
        <v>3461</v>
      </c>
      <c r="B144" s="13" t="s">
        <v>3462</v>
      </c>
      <c r="C144" t="s">
        <v>3313</v>
      </c>
    </row>
    <row r="145" spans="1:3" ht="15">
      <c r="A145" s="199" t="s">
        <v>3463</v>
      </c>
      <c r="B145" s="13" t="s">
        <v>3464</v>
      </c>
      <c r="C145" t="s">
        <v>3313</v>
      </c>
    </row>
    <row r="146" spans="1:3" ht="15">
      <c r="A146" s="199" t="s">
        <v>3465</v>
      </c>
      <c r="B146" s="13" t="s">
        <v>3466</v>
      </c>
      <c r="C146" t="s">
        <v>3313</v>
      </c>
    </row>
    <row r="147" spans="1:3" ht="15">
      <c r="A147" s="199" t="s">
        <v>3467</v>
      </c>
      <c r="B147" s="13" t="s">
        <v>3468</v>
      </c>
      <c r="C147" t="s">
        <v>3313</v>
      </c>
    </row>
    <row r="148" spans="1:3" ht="15">
      <c r="A148" s="199" t="s">
        <v>3469</v>
      </c>
      <c r="B148" s="13" t="s">
        <v>3470</v>
      </c>
      <c r="C148" t="s">
        <v>3313</v>
      </c>
    </row>
    <row r="149" spans="1:3" ht="15">
      <c r="A149" s="199" t="s">
        <v>3471</v>
      </c>
      <c r="B149" s="13" t="s">
        <v>3472</v>
      </c>
      <c r="C149" t="s">
        <v>3313</v>
      </c>
    </row>
    <row r="150" spans="1:3" ht="15">
      <c r="A150" s="199" t="s">
        <v>3473</v>
      </c>
      <c r="B150" s="13" t="s">
        <v>3474</v>
      </c>
      <c r="C150" t="s">
        <v>3382</v>
      </c>
    </row>
    <row r="151" spans="1:3" ht="15">
      <c r="A151" s="199" t="s">
        <v>3475</v>
      </c>
      <c r="B151" s="13" t="s">
        <v>3476</v>
      </c>
      <c r="C151" t="s">
        <v>3313</v>
      </c>
    </row>
    <row r="152" spans="1:3" ht="15">
      <c r="A152" s="199" t="s">
        <v>3477</v>
      </c>
      <c r="B152" s="13" t="s">
        <v>3478</v>
      </c>
      <c r="C152" t="s">
        <v>3313</v>
      </c>
    </row>
    <row r="153" spans="1:3" ht="15">
      <c r="A153" s="199" t="s">
        <v>3479</v>
      </c>
      <c r="B153" s="13" t="s">
        <v>3480</v>
      </c>
      <c r="C153" t="s">
        <v>3313</v>
      </c>
    </row>
    <row r="154" spans="1:3" ht="15">
      <c r="A154" s="199" t="s">
        <v>3481</v>
      </c>
      <c r="B154" s="13" t="s">
        <v>3482</v>
      </c>
      <c r="C154" t="s">
        <v>3313</v>
      </c>
    </row>
    <row r="155" spans="1:3" ht="15">
      <c r="A155" s="199" t="s">
        <v>3483</v>
      </c>
      <c r="B155" s="13" t="s">
        <v>3484</v>
      </c>
      <c r="C155" t="s">
        <v>3313</v>
      </c>
    </row>
    <row r="156" spans="1:3" ht="15">
      <c r="A156" s="199" t="s">
        <v>3485</v>
      </c>
      <c r="B156" s="13" t="s">
        <v>3486</v>
      </c>
      <c r="C156" t="s">
        <v>3313</v>
      </c>
    </row>
    <row r="157" spans="1:3" ht="15">
      <c r="A157" s="199" t="s">
        <v>3487</v>
      </c>
      <c r="B157" s="13" t="s">
        <v>3488</v>
      </c>
      <c r="C157" t="s">
        <v>3313</v>
      </c>
    </row>
    <row r="158" spans="1:3" ht="15">
      <c r="A158" s="199" t="s">
        <v>3489</v>
      </c>
      <c r="B158" s="13" t="s">
        <v>3490</v>
      </c>
      <c r="C158" t="s">
        <v>3313</v>
      </c>
    </row>
    <row r="159" spans="1:3" ht="15">
      <c r="A159" s="199" t="s">
        <v>3491</v>
      </c>
      <c r="B159" s="13" t="s">
        <v>3492</v>
      </c>
      <c r="C159" t="s">
        <v>3313</v>
      </c>
    </row>
    <row r="160" spans="1:3" ht="15">
      <c r="A160" s="199" t="s">
        <v>3493</v>
      </c>
      <c r="B160" s="13" t="s">
        <v>3494</v>
      </c>
      <c r="C160" t="s">
        <v>3313</v>
      </c>
    </row>
    <row r="161" spans="1:3" ht="15">
      <c r="A161" s="199" t="s">
        <v>3495</v>
      </c>
      <c r="B161" s="13" t="s">
        <v>3496</v>
      </c>
      <c r="C161" t="s">
        <v>3313</v>
      </c>
    </row>
    <row r="162" spans="1:3" ht="15">
      <c r="A162" s="199" t="s">
        <v>3497</v>
      </c>
      <c r="B162" s="13" t="s">
        <v>3498</v>
      </c>
      <c r="C162" t="s">
        <v>3313</v>
      </c>
    </row>
    <row r="163" spans="1:3" ht="15">
      <c r="A163" s="199" t="s">
        <v>3499</v>
      </c>
      <c r="B163" s="13" t="s">
        <v>3500</v>
      </c>
      <c r="C163" t="s">
        <v>3313</v>
      </c>
    </row>
    <row r="164" spans="1:3" ht="15">
      <c r="A164" s="199" t="s">
        <v>3501</v>
      </c>
      <c r="B164" s="13" t="s">
        <v>3502</v>
      </c>
      <c r="C164" t="s">
        <v>3313</v>
      </c>
    </row>
    <row r="165" spans="1:3" ht="15">
      <c r="A165" s="199" t="s">
        <v>3503</v>
      </c>
      <c r="B165" s="13" t="s">
        <v>3504</v>
      </c>
      <c r="C165" t="s">
        <v>3313</v>
      </c>
    </row>
    <row r="166" spans="1:3" ht="15">
      <c r="A166" s="199" t="s">
        <v>3505</v>
      </c>
      <c r="B166" s="13" t="s">
        <v>3506</v>
      </c>
      <c r="C166" t="s">
        <v>3313</v>
      </c>
    </row>
    <row r="167" spans="1:3" ht="15">
      <c r="A167" s="199" t="s">
        <v>3507</v>
      </c>
      <c r="B167" s="13" t="s">
        <v>3508</v>
      </c>
      <c r="C167" t="s">
        <v>3313</v>
      </c>
    </row>
    <row r="168" spans="1:3" ht="15">
      <c r="A168" s="199" t="s">
        <v>3509</v>
      </c>
      <c r="B168" s="13" t="s">
        <v>3510</v>
      </c>
      <c r="C168" t="s">
        <v>3313</v>
      </c>
    </row>
    <row r="169" spans="1:3" ht="15">
      <c r="A169" s="199" t="s">
        <v>3511</v>
      </c>
      <c r="B169" s="13" t="s">
        <v>3512</v>
      </c>
      <c r="C169" t="s">
        <v>3382</v>
      </c>
    </row>
    <row r="170" spans="1:3" ht="15">
      <c r="A170" s="199" t="s">
        <v>3513</v>
      </c>
      <c r="B170" s="13" t="s">
        <v>3514</v>
      </c>
      <c r="C170" t="s">
        <v>3313</v>
      </c>
    </row>
    <row r="171" spans="1:3" ht="15">
      <c r="A171" s="199" t="s">
        <v>3515</v>
      </c>
      <c r="B171" s="13" t="s">
        <v>3516</v>
      </c>
      <c r="C171" t="s">
        <v>3313</v>
      </c>
    </row>
    <row r="172" spans="1:3" ht="15">
      <c r="A172" s="199" t="s">
        <v>3517</v>
      </c>
      <c r="B172" s="13" t="s">
        <v>3518</v>
      </c>
      <c r="C172" t="s">
        <v>3313</v>
      </c>
    </row>
    <row r="173" spans="1:3" ht="15">
      <c r="A173" s="199" t="s">
        <v>3519</v>
      </c>
      <c r="B173" s="13" t="s">
        <v>3520</v>
      </c>
      <c r="C173" t="s">
        <v>3313</v>
      </c>
    </row>
    <row r="174" spans="1:3" ht="15">
      <c r="A174" s="199" t="s">
        <v>3521</v>
      </c>
      <c r="B174" s="13" t="s">
        <v>3522</v>
      </c>
      <c r="C174" t="s">
        <v>3313</v>
      </c>
    </row>
    <row r="175" spans="1:3" ht="15">
      <c r="A175" s="199" t="s">
        <v>3523</v>
      </c>
      <c r="B175" s="13" t="s">
        <v>3524</v>
      </c>
      <c r="C175" t="s">
        <v>3313</v>
      </c>
    </row>
    <row r="176" spans="1:3" ht="15">
      <c r="A176" s="199" t="s">
        <v>3525</v>
      </c>
      <c r="B176" s="13" t="s">
        <v>3526</v>
      </c>
      <c r="C176" t="s">
        <v>3313</v>
      </c>
    </row>
    <row r="177" spans="1:3" ht="15">
      <c r="A177" s="199" t="s">
        <v>3527</v>
      </c>
      <c r="B177" s="13" t="s">
        <v>3528</v>
      </c>
      <c r="C177" t="s">
        <v>3313</v>
      </c>
    </row>
    <row r="178" spans="1:3" ht="15">
      <c r="A178" s="199" t="s">
        <v>3529</v>
      </c>
      <c r="B178" s="13" t="s">
        <v>3530</v>
      </c>
      <c r="C178" t="s">
        <v>3313</v>
      </c>
    </row>
    <row r="179" spans="1:3" ht="15">
      <c r="A179" s="199" t="s">
        <v>3531</v>
      </c>
      <c r="B179" s="13" t="s">
        <v>3532</v>
      </c>
      <c r="C179" t="s">
        <v>3313</v>
      </c>
    </row>
    <row r="180" spans="1:3" ht="15">
      <c r="A180" s="199" t="s">
        <v>3533</v>
      </c>
      <c r="B180" s="13" t="s">
        <v>3534</v>
      </c>
      <c r="C180" t="s">
        <v>3313</v>
      </c>
    </row>
    <row r="181" spans="1:3" ht="15">
      <c r="A181" s="199" t="s">
        <v>3535</v>
      </c>
      <c r="B181" s="13" t="s">
        <v>3536</v>
      </c>
      <c r="C181" t="s">
        <v>3313</v>
      </c>
    </row>
    <row r="182" spans="1:3" ht="15">
      <c r="A182" s="199" t="s">
        <v>3537</v>
      </c>
      <c r="B182" s="13" t="s">
        <v>3538</v>
      </c>
      <c r="C182" t="s">
        <v>3313</v>
      </c>
    </row>
    <row r="183" spans="1:3" ht="15">
      <c r="A183" s="199" t="s">
        <v>3539</v>
      </c>
      <c r="B183" s="13" t="s">
        <v>3540</v>
      </c>
      <c r="C183" t="s">
        <v>3313</v>
      </c>
    </row>
    <row r="184" spans="1:3" ht="15">
      <c r="A184" s="199" t="s">
        <v>3541</v>
      </c>
      <c r="B184" s="13" t="s">
        <v>3542</v>
      </c>
      <c r="C184" t="s">
        <v>3313</v>
      </c>
    </row>
    <row r="185" spans="1:3" ht="15">
      <c r="A185" s="199" t="s">
        <v>3543</v>
      </c>
      <c r="B185" s="13" t="s">
        <v>3544</v>
      </c>
      <c r="C185" t="s">
        <v>3313</v>
      </c>
    </row>
    <row r="186" spans="1:3" ht="15">
      <c r="A186" s="199" t="s">
        <v>3545</v>
      </c>
      <c r="B186" s="13" t="s">
        <v>3546</v>
      </c>
      <c r="C186" t="s">
        <v>3313</v>
      </c>
    </row>
    <row r="187" spans="1:3" ht="15">
      <c r="A187" s="199" t="s">
        <v>3547</v>
      </c>
      <c r="B187" s="13" t="s">
        <v>3548</v>
      </c>
      <c r="C187" t="s">
        <v>3313</v>
      </c>
    </row>
    <row r="188" spans="1:3" ht="15">
      <c r="A188" s="199" t="s">
        <v>3549</v>
      </c>
      <c r="B188" s="13" t="s">
        <v>3550</v>
      </c>
      <c r="C188" t="s">
        <v>3382</v>
      </c>
    </row>
    <row r="189" spans="1:3" ht="15">
      <c r="A189" s="199" t="s">
        <v>3551</v>
      </c>
      <c r="B189" s="13" t="s">
        <v>3552</v>
      </c>
      <c r="C189" t="s">
        <v>3313</v>
      </c>
    </row>
    <row r="190" spans="1:3" ht="15">
      <c r="A190" s="199" t="s">
        <v>3553</v>
      </c>
      <c r="B190" s="13" t="s">
        <v>3554</v>
      </c>
      <c r="C190" t="s">
        <v>3313</v>
      </c>
    </row>
    <row r="191" spans="1:3" ht="15">
      <c r="A191" s="199" t="s">
        <v>3555</v>
      </c>
      <c r="B191" s="13" t="s">
        <v>3556</v>
      </c>
      <c r="C191" t="s">
        <v>3313</v>
      </c>
    </row>
    <row r="192" spans="1:3" ht="15">
      <c r="A192" s="199" t="s">
        <v>3557</v>
      </c>
      <c r="B192" s="13" t="s">
        <v>3558</v>
      </c>
      <c r="C192" t="s">
        <v>3313</v>
      </c>
    </row>
    <row r="193" spans="1:3" ht="15">
      <c r="A193" s="199" t="s">
        <v>3559</v>
      </c>
      <c r="B193" s="13" t="s">
        <v>3560</v>
      </c>
      <c r="C193" t="s">
        <v>3313</v>
      </c>
    </row>
    <row r="194" spans="1:3" ht="15">
      <c r="A194" s="199" t="s">
        <v>3561</v>
      </c>
      <c r="B194" s="13" t="s">
        <v>3562</v>
      </c>
      <c r="C194" t="s">
        <v>3313</v>
      </c>
    </row>
    <row r="195" spans="1:3" ht="15">
      <c r="A195" s="199" t="s">
        <v>3563</v>
      </c>
      <c r="B195" s="13" t="s">
        <v>3564</v>
      </c>
      <c r="C195" t="s">
        <v>3313</v>
      </c>
    </row>
    <row r="196" spans="1:3" ht="15">
      <c r="A196" s="199" t="s">
        <v>3565</v>
      </c>
      <c r="B196" s="13" t="s">
        <v>3566</v>
      </c>
      <c r="C196" t="s">
        <v>3313</v>
      </c>
    </row>
    <row r="197" spans="1:3" ht="15">
      <c r="A197" s="199" t="s">
        <v>3567</v>
      </c>
      <c r="B197" s="13" t="s">
        <v>3568</v>
      </c>
      <c r="C197" t="s">
        <v>3313</v>
      </c>
    </row>
    <row r="198" spans="1:3" ht="15">
      <c r="A198" s="199" t="s">
        <v>3569</v>
      </c>
      <c r="B198" s="13" t="s">
        <v>3570</v>
      </c>
      <c r="C198" t="s">
        <v>3313</v>
      </c>
    </row>
    <row r="199" spans="1:3" ht="15">
      <c r="A199" s="199" t="s">
        <v>3571</v>
      </c>
      <c r="B199" s="13" t="s">
        <v>3572</v>
      </c>
      <c r="C199" t="s">
        <v>3313</v>
      </c>
    </row>
    <row r="200" spans="1:3" ht="15">
      <c r="A200" s="199" t="s">
        <v>3573</v>
      </c>
      <c r="B200" s="13" t="s">
        <v>3574</v>
      </c>
      <c r="C200" t="s">
        <v>3313</v>
      </c>
    </row>
    <row r="201" spans="1:3" ht="15">
      <c r="A201" s="199" t="s">
        <v>3575</v>
      </c>
      <c r="B201" s="13" t="s">
        <v>3576</v>
      </c>
      <c r="C201" t="s">
        <v>3313</v>
      </c>
    </row>
    <row r="202" spans="1:3" ht="15">
      <c r="A202" s="199" t="s">
        <v>3577</v>
      </c>
      <c r="B202" s="13" t="s">
        <v>3578</v>
      </c>
      <c r="C202" t="s">
        <v>3313</v>
      </c>
    </row>
    <row r="203" spans="1:3" ht="15">
      <c r="A203" s="199" t="s">
        <v>3579</v>
      </c>
      <c r="B203" s="13" t="s">
        <v>3580</v>
      </c>
      <c r="C203" t="s">
        <v>3313</v>
      </c>
    </row>
    <row r="204" spans="1:3" ht="15">
      <c r="A204" s="199" t="s">
        <v>3581</v>
      </c>
      <c r="B204" s="13" t="s">
        <v>3582</v>
      </c>
      <c r="C204" t="s">
        <v>3313</v>
      </c>
    </row>
    <row r="205" spans="1:3" ht="15">
      <c r="A205" s="199" t="s">
        <v>3583</v>
      </c>
      <c r="B205" s="13" t="s">
        <v>3584</v>
      </c>
      <c r="C205" t="s">
        <v>3313</v>
      </c>
    </row>
    <row r="206" spans="1:3" ht="15">
      <c r="A206" s="199" t="s">
        <v>3585</v>
      </c>
      <c r="B206" s="13" t="s">
        <v>3586</v>
      </c>
      <c r="C206" t="s">
        <v>3313</v>
      </c>
    </row>
    <row r="207" spans="1:3" ht="15">
      <c r="A207" s="199" t="s">
        <v>3587</v>
      </c>
      <c r="B207" s="13" t="s">
        <v>3588</v>
      </c>
      <c r="C207" t="s">
        <v>3313</v>
      </c>
    </row>
    <row r="208" spans="1:3" ht="15">
      <c r="A208" s="199" t="s">
        <v>3589</v>
      </c>
      <c r="B208" s="13" t="s">
        <v>3590</v>
      </c>
      <c r="C208" t="s">
        <v>3313</v>
      </c>
    </row>
    <row r="209" spans="1:3" ht="15">
      <c r="A209" s="199" t="s">
        <v>3591</v>
      </c>
      <c r="B209" s="13" t="s">
        <v>3592</v>
      </c>
      <c r="C209" t="s">
        <v>3313</v>
      </c>
    </row>
    <row r="210" spans="1:3" ht="15">
      <c r="A210" s="199" t="s">
        <v>3593</v>
      </c>
      <c r="B210" s="13" t="s">
        <v>3594</v>
      </c>
      <c r="C210" t="s">
        <v>3382</v>
      </c>
    </row>
    <row r="211" spans="1:3" ht="15">
      <c r="A211" s="199" t="s">
        <v>3595</v>
      </c>
      <c r="B211" s="13" t="s">
        <v>3596</v>
      </c>
      <c r="C211" t="s">
        <v>3313</v>
      </c>
    </row>
    <row r="212" spans="1:3" ht="15">
      <c r="A212" s="199" t="s">
        <v>3597</v>
      </c>
      <c r="B212" s="13" t="s">
        <v>3386</v>
      </c>
      <c r="C212" t="s">
        <v>3313</v>
      </c>
    </row>
    <row r="213" spans="1:3" ht="15">
      <c r="A213" s="199" t="s">
        <v>3598</v>
      </c>
      <c r="B213" s="13" t="s">
        <v>3599</v>
      </c>
      <c r="C213" t="s">
        <v>3313</v>
      </c>
    </row>
    <row r="214" spans="1:3" ht="15">
      <c r="A214" s="199" t="s">
        <v>3600</v>
      </c>
      <c r="B214" s="13" t="s">
        <v>3601</v>
      </c>
      <c r="C214" t="s">
        <v>3313</v>
      </c>
    </row>
    <row r="215" spans="1:3" ht="15">
      <c r="A215" s="199" t="s">
        <v>3602</v>
      </c>
      <c r="B215" s="13" t="s">
        <v>3603</v>
      </c>
      <c r="C215" t="s">
        <v>3313</v>
      </c>
    </row>
    <row r="216" spans="1:3" ht="15">
      <c r="A216" s="199" t="s">
        <v>3604</v>
      </c>
      <c r="B216" s="13" t="s">
        <v>3605</v>
      </c>
      <c r="C216" t="s">
        <v>3313</v>
      </c>
    </row>
    <row r="217" spans="1:3" ht="15">
      <c r="A217" s="199" t="s">
        <v>3606</v>
      </c>
      <c r="B217" s="13" t="s">
        <v>3607</v>
      </c>
      <c r="C217" t="s">
        <v>3313</v>
      </c>
    </row>
    <row r="218" spans="1:3" ht="15">
      <c r="A218" s="199" t="s">
        <v>3608</v>
      </c>
      <c r="B218" s="13" t="s">
        <v>3609</v>
      </c>
      <c r="C218" t="s">
        <v>3313</v>
      </c>
    </row>
    <row r="219" spans="1:3" ht="15">
      <c r="A219" s="199" t="s">
        <v>3610</v>
      </c>
      <c r="B219" s="13" t="s">
        <v>3611</v>
      </c>
      <c r="C219" t="s">
        <v>3313</v>
      </c>
    </row>
    <row r="220" spans="1:3" ht="15">
      <c r="A220" s="199" t="s">
        <v>3612</v>
      </c>
      <c r="B220" s="13" t="s">
        <v>3613</v>
      </c>
      <c r="C220" t="s">
        <v>3313</v>
      </c>
    </row>
    <row r="221" spans="1:3" ht="15">
      <c r="A221" s="199" t="s">
        <v>3614</v>
      </c>
      <c r="B221" s="13" t="s">
        <v>3615</v>
      </c>
      <c r="C221" t="s">
        <v>3313</v>
      </c>
    </row>
    <row r="222" spans="1:3" ht="15">
      <c r="A222" s="199" t="s">
        <v>3616</v>
      </c>
      <c r="B222" s="13" t="s">
        <v>3617</v>
      </c>
      <c r="C222" t="s">
        <v>3313</v>
      </c>
    </row>
    <row r="223" spans="1:3" ht="15">
      <c r="A223" s="199" t="s">
        <v>3618</v>
      </c>
      <c r="B223" s="13" t="s">
        <v>3619</v>
      </c>
      <c r="C223" t="s">
        <v>3313</v>
      </c>
    </row>
    <row r="224" spans="1:3" ht="15">
      <c r="A224" s="199" t="s">
        <v>3620</v>
      </c>
      <c r="B224" s="13" t="s">
        <v>3621</v>
      </c>
      <c r="C224" t="s">
        <v>3313</v>
      </c>
    </row>
    <row r="225" spans="1:3" ht="15">
      <c r="A225" s="199" t="s">
        <v>3622</v>
      </c>
      <c r="B225" s="13" t="s">
        <v>3623</v>
      </c>
      <c r="C225" t="s">
        <v>3313</v>
      </c>
    </row>
    <row r="226" spans="1:3" ht="15">
      <c r="A226" s="199" t="s">
        <v>3624</v>
      </c>
      <c r="B226" s="13" t="s">
        <v>3625</v>
      </c>
      <c r="C226" t="s">
        <v>3313</v>
      </c>
    </row>
    <row r="227" spans="1:3" ht="15">
      <c r="A227" s="199" t="s">
        <v>3626</v>
      </c>
      <c r="B227" s="13" t="s">
        <v>3627</v>
      </c>
      <c r="C227" t="s">
        <v>3382</v>
      </c>
    </row>
    <row r="228" spans="1:3" ht="15">
      <c r="A228" s="199" t="s">
        <v>3628</v>
      </c>
      <c r="B228" s="13" t="s">
        <v>3629</v>
      </c>
      <c r="C228" t="s">
        <v>3313</v>
      </c>
    </row>
    <row r="229" spans="1:3" ht="15">
      <c r="A229" s="199" t="s">
        <v>3630</v>
      </c>
      <c r="B229" s="13" t="s">
        <v>3631</v>
      </c>
      <c r="C229" t="s">
        <v>3313</v>
      </c>
    </row>
    <row r="230" spans="1:3" ht="15">
      <c r="A230" s="199" t="s">
        <v>3632</v>
      </c>
      <c r="B230" s="13" t="s">
        <v>3633</v>
      </c>
      <c r="C230" t="s">
        <v>3313</v>
      </c>
    </row>
    <row r="231" spans="1:3" ht="15">
      <c r="A231" s="199" t="s">
        <v>3634</v>
      </c>
      <c r="B231" s="13" t="s">
        <v>3635</v>
      </c>
      <c r="C231" t="s">
        <v>3313</v>
      </c>
    </row>
    <row r="232" spans="1:3" ht="15">
      <c r="A232" s="199" t="s">
        <v>3636</v>
      </c>
      <c r="B232" s="13" t="s">
        <v>3637</v>
      </c>
      <c r="C232" t="s">
        <v>3313</v>
      </c>
    </row>
    <row r="233" spans="1:3" ht="15">
      <c r="A233" s="199" t="s">
        <v>3638</v>
      </c>
      <c r="B233" s="13" t="s">
        <v>3639</v>
      </c>
      <c r="C233" t="s">
        <v>3313</v>
      </c>
    </row>
    <row r="234" spans="1:3" ht="15">
      <c r="A234" s="199" t="s">
        <v>3640</v>
      </c>
      <c r="B234" s="13" t="s">
        <v>3641</v>
      </c>
      <c r="C234" t="s">
        <v>3313</v>
      </c>
    </row>
    <row r="235" spans="1:3" ht="15">
      <c r="A235" s="199" t="s">
        <v>3642</v>
      </c>
      <c r="B235" s="13" t="s">
        <v>3643</v>
      </c>
      <c r="C235" t="s">
        <v>3313</v>
      </c>
    </row>
    <row r="236" spans="1:3" ht="15">
      <c r="A236" s="199" t="s">
        <v>3644</v>
      </c>
      <c r="B236" s="13" t="s">
        <v>3645</v>
      </c>
      <c r="C236" t="s">
        <v>3313</v>
      </c>
    </row>
    <row r="237" spans="1:3" ht="15">
      <c r="A237" s="199" t="s">
        <v>3646</v>
      </c>
      <c r="B237" s="13" t="s">
        <v>3647</v>
      </c>
      <c r="C237" t="s">
        <v>3313</v>
      </c>
    </row>
    <row r="238" spans="1:3" ht="15">
      <c r="A238" s="199" t="s">
        <v>3648</v>
      </c>
      <c r="B238" s="13" t="s">
        <v>3649</v>
      </c>
      <c r="C238" t="s">
        <v>3313</v>
      </c>
    </row>
    <row r="239" spans="1:3" ht="15">
      <c r="A239" s="199" t="s">
        <v>3650</v>
      </c>
      <c r="B239" s="13" t="s">
        <v>3651</v>
      </c>
      <c r="C239" t="s">
        <v>3382</v>
      </c>
    </row>
    <row r="240" spans="1:3" ht="15">
      <c r="A240" s="199" t="s">
        <v>3652</v>
      </c>
      <c r="B240" s="13" t="s">
        <v>3388</v>
      </c>
      <c r="C240" t="s">
        <v>3313</v>
      </c>
    </row>
    <row r="241" spans="1:3" ht="15">
      <c r="A241" s="199" t="s">
        <v>3653</v>
      </c>
      <c r="B241" s="13" t="s">
        <v>3654</v>
      </c>
      <c r="C241" t="s">
        <v>3313</v>
      </c>
    </row>
    <row r="242" spans="1:3" ht="15">
      <c r="A242" s="199" t="s">
        <v>3655</v>
      </c>
      <c r="B242" s="13" t="s">
        <v>3656</v>
      </c>
      <c r="C242" t="s">
        <v>3313</v>
      </c>
    </row>
    <row r="243" spans="1:3" ht="15">
      <c r="A243" s="199" t="s">
        <v>3657</v>
      </c>
      <c r="B243" s="13" t="s">
        <v>3658</v>
      </c>
      <c r="C243" t="s">
        <v>3313</v>
      </c>
    </row>
    <row r="244" spans="1:3" ht="15">
      <c r="A244" s="199" t="s">
        <v>3659</v>
      </c>
      <c r="B244" s="13" t="s">
        <v>3660</v>
      </c>
      <c r="C244" t="s">
        <v>3313</v>
      </c>
    </row>
    <row r="245" spans="1:3" ht="15">
      <c r="A245" s="199" t="s">
        <v>3661</v>
      </c>
      <c r="B245" s="13" t="s">
        <v>3662</v>
      </c>
      <c r="C245" t="s">
        <v>3313</v>
      </c>
    </row>
    <row r="246" spans="1:3" ht="15">
      <c r="A246" s="199" t="s">
        <v>3663</v>
      </c>
      <c r="B246" s="13" t="s">
        <v>3664</v>
      </c>
      <c r="C246" t="s">
        <v>3313</v>
      </c>
    </row>
    <row r="247" spans="1:3" ht="15">
      <c r="A247" s="199" t="s">
        <v>3665</v>
      </c>
      <c r="B247" s="13" t="s">
        <v>3666</v>
      </c>
      <c r="C247" t="s">
        <v>3313</v>
      </c>
    </row>
    <row r="248" spans="1:3" ht="15">
      <c r="A248" s="199" t="s">
        <v>3667</v>
      </c>
      <c r="B248" s="13" t="s">
        <v>3668</v>
      </c>
      <c r="C248" t="s">
        <v>3313</v>
      </c>
    </row>
    <row r="249" spans="1:3" ht="15">
      <c r="A249" s="199" t="s">
        <v>3669</v>
      </c>
      <c r="B249" s="13" t="s">
        <v>3670</v>
      </c>
      <c r="C249" t="s">
        <v>3313</v>
      </c>
    </row>
    <row r="250" spans="1:3" ht="15">
      <c r="A250" s="199" t="s">
        <v>3671</v>
      </c>
      <c r="B250" s="13" t="s">
        <v>3672</v>
      </c>
      <c r="C250" t="s">
        <v>3313</v>
      </c>
    </row>
    <row r="251" spans="1:3" ht="15">
      <c r="A251" s="199" t="s">
        <v>3673</v>
      </c>
      <c r="B251" s="13" t="s">
        <v>3674</v>
      </c>
      <c r="C251" t="s">
        <v>3313</v>
      </c>
    </row>
    <row r="252" spans="1:3" ht="15">
      <c r="A252" s="199" t="s">
        <v>3675</v>
      </c>
      <c r="B252" s="13" t="s">
        <v>3676</v>
      </c>
      <c r="C252" t="s">
        <v>3313</v>
      </c>
    </row>
    <row r="253" spans="1:3" ht="15">
      <c r="A253" s="199" t="s">
        <v>3677</v>
      </c>
      <c r="B253" s="13" t="s">
        <v>3678</v>
      </c>
      <c r="C253" t="s">
        <v>3313</v>
      </c>
    </row>
    <row r="254" spans="1:3" ht="15">
      <c r="A254" s="199" t="s">
        <v>3679</v>
      </c>
      <c r="B254" s="13" t="s">
        <v>3680</v>
      </c>
      <c r="C254" t="s">
        <v>3313</v>
      </c>
    </row>
    <row r="255" spans="1:3" ht="15">
      <c r="A255" s="199" t="s">
        <v>3681</v>
      </c>
      <c r="B255" s="13" t="s">
        <v>3682</v>
      </c>
      <c r="C255" t="s">
        <v>3313</v>
      </c>
    </row>
    <row r="256" spans="1:3" ht="15">
      <c r="A256" s="199" t="s">
        <v>3683</v>
      </c>
      <c r="B256" s="13" t="s">
        <v>3684</v>
      </c>
      <c r="C256" t="s">
        <v>3382</v>
      </c>
    </row>
    <row r="257" spans="1:3" ht="15">
      <c r="A257" s="199" t="s">
        <v>3685</v>
      </c>
      <c r="B257" s="13" t="s">
        <v>3686</v>
      </c>
      <c r="C257" t="s">
        <v>3313</v>
      </c>
    </row>
    <row r="258" spans="1:3" ht="15">
      <c r="A258" s="199" t="s">
        <v>3687</v>
      </c>
      <c r="B258" s="13" t="s">
        <v>3688</v>
      </c>
      <c r="C258" t="s">
        <v>3313</v>
      </c>
    </row>
    <row r="259" spans="1:3" ht="15">
      <c r="A259" s="199" t="s">
        <v>3689</v>
      </c>
      <c r="B259" s="13" t="s">
        <v>3690</v>
      </c>
      <c r="C259" t="s">
        <v>3313</v>
      </c>
    </row>
    <row r="260" spans="1:3" ht="15">
      <c r="A260" s="199" t="s">
        <v>3691</v>
      </c>
      <c r="B260" s="13" t="s">
        <v>3692</v>
      </c>
      <c r="C260" t="s">
        <v>3313</v>
      </c>
    </row>
    <row r="261" spans="1:3" ht="15">
      <c r="A261" s="199" t="s">
        <v>3693</v>
      </c>
      <c r="B261" s="13" t="s">
        <v>3694</v>
      </c>
      <c r="C261" t="s">
        <v>3313</v>
      </c>
    </row>
    <row r="262" spans="1:3" ht="15">
      <c r="A262" s="199" t="s">
        <v>3695</v>
      </c>
      <c r="B262" s="13" t="s">
        <v>3696</v>
      </c>
      <c r="C262" t="s">
        <v>3313</v>
      </c>
    </row>
    <row r="263" spans="1:3" ht="15">
      <c r="A263" s="199" t="s">
        <v>3697</v>
      </c>
      <c r="B263" s="13" t="s">
        <v>3698</v>
      </c>
      <c r="C263" t="s">
        <v>3313</v>
      </c>
    </row>
    <row r="264" spans="1:3" ht="15">
      <c r="A264" s="199" t="s">
        <v>3699</v>
      </c>
      <c r="B264" s="13" t="s">
        <v>3700</v>
      </c>
      <c r="C264" t="s">
        <v>3313</v>
      </c>
    </row>
    <row r="265" spans="1:3" ht="15">
      <c r="A265" s="199" t="s">
        <v>3701</v>
      </c>
      <c r="B265" s="13" t="s">
        <v>3702</v>
      </c>
      <c r="C265" t="s">
        <v>3313</v>
      </c>
    </row>
    <row r="266" spans="1:3" ht="15">
      <c r="A266" s="199" t="s">
        <v>3703</v>
      </c>
      <c r="B266" s="13" t="s">
        <v>3704</v>
      </c>
      <c r="C266" t="s">
        <v>3313</v>
      </c>
    </row>
    <row r="267" spans="1:3" ht="15">
      <c r="A267" s="199" t="s">
        <v>3705</v>
      </c>
      <c r="B267" s="13" t="s">
        <v>3706</v>
      </c>
      <c r="C267" t="s">
        <v>3382</v>
      </c>
    </row>
    <row r="268" spans="1:3" ht="15">
      <c r="A268" s="199" t="s">
        <v>3707</v>
      </c>
      <c r="B268" s="13" t="s">
        <v>3708</v>
      </c>
      <c r="C268" t="s">
        <v>3313</v>
      </c>
    </row>
    <row r="269" spans="1:3" ht="15">
      <c r="A269" s="199" t="s">
        <v>3709</v>
      </c>
      <c r="B269" s="13" t="s">
        <v>3710</v>
      </c>
      <c r="C269" t="s">
        <v>3313</v>
      </c>
    </row>
    <row r="270" spans="1:3" ht="15">
      <c r="A270" s="199" t="s">
        <v>3711</v>
      </c>
      <c r="B270" s="13" t="s">
        <v>3712</v>
      </c>
      <c r="C270" t="s">
        <v>3313</v>
      </c>
    </row>
    <row r="271" spans="1:3" ht="15">
      <c r="A271" s="199" t="s">
        <v>3713</v>
      </c>
      <c r="B271" s="13" t="s">
        <v>3714</v>
      </c>
      <c r="C271" t="s">
        <v>3313</v>
      </c>
    </row>
    <row r="272" spans="1:3" ht="15">
      <c r="A272" s="199" t="s">
        <v>3715</v>
      </c>
      <c r="B272" s="13" t="s">
        <v>3716</v>
      </c>
      <c r="C272" t="s">
        <v>3313</v>
      </c>
    </row>
    <row r="273" spans="1:3" ht="15">
      <c r="A273" s="199" t="s">
        <v>3717</v>
      </c>
      <c r="B273" s="13" t="s">
        <v>3718</v>
      </c>
      <c r="C273" t="s">
        <v>3313</v>
      </c>
    </row>
    <row r="274" spans="1:3" ht="15">
      <c r="A274" s="199" t="s">
        <v>3719</v>
      </c>
      <c r="B274" s="13" t="s">
        <v>3720</v>
      </c>
      <c r="C274" t="s">
        <v>3313</v>
      </c>
    </row>
    <row r="275" spans="1:3" ht="15">
      <c r="A275" s="199" t="s">
        <v>3721</v>
      </c>
      <c r="B275" s="13" t="s">
        <v>3722</v>
      </c>
      <c r="C275" t="s">
        <v>3313</v>
      </c>
    </row>
    <row r="276" spans="1:3" ht="15">
      <c r="A276" s="199" t="s">
        <v>3723</v>
      </c>
      <c r="B276" s="13" t="s">
        <v>3724</v>
      </c>
      <c r="C276" t="s">
        <v>3313</v>
      </c>
    </row>
    <row r="277" spans="1:3" ht="15">
      <c r="A277" s="199" t="s">
        <v>3725</v>
      </c>
      <c r="B277" s="13" t="s">
        <v>3726</v>
      </c>
      <c r="C277" t="s">
        <v>3313</v>
      </c>
    </row>
    <row r="278" spans="1:3" ht="15">
      <c r="A278" s="199" t="s">
        <v>3727</v>
      </c>
      <c r="B278" s="13" t="s">
        <v>3728</v>
      </c>
      <c r="C278" t="s">
        <v>3313</v>
      </c>
    </row>
    <row r="279" spans="1:3" ht="15">
      <c r="A279" s="199" t="s">
        <v>3729</v>
      </c>
      <c r="B279" s="13" t="s">
        <v>3730</v>
      </c>
      <c r="C279" t="s">
        <v>3382</v>
      </c>
    </row>
    <row r="280" spans="1:3" ht="15">
      <c r="A280" s="199" t="s">
        <v>3731</v>
      </c>
      <c r="B280" s="13" t="s">
        <v>3732</v>
      </c>
      <c r="C280" t="s">
        <v>3313</v>
      </c>
    </row>
    <row r="281" spans="1:3" ht="15">
      <c r="A281" s="199" t="s">
        <v>3733</v>
      </c>
      <c r="B281" s="13" t="s">
        <v>3734</v>
      </c>
      <c r="C281" t="s">
        <v>3313</v>
      </c>
    </row>
    <row r="282" spans="1:3" ht="15">
      <c r="A282" s="199" t="s">
        <v>3735</v>
      </c>
      <c r="B282" s="13" t="s">
        <v>3736</v>
      </c>
      <c r="C282" t="s">
        <v>3313</v>
      </c>
    </row>
    <row r="283" spans="1:3" ht="15">
      <c r="A283" s="199" t="s">
        <v>3737</v>
      </c>
      <c r="B283" s="13" t="s">
        <v>3738</v>
      </c>
      <c r="C283" t="s">
        <v>63</v>
      </c>
    </row>
    <row r="284" spans="1:3" ht="15">
      <c r="A284" s="199" t="s">
        <v>3739</v>
      </c>
      <c r="B284" s="13" t="s">
        <v>3740</v>
      </c>
      <c r="C284" t="s">
        <v>3382</v>
      </c>
    </row>
    <row r="285" spans="1:3" ht="15">
      <c r="A285" s="199" t="s">
        <v>3741</v>
      </c>
      <c r="B285" s="13" t="s">
        <v>3742</v>
      </c>
      <c r="C285" t="s">
        <v>3313</v>
      </c>
    </row>
    <row r="286" spans="1:3" ht="15">
      <c r="A286" s="199" t="s">
        <v>3743</v>
      </c>
      <c r="B286" s="13" t="s">
        <v>3744</v>
      </c>
      <c r="C286" t="s">
        <v>3313</v>
      </c>
    </row>
    <row r="287" spans="1:3" ht="15">
      <c r="A287" s="199" t="s">
        <v>3745</v>
      </c>
      <c r="B287" s="13" t="s">
        <v>3746</v>
      </c>
      <c r="C287" t="s">
        <v>3313</v>
      </c>
    </row>
    <row r="288" spans="1:3" ht="15">
      <c r="A288" s="199" t="s">
        <v>3747</v>
      </c>
      <c r="B288" s="13" t="s">
        <v>3748</v>
      </c>
      <c r="C288" t="s">
        <v>3313</v>
      </c>
    </row>
    <row r="289" spans="1:3" ht="15">
      <c r="A289" s="199" t="s">
        <v>3749</v>
      </c>
      <c r="B289" s="13" t="s">
        <v>3750</v>
      </c>
      <c r="C289" t="s">
        <v>3313</v>
      </c>
    </row>
    <row r="290" spans="1:3" ht="15">
      <c r="A290" s="199" t="s">
        <v>3751</v>
      </c>
      <c r="B290" s="13" t="s">
        <v>3752</v>
      </c>
      <c r="C290" t="s">
        <v>3313</v>
      </c>
    </row>
    <row r="291" spans="1:3" ht="15">
      <c r="A291" s="199" t="s">
        <v>3753</v>
      </c>
      <c r="B291" s="13" t="s">
        <v>3754</v>
      </c>
      <c r="C291" t="s">
        <v>3313</v>
      </c>
    </row>
    <row r="292" spans="1:3" ht="15">
      <c r="A292" s="199" t="s">
        <v>3755</v>
      </c>
      <c r="B292" s="13" t="s">
        <v>3756</v>
      </c>
      <c r="C292" t="s">
        <v>3313</v>
      </c>
    </row>
    <row r="293" spans="1:3" ht="15">
      <c r="A293" s="199" t="s">
        <v>3757</v>
      </c>
      <c r="B293" s="13" t="s">
        <v>3758</v>
      </c>
      <c r="C293" t="s">
        <v>3313</v>
      </c>
    </row>
    <row r="294" spans="1:3" ht="15">
      <c r="A294" s="199" t="s">
        <v>3759</v>
      </c>
      <c r="B294" s="13" t="s">
        <v>3760</v>
      </c>
      <c r="C294" t="s">
        <v>3313</v>
      </c>
    </row>
    <row r="295" spans="1:3" ht="15">
      <c r="A295" s="199" t="s">
        <v>3761</v>
      </c>
      <c r="B295" s="13" t="s">
        <v>3762</v>
      </c>
      <c r="C295" t="s">
        <v>3382</v>
      </c>
    </row>
    <row r="296" spans="1:3" ht="15">
      <c r="A296" s="199" t="s">
        <v>3763</v>
      </c>
      <c r="B296" s="13" t="s">
        <v>3764</v>
      </c>
      <c r="C296" t="s">
        <v>3313</v>
      </c>
    </row>
    <row r="297" spans="1:3" ht="15">
      <c r="A297" s="199" t="s">
        <v>3765</v>
      </c>
      <c r="B297" s="13" t="s">
        <v>3766</v>
      </c>
      <c r="C297" t="s">
        <v>3313</v>
      </c>
    </row>
    <row r="298" spans="1:3" ht="15">
      <c r="A298" s="199" t="s">
        <v>3767</v>
      </c>
      <c r="B298" s="13" t="s">
        <v>3768</v>
      </c>
      <c r="C298" t="s">
        <v>3313</v>
      </c>
    </row>
    <row r="299" spans="1:3" ht="15">
      <c r="A299" s="199" t="s">
        <v>3769</v>
      </c>
      <c r="B299" s="13" t="s">
        <v>3770</v>
      </c>
      <c r="C299" t="s">
        <v>3313</v>
      </c>
    </row>
    <row r="300" spans="1:3" ht="15">
      <c r="A300" s="199" t="s">
        <v>3771</v>
      </c>
      <c r="B300" s="13" t="s">
        <v>3772</v>
      </c>
      <c r="C300" t="s">
        <v>3313</v>
      </c>
    </row>
    <row r="301" spans="1:3" ht="15">
      <c r="A301" s="199" t="s">
        <v>3773</v>
      </c>
      <c r="B301" s="13" t="s">
        <v>3774</v>
      </c>
      <c r="C301" t="s">
        <v>3313</v>
      </c>
    </row>
    <row r="302" spans="1:3" ht="15">
      <c r="A302" s="199" t="s">
        <v>3775</v>
      </c>
      <c r="B302" s="13" t="s">
        <v>3776</v>
      </c>
      <c r="C302" t="s">
        <v>3313</v>
      </c>
    </row>
    <row r="303" spans="1:3" ht="15">
      <c r="A303" s="199" t="s">
        <v>3777</v>
      </c>
      <c r="B303" s="13" t="s">
        <v>3778</v>
      </c>
      <c r="C303" t="s">
        <v>3313</v>
      </c>
    </row>
    <row r="304" spans="1:3" ht="15">
      <c r="A304" s="199" t="s">
        <v>3779</v>
      </c>
      <c r="B304" s="13" t="s">
        <v>3780</v>
      </c>
      <c r="C304" t="s">
        <v>3313</v>
      </c>
    </row>
    <row r="305" spans="1:3" ht="15">
      <c r="A305" s="199" t="s">
        <v>3781</v>
      </c>
      <c r="B305" s="13" t="s">
        <v>3782</v>
      </c>
      <c r="C305" t="s">
        <v>3313</v>
      </c>
    </row>
    <row r="306" spans="1:3" ht="15">
      <c r="A306" s="199" t="s">
        <v>3783</v>
      </c>
      <c r="B306" s="13" t="s">
        <v>3784</v>
      </c>
      <c r="C306" t="s">
        <v>3382</v>
      </c>
    </row>
    <row r="307" spans="1:3" ht="15">
      <c r="A307" s="199" t="s">
        <v>3785</v>
      </c>
      <c r="B307" s="13" t="s">
        <v>3786</v>
      </c>
      <c r="C307" t="s">
        <v>3313</v>
      </c>
    </row>
    <row r="308" spans="1:3" ht="15">
      <c r="A308" s="199" t="s">
        <v>3787</v>
      </c>
      <c r="B308" s="13" t="s">
        <v>3788</v>
      </c>
      <c r="C308" t="s">
        <v>3313</v>
      </c>
    </row>
    <row r="309" spans="1:3" ht="15">
      <c r="A309" s="199" t="s">
        <v>3789</v>
      </c>
      <c r="B309" s="13" t="s">
        <v>3790</v>
      </c>
      <c r="C309" t="s">
        <v>3313</v>
      </c>
    </row>
    <row r="310" spans="1:3" ht="15">
      <c r="A310" s="199" t="s">
        <v>3791</v>
      </c>
      <c r="B310" s="13" t="s">
        <v>3792</v>
      </c>
      <c r="C310" t="s">
        <v>3313</v>
      </c>
    </row>
    <row r="311" spans="1:3" ht="15">
      <c r="A311" s="199" t="s">
        <v>3793</v>
      </c>
      <c r="B311" s="13" t="s">
        <v>3794</v>
      </c>
      <c r="C311" t="s">
        <v>3313</v>
      </c>
    </row>
    <row r="312" spans="1:3" ht="15">
      <c r="A312" s="199" t="s">
        <v>3795</v>
      </c>
      <c r="B312" s="13" t="s">
        <v>3796</v>
      </c>
      <c r="C312" t="s">
        <v>3382</v>
      </c>
    </row>
    <row r="313" spans="1:3" ht="15">
      <c r="A313" s="199" t="s">
        <v>3797</v>
      </c>
      <c r="B313" s="13" t="s">
        <v>3798</v>
      </c>
      <c r="C313" t="s">
        <v>3313</v>
      </c>
    </row>
    <row r="314" spans="1:3" ht="15">
      <c r="A314" s="199" t="s">
        <v>3799</v>
      </c>
      <c r="B314" s="13" t="s">
        <v>3800</v>
      </c>
      <c r="C314" t="s">
        <v>3313</v>
      </c>
    </row>
    <row r="315" spans="1:3" ht="15">
      <c r="A315" s="199" t="s">
        <v>3801</v>
      </c>
      <c r="B315" s="13" t="s">
        <v>3802</v>
      </c>
      <c r="C315" t="s">
        <v>3313</v>
      </c>
    </row>
    <row r="316" spans="1:3" ht="15">
      <c r="A316" s="199" t="s">
        <v>3803</v>
      </c>
      <c r="B316" s="13" t="s">
        <v>3804</v>
      </c>
      <c r="C316" t="s">
        <v>3313</v>
      </c>
    </row>
    <row r="317" spans="1:3" ht="15">
      <c r="A317" s="199" t="s">
        <v>3805</v>
      </c>
      <c r="B317" s="13" t="s">
        <v>3806</v>
      </c>
      <c r="C317" t="s">
        <v>3313</v>
      </c>
    </row>
    <row r="318" spans="1:3" ht="15">
      <c r="A318" s="199" t="s">
        <v>3807</v>
      </c>
      <c r="B318" s="13" t="s">
        <v>3808</v>
      </c>
      <c r="C318" t="s">
        <v>3313</v>
      </c>
    </row>
    <row r="319" spans="1:3" ht="15">
      <c r="A319" s="199" t="s">
        <v>3809</v>
      </c>
      <c r="B319" s="13" t="s">
        <v>3810</v>
      </c>
      <c r="C319" t="s">
        <v>3313</v>
      </c>
    </row>
    <row r="320" spans="1:3" ht="15">
      <c r="A320" s="199" t="s">
        <v>3811</v>
      </c>
      <c r="B320" s="13" t="s">
        <v>3812</v>
      </c>
      <c r="C320" t="s">
        <v>3313</v>
      </c>
    </row>
    <row r="321" spans="1:3" ht="15">
      <c r="A321" s="199" t="s">
        <v>3813</v>
      </c>
      <c r="B321" s="13" t="s">
        <v>3814</v>
      </c>
      <c r="C321" t="s">
        <v>3313</v>
      </c>
    </row>
    <row r="322" spans="1:3" ht="15">
      <c r="A322" s="199" t="s">
        <v>3815</v>
      </c>
      <c r="B322" s="13" t="s">
        <v>3816</v>
      </c>
      <c r="C322" t="s">
        <v>3313</v>
      </c>
    </row>
    <row r="323" spans="1:3" ht="15">
      <c r="A323" s="199" t="s">
        <v>3817</v>
      </c>
      <c r="B323" s="13" t="s">
        <v>3818</v>
      </c>
      <c r="C323" t="s">
        <v>3313</v>
      </c>
    </row>
    <row r="324" spans="1:3" ht="15">
      <c r="A324" s="199" t="s">
        <v>3819</v>
      </c>
      <c r="B324" s="13" t="s">
        <v>3820</v>
      </c>
      <c r="C324" t="s">
        <v>3313</v>
      </c>
    </row>
    <row r="325" spans="1:3" ht="15">
      <c r="A325" s="199" t="s">
        <v>3821</v>
      </c>
      <c r="B325" s="13" t="s">
        <v>3822</v>
      </c>
      <c r="C325" t="s">
        <v>3382</v>
      </c>
    </row>
    <row r="326" spans="1:3" ht="15">
      <c r="A326" s="199" t="s">
        <v>3823</v>
      </c>
      <c r="B326" s="13" t="s">
        <v>3786</v>
      </c>
      <c r="C326" t="s">
        <v>3313</v>
      </c>
    </row>
    <row r="327" spans="1:3" ht="15">
      <c r="A327" s="199" t="s">
        <v>3824</v>
      </c>
      <c r="B327" s="13" t="s">
        <v>3825</v>
      </c>
      <c r="C327" t="s">
        <v>3313</v>
      </c>
    </row>
    <row r="328" spans="1:3" ht="15">
      <c r="A328" s="199" t="s">
        <v>3826</v>
      </c>
      <c r="B328" s="13" t="s">
        <v>3827</v>
      </c>
      <c r="C328" t="s">
        <v>3313</v>
      </c>
    </row>
    <row r="329" spans="1:3" ht="15">
      <c r="A329" s="199" t="s">
        <v>3828</v>
      </c>
      <c r="B329" s="13" t="s">
        <v>3829</v>
      </c>
      <c r="C329" t="s">
        <v>3313</v>
      </c>
    </row>
    <row r="330" spans="1:3" ht="15">
      <c r="A330" s="199" t="s">
        <v>3830</v>
      </c>
      <c r="B330" s="13" t="s">
        <v>3831</v>
      </c>
      <c r="C330" t="s">
        <v>3313</v>
      </c>
    </row>
    <row r="331" spans="1:3" ht="15">
      <c r="A331" s="199" t="s">
        <v>3832</v>
      </c>
      <c r="B331" s="13" t="s">
        <v>3833</v>
      </c>
      <c r="C331" t="s">
        <v>3313</v>
      </c>
    </row>
    <row r="332" spans="1:3" ht="15">
      <c r="A332" s="199" t="s">
        <v>3834</v>
      </c>
      <c r="B332" s="13" t="s">
        <v>3835</v>
      </c>
      <c r="C332" t="s">
        <v>3382</v>
      </c>
    </row>
    <row r="333" spans="1:3" ht="15">
      <c r="A333" s="199" t="s">
        <v>3836</v>
      </c>
      <c r="B333" s="13" t="s">
        <v>3837</v>
      </c>
      <c r="C333" t="s">
        <v>3313</v>
      </c>
    </row>
    <row r="334" spans="1:3" ht="15">
      <c r="A334" s="199" t="s">
        <v>3838</v>
      </c>
      <c r="B334" s="13" t="s">
        <v>3839</v>
      </c>
      <c r="C334" t="s">
        <v>3313</v>
      </c>
    </row>
    <row r="335" spans="1:3" ht="15">
      <c r="A335" s="199" t="s">
        <v>3840</v>
      </c>
      <c r="B335" s="13" t="s">
        <v>3841</v>
      </c>
      <c r="C335" t="s">
        <v>3313</v>
      </c>
    </row>
    <row r="336" spans="1:3" ht="15">
      <c r="A336" s="199" t="s">
        <v>3842</v>
      </c>
      <c r="B336" s="13" t="s">
        <v>3843</v>
      </c>
      <c r="C336" t="s">
        <v>3313</v>
      </c>
    </row>
    <row r="337" spans="1:3" ht="15">
      <c r="A337" s="199" t="s">
        <v>3844</v>
      </c>
      <c r="B337" s="13" t="s">
        <v>3845</v>
      </c>
      <c r="C337" t="s">
        <v>3313</v>
      </c>
    </row>
    <row r="338" spans="1:3" ht="15">
      <c r="A338" s="199" t="s">
        <v>3846</v>
      </c>
      <c r="B338" s="13" t="s">
        <v>3847</v>
      </c>
      <c r="C338" t="s">
        <v>3313</v>
      </c>
    </row>
    <row r="339" spans="1:3" ht="15">
      <c r="A339" s="199" t="s">
        <v>3848</v>
      </c>
      <c r="B339" s="13" t="s">
        <v>3849</v>
      </c>
      <c r="C339" t="s">
        <v>3382</v>
      </c>
    </row>
    <row r="340" spans="1:3" ht="15">
      <c r="A340" s="199" t="s">
        <v>3850</v>
      </c>
      <c r="B340" s="13" t="s">
        <v>3851</v>
      </c>
      <c r="C340" t="s">
        <v>3313</v>
      </c>
    </row>
    <row r="341" spans="1:3" ht="15">
      <c r="A341" s="199" t="s">
        <v>3852</v>
      </c>
      <c r="B341" s="13" t="s">
        <v>3853</v>
      </c>
      <c r="C341" t="s">
        <v>3313</v>
      </c>
    </row>
    <row r="342" spans="1:3" ht="15">
      <c r="A342" s="199" t="s">
        <v>3854</v>
      </c>
      <c r="B342" s="13" t="s">
        <v>3855</v>
      </c>
      <c r="C342" t="s">
        <v>3313</v>
      </c>
    </row>
    <row r="343" spans="1:3" ht="15">
      <c r="A343" s="199" t="s">
        <v>3856</v>
      </c>
      <c r="B343" s="13" t="s">
        <v>3857</v>
      </c>
      <c r="C343" t="s">
        <v>3313</v>
      </c>
    </row>
    <row r="344" spans="1:3" ht="15">
      <c r="A344" s="199" t="s">
        <v>3858</v>
      </c>
      <c r="B344" s="13" t="s">
        <v>3859</v>
      </c>
      <c r="C344" t="s">
        <v>3313</v>
      </c>
    </row>
    <row r="345" spans="1:3" ht="15">
      <c r="A345" s="199" t="s">
        <v>3860</v>
      </c>
      <c r="B345" s="13" t="s">
        <v>3861</v>
      </c>
      <c r="C345" t="s">
        <v>3313</v>
      </c>
    </row>
    <row r="346" spans="1:3" ht="15">
      <c r="A346" s="199" t="s">
        <v>3862</v>
      </c>
      <c r="B346" s="13" t="s">
        <v>3863</v>
      </c>
      <c r="C346" t="s">
        <v>3313</v>
      </c>
    </row>
    <row r="347" spans="1:3" ht="15">
      <c r="A347" s="199" t="s">
        <v>3864</v>
      </c>
      <c r="B347" s="13" t="s">
        <v>3865</v>
      </c>
      <c r="C347" t="s">
        <v>3313</v>
      </c>
    </row>
    <row r="348" spans="1:3" ht="15">
      <c r="A348" s="199" t="s">
        <v>3866</v>
      </c>
      <c r="B348" s="13" t="s">
        <v>3867</v>
      </c>
      <c r="C348" t="s">
        <v>3313</v>
      </c>
    </row>
    <row r="349" spans="1:3" ht="15">
      <c r="A349" s="199" t="s">
        <v>3868</v>
      </c>
      <c r="B349" s="13" t="s">
        <v>3869</v>
      </c>
      <c r="C349" t="s">
        <v>3313</v>
      </c>
    </row>
    <row r="350" spans="1:3" ht="15">
      <c r="A350" s="199" t="s">
        <v>3870</v>
      </c>
      <c r="B350" s="13" t="s">
        <v>3871</v>
      </c>
      <c r="C350" t="s">
        <v>3313</v>
      </c>
    </row>
    <row r="351" spans="1:3" ht="15">
      <c r="A351" s="199" t="s">
        <v>3872</v>
      </c>
      <c r="B351" s="13" t="s">
        <v>3873</v>
      </c>
      <c r="C351" t="s">
        <v>3382</v>
      </c>
    </row>
    <row r="352" spans="1:3" ht="15">
      <c r="A352" s="199" t="s">
        <v>3874</v>
      </c>
      <c r="B352" s="13" t="s">
        <v>3875</v>
      </c>
      <c r="C352" t="s">
        <v>3313</v>
      </c>
    </row>
    <row r="353" spans="1:3" ht="15">
      <c r="A353" s="199" t="s">
        <v>3876</v>
      </c>
      <c r="B353" s="13" t="s">
        <v>3877</v>
      </c>
      <c r="C353" t="s">
        <v>3313</v>
      </c>
    </row>
    <row r="354" spans="1:3" ht="15">
      <c r="A354" s="199" t="s">
        <v>3878</v>
      </c>
      <c r="B354" s="13" t="s">
        <v>3879</v>
      </c>
      <c r="C354" t="s">
        <v>3313</v>
      </c>
    </row>
    <row r="355" spans="1:3" ht="15">
      <c r="A355" s="199" t="s">
        <v>3880</v>
      </c>
      <c r="B355" s="13" t="s">
        <v>3881</v>
      </c>
      <c r="C355" t="s">
        <v>3313</v>
      </c>
    </row>
    <row r="356" spans="1:3" ht="15">
      <c r="A356" s="199" t="s">
        <v>3882</v>
      </c>
      <c r="B356" s="13" t="s">
        <v>3883</v>
      </c>
      <c r="C356" t="s">
        <v>3313</v>
      </c>
    </row>
    <row r="357" spans="1:3" ht="15">
      <c r="A357" s="199" t="s">
        <v>3884</v>
      </c>
      <c r="B357" s="13" t="s">
        <v>3885</v>
      </c>
      <c r="C357" t="s">
        <v>3313</v>
      </c>
    </row>
    <row r="358" spans="1:3" ht="15">
      <c r="A358" s="199" t="s">
        <v>3886</v>
      </c>
      <c r="B358" s="13" t="s">
        <v>3887</v>
      </c>
      <c r="C358" t="s">
        <v>3313</v>
      </c>
    </row>
    <row r="359" spans="1:3" ht="15">
      <c r="A359" s="199" t="s">
        <v>3888</v>
      </c>
      <c r="B359" s="13" t="s">
        <v>3889</v>
      </c>
      <c r="C359" t="s">
        <v>3313</v>
      </c>
    </row>
    <row r="360" spans="1:3" ht="15">
      <c r="A360" s="199" t="s">
        <v>3890</v>
      </c>
      <c r="B360" s="13" t="s">
        <v>3891</v>
      </c>
      <c r="C360" t="s">
        <v>3313</v>
      </c>
    </row>
    <row r="361" spans="1:3" ht="15">
      <c r="A361" s="199" t="s">
        <v>3892</v>
      </c>
      <c r="B361" s="13" t="s">
        <v>3893</v>
      </c>
      <c r="C361" t="s">
        <v>3313</v>
      </c>
    </row>
    <row r="362" spans="1:3" ht="15">
      <c r="A362" s="199" t="s">
        <v>3894</v>
      </c>
      <c r="B362" s="13" t="s">
        <v>3895</v>
      </c>
      <c r="C362" t="s">
        <v>3313</v>
      </c>
    </row>
    <row r="363" spans="1:3" ht="15">
      <c r="A363" s="199" t="s">
        <v>3896</v>
      </c>
      <c r="B363" s="13" t="s">
        <v>3897</v>
      </c>
      <c r="C363" t="s">
        <v>3313</v>
      </c>
    </row>
    <row r="364" spans="1:3" ht="15">
      <c r="A364" s="199" t="s">
        <v>3898</v>
      </c>
      <c r="B364" s="13" t="s">
        <v>3899</v>
      </c>
      <c r="C364" t="s">
        <v>3313</v>
      </c>
    </row>
    <row r="365" spans="1:3" ht="15">
      <c r="A365" s="199" t="s">
        <v>3900</v>
      </c>
      <c r="B365" s="13" t="s">
        <v>3901</v>
      </c>
      <c r="C365" t="s">
        <v>3382</v>
      </c>
    </row>
    <row r="366" spans="1:3" ht="15">
      <c r="A366" s="199" t="s">
        <v>3902</v>
      </c>
      <c r="B366" s="13" t="s">
        <v>3903</v>
      </c>
      <c r="C366" t="s">
        <v>3313</v>
      </c>
    </row>
    <row r="367" spans="1:3" ht="15">
      <c r="A367" s="199" t="s">
        <v>3904</v>
      </c>
      <c r="B367" s="13" t="s">
        <v>3905</v>
      </c>
      <c r="C367" t="s">
        <v>3313</v>
      </c>
    </row>
    <row r="368" spans="1:3" ht="15">
      <c r="A368" s="199" t="s">
        <v>3906</v>
      </c>
      <c r="B368" s="13" t="s">
        <v>3907</v>
      </c>
      <c r="C368" t="s">
        <v>3313</v>
      </c>
    </row>
    <row r="369" spans="1:3" ht="15">
      <c r="A369" s="199" t="s">
        <v>3908</v>
      </c>
      <c r="B369" s="13" t="s">
        <v>3909</v>
      </c>
      <c r="C369" t="s">
        <v>3313</v>
      </c>
    </row>
    <row r="370" spans="1:3" ht="15">
      <c r="A370" s="199" t="s">
        <v>3910</v>
      </c>
      <c r="B370" s="13" t="s">
        <v>3911</v>
      </c>
      <c r="C370" t="s">
        <v>3313</v>
      </c>
    </row>
    <row r="371" spans="1:3" ht="15">
      <c r="A371" s="199" t="s">
        <v>3912</v>
      </c>
      <c r="B371" s="13" t="s">
        <v>3913</v>
      </c>
      <c r="C371" t="s">
        <v>3313</v>
      </c>
    </row>
    <row r="372" spans="1:3" ht="15">
      <c r="A372" s="199" t="s">
        <v>3914</v>
      </c>
      <c r="B372" s="13" t="s">
        <v>3915</v>
      </c>
      <c r="C372" t="s">
        <v>3313</v>
      </c>
    </row>
    <row r="373" spans="1:3" ht="15">
      <c r="A373" s="199" t="s">
        <v>3916</v>
      </c>
      <c r="B373" s="13" t="s">
        <v>3917</v>
      </c>
      <c r="C373" t="s">
        <v>3313</v>
      </c>
    </row>
    <row r="374" spans="1:3" ht="15">
      <c r="A374" s="199" t="s">
        <v>3918</v>
      </c>
      <c r="B374" s="13" t="s">
        <v>3919</v>
      </c>
      <c r="C374" t="s">
        <v>3313</v>
      </c>
    </row>
    <row r="375" spans="1:3" ht="15">
      <c r="A375" s="199" t="s">
        <v>3920</v>
      </c>
      <c r="B375" s="13" t="s">
        <v>3921</v>
      </c>
      <c r="C375" t="s">
        <v>3313</v>
      </c>
    </row>
    <row r="376" spans="1:3" ht="15">
      <c r="A376" s="199" t="s">
        <v>3922</v>
      </c>
      <c r="B376" s="13" t="s">
        <v>3923</v>
      </c>
      <c r="C376" t="s">
        <v>3313</v>
      </c>
    </row>
    <row r="377" spans="1:3" ht="15">
      <c r="A377" s="199" t="s">
        <v>3924</v>
      </c>
      <c r="B377" s="13" t="s">
        <v>3925</v>
      </c>
      <c r="C377" t="s">
        <v>3313</v>
      </c>
    </row>
    <row r="378" spans="1:3" ht="15">
      <c r="A378" s="199" t="s">
        <v>3926</v>
      </c>
      <c r="B378" s="13" t="s">
        <v>3927</v>
      </c>
      <c r="C378" t="s">
        <v>3313</v>
      </c>
    </row>
    <row r="379" spans="1:3" ht="15">
      <c r="A379" s="199" t="s">
        <v>3928</v>
      </c>
      <c r="B379" s="13" t="s">
        <v>3929</v>
      </c>
      <c r="C379" t="s">
        <v>3313</v>
      </c>
    </row>
    <row r="380" spans="1:3" ht="15">
      <c r="A380" s="199" t="s">
        <v>3930</v>
      </c>
      <c r="B380" s="13" t="s">
        <v>3931</v>
      </c>
      <c r="C380" t="s">
        <v>3382</v>
      </c>
    </row>
    <row r="381" spans="1:3" ht="15">
      <c r="A381" s="199" t="s">
        <v>3932</v>
      </c>
      <c r="B381" s="13" t="s">
        <v>3933</v>
      </c>
      <c r="C381" t="s">
        <v>3313</v>
      </c>
    </row>
    <row r="382" spans="1:3" ht="15">
      <c r="A382" s="199" t="s">
        <v>3934</v>
      </c>
      <c r="B382" s="13" t="s">
        <v>3935</v>
      </c>
      <c r="C382" t="s">
        <v>3313</v>
      </c>
    </row>
    <row r="383" spans="1:3" ht="15">
      <c r="A383" s="199" t="s">
        <v>3936</v>
      </c>
      <c r="B383" s="13" t="s">
        <v>3937</v>
      </c>
      <c r="C383" t="s">
        <v>3313</v>
      </c>
    </row>
    <row r="384" spans="1:3" ht="15">
      <c r="A384" s="199" t="s">
        <v>3938</v>
      </c>
      <c r="B384" s="13" t="s">
        <v>3939</v>
      </c>
      <c r="C384" t="s">
        <v>3313</v>
      </c>
    </row>
    <row r="385" spans="1:3" ht="15">
      <c r="A385" s="199" t="s">
        <v>3940</v>
      </c>
      <c r="B385" s="13" t="s">
        <v>3941</v>
      </c>
      <c r="C385" t="s">
        <v>3313</v>
      </c>
    </row>
    <row r="386" spans="1:3" ht="15">
      <c r="A386" s="199" t="s">
        <v>3942</v>
      </c>
      <c r="B386" s="13" t="s">
        <v>3943</v>
      </c>
      <c r="C386" t="s">
        <v>3313</v>
      </c>
    </row>
    <row r="387" spans="1:3" ht="15">
      <c r="A387" s="199" t="s">
        <v>3944</v>
      </c>
      <c r="B387" s="13" t="s">
        <v>3945</v>
      </c>
      <c r="C387" t="s">
        <v>3313</v>
      </c>
    </row>
    <row r="388" spans="1:3" ht="15">
      <c r="A388" s="199" t="s">
        <v>3946</v>
      </c>
      <c r="B388" s="13" t="s">
        <v>3947</v>
      </c>
      <c r="C388" t="s">
        <v>3313</v>
      </c>
    </row>
    <row r="389" spans="1:3" ht="15">
      <c r="A389" s="199" t="s">
        <v>3948</v>
      </c>
      <c r="B389" s="13" t="s">
        <v>3949</v>
      </c>
      <c r="C389" t="s">
        <v>3313</v>
      </c>
    </row>
    <row r="390" spans="1:3" ht="15">
      <c r="A390" s="199" t="s">
        <v>3950</v>
      </c>
      <c r="B390" s="13" t="s">
        <v>3951</v>
      </c>
      <c r="C390" t="s">
        <v>3313</v>
      </c>
    </row>
    <row r="391" spans="1:3" ht="15">
      <c r="A391" s="199" t="s">
        <v>3952</v>
      </c>
      <c r="B391" s="13" t="s">
        <v>3953</v>
      </c>
      <c r="C391" t="s">
        <v>3313</v>
      </c>
    </row>
    <row r="392" spans="1:3" ht="15">
      <c r="A392" s="199" t="s">
        <v>3954</v>
      </c>
      <c r="B392" s="13" t="s">
        <v>3955</v>
      </c>
      <c r="C392" t="s">
        <v>3313</v>
      </c>
    </row>
    <row r="393" spans="1:3" ht="15">
      <c r="A393" s="199" t="s">
        <v>3956</v>
      </c>
      <c r="B393" s="13" t="s">
        <v>3957</v>
      </c>
      <c r="C393" t="s">
        <v>3313</v>
      </c>
    </row>
    <row r="394" spans="1:3" ht="15">
      <c r="A394" s="199" t="s">
        <v>3958</v>
      </c>
      <c r="B394" s="13" t="s">
        <v>3959</v>
      </c>
      <c r="C394" t="s">
        <v>3313</v>
      </c>
    </row>
    <row r="395" spans="1:3" ht="15">
      <c r="A395" s="199" t="s">
        <v>3960</v>
      </c>
      <c r="B395" s="13" t="s">
        <v>3961</v>
      </c>
      <c r="C395" t="s">
        <v>3313</v>
      </c>
    </row>
    <row r="396" spans="1:3" ht="15">
      <c r="A396" s="199" t="s">
        <v>3962</v>
      </c>
      <c r="B396" s="13" t="s">
        <v>3963</v>
      </c>
      <c r="C396" t="s">
        <v>3313</v>
      </c>
    </row>
    <row r="397" spans="1:3" ht="15">
      <c r="A397" s="199" t="s">
        <v>3964</v>
      </c>
      <c r="B397" s="13" t="s">
        <v>3965</v>
      </c>
      <c r="C397" t="s">
        <v>3313</v>
      </c>
    </row>
    <row r="398" spans="1:3" ht="15">
      <c r="A398" s="199" t="s">
        <v>3966</v>
      </c>
      <c r="B398" s="13" t="s">
        <v>3967</v>
      </c>
      <c r="C398" t="s">
        <v>3382</v>
      </c>
    </row>
    <row r="399" spans="1:3" ht="15">
      <c r="A399" s="199" t="s">
        <v>3968</v>
      </c>
      <c r="B399" s="13" t="s">
        <v>3969</v>
      </c>
      <c r="C399" t="s">
        <v>3313</v>
      </c>
    </row>
    <row r="400" spans="1:3" ht="15">
      <c r="A400" s="199" t="s">
        <v>3970</v>
      </c>
      <c r="B400" s="13" t="s">
        <v>3971</v>
      </c>
      <c r="C400" t="s">
        <v>3313</v>
      </c>
    </row>
    <row r="401" spans="1:3" ht="15">
      <c r="A401" s="199" t="s">
        <v>3972</v>
      </c>
      <c r="B401" s="13" t="s">
        <v>3973</v>
      </c>
      <c r="C401" t="s">
        <v>3313</v>
      </c>
    </row>
    <row r="402" spans="1:3" ht="15">
      <c r="A402" s="199" t="s">
        <v>3974</v>
      </c>
      <c r="B402" s="13" t="s">
        <v>3975</v>
      </c>
      <c r="C402" t="s">
        <v>3313</v>
      </c>
    </row>
    <row r="403" spans="1:3" ht="15">
      <c r="A403" s="199" t="s">
        <v>3976</v>
      </c>
      <c r="B403" s="13" t="s">
        <v>3977</v>
      </c>
      <c r="C403" t="s">
        <v>3313</v>
      </c>
    </row>
    <row r="404" spans="1:3" ht="15">
      <c r="A404" s="199" t="s">
        <v>3978</v>
      </c>
      <c r="B404" s="13" t="s">
        <v>3979</v>
      </c>
      <c r="C404" t="s">
        <v>3313</v>
      </c>
    </row>
    <row r="405" spans="1:3" ht="15">
      <c r="A405" s="199" t="s">
        <v>3980</v>
      </c>
      <c r="B405" s="13" t="s">
        <v>3981</v>
      </c>
      <c r="C405" t="s">
        <v>3313</v>
      </c>
    </row>
    <row r="406" spans="1:3" ht="15">
      <c r="A406" s="199" t="s">
        <v>3982</v>
      </c>
      <c r="B406" s="13" t="s">
        <v>3983</v>
      </c>
      <c r="C406" t="s">
        <v>3313</v>
      </c>
    </row>
    <row r="407" spans="1:3" ht="15">
      <c r="A407" s="199" t="s">
        <v>3984</v>
      </c>
      <c r="B407" s="13" t="s">
        <v>3985</v>
      </c>
      <c r="C407" t="s">
        <v>3313</v>
      </c>
    </row>
    <row r="408" spans="1:3" ht="15">
      <c r="A408" s="199" t="s">
        <v>3986</v>
      </c>
      <c r="B408" s="13" t="s">
        <v>3987</v>
      </c>
      <c r="C408" t="s">
        <v>3313</v>
      </c>
    </row>
    <row r="409" spans="1:3" ht="15">
      <c r="A409" s="199" t="s">
        <v>3988</v>
      </c>
      <c r="B409" s="13" t="s">
        <v>3989</v>
      </c>
      <c r="C409" t="s">
        <v>3313</v>
      </c>
    </row>
    <row r="410" spans="1:3" ht="15">
      <c r="A410" s="199" t="s">
        <v>3990</v>
      </c>
      <c r="B410" s="13" t="s">
        <v>3991</v>
      </c>
      <c r="C410" t="s">
        <v>3313</v>
      </c>
    </row>
    <row r="411" spans="1:3" ht="15">
      <c r="A411" s="199" t="s">
        <v>3992</v>
      </c>
      <c r="B411" s="13" t="s">
        <v>3993</v>
      </c>
      <c r="C411" t="s">
        <v>3313</v>
      </c>
    </row>
    <row r="412" spans="1:3" ht="15">
      <c r="A412" s="199" t="s">
        <v>3994</v>
      </c>
      <c r="B412" s="13" t="s">
        <v>3995</v>
      </c>
      <c r="C412" t="s">
        <v>63</v>
      </c>
    </row>
    <row r="413" spans="1:3" ht="15">
      <c r="A413" s="199" t="s">
        <v>3996</v>
      </c>
      <c r="B413" s="13" t="s">
        <v>3997</v>
      </c>
      <c r="C413" t="s">
        <v>3382</v>
      </c>
    </row>
    <row r="414" spans="1:3" ht="15">
      <c r="A414" s="199" t="s">
        <v>3998</v>
      </c>
      <c r="B414" s="13" t="s">
        <v>3999</v>
      </c>
      <c r="C414" t="s">
        <v>3313</v>
      </c>
    </row>
    <row r="415" spans="1:3" ht="15">
      <c r="A415" s="199" t="s">
        <v>4000</v>
      </c>
      <c r="B415" s="13" t="s">
        <v>4001</v>
      </c>
      <c r="C415" t="s">
        <v>3313</v>
      </c>
    </row>
    <row r="416" spans="1:3" ht="15">
      <c r="A416" s="199" t="s">
        <v>4002</v>
      </c>
      <c r="B416" s="13" t="s">
        <v>4003</v>
      </c>
      <c r="C416" t="s">
        <v>3313</v>
      </c>
    </row>
    <row r="417" spans="1:3" ht="15">
      <c r="A417" s="199" t="s">
        <v>4004</v>
      </c>
      <c r="B417" s="13" t="s">
        <v>4005</v>
      </c>
      <c r="C417" t="s">
        <v>3313</v>
      </c>
    </row>
    <row r="418" spans="1:3" ht="15">
      <c r="A418" s="199" t="s">
        <v>4006</v>
      </c>
      <c r="B418" s="13" t="s">
        <v>4007</v>
      </c>
      <c r="C418" t="s">
        <v>3313</v>
      </c>
    </row>
    <row r="419" spans="1:3" ht="15">
      <c r="A419" s="199" t="s">
        <v>4008</v>
      </c>
      <c r="B419" s="13" t="s">
        <v>4009</v>
      </c>
      <c r="C419" t="s">
        <v>3313</v>
      </c>
    </row>
    <row r="420" spans="1:3" ht="15">
      <c r="A420" s="199" t="s">
        <v>4010</v>
      </c>
      <c r="B420" s="13" t="s">
        <v>4011</v>
      </c>
      <c r="C420" t="s">
        <v>3313</v>
      </c>
    </row>
    <row r="421" spans="1:3" ht="15">
      <c r="A421" s="199" t="s">
        <v>4012</v>
      </c>
      <c r="B421" s="13" t="s">
        <v>4013</v>
      </c>
      <c r="C421" t="s">
        <v>3313</v>
      </c>
    </row>
    <row r="422" spans="1:3" ht="15">
      <c r="A422" s="199" t="s">
        <v>4014</v>
      </c>
      <c r="B422" s="13" t="s">
        <v>4015</v>
      </c>
      <c r="C422" t="s">
        <v>3313</v>
      </c>
    </row>
    <row r="423" spans="1:3" ht="15">
      <c r="A423" s="199" t="s">
        <v>4016</v>
      </c>
      <c r="B423" s="13" t="s">
        <v>4017</v>
      </c>
      <c r="C423" t="s">
        <v>3382</v>
      </c>
    </row>
    <row r="424" spans="1:3" ht="15">
      <c r="A424" s="199" t="s">
        <v>4018</v>
      </c>
      <c r="B424" s="13" t="s">
        <v>4019</v>
      </c>
      <c r="C424" t="s">
        <v>3313</v>
      </c>
    </row>
    <row r="425" spans="1:3" ht="15">
      <c r="A425" s="199" t="s">
        <v>4020</v>
      </c>
      <c r="B425" s="13" t="s">
        <v>4021</v>
      </c>
      <c r="C425" t="s">
        <v>3313</v>
      </c>
    </row>
    <row r="426" spans="1:3" ht="15">
      <c r="A426" s="199" t="s">
        <v>4022</v>
      </c>
      <c r="B426" s="13" t="s">
        <v>4023</v>
      </c>
      <c r="C426" t="s">
        <v>3313</v>
      </c>
    </row>
    <row r="427" spans="1:3" ht="15">
      <c r="A427" s="199" t="s">
        <v>4024</v>
      </c>
      <c r="B427" s="13" t="s">
        <v>4025</v>
      </c>
      <c r="C427" t="s">
        <v>3313</v>
      </c>
    </row>
    <row r="428" spans="1:3" ht="15">
      <c r="A428" s="199" t="s">
        <v>4026</v>
      </c>
      <c r="B428" s="13" t="s">
        <v>4027</v>
      </c>
      <c r="C428" t="s">
        <v>3313</v>
      </c>
    </row>
    <row r="429" spans="1:3" ht="15">
      <c r="A429" s="199" t="s">
        <v>4028</v>
      </c>
      <c r="B429" s="13" t="s">
        <v>4029</v>
      </c>
      <c r="C429" t="s">
        <v>3313</v>
      </c>
    </row>
    <row r="430" spans="1:3" ht="15">
      <c r="A430" s="199" t="s">
        <v>4030</v>
      </c>
      <c r="B430" s="13" t="s">
        <v>4031</v>
      </c>
      <c r="C430" t="s">
        <v>3313</v>
      </c>
    </row>
    <row r="431" spans="1:3" ht="15">
      <c r="A431" s="199" t="s">
        <v>4032</v>
      </c>
      <c r="B431" s="13" t="s">
        <v>4033</v>
      </c>
      <c r="C431" t="s">
        <v>3313</v>
      </c>
    </row>
    <row r="432" spans="1:3" ht="15">
      <c r="A432" s="199" t="s">
        <v>4034</v>
      </c>
      <c r="B432" s="13" t="s">
        <v>4035</v>
      </c>
      <c r="C432" t="s">
        <v>3313</v>
      </c>
    </row>
    <row r="433" spans="1:3" ht="15">
      <c r="A433" s="199" t="s">
        <v>4036</v>
      </c>
      <c r="B433" s="13" t="s">
        <v>4037</v>
      </c>
      <c r="C433" t="s">
        <v>3382</v>
      </c>
    </row>
    <row r="434" spans="1:3" ht="15">
      <c r="A434" s="199" t="s">
        <v>4038</v>
      </c>
      <c r="B434" s="13" t="s">
        <v>4039</v>
      </c>
      <c r="C434" t="s">
        <v>3313</v>
      </c>
    </row>
    <row r="435" spans="1:3" ht="15">
      <c r="A435" s="199" t="s">
        <v>4040</v>
      </c>
      <c r="B435" s="13" t="s">
        <v>4041</v>
      </c>
      <c r="C435" t="s">
        <v>3313</v>
      </c>
    </row>
    <row r="436" spans="1:3" ht="15">
      <c r="A436" s="199" t="s">
        <v>4042</v>
      </c>
      <c r="B436" s="13" t="s">
        <v>4043</v>
      </c>
      <c r="C436" t="s">
        <v>3313</v>
      </c>
    </row>
    <row r="437" spans="1:3" ht="15">
      <c r="A437" s="199" t="s">
        <v>4044</v>
      </c>
      <c r="B437" s="13" t="s">
        <v>4045</v>
      </c>
      <c r="C437" t="s">
        <v>3382</v>
      </c>
    </row>
    <row r="438" spans="1:3" ht="15">
      <c r="A438" s="199" t="s">
        <v>4046</v>
      </c>
      <c r="B438" s="13" t="s">
        <v>4047</v>
      </c>
      <c r="C438" t="s">
        <v>3313</v>
      </c>
    </row>
    <row r="439" spans="1:3" ht="15">
      <c r="A439" s="199" t="s">
        <v>4048</v>
      </c>
      <c r="B439" s="13" t="s">
        <v>4049</v>
      </c>
      <c r="C439" t="s">
        <v>3313</v>
      </c>
    </row>
    <row r="440" spans="1:3" ht="15">
      <c r="A440" s="199" t="s">
        <v>4050</v>
      </c>
      <c r="B440" s="13" t="s">
        <v>4051</v>
      </c>
      <c r="C440" t="s">
        <v>3313</v>
      </c>
    </row>
    <row r="441" spans="1:3" ht="15">
      <c r="A441" s="199" t="s">
        <v>4052</v>
      </c>
      <c r="B441" s="13" t="s">
        <v>4053</v>
      </c>
      <c r="C441" t="s">
        <v>3313</v>
      </c>
    </row>
    <row r="442" spans="1:3" ht="15">
      <c r="A442" s="199" t="s">
        <v>4054</v>
      </c>
      <c r="B442" s="13" t="s">
        <v>4055</v>
      </c>
      <c r="C442" t="s">
        <v>3313</v>
      </c>
    </row>
    <row r="443" spans="1:3" ht="15">
      <c r="A443" s="199" t="s">
        <v>4056</v>
      </c>
      <c r="B443" s="13" t="s">
        <v>4057</v>
      </c>
      <c r="C443" t="s">
        <v>3313</v>
      </c>
    </row>
    <row r="444" spans="1:3" ht="15">
      <c r="A444" s="199" t="s">
        <v>4058</v>
      </c>
      <c r="B444" s="13" t="s">
        <v>4059</v>
      </c>
      <c r="C444" t="s">
        <v>3313</v>
      </c>
    </row>
    <row r="445" spans="1:3" ht="15">
      <c r="A445" s="199" t="s">
        <v>4060</v>
      </c>
      <c r="B445" s="13" t="s">
        <v>4061</v>
      </c>
      <c r="C445" t="s">
        <v>3313</v>
      </c>
    </row>
    <row r="446" spans="1:3" ht="15">
      <c r="A446" s="199" t="s">
        <v>4062</v>
      </c>
      <c r="B446" s="13" t="s">
        <v>4063</v>
      </c>
      <c r="C446" t="s">
        <v>3313</v>
      </c>
    </row>
    <row r="447" spans="1:3" ht="15">
      <c r="A447" s="199" t="s">
        <v>4064</v>
      </c>
      <c r="B447" s="13" t="s">
        <v>4065</v>
      </c>
      <c r="C447" t="s">
        <v>3313</v>
      </c>
    </row>
    <row r="448" spans="1:3" ht="15">
      <c r="A448" s="199" t="s">
        <v>4066</v>
      </c>
      <c r="B448" s="13" t="s">
        <v>4067</v>
      </c>
      <c r="C448" t="s">
        <v>3313</v>
      </c>
    </row>
    <row r="449" spans="1:3" ht="15">
      <c r="A449" s="199" t="s">
        <v>4068</v>
      </c>
      <c r="B449" s="13" t="s">
        <v>4069</v>
      </c>
      <c r="C449" t="s">
        <v>3313</v>
      </c>
    </row>
    <row r="450" spans="1:3" ht="15">
      <c r="A450" s="199" t="s">
        <v>4070</v>
      </c>
      <c r="B450" s="13" t="s">
        <v>4071</v>
      </c>
      <c r="C450" t="s">
        <v>3382</v>
      </c>
    </row>
    <row r="451" spans="1:3" ht="15">
      <c r="A451" s="199" t="s">
        <v>4072</v>
      </c>
      <c r="B451" s="13" t="s">
        <v>4073</v>
      </c>
      <c r="C451" t="s">
        <v>3313</v>
      </c>
    </row>
    <row r="452" spans="1:3" ht="15">
      <c r="A452" s="199" t="s">
        <v>4074</v>
      </c>
      <c r="B452" s="13" t="s">
        <v>4075</v>
      </c>
      <c r="C452" t="s">
        <v>3313</v>
      </c>
    </row>
    <row r="453" spans="1:3" ht="15">
      <c r="A453" s="199" t="s">
        <v>4076</v>
      </c>
      <c r="B453" s="13" t="s">
        <v>4077</v>
      </c>
      <c r="C453" t="s">
        <v>3313</v>
      </c>
    </row>
    <row r="454" spans="1:3" ht="15">
      <c r="A454" s="199" t="s">
        <v>4078</v>
      </c>
      <c r="B454" s="13" t="s">
        <v>4079</v>
      </c>
      <c r="C454" t="s">
        <v>3313</v>
      </c>
    </row>
    <row r="455" spans="1:3" ht="15">
      <c r="A455" s="199" t="s">
        <v>4080</v>
      </c>
      <c r="B455" s="13" t="s">
        <v>4081</v>
      </c>
      <c r="C455" t="s">
        <v>3313</v>
      </c>
    </row>
    <row r="456" spans="1:3" ht="15">
      <c r="A456" s="199" t="s">
        <v>4082</v>
      </c>
      <c r="B456" s="13" t="s">
        <v>4083</v>
      </c>
      <c r="C456" t="s">
        <v>3313</v>
      </c>
    </row>
    <row r="457" spans="1:3" ht="15">
      <c r="A457" s="199" t="s">
        <v>4084</v>
      </c>
      <c r="B457" s="13" t="s">
        <v>4085</v>
      </c>
      <c r="C457" t="s">
        <v>3313</v>
      </c>
    </row>
    <row r="458" spans="1:3" ht="15">
      <c r="A458" s="199" t="s">
        <v>4086</v>
      </c>
      <c r="B458" s="13" t="s">
        <v>4087</v>
      </c>
      <c r="C458" t="s">
        <v>3313</v>
      </c>
    </row>
    <row r="459" spans="1:3" ht="15">
      <c r="A459" s="199" t="s">
        <v>4088</v>
      </c>
      <c r="B459" s="13" t="s">
        <v>4089</v>
      </c>
      <c r="C459" t="s">
        <v>3382</v>
      </c>
    </row>
    <row r="460" spans="1:3" ht="15">
      <c r="A460" s="199" t="s">
        <v>4090</v>
      </c>
      <c r="B460" s="13" t="s">
        <v>4091</v>
      </c>
      <c r="C460" t="s">
        <v>3313</v>
      </c>
    </row>
    <row r="461" spans="1:3" ht="15">
      <c r="A461" s="199" t="s">
        <v>4092</v>
      </c>
      <c r="B461" s="13" t="s">
        <v>4093</v>
      </c>
      <c r="C461" t="s">
        <v>3313</v>
      </c>
    </row>
    <row r="462" spans="1:3" ht="15">
      <c r="A462" s="199" t="s">
        <v>4094</v>
      </c>
      <c r="B462" s="13" t="s">
        <v>4095</v>
      </c>
      <c r="C462" t="s">
        <v>3313</v>
      </c>
    </row>
    <row r="463" spans="1:3" ht="15">
      <c r="A463" s="199" t="s">
        <v>4096</v>
      </c>
      <c r="B463" s="13" t="s">
        <v>4097</v>
      </c>
      <c r="C463" t="s">
        <v>3313</v>
      </c>
    </row>
    <row r="464" spans="1:3" ht="15">
      <c r="A464" s="199" t="s">
        <v>4098</v>
      </c>
      <c r="B464" s="13" t="s">
        <v>4099</v>
      </c>
      <c r="C464" t="s">
        <v>3313</v>
      </c>
    </row>
    <row r="465" spans="1:3" ht="15">
      <c r="A465" s="199" t="s">
        <v>4100</v>
      </c>
      <c r="B465" s="13" t="s">
        <v>4101</v>
      </c>
      <c r="C465" t="s">
        <v>3313</v>
      </c>
    </row>
    <row r="466" spans="1:3" ht="15">
      <c r="A466" s="199" t="s">
        <v>4102</v>
      </c>
      <c r="B466" s="13" t="s">
        <v>4103</v>
      </c>
      <c r="C466" t="s">
        <v>3313</v>
      </c>
    </row>
    <row r="467" spans="1:3" ht="15">
      <c r="A467" s="199" t="s">
        <v>4104</v>
      </c>
      <c r="B467" s="13" t="s">
        <v>4105</v>
      </c>
      <c r="C467" t="s">
        <v>3313</v>
      </c>
    </row>
    <row r="468" spans="1:3" ht="15">
      <c r="A468" s="199" t="s">
        <v>4106</v>
      </c>
      <c r="B468" s="13" t="s">
        <v>4107</v>
      </c>
      <c r="C468" t="s">
        <v>3313</v>
      </c>
    </row>
    <row r="469" spans="1:3" ht="15">
      <c r="A469" s="199" t="s">
        <v>4108</v>
      </c>
      <c r="B469" s="13" t="s">
        <v>4109</v>
      </c>
      <c r="C469" t="s">
        <v>3382</v>
      </c>
    </row>
    <row r="470" spans="1:3" ht="15">
      <c r="A470" s="199" t="s">
        <v>4110</v>
      </c>
      <c r="B470" s="13" t="s">
        <v>4111</v>
      </c>
      <c r="C470" t="s">
        <v>3313</v>
      </c>
    </row>
    <row r="471" spans="1:3" ht="15">
      <c r="A471" s="199" t="s">
        <v>4112</v>
      </c>
      <c r="B471" s="13" t="s">
        <v>4113</v>
      </c>
      <c r="C471" t="s">
        <v>3313</v>
      </c>
    </row>
    <row r="472" spans="1:3" ht="15">
      <c r="A472" s="199" t="s">
        <v>4114</v>
      </c>
      <c r="B472" s="13" t="s">
        <v>4115</v>
      </c>
      <c r="C472" t="s">
        <v>3313</v>
      </c>
    </row>
    <row r="473" spans="1:3" ht="15">
      <c r="A473" s="199" t="s">
        <v>4116</v>
      </c>
      <c r="B473" s="13" t="s">
        <v>4117</v>
      </c>
      <c r="C473" t="s">
        <v>3313</v>
      </c>
    </row>
    <row r="474" spans="1:3" ht="15">
      <c r="A474" s="199" t="s">
        <v>4118</v>
      </c>
      <c r="B474" s="13" t="s">
        <v>4119</v>
      </c>
      <c r="C474" t="s">
        <v>3313</v>
      </c>
    </row>
    <row r="475" spans="1:3" ht="15">
      <c r="A475" s="199" t="s">
        <v>4120</v>
      </c>
      <c r="B475" s="13" t="s">
        <v>4121</v>
      </c>
      <c r="C475" t="s">
        <v>3313</v>
      </c>
    </row>
    <row r="476" spans="1:3" ht="15">
      <c r="A476" s="199" t="s">
        <v>4122</v>
      </c>
      <c r="B476" s="13" t="s">
        <v>4123</v>
      </c>
      <c r="C476" t="s">
        <v>3313</v>
      </c>
    </row>
    <row r="477" spans="1:3" ht="15">
      <c r="A477" s="199" t="s">
        <v>4124</v>
      </c>
      <c r="B477" s="13" t="s">
        <v>4125</v>
      </c>
      <c r="C477" t="s">
        <v>3313</v>
      </c>
    </row>
    <row r="478" spans="1:3" ht="15">
      <c r="A478" s="199" t="s">
        <v>4126</v>
      </c>
      <c r="B478" s="13" t="s">
        <v>4127</v>
      </c>
      <c r="C478" t="s">
        <v>3313</v>
      </c>
    </row>
    <row r="479" spans="1:3" ht="15">
      <c r="A479" s="199" t="s">
        <v>4128</v>
      </c>
      <c r="B479" s="13" t="s">
        <v>4129</v>
      </c>
      <c r="C479" t="s">
        <v>3313</v>
      </c>
    </row>
    <row r="480" spans="1:3" ht="15">
      <c r="A480" s="199" t="s">
        <v>4130</v>
      </c>
      <c r="B480" s="13" t="s">
        <v>4131</v>
      </c>
      <c r="C480" t="s">
        <v>3313</v>
      </c>
    </row>
    <row r="481" spans="1:3" ht="15">
      <c r="A481" s="199" t="s">
        <v>4132</v>
      </c>
      <c r="B481" s="13" t="s">
        <v>4133</v>
      </c>
      <c r="C481" t="s">
        <v>3313</v>
      </c>
    </row>
    <row r="482" spans="1:3" ht="15">
      <c r="A482" s="199" t="s">
        <v>4134</v>
      </c>
      <c r="B482" s="13" t="s">
        <v>4135</v>
      </c>
      <c r="C482" t="s">
        <v>3313</v>
      </c>
    </row>
    <row r="483" spans="1:3" ht="15">
      <c r="A483" s="199" t="s">
        <v>4136</v>
      </c>
      <c r="B483" s="13" t="s">
        <v>4137</v>
      </c>
      <c r="C483" t="s">
        <v>3313</v>
      </c>
    </row>
    <row r="484" spans="1:3" ht="15">
      <c r="A484" s="199" t="s">
        <v>4138</v>
      </c>
      <c r="B484" s="13" t="s">
        <v>4139</v>
      </c>
      <c r="C484" t="s">
        <v>3382</v>
      </c>
    </row>
    <row r="485" spans="1:3" ht="15">
      <c r="A485" s="199" t="s">
        <v>4140</v>
      </c>
      <c r="B485" s="13" t="s">
        <v>4141</v>
      </c>
      <c r="C485" t="s">
        <v>3313</v>
      </c>
    </row>
    <row r="486" spans="1:3" ht="15">
      <c r="A486" s="199" t="s">
        <v>4142</v>
      </c>
      <c r="B486" s="13" t="s">
        <v>4143</v>
      </c>
      <c r="C486" t="s">
        <v>3313</v>
      </c>
    </row>
    <row r="487" spans="1:3" ht="15">
      <c r="A487" s="199" t="s">
        <v>4144</v>
      </c>
      <c r="B487" s="13" t="s">
        <v>4145</v>
      </c>
      <c r="C487" t="s">
        <v>3313</v>
      </c>
    </row>
    <row r="488" spans="1:3" ht="15">
      <c r="A488" s="199" t="s">
        <v>4146</v>
      </c>
      <c r="B488" s="13" t="s">
        <v>4147</v>
      </c>
      <c r="C488" t="s">
        <v>3313</v>
      </c>
    </row>
    <row r="489" spans="1:3" ht="15">
      <c r="A489" s="199" t="s">
        <v>4148</v>
      </c>
      <c r="B489" s="13" t="s">
        <v>4149</v>
      </c>
      <c r="C489" t="s">
        <v>3313</v>
      </c>
    </row>
    <row r="490" spans="1:3" ht="15">
      <c r="A490" s="199" t="s">
        <v>4150</v>
      </c>
      <c r="B490" s="13" t="s">
        <v>4151</v>
      </c>
      <c r="C490" t="s">
        <v>3313</v>
      </c>
    </row>
    <row r="491" spans="1:3" ht="15">
      <c r="A491" s="199" t="s">
        <v>4152</v>
      </c>
      <c r="B491" s="13" t="s">
        <v>4153</v>
      </c>
      <c r="C491" t="s">
        <v>3313</v>
      </c>
    </row>
    <row r="492" spans="1:3" ht="15">
      <c r="A492" s="199" t="s">
        <v>4154</v>
      </c>
      <c r="B492" s="13" t="s">
        <v>4155</v>
      </c>
      <c r="C492" t="s">
        <v>3382</v>
      </c>
    </row>
    <row r="493" spans="1:3" ht="15">
      <c r="A493" s="199" t="s">
        <v>4156</v>
      </c>
      <c r="B493" s="13" t="s">
        <v>4157</v>
      </c>
      <c r="C493" t="s">
        <v>3313</v>
      </c>
    </row>
    <row r="494" spans="1:3" ht="15">
      <c r="A494" s="199" t="s">
        <v>4158</v>
      </c>
      <c r="B494" s="13" t="s">
        <v>4159</v>
      </c>
      <c r="C494" t="s">
        <v>3313</v>
      </c>
    </row>
    <row r="495" spans="1:3" ht="15">
      <c r="A495" s="199" t="s">
        <v>4160</v>
      </c>
      <c r="B495" s="13" t="s">
        <v>4161</v>
      </c>
      <c r="C495" t="s">
        <v>3313</v>
      </c>
    </row>
    <row r="496" spans="1:3" ht="15">
      <c r="A496" s="199" t="s">
        <v>4162</v>
      </c>
      <c r="B496" s="13" t="s">
        <v>4163</v>
      </c>
      <c r="C496" t="s">
        <v>3313</v>
      </c>
    </row>
    <row r="497" spans="1:3" ht="15">
      <c r="A497" s="199" t="s">
        <v>4164</v>
      </c>
      <c r="B497" s="13" t="s">
        <v>4165</v>
      </c>
      <c r="C497" t="s">
        <v>3313</v>
      </c>
    </row>
    <row r="498" spans="1:3" ht="15">
      <c r="A498" s="199" t="s">
        <v>4166</v>
      </c>
      <c r="B498" s="13" t="s">
        <v>4167</v>
      </c>
      <c r="C498" t="s">
        <v>3313</v>
      </c>
    </row>
    <row r="499" spans="1:3" ht="15">
      <c r="A499" s="199" t="s">
        <v>4168</v>
      </c>
      <c r="B499" s="13" t="s">
        <v>4169</v>
      </c>
      <c r="C499" t="s">
        <v>3313</v>
      </c>
    </row>
    <row r="500" spans="1:3" ht="15">
      <c r="A500" s="199" t="s">
        <v>4170</v>
      </c>
      <c r="B500" s="13" t="s">
        <v>4171</v>
      </c>
      <c r="C500" t="s">
        <v>3313</v>
      </c>
    </row>
    <row r="501" spans="1:3" ht="15">
      <c r="A501" s="199" t="s">
        <v>4172</v>
      </c>
      <c r="B501" s="13" t="s">
        <v>4173</v>
      </c>
      <c r="C501" t="s">
        <v>3313</v>
      </c>
    </row>
    <row r="502" spans="1:3" ht="15">
      <c r="A502" s="199" t="s">
        <v>4174</v>
      </c>
      <c r="B502" s="13" t="s">
        <v>4175</v>
      </c>
      <c r="C502" t="s">
        <v>3313</v>
      </c>
    </row>
    <row r="503" spans="1:3" ht="15">
      <c r="A503" s="199" t="s">
        <v>4176</v>
      </c>
      <c r="B503" s="13" t="s">
        <v>4177</v>
      </c>
      <c r="C503" t="s">
        <v>3313</v>
      </c>
    </row>
    <row r="504" spans="1:3" ht="15">
      <c r="A504" s="199" t="s">
        <v>4178</v>
      </c>
      <c r="B504" s="13" t="s">
        <v>4179</v>
      </c>
      <c r="C504" t="s">
        <v>3382</v>
      </c>
    </row>
    <row r="505" spans="1:3" ht="15">
      <c r="A505" s="199" t="s">
        <v>4180</v>
      </c>
      <c r="B505" s="13" t="s">
        <v>4181</v>
      </c>
      <c r="C505" t="s">
        <v>3313</v>
      </c>
    </row>
    <row r="506" spans="1:3" ht="15">
      <c r="A506" s="199" t="s">
        <v>4182</v>
      </c>
      <c r="B506" s="13" t="s">
        <v>4183</v>
      </c>
      <c r="C506" t="s">
        <v>3313</v>
      </c>
    </row>
    <row r="507" spans="1:3" ht="15">
      <c r="A507" s="199" t="s">
        <v>4184</v>
      </c>
      <c r="B507" s="13" t="s">
        <v>4185</v>
      </c>
      <c r="C507" t="s">
        <v>3313</v>
      </c>
    </row>
    <row r="508" spans="1:3" ht="15">
      <c r="A508" s="199" t="s">
        <v>4186</v>
      </c>
      <c r="B508" s="13" t="s">
        <v>4187</v>
      </c>
      <c r="C508" t="s">
        <v>3313</v>
      </c>
    </row>
    <row r="509" spans="1:3" ht="15">
      <c r="A509" s="199" t="s">
        <v>4188</v>
      </c>
      <c r="B509" s="13" t="s">
        <v>4189</v>
      </c>
      <c r="C509" t="s">
        <v>3313</v>
      </c>
    </row>
    <row r="510" spans="1:3" ht="15">
      <c r="A510" s="199" t="s">
        <v>4190</v>
      </c>
      <c r="B510" s="13" t="s">
        <v>4191</v>
      </c>
      <c r="C510" t="s">
        <v>3313</v>
      </c>
    </row>
    <row r="511" spans="1:3" ht="15">
      <c r="A511" s="199" t="s">
        <v>4192</v>
      </c>
      <c r="B511" s="13" t="s">
        <v>4193</v>
      </c>
      <c r="C511" t="s">
        <v>3382</v>
      </c>
    </row>
    <row r="512" spans="1:3" ht="15">
      <c r="A512" s="199" t="s">
        <v>4194</v>
      </c>
      <c r="B512" s="13" t="s">
        <v>4195</v>
      </c>
      <c r="C512" t="s">
        <v>3313</v>
      </c>
    </row>
    <row r="513" spans="1:3" ht="15">
      <c r="A513" s="199" t="s">
        <v>4196</v>
      </c>
      <c r="B513" s="13" t="s">
        <v>4197</v>
      </c>
      <c r="C513" t="s">
        <v>3313</v>
      </c>
    </row>
    <row r="514" spans="1:3" ht="15">
      <c r="A514" s="199" t="s">
        <v>4198</v>
      </c>
      <c r="B514" s="13" t="s">
        <v>4199</v>
      </c>
      <c r="C514" t="s">
        <v>3313</v>
      </c>
    </row>
    <row r="515" spans="1:3" ht="15">
      <c r="A515" s="199" t="s">
        <v>4200</v>
      </c>
      <c r="B515" s="13" t="s">
        <v>4201</v>
      </c>
      <c r="C515" t="s">
        <v>3313</v>
      </c>
    </row>
    <row r="516" spans="1:3" ht="15">
      <c r="A516" s="199" t="s">
        <v>4202</v>
      </c>
      <c r="B516" s="13" t="s">
        <v>4203</v>
      </c>
      <c r="C516" t="s">
        <v>3313</v>
      </c>
    </row>
    <row r="517" spans="1:3" ht="15">
      <c r="A517" s="199" t="s">
        <v>4204</v>
      </c>
      <c r="B517" s="13" t="s">
        <v>4205</v>
      </c>
      <c r="C517" t="s">
        <v>3313</v>
      </c>
    </row>
    <row r="518" spans="1:3" ht="15">
      <c r="A518" s="199" t="s">
        <v>4206</v>
      </c>
      <c r="B518" s="13" t="s">
        <v>4207</v>
      </c>
      <c r="C518" t="s">
        <v>3313</v>
      </c>
    </row>
    <row r="519" spans="1:3" ht="15">
      <c r="A519" s="199" t="s">
        <v>4208</v>
      </c>
      <c r="B519" s="13" t="s">
        <v>4209</v>
      </c>
      <c r="C519" t="s">
        <v>3313</v>
      </c>
    </row>
    <row r="520" spans="1:3" ht="15">
      <c r="A520" s="199" t="s">
        <v>4210</v>
      </c>
      <c r="B520" s="13" t="s">
        <v>4211</v>
      </c>
      <c r="C520" t="s">
        <v>3313</v>
      </c>
    </row>
    <row r="521" spans="1:3" ht="15">
      <c r="A521" s="199" t="s">
        <v>4212</v>
      </c>
      <c r="B521" s="13" t="s">
        <v>4213</v>
      </c>
      <c r="C521" t="s">
        <v>3313</v>
      </c>
    </row>
    <row r="522" spans="1:3" ht="15">
      <c r="A522" s="199" t="s">
        <v>4214</v>
      </c>
      <c r="B522" s="13" t="s">
        <v>4215</v>
      </c>
      <c r="C522" t="s">
        <v>3313</v>
      </c>
    </row>
    <row r="523" spans="1:3" ht="15">
      <c r="A523" s="199" t="s">
        <v>4216</v>
      </c>
      <c r="B523" s="13" t="s">
        <v>4217</v>
      </c>
      <c r="C523" t="s">
        <v>3313</v>
      </c>
    </row>
    <row r="524" spans="1:3" ht="15">
      <c r="A524" s="199" t="s">
        <v>4218</v>
      </c>
      <c r="B524" s="13" t="s">
        <v>4219</v>
      </c>
      <c r="C524" t="s">
        <v>3382</v>
      </c>
    </row>
    <row r="525" spans="1:3" ht="15">
      <c r="A525" s="199" t="s">
        <v>4220</v>
      </c>
      <c r="B525" s="13" t="s">
        <v>4221</v>
      </c>
      <c r="C525" t="s">
        <v>3313</v>
      </c>
    </row>
    <row r="526" spans="1:3" ht="15">
      <c r="A526" s="199" t="s">
        <v>4222</v>
      </c>
      <c r="B526" s="13" t="s">
        <v>4223</v>
      </c>
      <c r="C526" t="s">
        <v>3313</v>
      </c>
    </row>
    <row r="527" spans="1:3" ht="15">
      <c r="A527" s="199" t="s">
        <v>4224</v>
      </c>
      <c r="B527" s="13" t="s">
        <v>4225</v>
      </c>
      <c r="C527" t="s">
        <v>3313</v>
      </c>
    </row>
    <row r="528" spans="1:3" ht="15">
      <c r="A528" s="199" t="s">
        <v>4226</v>
      </c>
      <c r="B528" s="13" t="s">
        <v>4227</v>
      </c>
      <c r="C528" t="s">
        <v>63</v>
      </c>
    </row>
    <row r="529" spans="1:3" ht="15">
      <c r="A529" s="199" t="s">
        <v>4228</v>
      </c>
      <c r="B529" s="13" t="s">
        <v>4229</v>
      </c>
      <c r="C529" t="s">
        <v>3382</v>
      </c>
    </row>
    <row r="530" spans="1:3" ht="15">
      <c r="A530" s="199" t="s">
        <v>4230</v>
      </c>
      <c r="B530" s="13" t="s">
        <v>3347</v>
      </c>
      <c r="C530" t="s">
        <v>3313</v>
      </c>
    </row>
    <row r="531" spans="1:3" ht="15">
      <c r="A531" s="199" t="s">
        <v>4231</v>
      </c>
      <c r="B531" s="13" t="s">
        <v>4232</v>
      </c>
      <c r="C531" t="s">
        <v>3313</v>
      </c>
    </row>
    <row r="532" spans="1:3" ht="15">
      <c r="A532" s="199" t="s">
        <v>4233</v>
      </c>
      <c r="B532" s="13" t="s">
        <v>4234</v>
      </c>
      <c r="C532" t="s">
        <v>3313</v>
      </c>
    </row>
    <row r="533" spans="1:3" ht="15">
      <c r="A533" s="199" t="s">
        <v>4235</v>
      </c>
      <c r="B533" s="13" t="s">
        <v>4236</v>
      </c>
      <c r="C533" t="s">
        <v>3313</v>
      </c>
    </row>
    <row r="534" spans="1:3" ht="15">
      <c r="A534" s="199" t="s">
        <v>4237</v>
      </c>
      <c r="B534" s="13" t="s">
        <v>4238</v>
      </c>
      <c r="C534" t="s">
        <v>3313</v>
      </c>
    </row>
    <row r="535" spans="1:3" ht="15">
      <c r="A535" s="199" t="s">
        <v>4239</v>
      </c>
      <c r="B535" s="13" t="s">
        <v>4240</v>
      </c>
      <c r="C535" t="s">
        <v>3313</v>
      </c>
    </row>
    <row r="536" spans="1:3" ht="15">
      <c r="A536" s="199" t="s">
        <v>4241</v>
      </c>
      <c r="B536" s="13" t="s">
        <v>4242</v>
      </c>
      <c r="C536" t="s">
        <v>3313</v>
      </c>
    </row>
    <row r="537" spans="1:3" ht="15">
      <c r="A537" s="199" t="s">
        <v>4243</v>
      </c>
      <c r="B537" s="13" t="s">
        <v>4244</v>
      </c>
      <c r="C537" t="s">
        <v>3313</v>
      </c>
    </row>
    <row r="538" spans="1:3" ht="15">
      <c r="A538" s="199" t="s">
        <v>4245</v>
      </c>
      <c r="B538" s="13" t="s">
        <v>4246</v>
      </c>
      <c r="C538" t="s">
        <v>3313</v>
      </c>
    </row>
    <row r="539" spans="1:3" ht="15">
      <c r="A539" s="199" t="s">
        <v>4247</v>
      </c>
      <c r="B539" s="13" t="s">
        <v>4248</v>
      </c>
      <c r="C539" t="s">
        <v>3313</v>
      </c>
    </row>
    <row r="540" spans="1:3" ht="15">
      <c r="A540" s="199" t="s">
        <v>4249</v>
      </c>
      <c r="B540" s="13" t="s">
        <v>4250</v>
      </c>
      <c r="C540" t="s">
        <v>3313</v>
      </c>
    </row>
    <row r="541" spans="1:3" ht="15">
      <c r="A541" s="199" t="s">
        <v>4251</v>
      </c>
      <c r="B541" s="13" t="s">
        <v>4252</v>
      </c>
      <c r="C541" t="s">
        <v>3313</v>
      </c>
    </row>
    <row r="542" spans="1:3" ht="15">
      <c r="A542" s="199" t="s">
        <v>4253</v>
      </c>
      <c r="B542" s="13" t="s">
        <v>4254</v>
      </c>
      <c r="C542" t="s">
        <v>3313</v>
      </c>
    </row>
    <row r="543" spans="1:3" ht="15">
      <c r="A543" s="199" t="s">
        <v>4255</v>
      </c>
      <c r="B543" s="13" t="s">
        <v>4256</v>
      </c>
      <c r="C543" t="s">
        <v>3382</v>
      </c>
    </row>
    <row r="544" spans="1:3" ht="15">
      <c r="A544" s="199" t="s">
        <v>4257</v>
      </c>
      <c r="B544" s="13" t="s">
        <v>4258</v>
      </c>
      <c r="C544" t="s">
        <v>3313</v>
      </c>
    </row>
    <row r="545" spans="1:3" ht="15">
      <c r="A545" s="199" t="s">
        <v>4259</v>
      </c>
      <c r="B545" s="13" t="s">
        <v>4260</v>
      </c>
      <c r="C545" t="s">
        <v>3313</v>
      </c>
    </row>
    <row r="546" spans="1:3" ht="15">
      <c r="A546" s="199" t="s">
        <v>4261</v>
      </c>
      <c r="B546" s="13" t="s">
        <v>4262</v>
      </c>
      <c r="C546" t="s">
        <v>3313</v>
      </c>
    </row>
    <row r="547" spans="1:3" ht="15">
      <c r="A547" s="199" t="s">
        <v>4263</v>
      </c>
      <c r="B547" s="13" t="s">
        <v>4264</v>
      </c>
      <c r="C547" t="s">
        <v>3313</v>
      </c>
    </row>
    <row r="548" spans="1:3" ht="15">
      <c r="A548" s="199" t="s">
        <v>4265</v>
      </c>
      <c r="B548" s="13" t="s">
        <v>4266</v>
      </c>
      <c r="C548" t="s">
        <v>3313</v>
      </c>
    </row>
    <row r="549" spans="1:3" ht="15">
      <c r="A549" s="199" t="s">
        <v>4267</v>
      </c>
      <c r="B549" s="13" t="s">
        <v>4268</v>
      </c>
      <c r="C549" t="s">
        <v>3313</v>
      </c>
    </row>
    <row r="550" spans="1:3" ht="15">
      <c r="A550" s="199" t="s">
        <v>4269</v>
      </c>
      <c r="B550" s="13" t="s">
        <v>4270</v>
      </c>
      <c r="C550" t="s">
        <v>3313</v>
      </c>
    </row>
    <row r="551" spans="1:3" ht="15">
      <c r="A551" s="199" t="s">
        <v>4271</v>
      </c>
      <c r="B551" s="13" t="s">
        <v>4272</v>
      </c>
      <c r="C551" t="s">
        <v>3313</v>
      </c>
    </row>
    <row r="552" spans="1:3" ht="15">
      <c r="A552" s="199" t="s">
        <v>4273</v>
      </c>
      <c r="B552" s="13" t="s">
        <v>4274</v>
      </c>
      <c r="C552" t="s">
        <v>3313</v>
      </c>
    </row>
    <row r="553" spans="1:3" ht="15">
      <c r="A553" s="199" t="s">
        <v>4275</v>
      </c>
      <c r="B553" s="13" t="s">
        <v>4276</v>
      </c>
      <c r="C553" t="s">
        <v>3313</v>
      </c>
    </row>
    <row r="554" spans="1:3" ht="15">
      <c r="A554" s="199" t="s">
        <v>4277</v>
      </c>
      <c r="B554" s="13" t="s">
        <v>4278</v>
      </c>
      <c r="C554" t="s">
        <v>3382</v>
      </c>
    </row>
    <row r="555" spans="1:3" ht="15">
      <c r="A555" s="199" t="s">
        <v>4279</v>
      </c>
      <c r="B555" s="13" t="s">
        <v>4280</v>
      </c>
      <c r="C555" t="s">
        <v>3313</v>
      </c>
    </row>
    <row r="556" spans="1:3" ht="15">
      <c r="A556" s="199" t="s">
        <v>4281</v>
      </c>
      <c r="B556" s="13" t="s">
        <v>4238</v>
      </c>
      <c r="C556" t="s">
        <v>3313</v>
      </c>
    </row>
    <row r="557" spans="1:3" ht="15">
      <c r="A557" s="199" t="s">
        <v>4282</v>
      </c>
      <c r="B557" s="13" t="s">
        <v>4283</v>
      </c>
      <c r="C557" t="s">
        <v>3313</v>
      </c>
    </row>
    <row r="558" spans="1:3" ht="15">
      <c r="A558" s="199" t="s">
        <v>4284</v>
      </c>
      <c r="B558" s="13" t="s">
        <v>4285</v>
      </c>
      <c r="C558" t="s">
        <v>3313</v>
      </c>
    </row>
    <row r="559" spans="1:3" ht="15">
      <c r="A559" s="199" t="s">
        <v>4286</v>
      </c>
      <c r="B559" s="13" t="s">
        <v>4287</v>
      </c>
      <c r="C559" t="s">
        <v>3313</v>
      </c>
    </row>
    <row r="560" spans="1:3" ht="15">
      <c r="A560" s="199" t="s">
        <v>4288</v>
      </c>
      <c r="B560" s="13" t="s">
        <v>4289</v>
      </c>
      <c r="C560" t="s">
        <v>3313</v>
      </c>
    </row>
    <row r="561" spans="1:3" ht="15">
      <c r="A561" s="199" t="s">
        <v>4290</v>
      </c>
      <c r="B561" s="13" t="s">
        <v>4291</v>
      </c>
      <c r="C561" t="s">
        <v>3313</v>
      </c>
    </row>
    <row r="562" spans="1:3" ht="15">
      <c r="A562" s="199" t="s">
        <v>4292</v>
      </c>
      <c r="B562" s="13" t="s">
        <v>4293</v>
      </c>
      <c r="C562" t="s">
        <v>3382</v>
      </c>
    </row>
    <row r="563" spans="1:3" ht="15">
      <c r="A563" s="199" t="s">
        <v>4294</v>
      </c>
      <c r="B563" s="13" t="s">
        <v>4295</v>
      </c>
      <c r="C563" t="s">
        <v>3313</v>
      </c>
    </row>
    <row r="564" spans="1:3" ht="15">
      <c r="A564" s="199" t="s">
        <v>4296</v>
      </c>
      <c r="B564" s="13" t="s">
        <v>4297</v>
      </c>
      <c r="C564" t="s">
        <v>3313</v>
      </c>
    </row>
    <row r="565" spans="1:3" ht="15">
      <c r="A565" s="199" t="s">
        <v>4298</v>
      </c>
      <c r="B565" s="13" t="s">
        <v>4299</v>
      </c>
      <c r="C565" t="s">
        <v>3313</v>
      </c>
    </row>
    <row r="566" spans="1:3" ht="15">
      <c r="A566" s="199" t="s">
        <v>4300</v>
      </c>
      <c r="B566" s="13" t="s">
        <v>4301</v>
      </c>
      <c r="C566" t="s">
        <v>3313</v>
      </c>
    </row>
    <row r="567" spans="1:3" ht="15">
      <c r="A567" s="199" t="s">
        <v>4302</v>
      </c>
      <c r="B567" s="13" t="s">
        <v>4303</v>
      </c>
      <c r="C567" t="s">
        <v>3313</v>
      </c>
    </row>
    <row r="568" spans="1:3" ht="15">
      <c r="A568" s="199" t="s">
        <v>4304</v>
      </c>
      <c r="B568" s="13" t="s">
        <v>4305</v>
      </c>
      <c r="C568" t="s">
        <v>3313</v>
      </c>
    </row>
    <row r="569" spans="1:3" ht="15">
      <c r="A569" s="199" t="s">
        <v>4306</v>
      </c>
      <c r="B569" s="13" t="s">
        <v>4307</v>
      </c>
      <c r="C569" t="s">
        <v>3313</v>
      </c>
    </row>
    <row r="570" spans="1:3" ht="15">
      <c r="A570" s="199" t="s">
        <v>4308</v>
      </c>
      <c r="B570" s="13" t="s">
        <v>4309</v>
      </c>
      <c r="C570" t="s">
        <v>3382</v>
      </c>
    </row>
    <row r="571" spans="1:3" ht="15">
      <c r="A571" s="199" t="s">
        <v>4310</v>
      </c>
      <c r="B571" s="13" t="s">
        <v>4311</v>
      </c>
      <c r="C571" t="s">
        <v>3313</v>
      </c>
    </row>
    <row r="572" spans="1:3" ht="15">
      <c r="A572" s="199" t="s">
        <v>4312</v>
      </c>
      <c r="B572" s="13" t="s">
        <v>4313</v>
      </c>
      <c r="C572" t="s">
        <v>3313</v>
      </c>
    </row>
    <row r="573" spans="1:3" ht="15">
      <c r="A573" s="199" t="s">
        <v>4314</v>
      </c>
      <c r="B573" s="13" t="s">
        <v>4315</v>
      </c>
      <c r="C573" t="s">
        <v>3313</v>
      </c>
    </row>
    <row r="574" spans="1:3" ht="15">
      <c r="A574" s="199" t="s">
        <v>4316</v>
      </c>
      <c r="B574" s="13" t="s">
        <v>4317</v>
      </c>
      <c r="C574" t="s">
        <v>3313</v>
      </c>
    </row>
    <row r="575" spans="1:3" ht="15">
      <c r="A575" s="199" t="s">
        <v>4318</v>
      </c>
      <c r="B575" s="13" t="s">
        <v>4319</v>
      </c>
      <c r="C575" t="s">
        <v>3313</v>
      </c>
    </row>
    <row r="576" spans="1:3" ht="15">
      <c r="A576" s="199" t="s">
        <v>4320</v>
      </c>
      <c r="B576" s="13" t="s">
        <v>4321</v>
      </c>
      <c r="C576" t="s">
        <v>3313</v>
      </c>
    </row>
    <row r="577" spans="1:3" ht="15">
      <c r="A577" s="199" t="s">
        <v>4322</v>
      </c>
      <c r="B577" s="13" t="s">
        <v>4323</v>
      </c>
      <c r="C577" t="s">
        <v>3382</v>
      </c>
    </row>
    <row r="578" spans="1:3" ht="15">
      <c r="A578" s="199" t="s">
        <v>4324</v>
      </c>
      <c r="B578" s="13" t="s">
        <v>4325</v>
      </c>
      <c r="C578" t="s">
        <v>3313</v>
      </c>
    </row>
    <row r="579" spans="1:3" ht="15">
      <c r="A579" s="199" t="s">
        <v>4326</v>
      </c>
      <c r="B579" s="13" t="s">
        <v>4327</v>
      </c>
      <c r="C579" t="s">
        <v>3313</v>
      </c>
    </row>
    <row r="580" spans="1:3" ht="15">
      <c r="A580" s="199" t="s">
        <v>4328</v>
      </c>
      <c r="B580" s="13" t="s">
        <v>4329</v>
      </c>
      <c r="C580" t="s">
        <v>3313</v>
      </c>
    </row>
    <row r="581" spans="1:3" ht="15">
      <c r="A581" s="199" t="s">
        <v>4330</v>
      </c>
      <c r="B581" s="13" t="s">
        <v>4331</v>
      </c>
      <c r="C581" t="s">
        <v>3313</v>
      </c>
    </row>
    <row r="582" spans="1:3" ht="15">
      <c r="A582" s="199" t="s">
        <v>4332</v>
      </c>
      <c r="B582" s="13" t="s">
        <v>4333</v>
      </c>
      <c r="C582" t="s">
        <v>3313</v>
      </c>
    </row>
    <row r="583" spans="1:3" ht="15">
      <c r="A583" s="199" t="s">
        <v>4334</v>
      </c>
      <c r="B583" s="13" t="s">
        <v>4335</v>
      </c>
      <c r="C583" t="s">
        <v>3313</v>
      </c>
    </row>
    <row r="584" spans="1:3" ht="15">
      <c r="A584" s="199" t="s">
        <v>4336</v>
      </c>
      <c r="B584" s="13" t="s">
        <v>4337</v>
      </c>
      <c r="C584" t="s">
        <v>3382</v>
      </c>
    </row>
    <row r="585" spans="1:3" ht="15">
      <c r="A585" s="199" t="s">
        <v>4338</v>
      </c>
      <c r="B585" s="13" t="s">
        <v>4339</v>
      </c>
      <c r="C585" t="s">
        <v>3313</v>
      </c>
    </row>
    <row r="586" spans="1:3" ht="15">
      <c r="A586" s="199" t="s">
        <v>4340</v>
      </c>
      <c r="B586" s="13" t="s">
        <v>4341</v>
      </c>
      <c r="C586" t="s">
        <v>3313</v>
      </c>
    </row>
    <row r="587" spans="1:3" ht="15">
      <c r="A587" s="199" t="s">
        <v>4342</v>
      </c>
      <c r="B587" s="13" t="s">
        <v>4343</v>
      </c>
      <c r="C587" t="s">
        <v>3313</v>
      </c>
    </row>
    <row r="588" spans="1:3" ht="15">
      <c r="A588" s="199" t="s">
        <v>4344</v>
      </c>
      <c r="B588" s="13" t="s">
        <v>4345</v>
      </c>
      <c r="C588" t="s">
        <v>3313</v>
      </c>
    </row>
    <row r="589" spans="1:3" ht="15">
      <c r="A589" s="199" t="s">
        <v>4346</v>
      </c>
      <c r="B589" s="13" t="s">
        <v>4347</v>
      </c>
      <c r="C589" t="s">
        <v>3313</v>
      </c>
    </row>
    <row r="590" spans="1:3" ht="15">
      <c r="A590" s="199" t="s">
        <v>4348</v>
      </c>
      <c r="B590" s="13" t="s">
        <v>4349</v>
      </c>
      <c r="C590" t="s">
        <v>3313</v>
      </c>
    </row>
    <row r="591" spans="1:3" ht="15">
      <c r="A591" s="199" t="s">
        <v>4350</v>
      </c>
      <c r="B591" s="13" t="s">
        <v>4351</v>
      </c>
      <c r="C591" t="s">
        <v>3313</v>
      </c>
    </row>
    <row r="592" spans="1:3" ht="15">
      <c r="A592" s="199" t="s">
        <v>4352</v>
      </c>
      <c r="B592" s="13" t="s">
        <v>4353</v>
      </c>
      <c r="C592" t="s">
        <v>3382</v>
      </c>
    </row>
    <row r="593" spans="1:3" ht="15">
      <c r="A593" s="199" t="s">
        <v>4354</v>
      </c>
      <c r="B593" s="13" t="s">
        <v>4355</v>
      </c>
      <c r="C593" t="s">
        <v>3313</v>
      </c>
    </row>
    <row r="594" spans="1:3" ht="15">
      <c r="A594" s="199" t="s">
        <v>4356</v>
      </c>
      <c r="B594" s="13" t="s">
        <v>4357</v>
      </c>
      <c r="C594" t="s">
        <v>3313</v>
      </c>
    </row>
    <row r="595" spans="1:3" ht="15">
      <c r="A595" s="199" t="s">
        <v>4358</v>
      </c>
      <c r="B595" s="13" t="s">
        <v>4359</v>
      </c>
      <c r="C595" t="s">
        <v>3313</v>
      </c>
    </row>
    <row r="596" spans="1:3" ht="15">
      <c r="A596" s="199" t="s">
        <v>4360</v>
      </c>
      <c r="B596" s="13" t="s">
        <v>4361</v>
      </c>
      <c r="C596" t="s">
        <v>3313</v>
      </c>
    </row>
    <row r="597" spans="1:3" ht="15">
      <c r="A597" s="199" t="s">
        <v>4362</v>
      </c>
      <c r="B597" s="13" t="s">
        <v>4363</v>
      </c>
      <c r="C597" t="s">
        <v>3313</v>
      </c>
    </row>
    <row r="598" spans="1:3" ht="15">
      <c r="A598" s="199" t="s">
        <v>4364</v>
      </c>
      <c r="B598" s="13" t="s">
        <v>4365</v>
      </c>
      <c r="C598" t="s">
        <v>3313</v>
      </c>
    </row>
    <row r="599" spans="1:3" ht="15">
      <c r="A599" s="199" t="s">
        <v>4366</v>
      </c>
      <c r="B599" s="13" t="s">
        <v>4367</v>
      </c>
      <c r="C599" t="s">
        <v>3382</v>
      </c>
    </row>
    <row r="600" spans="1:3" ht="15">
      <c r="A600" s="199" t="s">
        <v>4368</v>
      </c>
      <c r="B600" s="13" t="s">
        <v>4369</v>
      </c>
      <c r="C600" t="s">
        <v>3313</v>
      </c>
    </row>
    <row r="601" spans="1:3" ht="15">
      <c r="A601" s="199" t="s">
        <v>4370</v>
      </c>
      <c r="B601" s="13" t="s">
        <v>4371</v>
      </c>
      <c r="C601" t="s">
        <v>3313</v>
      </c>
    </row>
    <row r="602" spans="1:3" ht="15">
      <c r="A602" s="199" t="s">
        <v>4372</v>
      </c>
      <c r="B602" s="13" t="s">
        <v>4373</v>
      </c>
      <c r="C602" t="s">
        <v>3313</v>
      </c>
    </row>
    <row r="603" spans="1:3" ht="15">
      <c r="A603" s="199" t="s">
        <v>4374</v>
      </c>
      <c r="B603" s="13" t="s">
        <v>4375</v>
      </c>
      <c r="C603" t="s">
        <v>3313</v>
      </c>
    </row>
    <row r="604" spans="1:3" ht="15">
      <c r="A604" s="199" t="s">
        <v>4376</v>
      </c>
      <c r="B604" s="13" t="s">
        <v>4377</v>
      </c>
      <c r="C604" t="s">
        <v>3313</v>
      </c>
    </row>
    <row r="605" spans="1:3" ht="15">
      <c r="A605" s="199" t="s">
        <v>4378</v>
      </c>
      <c r="B605" s="13" t="s">
        <v>4379</v>
      </c>
      <c r="C605" t="s">
        <v>3313</v>
      </c>
    </row>
    <row r="606" spans="1:3" ht="15">
      <c r="A606" s="199" t="s">
        <v>4380</v>
      </c>
      <c r="B606" s="13" t="s">
        <v>4381</v>
      </c>
      <c r="C606" t="s">
        <v>3313</v>
      </c>
    </row>
    <row r="607" spans="1:3" ht="15">
      <c r="A607" s="199" t="s">
        <v>4382</v>
      </c>
      <c r="B607" s="13" t="s">
        <v>4383</v>
      </c>
      <c r="C607" t="s">
        <v>3382</v>
      </c>
    </row>
    <row r="608" spans="1:3" ht="15">
      <c r="A608" s="199" t="s">
        <v>4384</v>
      </c>
      <c r="B608" s="13" t="s">
        <v>4385</v>
      </c>
      <c r="C608" t="s">
        <v>3313</v>
      </c>
    </row>
    <row r="609" spans="1:3" ht="15">
      <c r="A609" s="199" t="s">
        <v>4386</v>
      </c>
      <c r="B609" s="13" t="s">
        <v>4387</v>
      </c>
      <c r="C609" t="s">
        <v>3313</v>
      </c>
    </row>
    <row r="610" spans="1:3" ht="15">
      <c r="A610" s="199" t="s">
        <v>4388</v>
      </c>
      <c r="B610" s="13" t="s">
        <v>4389</v>
      </c>
      <c r="C610" t="s">
        <v>3313</v>
      </c>
    </row>
    <row r="611" spans="1:3" ht="15">
      <c r="A611" s="199" t="s">
        <v>4390</v>
      </c>
      <c r="B611" s="13" t="s">
        <v>4391</v>
      </c>
      <c r="C611" t="s">
        <v>3313</v>
      </c>
    </row>
    <row r="612" spans="1:3" ht="15">
      <c r="A612" s="199" t="s">
        <v>4392</v>
      </c>
      <c r="B612" s="13" t="s">
        <v>4393</v>
      </c>
      <c r="C612" t="s">
        <v>3313</v>
      </c>
    </row>
    <row r="613" spans="1:3" ht="15">
      <c r="A613" s="199" t="s">
        <v>4394</v>
      </c>
      <c r="B613" s="13" t="s">
        <v>4395</v>
      </c>
      <c r="C613" t="s">
        <v>3313</v>
      </c>
    </row>
    <row r="614" spans="1:3" ht="15">
      <c r="A614" s="199" t="s">
        <v>4396</v>
      </c>
      <c r="B614" s="13" t="s">
        <v>4397</v>
      </c>
      <c r="C614" t="s">
        <v>3313</v>
      </c>
    </row>
    <row r="615" spans="1:3" ht="15">
      <c r="A615" s="199" t="s">
        <v>4398</v>
      </c>
      <c r="B615" s="13" t="s">
        <v>4399</v>
      </c>
      <c r="C615" t="s">
        <v>3382</v>
      </c>
    </row>
    <row r="616" spans="1:3" ht="15">
      <c r="A616" s="199" t="s">
        <v>4400</v>
      </c>
      <c r="B616" s="13" t="s">
        <v>4401</v>
      </c>
      <c r="C616" t="s">
        <v>3313</v>
      </c>
    </row>
    <row r="617" spans="1:3" ht="15">
      <c r="A617" s="199" t="s">
        <v>4402</v>
      </c>
      <c r="B617" s="13" t="s">
        <v>4403</v>
      </c>
      <c r="C617" t="s">
        <v>3313</v>
      </c>
    </row>
    <row r="618" spans="1:3" ht="15">
      <c r="A618" s="199" t="s">
        <v>4404</v>
      </c>
      <c r="B618" s="13" t="s">
        <v>4405</v>
      </c>
      <c r="C618" t="s">
        <v>3313</v>
      </c>
    </row>
    <row r="619" spans="1:3" ht="15">
      <c r="A619" s="199" t="s">
        <v>4406</v>
      </c>
      <c r="B619" s="13" t="s">
        <v>4407</v>
      </c>
      <c r="C619" t="s">
        <v>3313</v>
      </c>
    </row>
    <row r="620" spans="1:3" ht="15">
      <c r="A620" s="199" t="s">
        <v>4408</v>
      </c>
      <c r="B620" s="13" t="s">
        <v>4409</v>
      </c>
      <c r="C620" t="s">
        <v>3382</v>
      </c>
    </row>
    <row r="621" spans="1:3" ht="15">
      <c r="A621" s="199" t="s">
        <v>4410</v>
      </c>
      <c r="B621" s="13" t="s">
        <v>4411</v>
      </c>
      <c r="C621" t="s">
        <v>3313</v>
      </c>
    </row>
    <row r="622" spans="1:3" ht="15">
      <c r="A622" s="199" t="s">
        <v>4412</v>
      </c>
      <c r="B622" s="13" t="s">
        <v>4413</v>
      </c>
      <c r="C622" t="s">
        <v>3313</v>
      </c>
    </row>
    <row r="623" spans="1:3" ht="15">
      <c r="A623" s="199" t="s">
        <v>4414</v>
      </c>
      <c r="B623" s="13" t="s">
        <v>4415</v>
      </c>
      <c r="C623" t="s">
        <v>3313</v>
      </c>
    </row>
    <row r="624" spans="1:3" ht="15">
      <c r="A624" s="199" t="s">
        <v>4416</v>
      </c>
      <c r="B624" s="13" t="s">
        <v>4417</v>
      </c>
      <c r="C624" t="s">
        <v>3313</v>
      </c>
    </row>
    <row r="625" spans="1:3" ht="15">
      <c r="A625" s="199" t="s">
        <v>4418</v>
      </c>
      <c r="B625" s="13" t="s">
        <v>4419</v>
      </c>
      <c r="C625" t="s">
        <v>3313</v>
      </c>
    </row>
    <row r="626" spans="1:3" ht="15">
      <c r="A626" s="199" t="s">
        <v>4420</v>
      </c>
      <c r="B626" s="13" t="s">
        <v>4421</v>
      </c>
      <c r="C626" t="s">
        <v>3313</v>
      </c>
    </row>
    <row r="627" spans="1:3" ht="15">
      <c r="A627" s="199" t="s">
        <v>4422</v>
      </c>
      <c r="B627" s="13" t="s">
        <v>4423</v>
      </c>
      <c r="C627" t="s">
        <v>3313</v>
      </c>
    </row>
    <row r="628" spans="1:3" ht="15">
      <c r="A628" s="199" t="s">
        <v>4424</v>
      </c>
      <c r="B628" s="13" t="s">
        <v>4425</v>
      </c>
      <c r="C628" t="s">
        <v>3382</v>
      </c>
    </row>
    <row r="629" spans="1:3" ht="15">
      <c r="A629" s="199" t="s">
        <v>4426</v>
      </c>
      <c r="B629" s="13" t="s">
        <v>4427</v>
      </c>
      <c r="C629" t="s">
        <v>3313</v>
      </c>
    </row>
    <row r="630" spans="1:3" ht="15">
      <c r="A630" s="199" t="s">
        <v>4428</v>
      </c>
      <c r="B630" s="13" t="s">
        <v>4429</v>
      </c>
      <c r="C630" t="s">
        <v>3313</v>
      </c>
    </row>
    <row r="631" spans="1:3" ht="15">
      <c r="A631" s="199" t="s">
        <v>4430</v>
      </c>
      <c r="B631" s="13" t="s">
        <v>4431</v>
      </c>
      <c r="C631" t="s">
        <v>3313</v>
      </c>
    </row>
    <row r="632" spans="1:3" ht="15">
      <c r="A632" s="199" t="s">
        <v>4432</v>
      </c>
      <c r="B632" s="13" t="s">
        <v>4433</v>
      </c>
      <c r="C632" t="s">
        <v>3313</v>
      </c>
    </row>
    <row r="633" spans="1:3" ht="15">
      <c r="A633" s="199" t="s">
        <v>4434</v>
      </c>
      <c r="B633" s="13" t="s">
        <v>4435</v>
      </c>
      <c r="C633" t="s">
        <v>3313</v>
      </c>
    </row>
    <row r="634" spans="1:3" ht="15">
      <c r="A634" s="199" t="s">
        <v>4436</v>
      </c>
      <c r="B634" s="13" t="s">
        <v>4437</v>
      </c>
      <c r="C634" t="s">
        <v>3313</v>
      </c>
    </row>
    <row r="635" spans="1:3" ht="15">
      <c r="A635" s="199" t="s">
        <v>4438</v>
      </c>
      <c r="B635" s="13" t="s">
        <v>4439</v>
      </c>
      <c r="C635" t="s">
        <v>3313</v>
      </c>
    </row>
    <row r="636" spans="1:3" ht="15">
      <c r="A636" s="199" t="s">
        <v>4440</v>
      </c>
      <c r="B636" s="13" t="s">
        <v>4441</v>
      </c>
      <c r="C636" t="s">
        <v>3382</v>
      </c>
    </row>
    <row r="637" spans="1:3" ht="15">
      <c r="A637" s="199" t="s">
        <v>4442</v>
      </c>
      <c r="B637" s="13" t="s">
        <v>4443</v>
      </c>
      <c r="C637" t="s">
        <v>3313</v>
      </c>
    </row>
    <row r="638" spans="1:3" ht="15">
      <c r="A638" s="199" t="s">
        <v>4444</v>
      </c>
      <c r="B638" s="13" t="s">
        <v>4445</v>
      </c>
      <c r="C638" t="s">
        <v>3313</v>
      </c>
    </row>
    <row r="639" spans="1:3" ht="15">
      <c r="A639" s="199" t="s">
        <v>4446</v>
      </c>
      <c r="B639" s="13" t="s">
        <v>4447</v>
      </c>
      <c r="C639" t="s">
        <v>3313</v>
      </c>
    </row>
    <row r="640" spans="1:3" ht="15">
      <c r="A640" s="199" t="s">
        <v>4448</v>
      </c>
      <c r="B640" s="13" t="s">
        <v>4449</v>
      </c>
      <c r="C640" t="s">
        <v>3313</v>
      </c>
    </row>
    <row r="641" spans="1:3" ht="15">
      <c r="A641" s="199" t="s">
        <v>4450</v>
      </c>
      <c r="B641" s="13" t="s">
        <v>4451</v>
      </c>
      <c r="C641" t="s">
        <v>3313</v>
      </c>
    </row>
    <row r="642" spans="1:3" ht="15">
      <c r="A642" s="199" t="s">
        <v>4452</v>
      </c>
      <c r="B642" s="13" t="s">
        <v>4453</v>
      </c>
      <c r="C642" t="s">
        <v>3313</v>
      </c>
    </row>
    <row r="643" spans="1:3" ht="15">
      <c r="A643" s="199" t="s">
        <v>4454</v>
      </c>
      <c r="B643" s="13" t="s">
        <v>4455</v>
      </c>
      <c r="C643" t="s">
        <v>63</v>
      </c>
    </row>
    <row r="644" spans="1:3" ht="15">
      <c r="A644" s="199" t="s">
        <v>4456</v>
      </c>
      <c r="B644" s="13" t="s">
        <v>4457</v>
      </c>
      <c r="C644" t="s">
        <v>3382</v>
      </c>
    </row>
    <row r="645" spans="1:3" ht="15">
      <c r="A645" s="199" t="s">
        <v>4458</v>
      </c>
      <c r="B645" s="13" t="s">
        <v>4459</v>
      </c>
      <c r="C645" t="s">
        <v>3313</v>
      </c>
    </row>
    <row r="646" spans="1:3" ht="15">
      <c r="A646" s="199" t="s">
        <v>4460</v>
      </c>
      <c r="B646" s="13" t="s">
        <v>4461</v>
      </c>
      <c r="C646" t="s">
        <v>3313</v>
      </c>
    </row>
    <row r="647" spans="1:3" ht="15">
      <c r="A647" s="199" t="s">
        <v>4462</v>
      </c>
      <c r="B647" s="13" t="s">
        <v>3317</v>
      </c>
      <c r="C647" t="s">
        <v>3313</v>
      </c>
    </row>
    <row r="648" spans="1:3" ht="15">
      <c r="A648" s="199" t="s">
        <v>4463</v>
      </c>
      <c r="B648" s="13" t="s">
        <v>4464</v>
      </c>
      <c r="C648" t="s">
        <v>3313</v>
      </c>
    </row>
    <row r="649" spans="1:3" ht="15">
      <c r="A649" s="199" t="s">
        <v>4465</v>
      </c>
      <c r="B649" s="13" t="s">
        <v>4466</v>
      </c>
      <c r="C649" t="s">
        <v>3313</v>
      </c>
    </row>
    <row r="650" spans="1:3" ht="15">
      <c r="A650" s="199" t="s">
        <v>4467</v>
      </c>
      <c r="B650" s="13" t="s">
        <v>4468</v>
      </c>
      <c r="C650" t="s">
        <v>3313</v>
      </c>
    </row>
    <row r="651" spans="1:3" ht="15">
      <c r="A651" s="199" t="s">
        <v>4469</v>
      </c>
      <c r="B651" s="13" t="s">
        <v>4470</v>
      </c>
      <c r="C651" t="s">
        <v>3313</v>
      </c>
    </row>
    <row r="652" spans="1:3" ht="15">
      <c r="A652" s="199" t="s">
        <v>4471</v>
      </c>
      <c r="B652" s="13" t="s">
        <v>4472</v>
      </c>
      <c r="C652" t="s">
        <v>3313</v>
      </c>
    </row>
    <row r="653" spans="1:3" ht="15">
      <c r="A653" s="199" t="s">
        <v>4473</v>
      </c>
      <c r="B653" s="13" t="s">
        <v>4474</v>
      </c>
      <c r="C653" t="s">
        <v>3313</v>
      </c>
    </row>
    <row r="654" spans="1:3" ht="15">
      <c r="A654" s="199" t="s">
        <v>4475</v>
      </c>
      <c r="B654" s="13" t="s">
        <v>4476</v>
      </c>
      <c r="C654" t="s">
        <v>3313</v>
      </c>
    </row>
    <row r="655" spans="1:3" ht="15">
      <c r="A655" s="199" t="s">
        <v>4477</v>
      </c>
      <c r="B655" s="13" t="s">
        <v>4478</v>
      </c>
      <c r="C655" t="s">
        <v>3313</v>
      </c>
    </row>
    <row r="656" spans="1:3" ht="15">
      <c r="A656" s="199" t="s">
        <v>4479</v>
      </c>
      <c r="B656" s="13" t="s">
        <v>4480</v>
      </c>
      <c r="C656" t="s">
        <v>3382</v>
      </c>
    </row>
    <row r="657" spans="1:3" ht="15">
      <c r="A657" s="199" t="s">
        <v>4481</v>
      </c>
      <c r="B657" s="13" t="s">
        <v>4482</v>
      </c>
      <c r="C657" t="s">
        <v>3313</v>
      </c>
    </row>
    <row r="658" spans="1:3" ht="15">
      <c r="A658" s="199" t="s">
        <v>4483</v>
      </c>
      <c r="B658" s="13" t="s">
        <v>4484</v>
      </c>
      <c r="C658" t="s">
        <v>3313</v>
      </c>
    </row>
    <row r="659" spans="1:3" ht="15">
      <c r="A659" s="199" t="s">
        <v>4485</v>
      </c>
      <c r="B659" s="13" t="s">
        <v>4486</v>
      </c>
      <c r="C659" t="s">
        <v>3313</v>
      </c>
    </row>
    <row r="660" spans="1:3" ht="15">
      <c r="A660" s="199" t="s">
        <v>4487</v>
      </c>
      <c r="B660" s="13" t="s">
        <v>4488</v>
      </c>
      <c r="C660" t="s">
        <v>3313</v>
      </c>
    </row>
    <row r="661" spans="1:3" ht="15">
      <c r="A661" s="199" t="s">
        <v>4489</v>
      </c>
      <c r="B661" s="13" t="s">
        <v>4490</v>
      </c>
      <c r="C661" t="s">
        <v>3313</v>
      </c>
    </row>
    <row r="662" spans="1:3" ht="15">
      <c r="A662" s="199" t="s">
        <v>4491</v>
      </c>
      <c r="B662" s="13" t="s">
        <v>4492</v>
      </c>
      <c r="C662" t="s">
        <v>3313</v>
      </c>
    </row>
    <row r="663" spans="1:3" ht="15">
      <c r="A663" s="199" t="s">
        <v>4493</v>
      </c>
      <c r="B663" s="13" t="s">
        <v>4494</v>
      </c>
      <c r="C663" t="s">
        <v>3313</v>
      </c>
    </row>
    <row r="664" spans="1:3" ht="15">
      <c r="A664" s="199" t="s">
        <v>4495</v>
      </c>
      <c r="B664" s="13" t="s">
        <v>4496</v>
      </c>
      <c r="C664" t="s">
        <v>3313</v>
      </c>
    </row>
    <row r="665" spans="1:3" ht="15">
      <c r="A665" s="199" t="s">
        <v>4497</v>
      </c>
      <c r="B665" s="13" t="s">
        <v>4498</v>
      </c>
      <c r="C665" t="s">
        <v>3313</v>
      </c>
    </row>
    <row r="666" spans="1:3" ht="15">
      <c r="A666" s="199" t="s">
        <v>4499</v>
      </c>
      <c r="B666" s="13" t="s">
        <v>4500</v>
      </c>
      <c r="C666" t="s">
        <v>3382</v>
      </c>
    </row>
    <row r="667" spans="1:3" ht="15">
      <c r="A667" s="199" t="s">
        <v>4501</v>
      </c>
      <c r="B667" s="13" t="s">
        <v>4238</v>
      </c>
      <c r="C667" t="s">
        <v>3313</v>
      </c>
    </row>
    <row r="668" spans="1:3" ht="15">
      <c r="A668" s="199" t="s">
        <v>4502</v>
      </c>
      <c r="B668" s="13" t="s">
        <v>4280</v>
      </c>
      <c r="C668" t="s">
        <v>3313</v>
      </c>
    </row>
    <row r="669" spans="1:3" ht="15">
      <c r="A669" s="199" t="s">
        <v>4503</v>
      </c>
      <c r="B669" s="13" t="s">
        <v>4504</v>
      </c>
      <c r="C669" t="s">
        <v>3313</v>
      </c>
    </row>
    <row r="670" spans="1:3" ht="15">
      <c r="A670" s="199" t="s">
        <v>4505</v>
      </c>
      <c r="B670" s="13" t="s">
        <v>4506</v>
      </c>
      <c r="C670" t="s">
        <v>3313</v>
      </c>
    </row>
    <row r="671" spans="1:3" ht="15">
      <c r="A671" s="199" t="s">
        <v>4507</v>
      </c>
      <c r="B671" s="13" t="s">
        <v>4508</v>
      </c>
      <c r="C671" t="s">
        <v>3313</v>
      </c>
    </row>
    <row r="672" spans="1:3" ht="15">
      <c r="A672" s="199" t="s">
        <v>4509</v>
      </c>
      <c r="B672" s="13" t="s">
        <v>4510</v>
      </c>
      <c r="C672" t="s">
        <v>3382</v>
      </c>
    </row>
    <row r="673" spans="1:3" ht="15">
      <c r="A673" s="199" t="s">
        <v>4511</v>
      </c>
      <c r="B673" s="13" t="s">
        <v>4512</v>
      </c>
      <c r="C673" t="s">
        <v>3313</v>
      </c>
    </row>
    <row r="674" spans="1:3" ht="15">
      <c r="A674" s="199" t="s">
        <v>4513</v>
      </c>
      <c r="B674" s="13" t="s">
        <v>4514</v>
      </c>
      <c r="C674" t="s">
        <v>3313</v>
      </c>
    </row>
    <row r="675" spans="1:3" ht="15">
      <c r="A675" s="199" t="s">
        <v>4515</v>
      </c>
      <c r="B675" s="13" t="s">
        <v>4516</v>
      </c>
      <c r="C675" t="s">
        <v>3313</v>
      </c>
    </row>
    <row r="676" spans="1:3" ht="15">
      <c r="A676" s="199" t="s">
        <v>4517</v>
      </c>
      <c r="B676" s="13" t="s">
        <v>4518</v>
      </c>
      <c r="C676" t="s">
        <v>3313</v>
      </c>
    </row>
    <row r="677" spans="1:3" ht="15">
      <c r="A677" s="199" t="s">
        <v>4519</v>
      </c>
      <c r="B677" s="13" t="s">
        <v>4520</v>
      </c>
      <c r="C677" t="s">
        <v>3382</v>
      </c>
    </row>
    <row r="678" spans="1:3" ht="15">
      <c r="A678" s="199" t="s">
        <v>4521</v>
      </c>
      <c r="B678" s="13" t="s">
        <v>4522</v>
      </c>
      <c r="C678" t="s">
        <v>3313</v>
      </c>
    </row>
    <row r="679" spans="1:3" ht="15">
      <c r="A679" s="199" t="s">
        <v>4523</v>
      </c>
      <c r="B679" s="13" t="s">
        <v>4524</v>
      </c>
      <c r="C679" t="s">
        <v>3313</v>
      </c>
    </row>
    <row r="680" spans="1:3" ht="15">
      <c r="A680" s="199" t="s">
        <v>4525</v>
      </c>
      <c r="B680" s="13" t="s">
        <v>4526</v>
      </c>
      <c r="C680" t="s">
        <v>3313</v>
      </c>
    </row>
    <row r="681" spans="1:3" ht="15">
      <c r="A681" s="199" t="s">
        <v>4527</v>
      </c>
      <c r="B681" s="13" t="s">
        <v>4528</v>
      </c>
      <c r="C681" t="s">
        <v>3313</v>
      </c>
    </row>
    <row r="682" spans="1:3" ht="15">
      <c r="A682" s="199" t="s">
        <v>4529</v>
      </c>
      <c r="B682" s="13" t="s">
        <v>4530</v>
      </c>
      <c r="C682" t="s">
        <v>3313</v>
      </c>
    </row>
    <row r="683" spans="1:3" ht="15">
      <c r="A683" s="199" t="s">
        <v>4531</v>
      </c>
      <c r="B683" s="13" t="s">
        <v>4532</v>
      </c>
      <c r="C683" t="s">
        <v>3313</v>
      </c>
    </row>
    <row r="684" spans="1:3" ht="15">
      <c r="A684" s="199" t="s">
        <v>4533</v>
      </c>
      <c r="B684" s="13" t="s">
        <v>4534</v>
      </c>
      <c r="C684" t="s">
        <v>3313</v>
      </c>
    </row>
    <row r="685" spans="1:3" ht="15">
      <c r="A685" s="199" t="s">
        <v>4535</v>
      </c>
      <c r="B685" s="13" t="s">
        <v>4536</v>
      </c>
      <c r="C685" t="s">
        <v>3382</v>
      </c>
    </row>
    <row r="686" spans="1:3" ht="15">
      <c r="A686" s="199" t="s">
        <v>4537</v>
      </c>
      <c r="B686" s="13" t="s">
        <v>4538</v>
      </c>
      <c r="C686" t="s">
        <v>3313</v>
      </c>
    </row>
    <row r="687" spans="1:3" ht="15">
      <c r="A687" s="199" t="s">
        <v>4539</v>
      </c>
      <c r="B687" s="13" t="s">
        <v>4540</v>
      </c>
      <c r="C687" t="s">
        <v>3313</v>
      </c>
    </row>
    <row r="688" spans="1:3" ht="15">
      <c r="A688" s="199" t="s">
        <v>4541</v>
      </c>
      <c r="B688" s="13" t="s">
        <v>4542</v>
      </c>
      <c r="C688" t="s">
        <v>3313</v>
      </c>
    </row>
    <row r="689" spans="1:3" ht="15">
      <c r="A689" s="199" t="s">
        <v>4543</v>
      </c>
      <c r="B689" s="13" t="s">
        <v>4544</v>
      </c>
      <c r="C689" t="s">
        <v>3313</v>
      </c>
    </row>
    <row r="690" spans="1:3" ht="15">
      <c r="A690" s="199" t="s">
        <v>4545</v>
      </c>
      <c r="B690" s="13" t="s">
        <v>4546</v>
      </c>
      <c r="C690" t="s">
        <v>3313</v>
      </c>
    </row>
    <row r="691" spans="1:3" ht="15">
      <c r="A691" s="199" t="s">
        <v>4547</v>
      </c>
      <c r="B691" s="13" t="s">
        <v>4548</v>
      </c>
      <c r="C691" t="s">
        <v>3313</v>
      </c>
    </row>
    <row r="692" spans="1:3" ht="15">
      <c r="A692" s="199" t="s">
        <v>4549</v>
      </c>
      <c r="B692" s="13" t="s">
        <v>4550</v>
      </c>
      <c r="C692" t="s">
        <v>3382</v>
      </c>
    </row>
    <row r="693" spans="1:3" ht="15">
      <c r="A693" s="199" t="s">
        <v>4551</v>
      </c>
      <c r="B693" s="13" t="s">
        <v>4552</v>
      </c>
      <c r="C693" t="s">
        <v>3313</v>
      </c>
    </row>
    <row r="694" spans="1:3" ht="15">
      <c r="A694" s="199" t="s">
        <v>4553</v>
      </c>
      <c r="B694" s="13" t="s">
        <v>4554</v>
      </c>
      <c r="C694" t="s">
        <v>3313</v>
      </c>
    </row>
    <row r="695" spans="1:3" ht="15">
      <c r="A695" s="199" t="s">
        <v>4555</v>
      </c>
      <c r="B695" s="13" t="s">
        <v>4556</v>
      </c>
      <c r="C695" t="s">
        <v>3313</v>
      </c>
    </row>
    <row r="696" spans="1:3" ht="15">
      <c r="A696" s="199" t="s">
        <v>4557</v>
      </c>
      <c r="B696" s="13" t="s">
        <v>4558</v>
      </c>
      <c r="C696" t="s">
        <v>3313</v>
      </c>
    </row>
    <row r="697" spans="1:3" ht="15">
      <c r="A697" s="199" t="s">
        <v>4559</v>
      </c>
      <c r="B697" s="13" t="s">
        <v>4560</v>
      </c>
      <c r="C697" t="s">
        <v>3313</v>
      </c>
    </row>
    <row r="698" spans="1:3" ht="15">
      <c r="A698" s="199" t="s">
        <v>4561</v>
      </c>
      <c r="B698" s="13" t="s">
        <v>4562</v>
      </c>
      <c r="C698" t="s">
        <v>3382</v>
      </c>
    </row>
    <row r="699" spans="1:3" ht="15">
      <c r="A699" s="199" t="s">
        <v>4563</v>
      </c>
      <c r="B699" s="13" t="s">
        <v>4564</v>
      </c>
      <c r="C699" t="s">
        <v>3313</v>
      </c>
    </row>
    <row r="700" spans="1:3" ht="15">
      <c r="A700" s="199" t="s">
        <v>4565</v>
      </c>
      <c r="B700" s="13" t="s">
        <v>4566</v>
      </c>
      <c r="C700" t="s">
        <v>3313</v>
      </c>
    </row>
    <row r="701" spans="1:3" ht="15">
      <c r="A701" s="199" t="s">
        <v>4567</v>
      </c>
      <c r="B701" s="13" t="s">
        <v>4568</v>
      </c>
      <c r="C701" t="s">
        <v>3313</v>
      </c>
    </row>
    <row r="702" spans="1:3" ht="15">
      <c r="A702" s="199" t="s">
        <v>4569</v>
      </c>
      <c r="B702" s="13" t="s">
        <v>4570</v>
      </c>
      <c r="C702" t="s">
        <v>3313</v>
      </c>
    </row>
    <row r="703" spans="1:3" ht="15">
      <c r="A703" s="199" t="s">
        <v>4571</v>
      </c>
      <c r="B703" s="13" t="s">
        <v>4572</v>
      </c>
      <c r="C703" t="s">
        <v>3313</v>
      </c>
    </row>
    <row r="704" spans="1:3" ht="15">
      <c r="A704" s="199" t="s">
        <v>4573</v>
      </c>
      <c r="B704" s="13" t="s">
        <v>4574</v>
      </c>
      <c r="C704" t="s">
        <v>3382</v>
      </c>
    </row>
    <row r="705" spans="1:3" ht="15">
      <c r="A705" s="199" t="s">
        <v>4575</v>
      </c>
      <c r="B705" s="13" t="s">
        <v>4576</v>
      </c>
      <c r="C705" t="s">
        <v>3313</v>
      </c>
    </row>
    <row r="706" spans="1:3" ht="15">
      <c r="A706" s="199" t="s">
        <v>4577</v>
      </c>
      <c r="B706" s="13" t="s">
        <v>4578</v>
      </c>
      <c r="C706" t="s">
        <v>3313</v>
      </c>
    </row>
    <row r="707" spans="1:3" ht="15">
      <c r="A707" s="199" t="s">
        <v>4579</v>
      </c>
      <c r="B707" s="13" t="s">
        <v>4580</v>
      </c>
      <c r="C707" t="s">
        <v>3313</v>
      </c>
    </row>
    <row r="708" spans="1:3" ht="15">
      <c r="A708" s="199" t="s">
        <v>4581</v>
      </c>
      <c r="B708" s="13" t="s">
        <v>4582</v>
      </c>
      <c r="C708" t="s">
        <v>3313</v>
      </c>
    </row>
    <row r="709" spans="1:3" ht="15">
      <c r="A709" s="199" t="s">
        <v>4583</v>
      </c>
      <c r="B709" s="13" t="s">
        <v>4584</v>
      </c>
      <c r="C709" t="s">
        <v>3313</v>
      </c>
    </row>
    <row r="710" spans="1:3" ht="15">
      <c r="A710" s="199" t="s">
        <v>4585</v>
      </c>
      <c r="B710" s="13" t="s">
        <v>4586</v>
      </c>
      <c r="C710" t="s">
        <v>3313</v>
      </c>
    </row>
    <row r="711" spans="1:3" ht="15">
      <c r="A711" s="199" t="s">
        <v>4587</v>
      </c>
      <c r="B711" s="13" t="s">
        <v>4588</v>
      </c>
      <c r="C711" t="s">
        <v>3313</v>
      </c>
    </row>
    <row r="712" spans="1:3" ht="15">
      <c r="A712" s="199" t="s">
        <v>4589</v>
      </c>
      <c r="B712" s="13" t="s">
        <v>4590</v>
      </c>
      <c r="C712" t="s">
        <v>3313</v>
      </c>
    </row>
    <row r="713" spans="1:3" ht="15">
      <c r="A713" s="199" t="s">
        <v>4591</v>
      </c>
      <c r="B713" s="13" t="s">
        <v>4592</v>
      </c>
      <c r="C713" t="s">
        <v>63</v>
      </c>
    </row>
    <row r="714" spans="1:3" ht="15">
      <c r="A714" s="199" t="s">
        <v>4593</v>
      </c>
      <c r="B714" s="13" t="s">
        <v>4594</v>
      </c>
      <c r="C714" t="s">
        <v>3382</v>
      </c>
    </row>
    <row r="715" spans="1:3" ht="15">
      <c r="A715" s="199" t="s">
        <v>4595</v>
      </c>
      <c r="B715" s="13" t="s">
        <v>4596</v>
      </c>
      <c r="C715" t="s">
        <v>3313</v>
      </c>
    </row>
    <row r="716" spans="1:3" ht="15">
      <c r="A716" s="199" t="s">
        <v>4597</v>
      </c>
      <c r="B716" s="13" t="s">
        <v>4598</v>
      </c>
      <c r="C716" t="s">
        <v>3313</v>
      </c>
    </row>
    <row r="717" spans="1:3" ht="15">
      <c r="A717" s="199" t="s">
        <v>4599</v>
      </c>
      <c r="B717" s="13" t="s">
        <v>4600</v>
      </c>
      <c r="C717" t="s">
        <v>3313</v>
      </c>
    </row>
    <row r="718" spans="1:3" ht="15">
      <c r="A718" s="199" t="s">
        <v>4601</v>
      </c>
      <c r="B718" s="13" t="s">
        <v>4602</v>
      </c>
      <c r="C718" t="s">
        <v>3313</v>
      </c>
    </row>
    <row r="719" spans="1:3" ht="15">
      <c r="A719" s="199" t="s">
        <v>4603</v>
      </c>
      <c r="B719" s="13" t="s">
        <v>4604</v>
      </c>
      <c r="C719" t="s">
        <v>3313</v>
      </c>
    </row>
    <row r="720" spans="1:3" ht="15">
      <c r="A720" s="199" t="s">
        <v>4605</v>
      </c>
      <c r="B720" s="13" t="s">
        <v>4606</v>
      </c>
      <c r="C720" t="s">
        <v>3313</v>
      </c>
    </row>
    <row r="721" spans="1:3" ht="15">
      <c r="A721" s="199" t="s">
        <v>4607</v>
      </c>
      <c r="B721" s="13" t="s">
        <v>4608</v>
      </c>
      <c r="C721" t="s">
        <v>3313</v>
      </c>
    </row>
    <row r="722" spans="1:3" ht="15">
      <c r="A722" s="199" t="s">
        <v>4609</v>
      </c>
      <c r="B722" s="13" t="s">
        <v>4610</v>
      </c>
      <c r="C722" t="s">
        <v>3313</v>
      </c>
    </row>
    <row r="723" spans="1:3" ht="15">
      <c r="A723" s="199" t="s">
        <v>4611</v>
      </c>
      <c r="B723" s="13" t="s">
        <v>4612</v>
      </c>
      <c r="C723" t="s">
        <v>3313</v>
      </c>
    </row>
    <row r="724" spans="1:3" ht="15">
      <c r="A724" s="199" t="s">
        <v>4613</v>
      </c>
      <c r="B724" s="13" t="s">
        <v>4614</v>
      </c>
      <c r="C724" t="s">
        <v>3313</v>
      </c>
    </row>
    <row r="725" spans="1:3" ht="15">
      <c r="A725" s="199" t="s">
        <v>4615</v>
      </c>
      <c r="B725" s="13" t="s">
        <v>4616</v>
      </c>
      <c r="C725" t="s">
        <v>3313</v>
      </c>
    </row>
    <row r="726" spans="1:3" ht="15">
      <c r="A726" s="199" t="s">
        <v>4617</v>
      </c>
      <c r="B726" s="13" t="s">
        <v>4618</v>
      </c>
      <c r="C726" t="s">
        <v>3313</v>
      </c>
    </row>
    <row r="727" spans="1:3" ht="15">
      <c r="A727" s="199" t="s">
        <v>4619</v>
      </c>
      <c r="B727" s="13" t="s">
        <v>4620</v>
      </c>
      <c r="C727" t="s">
        <v>3313</v>
      </c>
    </row>
    <row r="728" spans="1:3" ht="15">
      <c r="A728" s="199" t="s">
        <v>4621</v>
      </c>
      <c r="B728" s="13" t="s">
        <v>4622</v>
      </c>
      <c r="C728" t="s">
        <v>3313</v>
      </c>
    </row>
    <row r="729" spans="1:3" ht="15">
      <c r="A729" s="199" t="s">
        <v>4623</v>
      </c>
      <c r="B729" s="13" t="s">
        <v>4624</v>
      </c>
      <c r="C729" t="s">
        <v>3313</v>
      </c>
    </row>
    <row r="730" spans="1:3" ht="15">
      <c r="A730" s="199" t="s">
        <v>4625</v>
      </c>
      <c r="B730" s="13" t="s">
        <v>4626</v>
      </c>
      <c r="C730" t="s">
        <v>3313</v>
      </c>
    </row>
    <row r="731" spans="1:3" ht="15">
      <c r="A731" s="199" t="s">
        <v>4627</v>
      </c>
      <c r="B731" s="13" t="s">
        <v>4628</v>
      </c>
      <c r="C731" t="s">
        <v>3313</v>
      </c>
    </row>
    <row r="732" spans="1:3" ht="15">
      <c r="A732" s="199" t="s">
        <v>4629</v>
      </c>
      <c r="B732" s="13" t="s">
        <v>4630</v>
      </c>
      <c r="C732" t="s">
        <v>3313</v>
      </c>
    </row>
    <row r="733" spans="1:3" ht="15">
      <c r="A733" s="199" t="s">
        <v>4631</v>
      </c>
      <c r="B733" s="13" t="s">
        <v>4632</v>
      </c>
      <c r="C733" t="s">
        <v>3382</v>
      </c>
    </row>
    <row r="734" spans="1:3" ht="15">
      <c r="A734" s="199" t="s">
        <v>4633</v>
      </c>
      <c r="B734" s="13" t="s">
        <v>4634</v>
      </c>
      <c r="C734" t="s">
        <v>3313</v>
      </c>
    </row>
    <row r="735" spans="1:3" ht="15">
      <c r="A735" s="199" t="s">
        <v>4635</v>
      </c>
      <c r="B735" s="13" t="s">
        <v>4636</v>
      </c>
      <c r="C735" t="s">
        <v>3313</v>
      </c>
    </row>
    <row r="736" spans="1:3" ht="15">
      <c r="A736" s="199" t="s">
        <v>4637</v>
      </c>
      <c r="B736" s="13" t="s">
        <v>4638</v>
      </c>
      <c r="C736" t="s">
        <v>3313</v>
      </c>
    </row>
    <row r="737" spans="1:3" ht="15">
      <c r="A737" s="199" t="s">
        <v>4639</v>
      </c>
      <c r="B737" s="13" t="s">
        <v>4640</v>
      </c>
      <c r="C737" t="s">
        <v>3313</v>
      </c>
    </row>
    <row r="738" spans="1:3" ht="15">
      <c r="A738" s="199" t="s">
        <v>4641</v>
      </c>
      <c r="B738" s="13" t="s">
        <v>4642</v>
      </c>
      <c r="C738" t="s">
        <v>3313</v>
      </c>
    </row>
    <row r="739" spans="1:3" ht="15">
      <c r="A739" s="199" t="s">
        <v>4643</v>
      </c>
      <c r="B739" s="13" t="s">
        <v>4644</v>
      </c>
      <c r="C739" t="s">
        <v>3313</v>
      </c>
    </row>
    <row r="740" spans="1:3" ht="15">
      <c r="A740" s="199" t="s">
        <v>4645</v>
      </c>
      <c r="B740" s="13" t="s">
        <v>4646</v>
      </c>
      <c r="C740" t="s">
        <v>3313</v>
      </c>
    </row>
    <row r="741" spans="1:3" ht="15">
      <c r="A741" s="199" t="s">
        <v>4647</v>
      </c>
      <c r="B741" s="13" t="s">
        <v>4648</v>
      </c>
      <c r="C741" t="s">
        <v>3313</v>
      </c>
    </row>
    <row r="742" spans="1:3" ht="15">
      <c r="A742" s="199" t="s">
        <v>4649</v>
      </c>
      <c r="B742" s="13" t="s">
        <v>4650</v>
      </c>
      <c r="C742" t="s">
        <v>3313</v>
      </c>
    </row>
    <row r="743" spans="1:3" ht="15">
      <c r="A743" s="199" t="s">
        <v>4651</v>
      </c>
      <c r="B743" s="13" t="s">
        <v>4652</v>
      </c>
      <c r="C743" t="s">
        <v>3313</v>
      </c>
    </row>
    <row r="744" spans="1:3" ht="15">
      <c r="A744" s="199" t="s">
        <v>4653</v>
      </c>
      <c r="B744" s="13" t="s">
        <v>4654</v>
      </c>
      <c r="C744" t="s">
        <v>3313</v>
      </c>
    </row>
    <row r="745" spans="1:3" ht="15">
      <c r="A745" s="199" t="s">
        <v>4655</v>
      </c>
      <c r="B745" s="13" t="s">
        <v>4656</v>
      </c>
      <c r="C745" t="s">
        <v>3313</v>
      </c>
    </row>
    <row r="746" spans="1:3" ht="15">
      <c r="A746" s="199" t="s">
        <v>4657</v>
      </c>
      <c r="B746" s="13" t="s">
        <v>4658</v>
      </c>
      <c r="C746" t="s">
        <v>3313</v>
      </c>
    </row>
    <row r="747" spans="1:3" ht="15">
      <c r="A747" s="199" t="s">
        <v>4659</v>
      </c>
      <c r="B747" s="13" t="s">
        <v>4660</v>
      </c>
      <c r="C747" t="s">
        <v>3313</v>
      </c>
    </row>
    <row r="748" spans="1:3" ht="15">
      <c r="A748" s="199" t="s">
        <v>4661</v>
      </c>
      <c r="B748" s="13" t="s">
        <v>4662</v>
      </c>
      <c r="C748" t="s">
        <v>3313</v>
      </c>
    </row>
    <row r="749" spans="1:3" ht="15">
      <c r="A749" s="199" t="s">
        <v>4663</v>
      </c>
      <c r="B749" s="13" t="s">
        <v>4664</v>
      </c>
      <c r="C749" t="s">
        <v>3313</v>
      </c>
    </row>
    <row r="750" spans="1:3" ht="15">
      <c r="A750" s="199" t="s">
        <v>4665</v>
      </c>
      <c r="B750" s="13" t="s">
        <v>4666</v>
      </c>
      <c r="C750" t="s">
        <v>3382</v>
      </c>
    </row>
    <row r="751" spans="1:3" ht="15">
      <c r="A751" s="199" t="s">
        <v>4667</v>
      </c>
      <c r="B751" s="13" t="s">
        <v>4668</v>
      </c>
      <c r="C751" t="s">
        <v>3313</v>
      </c>
    </row>
    <row r="752" spans="1:3" ht="15">
      <c r="A752" s="199" t="s">
        <v>4669</v>
      </c>
      <c r="B752" s="13" t="s">
        <v>4670</v>
      </c>
      <c r="C752" t="s">
        <v>3313</v>
      </c>
    </row>
    <row r="753" spans="1:3" ht="15">
      <c r="A753" s="199" t="s">
        <v>4671</v>
      </c>
      <c r="B753" s="13" t="s">
        <v>4672</v>
      </c>
      <c r="C753" t="s">
        <v>3313</v>
      </c>
    </row>
    <row r="754" spans="1:3" ht="15">
      <c r="A754" s="199" t="s">
        <v>4673</v>
      </c>
      <c r="B754" s="13" t="s">
        <v>4674</v>
      </c>
      <c r="C754" t="s">
        <v>3313</v>
      </c>
    </row>
    <row r="755" spans="1:3" ht="15">
      <c r="A755" s="199" t="s">
        <v>4675</v>
      </c>
      <c r="B755" s="13" t="s">
        <v>4676</v>
      </c>
      <c r="C755" t="s">
        <v>3313</v>
      </c>
    </row>
    <row r="756" spans="1:3" ht="15">
      <c r="A756" s="199" t="s">
        <v>4677</v>
      </c>
      <c r="B756" s="13" t="s">
        <v>4678</v>
      </c>
      <c r="C756" t="s">
        <v>3313</v>
      </c>
    </row>
    <row r="757" spans="1:3" ht="15">
      <c r="A757" s="199" t="s">
        <v>4679</v>
      </c>
      <c r="B757" s="13" t="s">
        <v>4680</v>
      </c>
      <c r="C757" t="s">
        <v>3313</v>
      </c>
    </row>
    <row r="758" spans="1:3" ht="15">
      <c r="A758" s="199" t="s">
        <v>4681</v>
      </c>
      <c r="B758" s="13" t="s">
        <v>4682</v>
      </c>
      <c r="C758" t="s">
        <v>3313</v>
      </c>
    </row>
    <row r="759" spans="1:3" ht="15">
      <c r="A759" s="199" t="s">
        <v>4683</v>
      </c>
      <c r="B759" s="13" t="s">
        <v>4684</v>
      </c>
      <c r="C759" t="s">
        <v>3313</v>
      </c>
    </row>
    <row r="760" spans="1:3" ht="15">
      <c r="A760" s="199" t="s">
        <v>4685</v>
      </c>
      <c r="B760" s="13" t="s">
        <v>4686</v>
      </c>
      <c r="C760" t="s">
        <v>3382</v>
      </c>
    </row>
    <row r="761" spans="1:3" ht="15">
      <c r="A761" s="199" t="s">
        <v>4687</v>
      </c>
      <c r="B761" s="13" t="s">
        <v>4688</v>
      </c>
      <c r="C761" t="s">
        <v>3313</v>
      </c>
    </row>
    <row r="762" spans="1:3" ht="15">
      <c r="A762" s="199" t="s">
        <v>4689</v>
      </c>
      <c r="B762" s="13" t="s">
        <v>4690</v>
      </c>
      <c r="C762" t="s">
        <v>3313</v>
      </c>
    </row>
    <row r="763" spans="1:3" ht="15">
      <c r="A763" s="199" t="s">
        <v>4691</v>
      </c>
      <c r="B763" s="13" t="s">
        <v>4692</v>
      </c>
      <c r="C763" t="s">
        <v>3313</v>
      </c>
    </row>
    <row r="764" spans="1:3" ht="15">
      <c r="A764" s="199" t="s">
        <v>4693</v>
      </c>
      <c r="B764" s="13" t="s">
        <v>4694</v>
      </c>
      <c r="C764" t="s">
        <v>3313</v>
      </c>
    </row>
    <row r="765" spans="1:3" ht="15">
      <c r="A765" s="199" t="s">
        <v>4695</v>
      </c>
      <c r="B765" s="13" t="s">
        <v>4696</v>
      </c>
      <c r="C765" t="s">
        <v>3313</v>
      </c>
    </row>
    <row r="766" spans="1:3" ht="15">
      <c r="A766" s="199" t="s">
        <v>4697</v>
      </c>
      <c r="B766" s="13" t="s">
        <v>4698</v>
      </c>
      <c r="C766" t="s">
        <v>3313</v>
      </c>
    </row>
    <row r="767" spans="1:3" ht="15">
      <c r="A767" s="199" t="s">
        <v>4699</v>
      </c>
      <c r="B767" s="13" t="s">
        <v>4700</v>
      </c>
      <c r="C767" t="s">
        <v>3313</v>
      </c>
    </row>
    <row r="768" spans="1:3" ht="15">
      <c r="A768" s="199" t="s">
        <v>4701</v>
      </c>
      <c r="B768" s="13" t="s">
        <v>4702</v>
      </c>
      <c r="C768" t="s">
        <v>3313</v>
      </c>
    </row>
    <row r="769" spans="1:3" ht="15">
      <c r="A769" s="199" t="s">
        <v>4703</v>
      </c>
      <c r="B769" s="13" t="s">
        <v>4704</v>
      </c>
      <c r="C769" t="s">
        <v>3382</v>
      </c>
    </row>
    <row r="770" spans="1:3" ht="15">
      <c r="A770" s="199" t="s">
        <v>4705</v>
      </c>
      <c r="B770" s="13" t="s">
        <v>4706</v>
      </c>
      <c r="C770" t="s">
        <v>3313</v>
      </c>
    </row>
    <row r="771" spans="1:3" ht="15">
      <c r="A771" s="199" t="s">
        <v>4707</v>
      </c>
      <c r="B771" s="13" t="s">
        <v>4708</v>
      </c>
      <c r="C771" t="s">
        <v>3313</v>
      </c>
    </row>
    <row r="772" spans="1:3" ht="15">
      <c r="A772" s="199" t="s">
        <v>4709</v>
      </c>
      <c r="B772" s="13" t="s">
        <v>4710</v>
      </c>
      <c r="C772" t="s">
        <v>3313</v>
      </c>
    </row>
    <row r="773" spans="1:3" ht="15">
      <c r="A773" s="199" t="s">
        <v>4711</v>
      </c>
      <c r="B773" s="13" t="s">
        <v>4712</v>
      </c>
      <c r="C773" t="s">
        <v>3313</v>
      </c>
    </row>
    <row r="774" spans="1:3" ht="15">
      <c r="A774" s="199" t="s">
        <v>4713</v>
      </c>
      <c r="B774" s="13" t="s">
        <v>4714</v>
      </c>
      <c r="C774" t="s">
        <v>3313</v>
      </c>
    </row>
    <row r="775" spans="1:3" ht="15">
      <c r="A775" s="199" t="s">
        <v>4715</v>
      </c>
      <c r="B775" s="13" t="s">
        <v>4716</v>
      </c>
      <c r="C775" t="s">
        <v>3313</v>
      </c>
    </row>
    <row r="776" spans="1:3" ht="15">
      <c r="A776" s="199" t="s">
        <v>4717</v>
      </c>
      <c r="B776" s="13" t="s">
        <v>4718</v>
      </c>
      <c r="C776" t="s">
        <v>3313</v>
      </c>
    </row>
    <row r="777" spans="1:3" ht="15">
      <c r="A777" s="199" t="s">
        <v>4719</v>
      </c>
      <c r="B777" s="13" t="s">
        <v>4720</v>
      </c>
      <c r="C777" t="s">
        <v>3313</v>
      </c>
    </row>
    <row r="778" spans="1:3" ht="15">
      <c r="A778" s="199" t="s">
        <v>4721</v>
      </c>
      <c r="B778" s="13" t="s">
        <v>4722</v>
      </c>
      <c r="C778" t="s">
        <v>3382</v>
      </c>
    </row>
    <row r="779" spans="1:3" ht="15">
      <c r="A779" s="199" t="s">
        <v>4723</v>
      </c>
      <c r="B779" s="13" t="s">
        <v>4724</v>
      </c>
      <c r="C779" t="s">
        <v>3313</v>
      </c>
    </row>
    <row r="780" spans="1:3" ht="15">
      <c r="A780" s="199" t="s">
        <v>4725</v>
      </c>
      <c r="B780" s="13" t="s">
        <v>4726</v>
      </c>
      <c r="C780" t="s">
        <v>3313</v>
      </c>
    </row>
    <row r="781" spans="1:3" ht="15">
      <c r="A781" s="199" t="s">
        <v>4727</v>
      </c>
      <c r="B781" s="13" t="s">
        <v>4728</v>
      </c>
      <c r="C781" t="s">
        <v>3313</v>
      </c>
    </row>
    <row r="782" spans="1:3" ht="15">
      <c r="A782" s="199" t="s">
        <v>4729</v>
      </c>
      <c r="B782" s="13" t="s">
        <v>4730</v>
      </c>
      <c r="C782" t="s">
        <v>3313</v>
      </c>
    </row>
    <row r="783" spans="1:3" ht="15">
      <c r="A783" s="199" t="s">
        <v>4731</v>
      </c>
      <c r="B783" s="13" t="s">
        <v>4732</v>
      </c>
      <c r="C783" t="s">
        <v>3313</v>
      </c>
    </row>
    <row r="784" spans="1:3" ht="15">
      <c r="A784" s="199" t="s">
        <v>4733</v>
      </c>
      <c r="B784" s="13" t="s">
        <v>4734</v>
      </c>
      <c r="C784" t="s">
        <v>3313</v>
      </c>
    </row>
    <row r="785" spans="1:3" ht="15">
      <c r="A785" s="199" t="s">
        <v>4735</v>
      </c>
      <c r="B785" s="13" t="s">
        <v>4736</v>
      </c>
      <c r="C785" t="s">
        <v>3313</v>
      </c>
    </row>
    <row r="786" spans="1:3" ht="15">
      <c r="A786" s="199" t="s">
        <v>4737</v>
      </c>
      <c r="B786" s="13" t="s">
        <v>4738</v>
      </c>
      <c r="C786" t="s">
        <v>3313</v>
      </c>
    </row>
    <row r="787" spans="1:3" ht="15">
      <c r="A787" s="199" t="s">
        <v>4739</v>
      </c>
      <c r="B787" s="13" t="s">
        <v>4740</v>
      </c>
      <c r="C787" t="s">
        <v>3313</v>
      </c>
    </row>
    <row r="788" spans="1:3" ht="15">
      <c r="A788" s="199" t="s">
        <v>4741</v>
      </c>
      <c r="B788" s="13" t="s">
        <v>4742</v>
      </c>
      <c r="C788" t="s">
        <v>3382</v>
      </c>
    </row>
    <row r="789" spans="1:3" ht="15">
      <c r="A789" s="199" t="s">
        <v>4743</v>
      </c>
      <c r="B789" s="13" t="s">
        <v>4744</v>
      </c>
      <c r="C789" t="s">
        <v>3313</v>
      </c>
    </row>
    <row r="790" spans="1:3" ht="15">
      <c r="A790" s="199" t="s">
        <v>4745</v>
      </c>
      <c r="B790" s="13" t="s">
        <v>4746</v>
      </c>
      <c r="C790" t="s">
        <v>3313</v>
      </c>
    </row>
    <row r="791" spans="1:3" ht="15">
      <c r="A791" s="199" t="s">
        <v>4747</v>
      </c>
      <c r="B791" s="13" t="s">
        <v>4748</v>
      </c>
      <c r="C791" t="s">
        <v>3313</v>
      </c>
    </row>
    <row r="792" spans="1:3" ht="15">
      <c r="A792" s="199" t="s">
        <v>4749</v>
      </c>
      <c r="B792" s="13" t="s">
        <v>4750</v>
      </c>
      <c r="C792" t="s">
        <v>3313</v>
      </c>
    </row>
    <row r="793" spans="1:3" ht="15">
      <c r="A793" s="199" t="s">
        <v>4751</v>
      </c>
      <c r="B793" s="13" t="s">
        <v>4752</v>
      </c>
      <c r="C793" t="s">
        <v>3313</v>
      </c>
    </row>
    <row r="794" spans="1:3" ht="15">
      <c r="A794" s="199" t="s">
        <v>4753</v>
      </c>
      <c r="B794" s="13" t="s">
        <v>4754</v>
      </c>
      <c r="C794" t="s">
        <v>3313</v>
      </c>
    </row>
    <row r="795" spans="1:3" ht="15">
      <c r="A795" s="199" t="s">
        <v>4755</v>
      </c>
      <c r="B795" s="13" t="s">
        <v>4756</v>
      </c>
      <c r="C795" t="s">
        <v>3313</v>
      </c>
    </row>
    <row r="796" spans="1:3" ht="15">
      <c r="A796" s="199" t="s">
        <v>4757</v>
      </c>
      <c r="B796" s="13" t="s">
        <v>4758</v>
      </c>
      <c r="C796" t="s">
        <v>3313</v>
      </c>
    </row>
    <row r="797" spans="1:3" ht="15">
      <c r="A797" s="199" t="s">
        <v>4759</v>
      </c>
      <c r="B797" s="13" t="s">
        <v>4760</v>
      </c>
      <c r="C797" t="s">
        <v>3313</v>
      </c>
    </row>
    <row r="798" spans="1:3" ht="15">
      <c r="A798" s="199" t="s">
        <v>4761</v>
      </c>
      <c r="B798" s="13" t="s">
        <v>4762</v>
      </c>
      <c r="C798" t="s">
        <v>3313</v>
      </c>
    </row>
    <row r="799" spans="1:3" ht="15">
      <c r="A799" s="199" t="s">
        <v>4763</v>
      </c>
      <c r="B799" s="13" t="s">
        <v>4764</v>
      </c>
      <c r="C799" t="s">
        <v>3382</v>
      </c>
    </row>
    <row r="800" spans="1:3" ht="15">
      <c r="A800" s="199" t="s">
        <v>4765</v>
      </c>
      <c r="B800" s="13" t="s">
        <v>4688</v>
      </c>
      <c r="C800" t="s">
        <v>3313</v>
      </c>
    </row>
    <row r="801" spans="1:3" ht="15">
      <c r="A801" s="199" t="s">
        <v>4766</v>
      </c>
      <c r="B801" s="13" t="s">
        <v>4767</v>
      </c>
      <c r="C801" t="s">
        <v>3313</v>
      </c>
    </row>
    <row r="802" spans="1:3" ht="15">
      <c r="A802" s="199" t="s">
        <v>4768</v>
      </c>
      <c r="B802" s="13" t="s">
        <v>4769</v>
      </c>
      <c r="C802" t="s">
        <v>3313</v>
      </c>
    </row>
    <row r="803" spans="1:3" ht="15">
      <c r="A803" s="199" t="s">
        <v>4770</v>
      </c>
      <c r="B803" s="13" t="s">
        <v>3790</v>
      </c>
      <c r="C803" t="s">
        <v>3313</v>
      </c>
    </row>
    <row r="804" spans="1:3" ht="15">
      <c r="A804" s="199" t="s">
        <v>4771</v>
      </c>
      <c r="B804" s="13" t="s">
        <v>4772</v>
      </c>
      <c r="C804" t="s">
        <v>3313</v>
      </c>
    </row>
    <row r="805" spans="1:3" ht="15">
      <c r="A805" s="199" t="s">
        <v>4773</v>
      </c>
      <c r="B805" s="13" t="s">
        <v>4774</v>
      </c>
      <c r="C805" t="s">
        <v>3313</v>
      </c>
    </row>
    <row r="806" spans="1:3" ht="15">
      <c r="A806" s="199" t="s">
        <v>4775</v>
      </c>
      <c r="B806" s="13" t="s">
        <v>4776</v>
      </c>
      <c r="C806" t="s">
        <v>3313</v>
      </c>
    </row>
    <row r="807" spans="1:3" ht="15">
      <c r="A807" s="199" t="s">
        <v>4777</v>
      </c>
      <c r="B807" s="13" t="s">
        <v>4778</v>
      </c>
      <c r="C807" t="s">
        <v>3313</v>
      </c>
    </row>
    <row r="808" spans="1:3" ht="15">
      <c r="A808" s="199" t="s">
        <v>4779</v>
      </c>
      <c r="B808" s="13" t="s">
        <v>4780</v>
      </c>
      <c r="C808" t="s">
        <v>3313</v>
      </c>
    </row>
    <row r="809" spans="1:3" ht="15">
      <c r="A809" s="199" t="s">
        <v>4781</v>
      </c>
      <c r="B809" s="13" t="s">
        <v>4782</v>
      </c>
      <c r="C809" t="s">
        <v>3313</v>
      </c>
    </row>
    <row r="810" spans="1:3" ht="15">
      <c r="A810" s="199" t="s">
        <v>4783</v>
      </c>
      <c r="B810" s="13" t="s">
        <v>4784</v>
      </c>
      <c r="C810" t="s">
        <v>3382</v>
      </c>
    </row>
    <row r="811" spans="1:3" ht="15">
      <c r="A811" s="199" t="s">
        <v>4785</v>
      </c>
      <c r="B811" s="13" t="s">
        <v>4786</v>
      </c>
      <c r="C811" t="s">
        <v>3313</v>
      </c>
    </row>
    <row r="812" spans="1:3" ht="15">
      <c r="A812" s="199" t="s">
        <v>4787</v>
      </c>
      <c r="B812" s="13" t="s">
        <v>4788</v>
      </c>
      <c r="C812" t="s">
        <v>3313</v>
      </c>
    </row>
    <row r="813" spans="1:3" ht="15">
      <c r="A813" s="199" t="s">
        <v>4789</v>
      </c>
      <c r="B813" s="13" t="s">
        <v>4790</v>
      </c>
      <c r="C813" t="s">
        <v>3313</v>
      </c>
    </row>
    <row r="814" spans="1:3" ht="15">
      <c r="A814" s="199" t="s">
        <v>4791</v>
      </c>
      <c r="B814" s="13" t="s">
        <v>4792</v>
      </c>
      <c r="C814" t="s">
        <v>3313</v>
      </c>
    </row>
    <row r="815" spans="1:3" ht="15">
      <c r="A815" s="199" t="s">
        <v>4793</v>
      </c>
      <c r="B815" s="13" t="s">
        <v>4794</v>
      </c>
      <c r="C815" t="s">
        <v>3382</v>
      </c>
    </row>
    <row r="816" spans="1:3" ht="15">
      <c r="A816" s="199" t="s">
        <v>4795</v>
      </c>
      <c r="B816" s="13" t="s">
        <v>4796</v>
      </c>
      <c r="C816" t="s">
        <v>3313</v>
      </c>
    </row>
    <row r="817" spans="1:3" ht="15">
      <c r="A817" s="199" t="s">
        <v>4797</v>
      </c>
      <c r="B817" s="13" t="s">
        <v>4798</v>
      </c>
      <c r="C817" t="s">
        <v>3313</v>
      </c>
    </row>
    <row r="818" spans="1:3" ht="15">
      <c r="A818" s="199" t="s">
        <v>4799</v>
      </c>
      <c r="B818" s="13" t="s">
        <v>4800</v>
      </c>
      <c r="C818" t="s">
        <v>3313</v>
      </c>
    </row>
    <row r="819" spans="1:3" ht="15">
      <c r="A819" s="199" t="s">
        <v>4801</v>
      </c>
      <c r="B819" s="13" t="s">
        <v>4514</v>
      </c>
      <c r="C819" t="s">
        <v>3313</v>
      </c>
    </row>
    <row r="820" spans="1:3" ht="15">
      <c r="A820" s="199" t="s">
        <v>4802</v>
      </c>
      <c r="B820" s="13" t="s">
        <v>4803</v>
      </c>
      <c r="C820" t="s">
        <v>3313</v>
      </c>
    </row>
    <row r="821" spans="1:3" ht="15">
      <c r="A821" s="199" t="s">
        <v>4804</v>
      </c>
      <c r="B821" s="13" t="s">
        <v>4805</v>
      </c>
      <c r="C821" t="s">
        <v>3313</v>
      </c>
    </row>
    <row r="822" spans="1:3" ht="15">
      <c r="A822" s="199" t="s">
        <v>4806</v>
      </c>
      <c r="B822" s="13" t="s">
        <v>4807</v>
      </c>
      <c r="C822" t="s">
        <v>3313</v>
      </c>
    </row>
    <row r="823" spans="1:3" ht="15">
      <c r="A823" s="199" t="s">
        <v>4808</v>
      </c>
      <c r="B823" s="13" t="s">
        <v>4809</v>
      </c>
      <c r="C823" t="s">
        <v>3313</v>
      </c>
    </row>
    <row r="824" spans="1:3" ht="15">
      <c r="A824" s="199" t="s">
        <v>4810</v>
      </c>
      <c r="B824" s="13" t="s">
        <v>4811</v>
      </c>
      <c r="C824" t="s">
        <v>3313</v>
      </c>
    </row>
    <row r="825" spans="1:3" ht="15">
      <c r="A825" s="199" t="s">
        <v>4812</v>
      </c>
      <c r="B825" s="13" t="s">
        <v>4813</v>
      </c>
      <c r="C825" t="s">
        <v>3313</v>
      </c>
    </row>
    <row r="826" spans="1:3" ht="15">
      <c r="A826" s="199" t="s">
        <v>4814</v>
      </c>
      <c r="B826" s="13" t="s">
        <v>4815</v>
      </c>
      <c r="C826" t="s">
        <v>3382</v>
      </c>
    </row>
    <row r="827" spans="1:3" ht="15">
      <c r="A827" s="199" t="s">
        <v>4816</v>
      </c>
      <c r="B827" s="13" t="s">
        <v>4817</v>
      </c>
      <c r="C827" t="s">
        <v>3313</v>
      </c>
    </row>
    <row r="828" spans="1:3" ht="15">
      <c r="A828" s="199" t="s">
        <v>4818</v>
      </c>
      <c r="B828" s="13" t="s">
        <v>4819</v>
      </c>
      <c r="C828" t="s">
        <v>3313</v>
      </c>
    </row>
    <row r="829" spans="1:3" ht="15">
      <c r="A829" s="199" t="s">
        <v>4820</v>
      </c>
      <c r="B829" s="13" t="s">
        <v>4821</v>
      </c>
      <c r="C829" t="s">
        <v>3313</v>
      </c>
    </row>
    <row r="830" spans="1:3" ht="15">
      <c r="A830" s="199" t="s">
        <v>4822</v>
      </c>
      <c r="B830" s="13" t="s">
        <v>4823</v>
      </c>
      <c r="C830" t="s">
        <v>3313</v>
      </c>
    </row>
    <row r="831" spans="1:3" ht="15">
      <c r="A831" s="199" t="s">
        <v>4824</v>
      </c>
      <c r="B831" s="13" t="s">
        <v>4825</v>
      </c>
      <c r="C831" t="s">
        <v>3313</v>
      </c>
    </row>
    <row r="832" spans="1:3" ht="15">
      <c r="A832" s="199" t="s">
        <v>4826</v>
      </c>
      <c r="B832" s="13" t="s">
        <v>4827</v>
      </c>
      <c r="C832" t="s">
        <v>3313</v>
      </c>
    </row>
    <row r="833" spans="1:3" ht="15">
      <c r="A833" s="199" t="s">
        <v>4828</v>
      </c>
      <c r="B833" s="13" t="s">
        <v>4829</v>
      </c>
      <c r="C833" t="s">
        <v>3382</v>
      </c>
    </row>
    <row r="834" spans="1:3" ht="15">
      <c r="A834" s="199" t="s">
        <v>4830</v>
      </c>
      <c r="B834" s="13" t="s">
        <v>4831</v>
      </c>
      <c r="C834" t="s">
        <v>3313</v>
      </c>
    </row>
    <row r="835" spans="1:3" ht="15">
      <c r="A835" s="199" t="s">
        <v>4832</v>
      </c>
      <c r="B835" s="13" t="s">
        <v>4833</v>
      </c>
      <c r="C835" t="s">
        <v>3313</v>
      </c>
    </row>
    <row r="836" spans="1:3" ht="15">
      <c r="A836" s="199" t="s">
        <v>4834</v>
      </c>
      <c r="B836" s="13" t="s">
        <v>4835</v>
      </c>
      <c r="C836" t="s">
        <v>3313</v>
      </c>
    </row>
    <row r="837" spans="1:3" ht="15">
      <c r="A837" s="199" t="s">
        <v>4836</v>
      </c>
      <c r="B837" s="13" t="s">
        <v>4837</v>
      </c>
      <c r="C837" t="s">
        <v>3313</v>
      </c>
    </row>
    <row r="838" spans="1:3" ht="15">
      <c r="A838" s="199" t="s">
        <v>4838</v>
      </c>
      <c r="B838" s="13" t="s">
        <v>4839</v>
      </c>
      <c r="C838" t="s">
        <v>3313</v>
      </c>
    </row>
    <row r="839" spans="1:3" ht="15">
      <c r="A839" s="199" t="s">
        <v>4840</v>
      </c>
      <c r="B839" s="13" t="s">
        <v>4841</v>
      </c>
      <c r="C839" t="s">
        <v>3313</v>
      </c>
    </row>
    <row r="840" spans="1:3" ht="15">
      <c r="A840" s="199" t="s">
        <v>4842</v>
      </c>
      <c r="B840" s="13" t="s">
        <v>4843</v>
      </c>
      <c r="C840" t="s">
        <v>3313</v>
      </c>
    </row>
    <row r="841" spans="1:3" ht="15">
      <c r="A841" s="199" t="s">
        <v>4844</v>
      </c>
      <c r="B841" s="13" t="s">
        <v>4845</v>
      </c>
      <c r="C841" t="s">
        <v>3313</v>
      </c>
    </row>
    <row r="842" spans="1:3" ht="15">
      <c r="A842" s="199" t="s">
        <v>4846</v>
      </c>
      <c r="B842" s="13" t="s">
        <v>4847</v>
      </c>
      <c r="C842" t="s">
        <v>3313</v>
      </c>
    </row>
    <row r="843" spans="1:3" ht="15">
      <c r="A843" s="199" t="s">
        <v>4848</v>
      </c>
      <c r="B843" s="13" t="s">
        <v>4849</v>
      </c>
      <c r="C843" t="s">
        <v>3313</v>
      </c>
    </row>
    <row r="844" spans="1:3" ht="15">
      <c r="A844" s="199" t="s">
        <v>4850</v>
      </c>
      <c r="B844" s="13" t="s">
        <v>4851</v>
      </c>
      <c r="C844" t="s">
        <v>3382</v>
      </c>
    </row>
    <row r="845" spans="1:3" ht="15">
      <c r="A845" s="199" t="s">
        <v>4852</v>
      </c>
      <c r="B845" s="13" t="s">
        <v>4853</v>
      </c>
      <c r="C845" t="s">
        <v>3313</v>
      </c>
    </row>
    <row r="846" spans="1:3" ht="15">
      <c r="A846" s="199" t="s">
        <v>4854</v>
      </c>
      <c r="B846" s="13" t="s">
        <v>4855</v>
      </c>
      <c r="C846" t="s">
        <v>3313</v>
      </c>
    </row>
    <row r="847" spans="1:3" ht="15">
      <c r="A847" s="199" t="s">
        <v>4856</v>
      </c>
      <c r="B847" s="13" t="s">
        <v>4857</v>
      </c>
      <c r="C847" t="s">
        <v>3313</v>
      </c>
    </row>
    <row r="848" spans="1:3" ht="15">
      <c r="A848" s="199" t="s">
        <v>4858</v>
      </c>
      <c r="B848" s="13" t="s">
        <v>4859</v>
      </c>
      <c r="C848" t="s">
        <v>3313</v>
      </c>
    </row>
    <row r="849" spans="1:3" ht="15">
      <c r="A849" s="199" t="s">
        <v>4860</v>
      </c>
      <c r="B849" s="13" t="s">
        <v>4861</v>
      </c>
      <c r="C849" t="s">
        <v>63</v>
      </c>
    </row>
    <row r="850" spans="1:3" ht="15">
      <c r="A850" s="199" t="s">
        <v>4862</v>
      </c>
      <c r="B850" s="13" t="s">
        <v>4863</v>
      </c>
      <c r="C850" t="s">
        <v>3313</v>
      </c>
    </row>
    <row r="851" spans="1:3" ht="15">
      <c r="A851" s="199" t="s">
        <v>4864</v>
      </c>
      <c r="B851" s="13" t="s">
        <v>4865</v>
      </c>
      <c r="C851" t="s">
        <v>3313</v>
      </c>
    </row>
    <row r="852" spans="1:3" ht="15">
      <c r="A852" s="199" t="s">
        <v>4866</v>
      </c>
      <c r="B852" s="13" t="s">
        <v>4867</v>
      </c>
      <c r="C852" t="s">
        <v>3313</v>
      </c>
    </row>
    <row r="853" spans="1:3" ht="15">
      <c r="A853" s="199" t="s">
        <v>4868</v>
      </c>
      <c r="B853" s="13" t="s">
        <v>4869</v>
      </c>
      <c r="C853" t="s">
        <v>3313</v>
      </c>
    </row>
    <row r="854" spans="1:3" ht="15">
      <c r="A854" s="199" t="s">
        <v>4870</v>
      </c>
      <c r="B854" s="13" t="s">
        <v>4871</v>
      </c>
      <c r="C854" t="s">
        <v>3313</v>
      </c>
    </row>
    <row r="855" spans="1:3" ht="15">
      <c r="A855" s="199" t="s">
        <v>4872</v>
      </c>
      <c r="B855" s="13" t="s">
        <v>4873</v>
      </c>
      <c r="C855" t="s">
        <v>3313</v>
      </c>
    </row>
    <row r="856" spans="1:3" ht="15">
      <c r="A856" s="199" t="s">
        <v>4874</v>
      </c>
      <c r="B856" s="13" t="s">
        <v>4875</v>
      </c>
      <c r="C856" t="s">
        <v>3313</v>
      </c>
    </row>
    <row r="857" spans="1:3" ht="15">
      <c r="A857" s="199" t="s">
        <v>4876</v>
      </c>
      <c r="B857" s="13" t="s">
        <v>4877</v>
      </c>
      <c r="C857" t="s">
        <v>3313</v>
      </c>
    </row>
    <row r="858" spans="1:3" ht="15">
      <c r="A858" s="199" t="s">
        <v>4878</v>
      </c>
      <c r="B858" s="13" t="s">
        <v>4712</v>
      </c>
      <c r="C858" t="s">
        <v>3313</v>
      </c>
    </row>
    <row r="859" spans="1:3" ht="15">
      <c r="A859" s="199" t="s">
        <v>4879</v>
      </c>
      <c r="B859" s="13" t="s">
        <v>4880</v>
      </c>
      <c r="C859" t="s">
        <v>3313</v>
      </c>
    </row>
    <row r="860" spans="1:3" ht="15">
      <c r="A860" s="199" t="s">
        <v>4881</v>
      </c>
      <c r="B860" s="13" t="s">
        <v>4882</v>
      </c>
      <c r="C860" t="s">
        <v>3313</v>
      </c>
    </row>
    <row r="861" spans="1:3" ht="15">
      <c r="A861" s="199" t="s">
        <v>4883</v>
      </c>
      <c r="B861" s="13" t="s">
        <v>4884</v>
      </c>
      <c r="C861" t="s">
        <v>3313</v>
      </c>
    </row>
    <row r="862" spans="1:3" ht="15">
      <c r="A862" s="199" t="s">
        <v>4885</v>
      </c>
      <c r="B862" s="13" t="s">
        <v>4886</v>
      </c>
      <c r="C862" t="s">
        <v>3313</v>
      </c>
    </row>
    <row r="863" spans="1:3" ht="15">
      <c r="A863" s="199" t="s">
        <v>4887</v>
      </c>
      <c r="B863" s="13" t="s">
        <v>4888</v>
      </c>
      <c r="C863" t="s">
        <v>3313</v>
      </c>
    </row>
    <row r="864" spans="1:3" ht="15">
      <c r="A864" s="199" t="s">
        <v>4889</v>
      </c>
      <c r="B864" s="13" t="s">
        <v>4890</v>
      </c>
      <c r="C864" t="s">
        <v>3313</v>
      </c>
    </row>
    <row r="865" spans="1:3" ht="15">
      <c r="A865" s="199" t="s">
        <v>4891</v>
      </c>
      <c r="B865" s="13" t="s">
        <v>4892</v>
      </c>
      <c r="C865" t="s">
        <v>3313</v>
      </c>
    </row>
    <row r="866" spans="1:3" ht="15">
      <c r="A866" s="199" t="s">
        <v>4893</v>
      </c>
      <c r="B866" s="13" t="s">
        <v>4894</v>
      </c>
      <c r="C866" t="s">
        <v>63</v>
      </c>
    </row>
    <row r="867" spans="1:3" ht="15">
      <c r="A867" s="199" t="s">
        <v>4895</v>
      </c>
      <c r="B867" s="13" t="s">
        <v>4896</v>
      </c>
      <c r="C867" t="s">
        <v>3382</v>
      </c>
    </row>
    <row r="868" spans="1:3" ht="15">
      <c r="A868" s="199" t="s">
        <v>4897</v>
      </c>
      <c r="B868" s="13" t="s">
        <v>4898</v>
      </c>
      <c r="C868" t="s">
        <v>3313</v>
      </c>
    </row>
    <row r="869" spans="1:3" ht="15">
      <c r="A869" s="199" t="s">
        <v>4899</v>
      </c>
      <c r="B869" s="13" t="s">
        <v>4900</v>
      </c>
      <c r="C869" t="s">
        <v>3313</v>
      </c>
    </row>
    <row r="870" spans="1:3" ht="15">
      <c r="A870" s="199" t="s">
        <v>4901</v>
      </c>
      <c r="B870" s="13" t="s">
        <v>4902</v>
      </c>
      <c r="C870" t="s">
        <v>3313</v>
      </c>
    </row>
    <row r="871" spans="1:3" ht="15">
      <c r="A871" s="199" t="s">
        <v>4903</v>
      </c>
      <c r="B871" s="13" t="s">
        <v>4904</v>
      </c>
      <c r="C871" t="s">
        <v>3313</v>
      </c>
    </row>
    <row r="872" spans="1:3" ht="15">
      <c r="A872" s="199" t="s">
        <v>4905</v>
      </c>
      <c r="B872" s="13" t="s">
        <v>4906</v>
      </c>
      <c r="C872" t="s">
        <v>3313</v>
      </c>
    </row>
    <row r="873" spans="1:3" ht="15">
      <c r="A873" s="199" t="s">
        <v>4907</v>
      </c>
      <c r="B873" s="13" t="s">
        <v>4908</v>
      </c>
      <c r="C873" t="s">
        <v>3313</v>
      </c>
    </row>
    <row r="874" spans="1:3" ht="15">
      <c r="A874" s="199" t="s">
        <v>4909</v>
      </c>
      <c r="B874" s="13" t="s">
        <v>4910</v>
      </c>
      <c r="C874" t="s">
        <v>3313</v>
      </c>
    </row>
    <row r="875" spans="1:3" ht="15">
      <c r="A875" s="199" t="s">
        <v>4911</v>
      </c>
      <c r="B875" s="13" t="s">
        <v>4912</v>
      </c>
      <c r="C875" t="s">
        <v>3313</v>
      </c>
    </row>
    <row r="876" spans="1:3" ht="15">
      <c r="A876" s="199" t="s">
        <v>4913</v>
      </c>
      <c r="B876" s="13" t="s">
        <v>4914</v>
      </c>
      <c r="C876" t="s">
        <v>3313</v>
      </c>
    </row>
    <row r="877" spans="1:3" ht="15">
      <c r="A877" s="199" t="s">
        <v>4915</v>
      </c>
      <c r="B877" s="13" t="s">
        <v>4916</v>
      </c>
      <c r="C877" t="s">
        <v>3313</v>
      </c>
    </row>
    <row r="878" spans="1:3" ht="15">
      <c r="A878" s="199" t="s">
        <v>4917</v>
      </c>
      <c r="B878" s="13" t="s">
        <v>4918</v>
      </c>
      <c r="C878" t="s">
        <v>3313</v>
      </c>
    </row>
    <row r="879" spans="1:3" ht="15">
      <c r="A879" s="199" t="s">
        <v>4919</v>
      </c>
      <c r="B879" s="13" t="s">
        <v>4920</v>
      </c>
      <c r="C879" t="s">
        <v>3382</v>
      </c>
    </row>
    <row r="880" spans="1:3" ht="15">
      <c r="A880" s="199" t="s">
        <v>4921</v>
      </c>
      <c r="B880" s="13" t="s">
        <v>4922</v>
      </c>
      <c r="C880" t="s">
        <v>3313</v>
      </c>
    </row>
    <row r="881" spans="1:3" ht="15">
      <c r="A881" s="199" t="s">
        <v>4923</v>
      </c>
      <c r="B881" s="13" t="s">
        <v>4924</v>
      </c>
      <c r="C881" t="s">
        <v>3313</v>
      </c>
    </row>
    <row r="882" spans="1:3" ht="15">
      <c r="A882" s="199" t="s">
        <v>4925</v>
      </c>
      <c r="B882" s="13" t="s">
        <v>4926</v>
      </c>
      <c r="C882" t="s">
        <v>3313</v>
      </c>
    </row>
    <row r="883" spans="1:3" ht="15">
      <c r="A883" s="199" t="s">
        <v>4927</v>
      </c>
      <c r="B883" s="13" t="s">
        <v>4928</v>
      </c>
      <c r="C883" t="s">
        <v>3313</v>
      </c>
    </row>
    <row r="884" spans="1:3" ht="15">
      <c r="A884" s="199" t="s">
        <v>4929</v>
      </c>
      <c r="B884" s="13" t="s">
        <v>4930</v>
      </c>
      <c r="C884" t="s">
        <v>3313</v>
      </c>
    </row>
    <row r="885" spans="1:3" ht="15">
      <c r="A885" s="199" t="s">
        <v>4931</v>
      </c>
      <c r="B885" s="13" t="s">
        <v>4932</v>
      </c>
      <c r="C885" t="s">
        <v>3313</v>
      </c>
    </row>
    <row r="886" spans="1:3" ht="15">
      <c r="A886" s="199" t="s">
        <v>4933</v>
      </c>
      <c r="B886" s="13" t="s">
        <v>4934</v>
      </c>
      <c r="C886" t="s">
        <v>3313</v>
      </c>
    </row>
    <row r="887" spans="1:3" ht="15">
      <c r="A887" s="199" t="s">
        <v>4935</v>
      </c>
      <c r="B887" s="13" t="s">
        <v>4936</v>
      </c>
      <c r="C887" t="s">
        <v>3382</v>
      </c>
    </row>
    <row r="888" spans="1:3" ht="15">
      <c r="A888" s="199" t="s">
        <v>4937</v>
      </c>
      <c r="B888" s="13" t="s">
        <v>4904</v>
      </c>
      <c r="C888" t="s">
        <v>3313</v>
      </c>
    </row>
    <row r="889" spans="1:3" ht="15">
      <c r="A889" s="199" t="s">
        <v>4938</v>
      </c>
      <c r="B889" s="13" t="s">
        <v>4939</v>
      </c>
      <c r="C889" t="s">
        <v>3313</v>
      </c>
    </row>
    <row r="890" spans="1:3" ht="15">
      <c r="A890" s="199" t="s">
        <v>4940</v>
      </c>
      <c r="B890" s="13" t="s">
        <v>4941</v>
      </c>
      <c r="C890" t="s">
        <v>3313</v>
      </c>
    </row>
    <row r="891" spans="1:3" ht="15">
      <c r="A891" s="199" t="s">
        <v>4942</v>
      </c>
      <c r="B891" s="13" t="s">
        <v>4943</v>
      </c>
      <c r="C891" t="s">
        <v>3313</v>
      </c>
    </row>
    <row r="892" spans="1:3" ht="15">
      <c r="A892" s="199" t="s">
        <v>4944</v>
      </c>
      <c r="B892" s="13" t="s">
        <v>4945</v>
      </c>
      <c r="C892" t="s">
        <v>3313</v>
      </c>
    </row>
    <row r="893" spans="1:3" ht="15">
      <c r="A893" s="199" t="s">
        <v>4946</v>
      </c>
      <c r="B893" s="13" t="s">
        <v>4947</v>
      </c>
      <c r="C893" t="s">
        <v>3313</v>
      </c>
    </row>
    <row r="894" spans="1:3" ht="15">
      <c r="A894" s="199" t="s">
        <v>4948</v>
      </c>
      <c r="B894" s="13" t="s">
        <v>4949</v>
      </c>
      <c r="C894" t="s">
        <v>3313</v>
      </c>
    </row>
    <row r="895" spans="1:3" ht="15">
      <c r="A895" s="199" t="s">
        <v>4950</v>
      </c>
      <c r="B895" s="13" t="s">
        <v>4951</v>
      </c>
      <c r="C895" t="s">
        <v>3313</v>
      </c>
    </row>
    <row r="896" spans="1:3" ht="15">
      <c r="A896" s="199" t="s">
        <v>4952</v>
      </c>
      <c r="B896" s="13" t="s">
        <v>4953</v>
      </c>
      <c r="C896" t="s">
        <v>3313</v>
      </c>
    </row>
    <row r="897" spans="1:3" ht="15">
      <c r="A897" s="199" t="s">
        <v>4954</v>
      </c>
      <c r="B897" s="13" t="s">
        <v>4955</v>
      </c>
      <c r="C897" t="s">
        <v>3313</v>
      </c>
    </row>
    <row r="898" spans="1:3" ht="15">
      <c r="A898" s="199" t="s">
        <v>4956</v>
      </c>
      <c r="B898" s="13" t="s">
        <v>4957</v>
      </c>
      <c r="C898" t="s">
        <v>3382</v>
      </c>
    </row>
    <row r="899" spans="1:3" ht="15">
      <c r="A899" s="199" t="s">
        <v>4958</v>
      </c>
      <c r="B899" s="13" t="s">
        <v>4959</v>
      </c>
      <c r="C899" t="s">
        <v>3313</v>
      </c>
    </row>
    <row r="900" spans="1:3" ht="15">
      <c r="A900" s="199" t="s">
        <v>4960</v>
      </c>
      <c r="B900" s="13" t="s">
        <v>4961</v>
      </c>
      <c r="C900" t="s">
        <v>3313</v>
      </c>
    </row>
    <row r="901" spans="1:3" ht="15">
      <c r="A901" s="199" t="s">
        <v>4962</v>
      </c>
      <c r="B901" s="13" t="s">
        <v>4963</v>
      </c>
      <c r="C901" t="s">
        <v>3313</v>
      </c>
    </row>
    <row r="902" spans="1:3" ht="15">
      <c r="A902" s="199" t="s">
        <v>4964</v>
      </c>
      <c r="B902" s="13" t="s">
        <v>4965</v>
      </c>
      <c r="C902" t="s">
        <v>3313</v>
      </c>
    </row>
    <row r="903" spans="1:3" ht="15">
      <c r="A903" s="199" t="s">
        <v>4966</v>
      </c>
      <c r="B903" s="13" t="s">
        <v>4967</v>
      </c>
      <c r="C903" t="s">
        <v>3313</v>
      </c>
    </row>
    <row r="904" spans="1:3" ht="15">
      <c r="A904" s="199" t="s">
        <v>4968</v>
      </c>
      <c r="B904" s="13" t="s">
        <v>4969</v>
      </c>
      <c r="C904" t="s">
        <v>3313</v>
      </c>
    </row>
    <row r="905" spans="1:3" ht="15">
      <c r="A905" s="199" t="s">
        <v>4970</v>
      </c>
      <c r="B905" s="13" t="s">
        <v>4971</v>
      </c>
      <c r="C905" t="s">
        <v>3382</v>
      </c>
    </row>
    <row r="906" spans="1:3" ht="15">
      <c r="A906" s="199" t="s">
        <v>4972</v>
      </c>
      <c r="B906" s="13" t="s">
        <v>4973</v>
      </c>
      <c r="C906" t="s">
        <v>3313</v>
      </c>
    </row>
    <row r="907" spans="1:3" ht="15">
      <c r="A907" s="199" t="s">
        <v>4974</v>
      </c>
      <c r="B907" s="13" t="s">
        <v>4975</v>
      </c>
      <c r="C907" t="s">
        <v>3313</v>
      </c>
    </row>
    <row r="908" spans="1:3" ht="15">
      <c r="A908" s="199" t="s">
        <v>4976</v>
      </c>
      <c r="B908" s="13" t="s">
        <v>4977</v>
      </c>
      <c r="C908" t="s">
        <v>3313</v>
      </c>
    </row>
    <row r="909" spans="1:3" ht="15">
      <c r="A909" s="199" t="s">
        <v>4978</v>
      </c>
      <c r="B909" s="13" t="s">
        <v>4979</v>
      </c>
      <c r="C909" t="s">
        <v>3313</v>
      </c>
    </row>
    <row r="910" spans="1:3" ht="15">
      <c r="A910" s="199" t="s">
        <v>4980</v>
      </c>
      <c r="B910" s="13" t="s">
        <v>4981</v>
      </c>
      <c r="C910" t="s">
        <v>3313</v>
      </c>
    </row>
    <row r="911" spans="1:3" ht="15">
      <c r="A911" s="199" t="s">
        <v>4982</v>
      </c>
      <c r="B911" s="13" t="s">
        <v>4983</v>
      </c>
      <c r="C911" t="s">
        <v>3313</v>
      </c>
    </row>
    <row r="912" spans="1:3" ht="15">
      <c r="A912" s="199" t="s">
        <v>4984</v>
      </c>
      <c r="B912" s="13" t="s">
        <v>4985</v>
      </c>
      <c r="C912" t="s">
        <v>3313</v>
      </c>
    </row>
    <row r="913" spans="1:3" ht="15">
      <c r="A913" s="199" t="s">
        <v>4986</v>
      </c>
      <c r="B913" s="13" t="s">
        <v>4987</v>
      </c>
      <c r="C913" t="s">
        <v>3313</v>
      </c>
    </row>
    <row r="914" spans="1:3" ht="15">
      <c r="A914" s="199" t="s">
        <v>4988</v>
      </c>
      <c r="B914" s="13" t="s">
        <v>4989</v>
      </c>
      <c r="C914" t="s">
        <v>3313</v>
      </c>
    </row>
    <row r="915" spans="1:3" ht="15">
      <c r="A915" s="199" t="s">
        <v>4990</v>
      </c>
      <c r="B915" s="13" t="s">
        <v>4991</v>
      </c>
      <c r="C915" t="s">
        <v>3382</v>
      </c>
    </row>
    <row r="916" spans="1:3" ht="15">
      <c r="A916" s="199" t="s">
        <v>4992</v>
      </c>
      <c r="B916" s="13" t="s">
        <v>3329</v>
      </c>
      <c r="C916" t="s">
        <v>3313</v>
      </c>
    </row>
    <row r="917" spans="1:3" ht="15">
      <c r="A917" s="199" t="s">
        <v>4993</v>
      </c>
      <c r="B917" s="13" t="s">
        <v>4994</v>
      </c>
      <c r="C917" t="s">
        <v>3313</v>
      </c>
    </row>
    <row r="918" spans="1:3" ht="15">
      <c r="A918" s="199" t="s">
        <v>4995</v>
      </c>
      <c r="B918" s="13" t="s">
        <v>4996</v>
      </c>
      <c r="C918" t="s">
        <v>3313</v>
      </c>
    </row>
    <row r="919" spans="1:3" ht="15">
      <c r="A919" s="199" t="s">
        <v>4997</v>
      </c>
      <c r="B919" s="13" t="s">
        <v>4998</v>
      </c>
      <c r="C919" t="s">
        <v>3313</v>
      </c>
    </row>
    <row r="920" spans="1:3" ht="15">
      <c r="A920" s="199" t="s">
        <v>4999</v>
      </c>
      <c r="B920" s="13" t="s">
        <v>5000</v>
      </c>
      <c r="C920" t="s">
        <v>3313</v>
      </c>
    </row>
    <row r="921" spans="1:3" ht="15">
      <c r="A921" s="199" t="s">
        <v>5001</v>
      </c>
      <c r="B921" s="13" t="s">
        <v>5002</v>
      </c>
      <c r="C921" t="s">
        <v>3313</v>
      </c>
    </row>
    <row r="922" spans="1:3" ht="15">
      <c r="A922" s="199" t="s">
        <v>5003</v>
      </c>
      <c r="B922" s="13" t="s">
        <v>5004</v>
      </c>
      <c r="C922" t="s">
        <v>3313</v>
      </c>
    </row>
    <row r="923" spans="1:3" ht="15">
      <c r="A923" s="199" t="s">
        <v>5005</v>
      </c>
      <c r="B923" s="13" t="s">
        <v>5006</v>
      </c>
      <c r="C923" t="s">
        <v>3382</v>
      </c>
    </row>
    <row r="924" spans="1:3" ht="15">
      <c r="A924" s="199" t="s">
        <v>5007</v>
      </c>
      <c r="B924" s="13" t="s">
        <v>5008</v>
      </c>
      <c r="C924" t="s">
        <v>3313</v>
      </c>
    </row>
    <row r="925" spans="1:3" ht="15">
      <c r="A925" s="199" t="s">
        <v>5009</v>
      </c>
      <c r="B925" s="13" t="s">
        <v>4369</v>
      </c>
      <c r="C925" t="s">
        <v>3313</v>
      </c>
    </row>
    <row r="926" spans="1:3" ht="15">
      <c r="A926" s="199" t="s">
        <v>5010</v>
      </c>
      <c r="B926" s="13" t="s">
        <v>5011</v>
      </c>
      <c r="C926" t="s">
        <v>3313</v>
      </c>
    </row>
    <row r="927" spans="1:3" ht="15">
      <c r="A927" s="199" t="s">
        <v>5012</v>
      </c>
      <c r="B927" s="13" t="s">
        <v>5013</v>
      </c>
      <c r="C927" t="s">
        <v>3313</v>
      </c>
    </row>
    <row r="928" spans="1:3" ht="15">
      <c r="A928" s="199" t="s">
        <v>5014</v>
      </c>
      <c r="B928" s="13" t="s">
        <v>5015</v>
      </c>
      <c r="C928" t="s">
        <v>3313</v>
      </c>
    </row>
    <row r="929" spans="1:3" ht="15">
      <c r="A929" s="199" t="s">
        <v>5016</v>
      </c>
      <c r="B929" s="13" t="s">
        <v>5017</v>
      </c>
      <c r="C929" t="s">
        <v>3313</v>
      </c>
    </row>
    <row r="930" spans="1:3" ht="15">
      <c r="A930" s="199" t="s">
        <v>5018</v>
      </c>
      <c r="B930" s="13" t="s">
        <v>5019</v>
      </c>
      <c r="C930" t="s">
        <v>3382</v>
      </c>
    </row>
    <row r="931" spans="1:3" ht="15">
      <c r="A931" s="199" t="s">
        <v>5020</v>
      </c>
      <c r="B931" s="13" t="s">
        <v>5021</v>
      </c>
      <c r="C931" t="s">
        <v>3313</v>
      </c>
    </row>
    <row r="932" spans="1:3" ht="15">
      <c r="A932" s="199" t="s">
        <v>5022</v>
      </c>
      <c r="B932" s="13" t="s">
        <v>5023</v>
      </c>
      <c r="C932" t="s">
        <v>3313</v>
      </c>
    </row>
    <row r="933" spans="1:3" ht="15">
      <c r="A933" s="199" t="s">
        <v>5024</v>
      </c>
      <c r="B933" s="13" t="s">
        <v>5025</v>
      </c>
      <c r="C933" t="s">
        <v>3313</v>
      </c>
    </row>
    <row r="934" spans="1:3" ht="15">
      <c r="A934" s="199" t="s">
        <v>5026</v>
      </c>
      <c r="B934" s="13" t="s">
        <v>5027</v>
      </c>
      <c r="C934" t="s">
        <v>3313</v>
      </c>
    </row>
    <row r="935" spans="1:3" ht="15">
      <c r="A935" s="199" t="s">
        <v>5028</v>
      </c>
      <c r="B935" s="13" t="s">
        <v>5029</v>
      </c>
      <c r="C935" t="s">
        <v>3313</v>
      </c>
    </row>
    <row r="936" spans="1:3" ht="15">
      <c r="A936" s="199" t="s">
        <v>5030</v>
      </c>
      <c r="B936" s="13" t="s">
        <v>5031</v>
      </c>
      <c r="C936" t="s">
        <v>3313</v>
      </c>
    </row>
    <row r="937" spans="1:3" ht="15">
      <c r="A937" s="199" t="s">
        <v>5032</v>
      </c>
      <c r="B937" s="13" t="s">
        <v>5033</v>
      </c>
      <c r="C937" t="s">
        <v>3313</v>
      </c>
    </row>
    <row r="938" spans="1:3" ht="15">
      <c r="A938" s="199" t="s">
        <v>5034</v>
      </c>
      <c r="B938" s="13" t="s">
        <v>5035</v>
      </c>
      <c r="C938" t="s">
        <v>3382</v>
      </c>
    </row>
    <row r="939" spans="1:3" ht="15">
      <c r="A939" s="199" t="s">
        <v>5036</v>
      </c>
      <c r="B939" s="13" t="s">
        <v>5037</v>
      </c>
      <c r="C939" t="s">
        <v>3313</v>
      </c>
    </row>
    <row r="940" spans="1:3" ht="15">
      <c r="A940" s="199" t="s">
        <v>5038</v>
      </c>
      <c r="B940" s="13" t="s">
        <v>5039</v>
      </c>
      <c r="C940" t="s">
        <v>3313</v>
      </c>
    </row>
    <row r="941" spans="1:3" ht="15">
      <c r="A941" s="199" t="s">
        <v>5040</v>
      </c>
      <c r="B941" s="13" t="s">
        <v>5041</v>
      </c>
      <c r="C941" t="s">
        <v>3313</v>
      </c>
    </row>
    <row r="942" spans="1:3" ht="15">
      <c r="A942" s="199" t="s">
        <v>5042</v>
      </c>
      <c r="B942" s="13" t="s">
        <v>5043</v>
      </c>
      <c r="C942" t="s">
        <v>3313</v>
      </c>
    </row>
    <row r="943" spans="1:3" ht="15">
      <c r="A943" s="199" t="s">
        <v>5044</v>
      </c>
      <c r="B943" s="13" t="s">
        <v>5045</v>
      </c>
      <c r="C943" t="s">
        <v>3313</v>
      </c>
    </row>
    <row r="944" spans="1:3" ht="15">
      <c r="A944" s="199" t="s">
        <v>5046</v>
      </c>
      <c r="B944" s="13" t="s">
        <v>5047</v>
      </c>
      <c r="C944" t="s">
        <v>3313</v>
      </c>
    </row>
    <row r="945" spans="1:3" ht="15">
      <c r="A945" s="199" t="s">
        <v>5048</v>
      </c>
      <c r="B945" s="13" t="s">
        <v>5049</v>
      </c>
      <c r="C945" t="s">
        <v>3313</v>
      </c>
    </row>
    <row r="946" spans="1:3" ht="15">
      <c r="A946" s="199" t="s">
        <v>5050</v>
      </c>
      <c r="B946" s="13" t="s">
        <v>5051</v>
      </c>
      <c r="C946" t="s">
        <v>3313</v>
      </c>
    </row>
    <row r="947" spans="1:3" ht="15">
      <c r="A947" s="199" t="s">
        <v>5052</v>
      </c>
      <c r="B947" s="13" t="s">
        <v>5053</v>
      </c>
      <c r="C947" t="s">
        <v>3313</v>
      </c>
    </row>
    <row r="948" spans="1:3" ht="15">
      <c r="A948" s="199" t="s">
        <v>5054</v>
      </c>
      <c r="B948" s="13" t="s">
        <v>5055</v>
      </c>
      <c r="C948" t="s">
        <v>3382</v>
      </c>
    </row>
    <row r="949" spans="1:3" ht="15">
      <c r="A949" s="199" t="s">
        <v>5056</v>
      </c>
      <c r="B949" s="13" t="s">
        <v>5057</v>
      </c>
      <c r="C949" t="s">
        <v>3313</v>
      </c>
    </row>
    <row r="950" spans="1:3" ht="15">
      <c r="A950" s="199" t="s">
        <v>5058</v>
      </c>
      <c r="B950" s="13" t="s">
        <v>5059</v>
      </c>
      <c r="C950" t="s">
        <v>3313</v>
      </c>
    </row>
    <row r="951" spans="1:3" ht="15">
      <c r="A951" s="199" t="s">
        <v>5060</v>
      </c>
      <c r="B951" s="13" t="s">
        <v>5061</v>
      </c>
      <c r="C951" t="s">
        <v>3313</v>
      </c>
    </row>
    <row r="952" spans="1:3" ht="15">
      <c r="A952" s="199" t="s">
        <v>5062</v>
      </c>
      <c r="B952" s="13" t="s">
        <v>5063</v>
      </c>
      <c r="C952" t="s">
        <v>3313</v>
      </c>
    </row>
    <row r="953" spans="1:3" ht="15">
      <c r="A953" s="199" t="s">
        <v>5064</v>
      </c>
      <c r="B953" s="13" t="s">
        <v>5065</v>
      </c>
      <c r="C953" t="s">
        <v>3313</v>
      </c>
    </row>
    <row r="954" spans="1:3" ht="15">
      <c r="A954" s="199" t="s">
        <v>5066</v>
      </c>
      <c r="B954" s="13" t="s">
        <v>5067</v>
      </c>
      <c r="C954" t="s">
        <v>3313</v>
      </c>
    </row>
    <row r="955" spans="1:3" ht="15">
      <c r="A955" s="199" t="s">
        <v>5068</v>
      </c>
      <c r="B955" s="13" t="s">
        <v>5069</v>
      </c>
      <c r="C955" t="s">
        <v>3382</v>
      </c>
    </row>
    <row r="956" spans="1:3" ht="15">
      <c r="A956" s="199" t="s">
        <v>5070</v>
      </c>
      <c r="B956" s="13" t="s">
        <v>5071</v>
      </c>
      <c r="C956" t="s">
        <v>3313</v>
      </c>
    </row>
    <row r="957" spans="1:3" ht="15">
      <c r="A957" s="199" t="s">
        <v>5072</v>
      </c>
      <c r="B957" s="13" t="s">
        <v>5073</v>
      </c>
      <c r="C957" t="s">
        <v>3313</v>
      </c>
    </row>
    <row r="958" spans="1:3" ht="15">
      <c r="A958" s="199" t="s">
        <v>5074</v>
      </c>
      <c r="B958" s="13" t="s">
        <v>5075</v>
      </c>
      <c r="C958" t="s">
        <v>3313</v>
      </c>
    </row>
    <row r="959" spans="1:3" ht="15">
      <c r="A959" s="199" t="s">
        <v>5076</v>
      </c>
      <c r="B959" s="13" t="s">
        <v>5077</v>
      </c>
      <c r="C959" t="s">
        <v>3313</v>
      </c>
    </row>
    <row r="960" spans="1:3" ht="15">
      <c r="A960" s="199" t="s">
        <v>5078</v>
      </c>
      <c r="B960" s="13" t="s">
        <v>5079</v>
      </c>
      <c r="C960" t="s">
        <v>3313</v>
      </c>
    </row>
    <row r="961" spans="1:3" ht="15">
      <c r="A961" s="199" t="s">
        <v>5080</v>
      </c>
      <c r="B961" s="13" t="s">
        <v>5081</v>
      </c>
      <c r="C961" t="s">
        <v>3313</v>
      </c>
    </row>
    <row r="962" spans="1:3" ht="15">
      <c r="A962" s="199" t="s">
        <v>5082</v>
      </c>
      <c r="B962" s="13" t="s">
        <v>5083</v>
      </c>
      <c r="C962" t="s">
        <v>3382</v>
      </c>
    </row>
    <row r="963" spans="1:3" ht="15">
      <c r="A963" s="199" t="s">
        <v>5084</v>
      </c>
      <c r="B963" s="13" t="s">
        <v>5085</v>
      </c>
      <c r="C963" t="s">
        <v>3313</v>
      </c>
    </row>
    <row r="964" spans="1:3" ht="15">
      <c r="A964" s="199" t="s">
        <v>5086</v>
      </c>
      <c r="B964" s="13" t="s">
        <v>5087</v>
      </c>
      <c r="C964" t="s">
        <v>3313</v>
      </c>
    </row>
    <row r="965" spans="1:3" ht="15">
      <c r="A965" s="199" t="s">
        <v>5088</v>
      </c>
      <c r="B965" s="13" t="s">
        <v>5089</v>
      </c>
      <c r="C965" t="s">
        <v>3313</v>
      </c>
    </row>
    <row r="966" spans="1:3" ht="15">
      <c r="A966" s="199" t="s">
        <v>5090</v>
      </c>
      <c r="B966" s="13" t="s">
        <v>5091</v>
      </c>
      <c r="C966" t="s">
        <v>3313</v>
      </c>
    </row>
    <row r="967" spans="1:3" ht="15">
      <c r="A967" s="199" t="s">
        <v>5092</v>
      </c>
      <c r="B967" s="13" t="s">
        <v>5093</v>
      </c>
      <c r="C967" t="s">
        <v>3313</v>
      </c>
    </row>
    <row r="968" spans="1:3" ht="15">
      <c r="A968" s="199" t="s">
        <v>5094</v>
      </c>
      <c r="B968" s="13" t="s">
        <v>5095</v>
      </c>
      <c r="C968" t="s">
        <v>3313</v>
      </c>
    </row>
    <row r="969" spans="1:3" ht="15">
      <c r="A969" s="199" t="s">
        <v>5096</v>
      </c>
      <c r="B969" s="13" t="s">
        <v>5097</v>
      </c>
      <c r="C969" t="s">
        <v>3382</v>
      </c>
    </row>
    <row r="970" spans="1:3" ht="15">
      <c r="A970" s="199" t="s">
        <v>5098</v>
      </c>
      <c r="B970" s="13" t="s">
        <v>5099</v>
      </c>
      <c r="C970" t="s">
        <v>3313</v>
      </c>
    </row>
    <row r="971" spans="1:3" ht="15">
      <c r="A971" s="199" t="s">
        <v>5100</v>
      </c>
      <c r="B971" s="13" t="s">
        <v>5101</v>
      </c>
      <c r="C971" t="s">
        <v>3313</v>
      </c>
    </row>
    <row r="972" spans="1:3" ht="15">
      <c r="A972" s="199" t="s">
        <v>5102</v>
      </c>
      <c r="B972" s="13" t="s">
        <v>5103</v>
      </c>
      <c r="C972" t="s">
        <v>3313</v>
      </c>
    </row>
    <row r="973" spans="1:3" ht="15">
      <c r="A973" s="199" t="s">
        <v>5104</v>
      </c>
      <c r="B973" s="13" t="s">
        <v>5105</v>
      </c>
      <c r="C973" t="s">
        <v>3313</v>
      </c>
    </row>
    <row r="974" spans="1:3" ht="15">
      <c r="A974" s="199" t="s">
        <v>5106</v>
      </c>
      <c r="B974" s="13" t="s">
        <v>5107</v>
      </c>
      <c r="C974" t="s">
        <v>3313</v>
      </c>
    </row>
    <row r="975" spans="1:3" ht="15">
      <c r="A975" s="199" t="s">
        <v>5108</v>
      </c>
      <c r="B975" s="13" t="s">
        <v>5109</v>
      </c>
      <c r="C975" t="s">
        <v>63</v>
      </c>
    </row>
    <row r="976" spans="1:3" ht="15">
      <c r="A976" s="199" t="s">
        <v>5110</v>
      </c>
      <c r="B976" s="13" t="s">
        <v>5111</v>
      </c>
      <c r="C976" t="s">
        <v>3382</v>
      </c>
    </row>
    <row r="977" spans="1:3" ht="15">
      <c r="A977" s="199" t="s">
        <v>5112</v>
      </c>
      <c r="B977" s="13" t="s">
        <v>5113</v>
      </c>
      <c r="C977" t="s">
        <v>3313</v>
      </c>
    </row>
    <row r="978" spans="1:3" ht="15">
      <c r="A978" s="199" t="s">
        <v>5114</v>
      </c>
      <c r="B978" s="13" t="s">
        <v>5115</v>
      </c>
      <c r="C978" t="s">
        <v>3313</v>
      </c>
    </row>
    <row r="979" spans="1:3" ht="15">
      <c r="A979" s="199" t="s">
        <v>5116</v>
      </c>
      <c r="B979" s="13" t="s">
        <v>5117</v>
      </c>
      <c r="C979" t="s">
        <v>3313</v>
      </c>
    </row>
    <row r="980" spans="1:3" ht="15">
      <c r="A980" s="199" t="s">
        <v>5118</v>
      </c>
      <c r="B980" s="13" t="s">
        <v>5119</v>
      </c>
      <c r="C980" t="s">
        <v>3313</v>
      </c>
    </row>
    <row r="981" spans="1:3" ht="15">
      <c r="A981" s="199" t="s">
        <v>5120</v>
      </c>
      <c r="B981" s="13" t="s">
        <v>5121</v>
      </c>
      <c r="C981" t="s">
        <v>3313</v>
      </c>
    </row>
    <row r="982" spans="1:3" ht="15">
      <c r="A982" s="199" t="s">
        <v>5122</v>
      </c>
      <c r="B982" s="13" t="s">
        <v>5123</v>
      </c>
      <c r="C982" t="s">
        <v>3313</v>
      </c>
    </row>
    <row r="983" spans="1:3" ht="15">
      <c r="A983" s="199" t="s">
        <v>5124</v>
      </c>
      <c r="B983" s="13" t="s">
        <v>5125</v>
      </c>
      <c r="C983" t="s">
        <v>3313</v>
      </c>
    </row>
    <row r="984" spans="1:3" ht="15">
      <c r="A984" s="199" t="s">
        <v>5126</v>
      </c>
      <c r="B984" s="13" t="s">
        <v>5127</v>
      </c>
      <c r="C984" t="s">
        <v>3313</v>
      </c>
    </row>
    <row r="985" spans="1:3" ht="15">
      <c r="A985" s="199" t="s">
        <v>5128</v>
      </c>
      <c r="B985" s="13" t="s">
        <v>5129</v>
      </c>
      <c r="C985" t="s">
        <v>3313</v>
      </c>
    </row>
    <row r="986" spans="1:3" ht="15">
      <c r="A986" s="199" t="s">
        <v>5130</v>
      </c>
      <c r="B986" s="13" t="s">
        <v>5131</v>
      </c>
      <c r="C986" t="s">
        <v>3313</v>
      </c>
    </row>
    <row r="987" spans="1:3" ht="15">
      <c r="A987" s="199" t="s">
        <v>5132</v>
      </c>
      <c r="B987" s="13" t="s">
        <v>5133</v>
      </c>
      <c r="C987" t="s">
        <v>3313</v>
      </c>
    </row>
    <row r="988" spans="1:3" ht="15">
      <c r="A988" s="199" t="s">
        <v>5134</v>
      </c>
      <c r="B988" s="13" t="s">
        <v>5135</v>
      </c>
      <c r="C988" t="s">
        <v>3313</v>
      </c>
    </row>
    <row r="989" spans="1:3" ht="15">
      <c r="A989" s="199" t="s">
        <v>5136</v>
      </c>
      <c r="B989" s="13" t="s">
        <v>5137</v>
      </c>
      <c r="C989" t="s">
        <v>3313</v>
      </c>
    </row>
    <row r="990" spans="1:3" ht="15">
      <c r="A990" s="199" t="s">
        <v>5138</v>
      </c>
      <c r="B990" s="13" t="s">
        <v>5139</v>
      </c>
      <c r="C990" t="s">
        <v>3382</v>
      </c>
    </row>
    <row r="991" spans="1:3" ht="15">
      <c r="A991" s="199" t="s">
        <v>5140</v>
      </c>
      <c r="B991" s="13" t="s">
        <v>5141</v>
      </c>
      <c r="C991" t="s">
        <v>3313</v>
      </c>
    </row>
    <row r="992" spans="1:3" ht="15">
      <c r="A992" s="199" t="s">
        <v>5142</v>
      </c>
      <c r="B992" s="13" t="s">
        <v>5143</v>
      </c>
      <c r="C992" t="s">
        <v>3313</v>
      </c>
    </row>
    <row r="993" spans="1:3" ht="15">
      <c r="A993" s="199" t="s">
        <v>5144</v>
      </c>
      <c r="B993" s="13" t="s">
        <v>5145</v>
      </c>
      <c r="C993" t="s">
        <v>3313</v>
      </c>
    </row>
    <row r="994" spans="1:3" ht="15">
      <c r="A994" s="199" t="s">
        <v>5146</v>
      </c>
      <c r="B994" s="13" t="s">
        <v>5147</v>
      </c>
      <c r="C994" t="s">
        <v>3313</v>
      </c>
    </row>
    <row r="995" spans="1:3" ht="15">
      <c r="A995" s="199" t="s">
        <v>5148</v>
      </c>
      <c r="B995" s="13" t="s">
        <v>5149</v>
      </c>
      <c r="C995" t="s">
        <v>3313</v>
      </c>
    </row>
    <row r="996" spans="1:3" ht="15">
      <c r="A996" s="199" t="s">
        <v>5150</v>
      </c>
      <c r="B996" s="13" t="s">
        <v>5151</v>
      </c>
      <c r="C996" t="s">
        <v>3313</v>
      </c>
    </row>
    <row r="997" spans="1:3" ht="15">
      <c r="A997" s="199" t="s">
        <v>5152</v>
      </c>
      <c r="B997" s="13" t="s">
        <v>5153</v>
      </c>
      <c r="C997" t="s">
        <v>3313</v>
      </c>
    </row>
    <row r="998" spans="1:3" ht="15">
      <c r="A998" s="199" t="s">
        <v>5154</v>
      </c>
      <c r="B998" s="13" t="s">
        <v>5155</v>
      </c>
      <c r="C998" t="s">
        <v>3313</v>
      </c>
    </row>
    <row r="999" spans="1:3" ht="15">
      <c r="A999" s="199" t="s">
        <v>5156</v>
      </c>
      <c r="B999" s="13" t="s">
        <v>5157</v>
      </c>
      <c r="C999" t="s">
        <v>3313</v>
      </c>
    </row>
    <row r="1000" spans="1:3" ht="15">
      <c r="A1000" s="199" t="s">
        <v>5158</v>
      </c>
      <c r="B1000" s="13" t="s">
        <v>5159</v>
      </c>
      <c r="C1000" t="s">
        <v>3313</v>
      </c>
    </row>
    <row r="1001" spans="1:3" ht="15">
      <c r="A1001" s="199" t="s">
        <v>5160</v>
      </c>
      <c r="B1001" s="13" t="s">
        <v>5161</v>
      </c>
      <c r="C1001" t="s">
        <v>3382</v>
      </c>
    </row>
    <row r="1002" spans="1:3" ht="15">
      <c r="A1002" s="199" t="s">
        <v>5162</v>
      </c>
      <c r="B1002" s="13" t="s">
        <v>5163</v>
      </c>
      <c r="C1002" t="s">
        <v>3313</v>
      </c>
    </row>
    <row r="1003" spans="1:3" ht="15">
      <c r="A1003" s="199" t="s">
        <v>5164</v>
      </c>
      <c r="B1003" s="13" t="s">
        <v>5165</v>
      </c>
      <c r="C1003" t="s">
        <v>3313</v>
      </c>
    </row>
    <row r="1004" spans="1:3" ht="15">
      <c r="A1004" s="199" t="s">
        <v>5166</v>
      </c>
      <c r="B1004" s="13" t="s">
        <v>5167</v>
      </c>
      <c r="C1004" t="s">
        <v>3313</v>
      </c>
    </row>
    <row r="1005" spans="1:3" ht="15">
      <c r="A1005" s="199" t="s">
        <v>5168</v>
      </c>
      <c r="B1005" s="13" t="s">
        <v>5169</v>
      </c>
      <c r="C1005" t="s">
        <v>3313</v>
      </c>
    </row>
    <row r="1006" spans="1:3" ht="15">
      <c r="A1006" s="199" t="s">
        <v>5170</v>
      </c>
      <c r="B1006" s="13" t="s">
        <v>5171</v>
      </c>
      <c r="C1006" t="s">
        <v>3313</v>
      </c>
    </row>
    <row r="1007" spans="1:3" ht="15">
      <c r="A1007" s="199" t="s">
        <v>5172</v>
      </c>
      <c r="B1007" s="13" t="s">
        <v>5173</v>
      </c>
      <c r="C1007" t="s">
        <v>3313</v>
      </c>
    </row>
    <row r="1008" spans="1:3" ht="15">
      <c r="A1008" s="199" t="s">
        <v>5174</v>
      </c>
      <c r="B1008" s="13" t="s">
        <v>5175</v>
      </c>
      <c r="C1008" t="s">
        <v>3313</v>
      </c>
    </row>
    <row r="1009" spans="1:3" ht="15">
      <c r="A1009" s="199" t="s">
        <v>5176</v>
      </c>
      <c r="B1009" s="13" t="s">
        <v>5177</v>
      </c>
      <c r="C1009" t="s">
        <v>3313</v>
      </c>
    </row>
    <row r="1010" spans="1:3" ht="15">
      <c r="A1010" s="199" t="s">
        <v>5178</v>
      </c>
      <c r="B1010" s="13" t="s">
        <v>5179</v>
      </c>
      <c r="C1010" t="s">
        <v>3313</v>
      </c>
    </row>
    <row r="1011" spans="1:3" ht="15">
      <c r="A1011" s="199" t="s">
        <v>5180</v>
      </c>
      <c r="B1011" s="13" t="s">
        <v>5181</v>
      </c>
      <c r="C1011" t="s">
        <v>3313</v>
      </c>
    </row>
    <row r="1012" spans="1:3" ht="15">
      <c r="A1012" s="199" t="s">
        <v>5182</v>
      </c>
      <c r="B1012" s="13" t="s">
        <v>5183</v>
      </c>
      <c r="C1012" t="s">
        <v>3313</v>
      </c>
    </row>
    <row r="1013" spans="1:3" ht="15">
      <c r="A1013" s="199" t="s">
        <v>5184</v>
      </c>
      <c r="B1013" s="13" t="s">
        <v>5185</v>
      </c>
      <c r="C1013" t="s">
        <v>3313</v>
      </c>
    </row>
    <row r="1014" spans="1:3" ht="15">
      <c r="A1014" s="199" t="s">
        <v>5186</v>
      </c>
      <c r="B1014" s="13" t="s">
        <v>5187</v>
      </c>
      <c r="C1014" t="s">
        <v>3382</v>
      </c>
    </row>
    <row r="1015" spans="1:3" ht="15">
      <c r="A1015" s="199" t="s">
        <v>5188</v>
      </c>
      <c r="B1015" s="13" t="s">
        <v>5189</v>
      </c>
      <c r="C1015" t="s">
        <v>3313</v>
      </c>
    </row>
    <row r="1016" spans="1:3" ht="15">
      <c r="A1016" s="199" t="s">
        <v>5190</v>
      </c>
      <c r="B1016" s="13" t="s">
        <v>5191</v>
      </c>
      <c r="C1016" t="s">
        <v>3313</v>
      </c>
    </row>
    <row r="1017" spans="1:3" ht="15">
      <c r="A1017" s="199" t="s">
        <v>5192</v>
      </c>
      <c r="B1017" s="13" t="s">
        <v>5193</v>
      </c>
      <c r="C1017" t="s">
        <v>3313</v>
      </c>
    </row>
    <row r="1018" spans="1:3" ht="15">
      <c r="A1018" s="199" t="s">
        <v>5194</v>
      </c>
      <c r="B1018" s="13" t="s">
        <v>5195</v>
      </c>
      <c r="C1018" t="s">
        <v>3313</v>
      </c>
    </row>
    <row r="1019" spans="1:3" ht="15">
      <c r="A1019" s="199" t="s">
        <v>5196</v>
      </c>
      <c r="B1019" s="13" t="s">
        <v>5197</v>
      </c>
      <c r="C1019" t="s">
        <v>3313</v>
      </c>
    </row>
    <row r="1020" spans="1:3" ht="15">
      <c r="A1020" s="199" t="s">
        <v>5198</v>
      </c>
      <c r="B1020" s="13" t="s">
        <v>5199</v>
      </c>
      <c r="C1020" t="s">
        <v>3313</v>
      </c>
    </row>
    <row r="1021" spans="1:3" ht="15">
      <c r="A1021" s="199" t="s">
        <v>5200</v>
      </c>
      <c r="B1021" s="13" t="s">
        <v>5201</v>
      </c>
      <c r="C1021" t="s">
        <v>3313</v>
      </c>
    </row>
    <row r="1022" spans="1:3" ht="15">
      <c r="A1022" s="199" t="s">
        <v>5202</v>
      </c>
      <c r="B1022" s="13" t="s">
        <v>5203</v>
      </c>
      <c r="C1022" t="s">
        <v>3382</v>
      </c>
    </row>
    <row r="1023" spans="1:3" ht="15">
      <c r="A1023" s="199" t="s">
        <v>5204</v>
      </c>
      <c r="B1023" s="13" t="s">
        <v>5205</v>
      </c>
      <c r="C1023" t="s">
        <v>3313</v>
      </c>
    </row>
    <row r="1024" spans="1:3" ht="15">
      <c r="A1024" s="199" t="s">
        <v>5206</v>
      </c>
      <c r="B1024" s="13" t="s">
        <v>5207</v>
      </c>
      <c r="C1024" t="s">
        <v>3313</v>
      </c>
    </row>
    <row r="1025" spans="1:3" ht="15">
      <c r="A1025" s="199" t="s">
        <v>5208</v>
      </c>
      <c r="B1025" s="13" t="s">
        <v>5209</v>
      </c>
      <c r="C1025" t="s">
        <v>3313</v>
      </c>
    </row>
    <row r="1026" spans="1:3" ht="15">
      <c r="A1026" s="199" t="s">
        <v>5210</v>
      </c>
      <c r="B1026" s="13" t="s">
        <v>5211</v>
      </c>
      <c r="C1026" t="s">
        <v>3313</v>
      </c>
    </row>
    <row r="1027" spans="1:3" ht="15">
      <c r="A1027" s="199" t="s">
        <v>5212</v>
      </c>
      <c r="B1027" s="13" t="s">
        <v>5213</v>
      </c>
      <c r="C1027" t="s">
        <v>3313</v>
      </c>
    </row>
    <row r="1028" spans="1:3" ht="15">
      <c r="A1028" s="199" t="s">
        <v>5214</v>
      </c>
      <c r="B1028" s="13" t="s">
        <v>5215</v>
      </c>
      <c r="C1028" t="s">
        <v>3382</v>
      </c>
    </row>
    <row r="1029" spans="1:3" ht="15">
      <c r="A1029" s="199" t="s">
        <v>5216</v>
      </c>
      <c r="B1029" s="13" t="s">
        <v>5217</v>
      </c>
      <c r="C1029" t="s">
        <v>3313</v>
      </c>
    </row>
    <row r="1030" spans="1:3" ht="15">
      <c r="A1030" s="199" t="s">
        <v>5218</v>
      </c>
      <c r="B1030" s="13" t="s">
        <v>5219</v>
      </c>
      <c r="C1030" t="s">
        <v>3313</v>
      </c>
    </row>
    <row r="1031" spans="1:3" ht="15">
      <c r="A1031" s="199" t="s">
        <v>5220</v>
      </c>
      <c r="B1031" s="13" t="s">
        <v>5221</v>
      </c>
      <c r="C1031" t="s">
        <v>3313</v>
      </c>
    </row>
    <row r="1032" spans="1:3" ht="15">
      <c r="A1032" s="199" t="s">
        <v>5222</v>
      </c>
      <c r="B1032" s="13" t="s">
        <v>5223</v>
      </c>
      <c r="C1032" t="s">
        <v>3313</v>
      </c>
    </row>
    <row r="1033" spans="1:3" ht="15">
      <c r="A1033" s="199" t="s">
        <v>5224</v>
      </c>
      <c r="B1033" s="13" t="s">
        <v>5225</v>
      </c>
      <c r="C1033" t="s">
        <v>3313</v>
      </c>
    </row>
    <row r="1034" spans="1:3" ht="15">
      <c r="A1034" s="199" t="s">
        <v>5226</v>
      </c>
      <c r="B1034" s="13" t="s">
        <v>5227</v>
      </c>
      <c r="C1034" t="s">
        <v>3313</v>
      </c>
    </row>
    <row r="1035" spans="1:3" ht="15">
      <c r="A1035" s="199" t="s">
        <v>5228</v>
      </c>
      <c r="B1035" s="13" t="s">
        <v>5229</v>
      </c>
      <c r="C1035" t="s">
        <v>3382</v>
      </c>
    </row>
    <row r="1036" spans="1:3" ht="15">
      <c r="A1036" s="199" t="s">
        <v>5230</v>
      </c>
      <c r="B1036" s="13" t="s">
        <v>5231</v>
      </c>
      <c r="C1036" t="s">
        <v>3313</v>
      </c>
    </row>
    <row r="1037" spans="1:3" ht="15">
      <c r="A1037" s="199" t="s">
        <v>5232</v>
      </c>
      <c r="B1037" s="13" t="s">
        <v>5233</v>
      </c>
      <c r="C1037" t="s">
        <v>3313</v>
      </c>
    </row>
    <row r="1038" spans="1:3" ht="15">
      <c r="A1038" s="199" t="s">
        <v>5234</v>
      </c>
      <c r="B1038" s="13" t="s">
        <v>5235</v>
      </c>
      <c r="C1038" t="s">
        <v>3313</v>
      </c>
    </row>
    <row r="1039" spans="1:3" ht="15">
      <c r="A1039" s="199" t="s">
        <v>5236</v>
      </c>
      <c r="B1039" s="13" t="s">
        <v>5237</v>
      </c>
      <c r="C1039" t="s">
        <v>3313</v>
      </c>
    </row>
    <row r="1040" spans="1:3" ht="15">
      <c r="A1040" s="199" t="s">
        <v>5238</v>
      </c>
      <c r="B1040" s="13" t="s">
        <v>5239</v>
      </c>
      <c r="C1040" t="s">
        <v>3313</v>
      </c>
    </row>
    <row r="1041" spans="1:3" ht="15">
      <c r="A1041" s="199" t="s">
        <v>5240</v>
      </c>
      <c r="B1041" s="13" t="s">
        <v>5241</v>
      </c>
      <c r="C1041" t="s">
        <v>3313</v>
      </c>
    </row>
    <row r="1042" spans="1:3" ht="15">
      <c r="A1042" s="199" t="s">
        <v>5242</v>
      </c>
      <c r="B1042" s="13" t="s">
        <v>5243</v>
      </c>
      <c r="C1042" t="s">
        <v>3313</v>
      </c>
    </row>
    <row r="1043" spans="1:3" ht="15">
      <c r="A1043" s="199" t="s">
        <v>5244</v>
      </c>
      <c r="B1043" s="13" t="s">
        <v>5245</v>
      </c>
      <c r="C1043" t="s">
        <v>3313</v>
      </c>
    </row>
    <row r="1044" spans="1:3" ht="15">
      <c r="A1044" s="199" t="s">
        <v>5246</v>
      </c>
      <c r="B1044" s="13" t="s">
        <v>5247</v>
      </c>
      <c r="C1044" t="s">
        <v>3313</v>
      </c>
    </row>
    <row r="1045" spans="1:3" ht="15">
      <c r="A1045" s="199" t="s">
        <v>5248</v>
      </c>
      <c r="B1045" s="13" t="s">
        <v>5249</v>
      </c>
      <c r="C1045" t="s">
        <v>3382</v>
      </c>
    </row>
    <row r="1046" spans="1:3" ht="15">
      <c r="A1046" s="199" t="s">
        <v>5250</v>
      </c>
      <c r="B1046" s="13" t="s">
        <v>5251</v>
      </c>
      <c r="C1046" t="s">
        <v>3313</v>
      </c>
    </row>
    <row r="1047" spans="1:3" ht="15">
      <c r="A1047" s="199" t="s">
        <v>5252</v>
      </c>
      <c r="B1047" s="13" t="s">
        <v>5253</v>
      </c>
      <c r="C1047" t="s">
        <v>3313</v>
      </c>
    </row>
    <row r="1048" spans="1:3" ht="15">
      <c r="A1048" s="199" t="s">
        <v>5254</v>
      </c>
      <c r="B1048" s="13" t="s">
        <v>5255</v>
      </c>
      <c r="C1048" t="s">
        <v>3313</v>
      </c>
    </row>
    <row r="1049" spans="1:3" ht="15">
      <c r="A1049" s="199" t="s">
        <v>5256</v>
      </c>
      <c r="B1049" s="13" t="s">
        <v>5257</v>
      </c>
      <c r="C1049" t="s">
        <v>3313</v>
      </c>
    </row>
    <row r="1050" spans="1:3" ht="15">
      <c r="A1050" s="199" t="s">
        <v>5258</v>
      </c>
      <c r="B1050" s="13" t="s">
        <v>5259</v>
      </c>
      <c r="C1050" t="s">
        <v>3313</v>
      </c>
    </row>
    <row r="1051" spans="1:3" ht="15">
      <c r="A1051" s="199" t="s">
        <v>5260</v>
      </c>
      <c r="B1051" s="13" t="s">
        <v>5261</v>
      </c>
      <c r="C1051" t="s">
        <v>3313</v>
      </c>
    </row>
    <row r="1052" spans="1:3" ht="15">
      <c r="A1052" s="199" t="s">
        <v>5262</v>
      </c>
      <c r="B1052" s="13" t="s">
        <v>5263</v>
      </c>
      <c r="C1052" t="s">
        <v>3382</v>
      </c>
    </row>
    <row r="1053" spans="1:3" ht="15">
      <c r="A1053" s="199" t="s">
        <v>5264</v>
      </c>
      <c r="B1053" s="13" t="s">
        <v>5265</v>
      </c>
      <c r="C1053" t="s">
        <v>3313</v>
      </c>
    </row>
    <row r="1054" spans="1:3" ht="15">
      <c r="A1054" s="199" t="s">
        <v>5266</v>
      </c>
      <c r="B1054" s="13" t="s">
        <v>4871</v>
      </c>
      <c r="C1054" t="s">
        <v>3313</v>
      </c>
    </row>
    <row r="1055" spans="1:3" ht="15">
      <c r="A1055" s="199" t="s">
        <v>5267</v>
      </c>
      <c r="B1055" s="13" t="s">
        <v>5268</v>
      </c>
      <c r="C1055" t="s">
        <v>3313</v>
      </c>
    </row>
    <row r="1056" spans="1:3" ht="15">
      <c r="A1056" s="199" t="s">
        <v>5269</v>
      </c>
      <c r="B1056" s="13" t="s">
        <v>5270</v>
      </c>
      <c r="C1056" t="s">
        <v>3313</v>
      </c>
    </row>
    <row r="1057" spans="1:3" ht="15">
      <c r="A1057" s="199" t="s">
        <v>5271</v>
      </c>
      <c r="B1057" s="13" t="s">
        <v>5272</v>
      </c>
      <c r="C1057" t="s">
        <v>3382</v>
      </c>
    </row>
    <row r="1058" spans="1:3" ht="15">
      <c r="A1058" s="199" t="s">
        <v>5273</v>
      </c>
      <c r="B1058" s="13" t="s">
        <v>5274</v>
      </c>
      <c r="C1058" t="s">
        <v>3313</v>
      </c>
    </row>
    <row r="1059" spans="1:3" ht="15">
      <c r="A1059" s="199" t="s">
        <v>5275</v>
      </c>
      <c r="B1059" s="13" t="s">
        <v>5276</v>
      </c>
      <c r="C1059" t="s">
        <v>3313</v>
      </c>
    </row>
    <row r="1060" spans="1:3" ht="15">
      <c r="A1060" s="199" t="s">
        <v>5277</v>
      </c>
      <c r="B1060" s="13" t="s">
        <v>5278</v>
      </c>
      <c r="C1060" t="s">
        <v>3313</v>
      </c>
    </row>
    <row r="1061" spans="1:3" ht="15">
      <c r="A1061" s="199" t="s">
        <v>5279</v>
      </c>
      <c r="B1061" s="13" t="s">
        <v>5280</v>
      </c>
      <c r="C1061" t="s">
        <v>3313</v>
      </c>
    </row>
    <row r="1062" spans="1:3" ht="15">
      <c r="A1062" s="199" t="s">
        <v>5281</v>
      </c>
      <c r="B1062" s="13" t="s">
        <v>5282</v>
      </c>
      <c r="C1062" t="s">
        <v>3313</v>
      </c>
    </row>
    <row r="1063" spans="1:3" ht="15">
      <c r="A1063" s="199" t="s">
        <v>5283</v>
      </c>
      <c r="B1063" s="13" t="s">
        <v>5284</v>
      </c>
      <c r="C1063" t="s">
        <v>3313</v>
      </c>
    </row>
    <row r="1064" spans="1:3" ht="15">
      <c r="A1064" s="199" t="s">
        <v>5285</v>
      </c>
      <c r="B1064" s="13" t="s">
        <v>5286</v>
      </c>
      <c r="C1064" t="s">
        <v>3313</v>
      </c>
    </row>
    <row r="1065" spans="1:3" ht="15">
      <c r="A1065" s="199" t="s">
        <v>5287</v>
      </c>
      <c r="B1065" s="13" t="s">
        <v>5288</v>
      </c>
      <c r="C1065" t="s">
        <v>3313</v>
      </c>
    </row>
    <row r="1066" spans="1:3" ht="15">
      <c r="A1066" s="199" t="s">
        <v>5289</v>
      </c>
      <c r="B1066" s="13" t="s">
        <v>5290</v>
      </c>
      <c r="C1066" t="s">
        <v>3313</v>
      </c>
    </row>
    <row r="1067" spans="1:3" ht="15">
      <c r="A1067" s="199" t="s">
        <v>5291</v>
      </c>
      <c r="B1067" s="13" t="s">
        <v>5292</v>
      </c>
      <c r="C1067" t="s">
        <v>3382</v>
      </c>
    </row>
    <row r="1068" spans="1:3" ht="15">
      <c r="A1068" s="199" t="s">
        <v>5293</v>
      </c>
      <c r="B1068" s="13" t="s">
        <v>5294</v>
      </c>
      <c r="C1068" t="s">
        <v>3313</v>
      </c>
    </row>
    <row r="1069" spans="1:3" ht="15">
      <c r="A1069" s="199" t="s">
        <v>5295</v>
      </c>
      <c r="B1069" s="13" t="s">
        <v>5296</v>
      </c>
      <c r="C1069" t="s">
        <v>3313</v>
      </c>
    </row>
    <row r="1070" spans="1:3" ht="15">
      <c r="A1070" s="199" t="s">
        <v>5297</v>
      </c>
      <c r="B1070" s="13" t="s">
        <v>5298</v>
      </c>
      <c r="C1070" t="s">
        <v>3313</v>
      </c>
    </row>
    <row r="1071" spans="1:3" ht="15">
      <c r="A1071" s="199" t="s">
        <v>5299</v>
      </c>
      <c r="B1071" s="13" t="s">
        <v>5300</v>
      </c>
      <c r="C1071" t="s">
        <v>3313</v>
      </c>
    </row>
    <row r="1072" spans="1:3" ht="15">
      <c r="A1072" s="199" t="s">
        <v>5301</v>
      </c>
      <c r="B1072" s="13" t="s">
        <v>5302</v>
      </c>
      <c r="C1072" t="s">
        <v>3313</v>
      </c>
    </row>
    <row r="1073" spans="1:3" ht="15">
      <c r="A1073" s="199" t="s">
        <v>5303</v>
      </c>
      <c r="B1073" s="13" t="s">
        <v>5304</v>
      </c>
      <c r="C1073" t="s">
        <v>3313</v>
      </c>
    </row>
    <row r="1074" spans="1:3" ht="15">
      <c r="A1074" s="199" t="s">
        <v>5305</v>
      </c>
      <c r="B1074" s="13" t="s">
        <v>5306</v>
      </c>
      <c r="C1074" t="s">
        <v>3313</v>
      </c>
    </row>
    <row r="1075" spans="1:3" ht="15">
      <c r="A1075" s="199" t="s">
        <v>5307</v>
      </c>
      <c r="B1075" s="13" t="s">
        <v>5308</v>
      </c>
      <c r="C1075" t="s">
        <v>3313</v>
      </c>
    </row>
    <row r="1076" spans="1:3" ht="15">
      <c r="A1076" s="199" t="s">
        <v>5309</v>
      </c>
      <c r="B1076" s="13" t="s">
        <v>5310</v>
      </c>
      <c r="C1076" t="s">
        <v>3313</v>
      </c>
    </row>
    <row r="1077" spans="1:3" ht="15">
      <c r="A1077" s="199" t="s">
        <v>5311</v>
      </c>
      <c r="B1077" s="13" t="s">
        <v>5312</v>
      </c>
      <c r="C1077" t="s">
        <v>63</v>
      </c>
    </row>
    <row r="1078" spans="1:3" ht="15">
      <c r="A1078" s="199" t="s">
        <v>5313</v>
      </c>
      <c r="B1078" s="13" t="s">
        <v>5314</v>
      </c>
      <c r="C1078" t="s">
        <v>3382</v>
      </c>
    </row>
    <row r="1079" spans="1:3" ht="15">
      <c r="A1079" s="199" t="s">
        <v>5315</v>
      </c>
      <c r="B1079" s="13" t="s">
        <v>5316</v>
      </c>
      <c r="C1079" t="s">
        <v>3313</v>
      </c>
    </row>
    <row r="1080" spans="1:3" ht="15">
      <c r="A1080" s="199" t="s">
        <v>5317</v>
      </c>
      <c r="B1080" s="13" t="s">
        <v>5318</v>
      </c>
      <c r="C1080" t="s">
        <v>3313</v>
      </c>
    </row>
    <row r="1081" spans="1:3" ht="15">
      <c r="A1081" s="199" t="s">
        <v>5319</v>
      </c>
      <c r="B1081" s="13" t="s">
        <v>5320</v>
      </c>
      <c r="C1081" t="s">
        <v>3313</v>
      </c>
    </row>
    <row r="1082" spans="1:3" ht="15">
      <c r="A1082" s="199" t="s">
        <v>5321</v>
      </c>
      <c r="B1082" s="13" t="s">
        <v>5322</v>
      </c>
      <c r="C1082" t="s">
        <v>3313</v>
      </c>
    </row>
    <row r="1083" spans="1:3" ht="15">
      <c r="A1083" s="199" t="s">
        <v>5323</v>
      </c>
      <c r="B1083" s="13" t="s">
        <v>5324</v>
      </c>
      <c r="C1083" t="s">
        <v>3313</v>
      </c>
    </row>
    <row r="1084" spans="1:3" ht="15">
      <c r="A1084" s="199" t="s">
        <v>5325</v>
      </c>
      <c r="B1084" s="13" t="s">
        <v>5326</v>
      </c>
      <c r="C1084" t="s">
        <v>3313</v>
      </c>
    </row>
    <row r="1085" spans="1:3" ht="15">
      <c r="A1085" s="199" t="s">
        <v>5327</v>
      </c>
      <c r="B1085" s="13" t="s">
        <v>5328</v>
      </c>
      <c r="C1085" t="s">
        <v>3313</v>
      </c>
    </row>
    <row r="1086" spans="1:3" ht="15">
      <c r="A1086" s="199" t="s">
        <v>5329</v>
      </c>
      <c r="B1086" s="13" t="s">
        <v>5330</v>
      </c>
      <c r="C1086" t="s">
        <v>3313</v>
      </c>
    </row>
    <row r="1087" spans="1:3" ht="15">
      <c r="A1087" s="199" t="s">
        <v>5331</v>
      </c>
      <c r="B1087" s="13" t="s">
        <v>5332</v>
      </c>
      <c r="C1087" t="s">
        <v>3313</v>
      </c>
    </row>
    <row r="1088" spans="1:3" ht="15">
      <c r="A1088" s="199" t="s">
        <v>5333</v>
      </c>
      <c r="B1088" s="13" t="s">
        <v>5334</v>
      </c>
      <c r="C1088" t="s">
        <v>3382</v>
      </c>
    </row>
    <row r="1089" spans="1:3" ht="15">
      <c r="A1089" s="199" t="s">
        <v>5335</v>
      </c>
      <c r="B1089" s="13" t="s">
        <v>5336</v>
      </c>
      <c r="C1089" t="s">
        <v>3313</v>
      </c>
    </row>
    <row r="1090" spans="1:3" ht="15">
      <c r="A1090" s="199" t="s">
        <v>5337</v>
      </c>
      <c r="B1090" s="13" t="s">
        <v>5338</v>
      </c>
      <c r="C1090" t="s">
        <v>3313</v>
      </c>
    </row>
    <row r="1091" spans="1:3" ht="15">
      <c r="A1091" s="199" t="s">
        <v>5339</v>
      </c>
      <c r="B1091" s="13" t="s">
        <v>5340</v>
      </c>
      <c r="C1091" t="s">
        <v>3313</v>
      </c>
    </row>
    <row r="1092" spans="1:3" ht="15">
      <c r="A1092" s="199" t="s">
        <v>5341</v>
      </c>
      <c r="B1092" s="13" t="s">
        <v>5342</v>
      </c>
      <c r="C1092" t="s">
        <v>3313</v>
      </c>
    </row>
    <row r="1093" spans="1:3" ht="15">
      <c r="A1093" s="199" t="s">
        <v>5343</v>
      </c>
      <c r="B1093" s="13" t="s">
        <v>5344</v>
      </c>
      <c r="C1093" t="s">
        <v>3313</v>
      </c>
    </row>
    <row r="1094" spans="1:3" ht="15">
      <c r="A1094" s="199" t="s">
        <v>5345</v>
      </c>
      <c r="B1094" s="13" t="s">
        <v>5346</v>
      </c>
      <c r="C1094" t="s">
        <v>3313</v>
      </c>
    </row>
    <row r="1095" spans="1:3" ht="15">
      <c r="A1095" s="199" t="s">
        <v>5347</v>
      </c>
      <c r="B1095" s="13" t="s">
        <v>5348</v>
      </c>
      <c r="C1095" t="s">
        <v>3313</v>
      </c>
    </row>
    <row r="1096" spans="1:3" ht="15">
      <c r="A1096" s="199" t="s">
        <v>5349</v>
      </c>
      <c r="B1096" s="13" t="s">
        <v>5350</v>
      </c>
      <c r="C1096" t="s">
        <v>3382</v>
      </c>
    </row>
    <row r="1097" spans="1:3" ht="15">
      <c r="A1097" s="199" t="s">
        <v>5351</v>
      </c>
      <c r="B1097" s="13" t="s">
        <v>5352</v>
      </c>
      <c r="C1097" t="s">
        <v>3313</v>
      </c>
    </row>
    <row r="1098" spans="1:3" ht="15">
      <c r="A1098" s="199" t="s">
        <v>5353</v>
      </c>
      <c r="B1098" s="13" t="s">
        <v>5354</v>
      </c>
      <c r="C1098" t="s">
        <v>3313</v>
      </c>
    </row>
    <row r="1099" spans="1:3" ht="15">
      <c r="A1099" s="199" t="s">
        <v>5355</v>
      </c>
      <c r="B1099" s="13" t="s">
        <v>5356</v>
      </c>
      <c r="C1099" t="s">
        <v>3313</v>
      </c>
    </row>
    <row r="1100" spans="1:3" ht="15">
      <c r="A1100" s="199" t="s">
        <v>5357</v>
      </c>
      <c r="B1100" s="13" t="s">
        <v>5358</v>
      </c>
      <c r="C1100" t="s">
        <v>3313</v>
      </c>
    </row>
    <row r="1101" spans="1:3" ht="15">
      <c r="A1101" s="199" t="s">
        <v>5359</v>
      </c>
      <c r="B1101" s="13" t="s">
        <v>5360</v>
      </c>
      <c r="C1101" t="s">
        <v>3313</v>
      </c>
    </row>
    <row r="1102" spans="1:3" ht="15">
      <c r="A1102" s="199" t="s">
        <v>5361</v>
      </c>
      <c r="B1102" s="13" t="s">
        <v>5362</v>
      </c>
      <c r="C1102" t="s">
        <v>3313</v>
      </c>
    </row>
    <row r="1103" spans="1:3" ht="15">
      <c r="A1103" s="199" t="s">
        <v>5363</v>
      </c>
      <c r="B1103" s="13" t="s">
        <v>5364</v>
      </c>
      <c r="C1103" t="s">
        <v>3313</v>
      </c>
    </row>
    <row r="1104" spans="1:3" ht="15">
      <c r="A1104" s="199" t="s">
        <v>5365</v>
      </c>
      <c r="B1104" s="13" t="s">
        <v>5366</v>
      </c>
      <c r="C1104" t="s">
        <v>3382</v>
      </c>
    </row>
    <row r="1105" spans="1:3" ht="15">
      <c r="A1105" s="199" t="s">
        <v>5367</v>
      </c>
      <c r="B1105" s="13" t="s">
        <v>5368</v>
      </c>
      <c r="C1105" t="s">
        <v>3313</v>
      </c>
    </row>
    <row r="1106" spans="1:3" ht="15">
      <c r="A1106" s="199" t="s">
        <v>5369</v>
      </c>
      <c r="B1106" s="13" t="s">
        <v>5370</v>
      </c>
      <c r="C1106" t="s">
        <v>3313</v>
      </c>
    </row>
    <row r="1107" spans="1:3" ht="15">
      <c r="A1107" s="199" t="s">
        <v>5371</v>
      </c>
      <c r="B1107" s="13" t="s">
        <v>5372</v>
      </c>
      <c r="C1107" t="s">
        <v>3313</v>
      </c>
    </row>
    <row r="1108" spans="1:3" ht="15">
      <c r="A1108" s="199" t="s">
        <v>5373</v>
      </c>
      <c r="B1108" s="13" t="s">
        <v>5374</v>
      </c>
      <c r="C1108" t="s">
        <v>3313</v>
      </c>
    </row>
    <row r="1109" spans="1:3" ht="15">
      <c r="A1109" s="199" t="s">
        <v>5375</v>
      </c>
      <c r="B1109" s="13" t="s">
        <v>5376</v>
      </c>
      <c r="C1109" t="s">
        <v>3313</v>
      </c>
    </row>
    <row r="1110" spans="1:3" ht="15">
      <c r="A1110" s="199" t="s">
        <v>5377</v>
      </c>
      <c r="B1110" s="13" t="s">
        <v>5378</v>
      </c>
      <c r="C1110" t="s">
        <v>3313</v>
      </c>
    </row>
    <row r="1111" spans="1:3" ht="15">
      <c r="A1111" s="199" t="s">
        <v>5379</v>
      </c>
      <c r="B1111" s="13" t="s">
        <v>5380</v>
      </c>
      <c r="C1111" t="s">
        <v>3313</v>
      </c>
    </row>
    <row r="1112" spans="1:3" ht="15">
      <c r="A1112" s="199" t="s">
        <v>5381</v>
      </c>
      <c r="B1112" s="13" t="s">
        <v>5382</v>
      </c>
      <c r="C1112" t="s">
        <v>3382</v>
      </c>
    </row>
    <row r="1113" spans="1:3" ht="15">
      <c r="A1113" s="199" t="s">
        <v>5383</v>
      </c>
      <c r="B1113" s="13" t="s">
        <v>5384</v>
      </c>
      <c r="C1113" t="s">
        <v>3313</v>
      </c>
    </row>
    <row r="1114" spans="1:3" ht="15">
      <c r="A1114" s="199" t="s">
        <v>5385</v>
      </c>
      <c r="B1114" s="13" t="s">
        <v>5386</v>
      </c>
      <c r="C1114" t="s">
        <v>3313</v>
      </c>
    </row>
    <row r="1115" spans="1:3" ht="15">
      <c r="A1115" s="199" t="s">
        <v>5387</v>
      </c>
      <c r="B1115" s="13" t="s">
        <v>5388</v>
      </c>
      <c r="C1115" t="s">
        <v>3313</v>
      </c>
    </row>
    <row r="1116" spans="1:3" ht="15">
      <c r="A1116" s="199" t="s">
        <v>5389</v>
      </c>
      <c r="B1116" s="13" t="s">
        <v>5390</v>
      </c>
      <c r="C1116" t="s">
        <v>3313</v>
      </c>
    </row>
    <row r="1117" spans="1:3" ht="15">
      <c r="A1117" s="199" t="s">
        <v>5391</v>
      </c>
      <c r="B1117" s="13" t="s">
        <v>5392</v>
      </c>
      <c r="C1117" t="s">
        <v>3313</v>
      </c>
    </row>
    <row r="1118" spans="1:3" ht="15">
      <c r="A1118" s="199" t="s">
        <v>5393</v>
      </c>
      <c r="B1118" s="13" t="s">
        <v>5394</v>
      </c>
      <c r="C1118" t="s">
        <v>3313</v>
      </c>
    </row>
    <row r="1119" spans="1:3" ht="15">
      <c r="A1119" s="199" t="s">
        <v>5395</v>
      </c>
      <c r="B1119" s="13" t="s">
        <v>5396</v>
      </c>
      <c r="C1119" t="s">
        <v>3382</v>
      </c>
    </row>
    <row r="1120" spans="1:3" ht="15">
      <c r="A1120" s="199" t="s">
        <v>5397</v>
      </c>
      <c r="B1120" s="13" t="s">
        <v>5398</v>
      </c>
      <c r="C1120" t="s">
        <v>3313</v>
      </c>
    </row>
    <row r="1121" spans="1:3" ht="15">
      <c r="A1121" s="199" t="s">
        <v>5399</v>
      </c>
      <c r="B1121" s="13" t="s">
        <v>5400</v>
      </c>
      <c r="C1121" t="s">
        <v>3313</v>
      </c>
    </row>
    <row r="1122" spans="1:3" ht="15">
      <c r="A1122" s="199" t="s">
        <v>5401</v>
      </c>
      <c r="B1122" s="13" t="s">
        <v>5402</v>
      </c>
      <c r="C1122" t="s">
        <v>3313</v>
      </c>
    </row>
    <row r="1123" spans="1:3" ht="15">
      <c r="A1123" s="199" t="s">
        <v>5403</v>
      </c>
      <c r="B1123" s="13" t="s">
        <v>5404</v>
      </c>
      <c r="C1123" t="s">
        <v>3313</v>
      </c>
    </row>
    <row r="1124" spans="1:3" ht="15">
      <c r="A1124" s="199" t="s">
        <v>5405</v>
      </c>
      <c r="B1124" s="13" t="s">
        <v>5406</v>
      </c>
      <c r="C1124" t="s">
        <v>3382</v>
      </c>
    </row>
    <row r="1125" spans="1:3" ht="15">
      <c r="A1125" s="199" t="s">
        <v>5407</v>
      </c>
      <c r="B1125" s="13" t="s">
        <v>5408</v>
      </c>
      <c r="C1125" t="s">
        <v>3313</v>
      </c>
    </row>
    <row r="1126" spans="1:3" ht="15">
      <c r="A1126" s="199" t="s">
        <v>5409</v>
      </c>
      <c r="B1126" s="13" t="s">
        <v>5410</v>
      </c>
      <c r="C1126" t="s">
        <v>3313</v>
      </c>
    </row>
    <row r="1127" spans="1:3" ht="15">
      <c r="A1127" s="199" t="s">
        <v>5411</v>
      </c>
      <c r="B1127" s="13" t="s">
        <v>3790</v>
      </c>
      <c r="C1127" t="s">
        <v>3313</v>
      </c>
    </row>
    <row r="1128" spans="1:3" ht="15">
      <c r="A1128" s="199" t="s">
        <v>5412</v>
      </c>
      <c r="B1128" s="13" t="s">
        <v>5413</v>
      </c>
      <c r="C1128" t="s">
        <v>3313</v>
      </c>
    </row>
    <row r="1129" spans="1:3" ht="15">
      <c r="A1129" s="199" t="s">
        <v>5414</v>
      </c>
      <c r="B1129" s="13" t="s">
        <v>5415</v>
      </c>
      <c r="C1129" t="s">
        <v>3382</v>
      </c>
    </row>
    <row r="1130" spans="1:3" ht="15">
      <c r="A1130" s="199" t="s">
        <v>5416</v>
      </c>
      <c r="B1130" s="13" t="s">
        <v>5417</v>
      </c>
      <c r="C1130" t="s">
        <v>3313</v>
      </c>
    </row>
    <row r="1131" spans="1:3" ht="15">
      <c r="A1131" s="199" t="s">
        <v>5418</v>
      </c>
      <c r="B1131" s="13" t="s">
        <v>5419</v>
      </c>
      <c r="C1131" t="s">
        <v>3313</v>
      </c>
    </row>
    <row r="1132" spans="1:3" ht="15">
      <c r="A1132" s="199" t="s">
        <v>5420</v>
      </c>
      <c r="B1132" s="13" t="s">
        <v>5421</v>
      </c>
      <c r="C1132" t="s">
        <v>3313</v>
      </c>
    </row>
    <row r="1133" spans="1:3" ht="15">
      <c r="A1133" s="199" t="s">
        <v>5422</v>
      </c>
      <c r="B1133" s="13" t="s">
        <v>5423</v>
      </c>
      <c r="C1133" t="s">
        <v>3313</v>
      </c>
    </row>
    <row r="1134" spans="1:3" ht="15">
      <c r="A1134" s="199" t="s">
        <v>5424</v>
      </c>
      <c r="B1134" s="13" t="s">
        <v>5425</v>
      </c>
      <c r="C1134" t="s">
        <v>3313</v>
      </c>
    </row>
    <row r="1135" spans="1:3" ht="15">
      <c r="A1135" s="199" t="s">
        <v>5426</v>
      </c>
      <c r="B1135" s="13" t="s">
        <v>5427</v>
      </c>
      <c r="C1135" t="s">
        <v>3313</v>
      </c>
    </row>
    <row r="1136" spans="1:3" ht="15">
      <c r="A1136" s="199" t="s">
        <v>5428</v>
      </c>
      <c r="B1136" s="13" t="s">
        <v>5429</v>
      </c>
      <c r="C1136" t="s">
        <v>3313</v>
      </c>
    </row>
    <row r="1137" spans="1:3" ht="15">
      <c r="A1137" s="199" t="s">
        <v>5430</v>
      </c>
      <c r="B1137" s="13" t="s">
        <v>5431</v>
      </c>
      <c r="C1137" t="s">
        <v>3313</v>
      </c>
    </row>
    <row r="1138" spans="1:3" ht="15">
      <c r="A1138" s="199" t="s">
        <v>5432</v>
      </c>
      <c r="B1138" s="13" t="s">
        <v>5433</v>
      </c>
      <c r="C1138" t="s">
        <v>3313</v>
      </c>
    </row>
    <row r="1139" spans="1:3" ht="15">
      <c r="A1139" s="199" t="s">
        <v>5434</v>
      </c>
      <c r="B1139" s="13" t="s">
        <v>5435</v>
      </c>
      <c r="C1139" t="s">
        <v>3313</v>
      </c>
    </row>
    <row r="1140" spans="1:3" ht="15">
      <c r="A1140" s="199" t="s">
        <v>5436</v>
      </c>
      <c r="B1140" s="13" t="s">
        <v>5437</v>
      </c>
      <c r="C1140" t="s">
        <v>3382</v>
      </c>
    </row>
    <row r="1141" spans="1:3" ht="15">
      <c r="A1141" s="199" t="s">
        <v>5438</v>
      </c>
      <c r="B1141" s="13" t="s">
        <v>5439</v>
      </c>
      <c r="C1141" t="s">
        <v>3313</v>
      </c>
    </row>
    <row r="1142" spans="1:3" ht="15">
      <c r="A1142" s="199" t="s">
        <v>5440</v>
      </c>
      <c r="B1142" s="13" t="s">
        <v>5441</v>
      </c>
      <c r="C1142" t="s">
        <v>3313</v>
      </c>
    </row>
    <row r="1143" spans="1:3" ht="15">
      <c r="A1143" s="199" t="s">
        <v>5442</v>
      </c>
      <c r="B1143" s="13" t="s">
        <v>5443</v>
      </c>
      <c r="C1143" t="s">
        <v>3313</v>
      </c>
    </row>
    <row r="1144" spans="1:3" ht="15">
      <c r="A1144" s="199" t="s">
        <v>5444</v>
      </c>
      <c r="B1144" s="13" t="s">
        <v>5445</v>
      </c>
      <c r="C1144" t="s">
        <v>3313</v>
      </c>
    </row>
    <row r="1145" spans="1:3" ht="15">
      <c r="A1145" s="199" t="s">
        <v>5446</v>
      </c>
      <c r="B1145" s="13" t="s">
        <v>5447</v>
      </c>
      <c r="C1145" t="s">
        <v>3313</v>
      </c>
    </row>
    <row r="1146" spans="1:3" ht="15">
      <c r="A1146" s="199" t="s">
        <v>5448</v>
      </c>
      <c r="B1146" s="13" t="s">
        <v>5449</v>
      </c>
      <c r="C1146" t="s">
        <v>3313</v>
      </c>
    </row>
    <row r="1147" spans="1:3" ht="15">
      <c r="A1147" s="199" t="s">
        <v>5450</v>
      </c>
      <c r="B1147" s="13" t="s">
        <v>5451</v>
      </c>
      <c r="C1147" t="s">
        <v>3313</v>
      </c>
    </row>
    <row r="1148" spans="1:3" ht="15">
      <c r="A1148" s="199" t="s">
        <v>5452</v>
      </c>
      <c r="B1148" s="13" t="s">
        <v>5453</v>
      </c>
      <c r="C1148" t="s">
        <v>3382</v>
      </c>
    </row>
    <row r="1149" spans="1:3" ht="15">
      <c r="A1149" s="199" t="s">
        <v>5454</v>
      </c>
      <c r="B1149" s="13" t="s">
        <v>5455</v>
      </c>
      <c r="C1149" t="s">
        <v>3313</v>
      </c>
    </row>
    <row r="1150" spans="1:3" ht="15">
      <c r="A1150" s="199" t="s">
        <v>5456</v>
      </c>
      <c r="B1150" s="13" t="s">
        <v>5457</v>
      </c>
      <c r="C1150" t="s">
        <v>3313</v>
      </c>
    </row>
    <row r="1151" spans="1:3" ht="15">
      <c r="A1151" s="199" t="s">
        <v>5458</v>
      </c>
      <c r="B1151" s="13" t="s">
        <v>5459</v>
      </c>
      <c r="C1151" t="s">
        <v>3313</v>
      </c>
    </row>
    <row r="1152" spans="1:3" ht="15">
      <c r="A1152" s="199" t="s">
        <v>5460</v>
      </c>
      <c r="B1152" s="13" t="s">
        <v>5461</v>
      </c>
      <c r="C1152" t="s">
        <v>3313</v>
      </c>
    </row>
    <row r="1153" spans="1:3" ht="15">
      <c r="A1153" s="199" t="s">
        <v>5462</v>
      </c>
      <c r="B1153" s="13" t="s">
        <v>5463</v>
      </c>
      <c r="C1153" t="s">
        <v>3313</v>
      </c>
    </row>
    <row r="1154" spans="1:3" ht="15">
      <c r="A1154" s="199" t="s">
        <v>5464</v>
      </c>
      <c r="B1154" s="13" t="s">
        <v>5465</v>
      </c>
      <c r="C1154" t="s">
        <v>3313</v>
      </c>
    </row>
    <row r="1155" spans="1:3" ht="15">
      <c r="A1155" s="199" t="s">
        <v>5466</v>
      </c>
      <c r="B1155" s="13" t="s">
        <v>5467</v>
      </c>
      <c r="C1155" t="s">
        <v>3313</v>
      </c>
    </row>
    <row r="1156" spans="1:3" ht="15">
      <c r="A1156" s="199" t="s">
        <v>5468</v>
      </c>
      <c r="B1156" s="13" t="s">
        <v>5469</v>
      </c>
      <c r="C1156" t="s">
        <v>3313</v>
      </c>
    </row>
    <row r="1157" spans="1:3" ht="15">
      <c r="A1157" s="199" t="s">
        <v>5470</v>
      </c>
      <c r="B1157" s="13" t="s">
        <v>5471</v>
      </c>
      <c r="C1157" t="s">
        <v>3382</v>
      </c>
    </row>
    <row r="1158" spans="1:3" ht="15">
      <c r="A1158" s="199" t="s">
        <v>5472</v>
      </c>
      <c r="B1158" s="13" t="s">
        <v>5473</v>
      </c>
      <c r="C1158" t="s">
        <v>3313</v>
      </c>
    </row>
    <row r="1159" spans="1:3" ht="15">
      <c r="A1159" s="199" t="s">
        <v>5474</v>
      </c>
      <c r="B1159" s="13" t="s">
        <v>5475</v>
      </c>
      <c r="C1159" t="s">
        <v>3313</v>
      </c>
    </row>
    <row r="1160" spans="1:3" ht="15">
      <c r="A1160" s="199" t="s">
        <v>5476</v>
      </c>
      <c r="B1160" s="13" t="s">
        <v>5477</v>
      </c>
      <c r="C1160" t="s">
        <v>3313</v>
      </c>
    </row>
    <row r="1161" spans="1:3" ht="15">
      <c r="A1161" s="199" t="s">
        <v>5478</v>
      </c>
      <c r="B1161" s="13" t="s">
        <v>5479</v>
      </c>
      <c r="C1161" t="s">
        <v>3313</v>
      </c>
    </row>
    <row r="1162" spans="1:3" ht="15">
      <c r="A1162" s="199" t="s">
        <v>5480</v>
      </c>
      <c r="B1162" s="13" t="s">
        <v>5481</v>
      </c>
      <c r="C1162" t="s">
        <v>3313</v>
      </c>
    </row>
    <row r="1163" spans="1:3" ht="15">
      <c r="A1163" s="199" t="s">
        <v>5482</v>
      </c>
      <c r="B1163" s="13" t="s">
        <v>5483</v>
      </c>
      <c r="C1163" t="s">
        <v>3313</v>
      </c>
    </row>
    <row r="1164" spans="1:3" ht="15">
      <c r="A1164" s="199" t="s">
        <v>5484</v>
      </c>
      <c r="B1164" s="13" t="s">
        <v>5485</v>
      </c>
      <c r="C1164" t="s">
        <v>3313</v>
      </c>
    </row>
    <row r="1165" spans="1:3" ht="15">
      <c r="A1165" s="199" t="s">
        <v>5486</v>
      </c>
      <c r="B1165" s="13" t="s">
        <v>5487</v>
      </c>
      <c r="C1165" t="s">
        <v>3313</v>
      </c>
    </row>
    <row r="1166" spans="1:3" ht="15">
      <c r="A1166" s="199" t="s">
        <v>5488</v>
      </c>
      <c r="B1166" s="13" t="s">
        <v>5489</v>
      </c>
      <c r="C1166" t="s">
        <v>3382</v>
      </c>
    </row>
    <row r="1167" spans="1:3" ht="15">
      <c r="A1167" s="199" t="s">
        <v>5490</v>
      </c>
      <c r="B1167" s="13" t="s">
        <v>5491</v>
      </c>
      <c r="C1167" t="s">
        <v>3313</v>
      </c>
    </row>
    <row r="1168" spans="1:3" ht="15">
      <c r="A1168" s="199" t="s">
        <v>5492</v>
      </c>
      <c r="B1168" s="13" t="s">
        <v>5493</v>
      </c>
      <c r="C1168" t="s">
        <v>3313</v>
      </c>
    </row>
    <row r="1169" spans="1:3" ht="15">
      <c r="A1169" s="199" t="s">
        <v>5494</v>
      </c>
      <c r="B1169" s="13" t="s">
        <v>5495</v>
      </c>
      <c r="C1169" t="s">
        <v>3313</v>
      </c>
    </row>
    <row r="1170" spans="1:3" ht="15">
      <c r="A1170" s="199" t="s">
        <v>5496</v>
      </c>
      <c r="B1170" s="13" t="s">
        <v>5497</v>
      </c>
      <c r="C1170" t="s">
        <v>3313</v>
      </c>
    </row>
    <row r="1171" spans="1:3" ht="15">
      <c r="A1171" s="199" t="s">
        <v>5498</v>
      </c>
      <c r="B1171" s="13" t="s">
        <v>5499</v>
      </c>
      <c r="C1171" t="s">
        <v>3313</v>
      </c>
    </row>
    <row r="1172" spans="1:3" ht="15">
      <c r="A1172" s="199" t="s">
        <v>5500</v>
      </c>
      <c r="B1172" s="13" t="s">
        <v>5501</v>
      </c>
      <c r="C1172" t="s">
        <v>3382</v>
      </c>
    </row>
    <row r="1173" spans="1:3" ht="15">
      <c r="A1173" s="199" t="s">
        <v>5502</v>
      </c>
      <c r="B1173" s="13" t="s">
        <v>5503</v>
      </c>
      <c r="C1173" t="s">
        <v>3313</v>
      </c>
    </row>
    <row r="1174" spans="1:3" ht="15">
      <c r="A1174" s="199" t="s">
        <v>5504</v>
      </c>
      <c r="B1174" s="13" t="s">
        <v>5505</v>
      </c>
      <c r="C1174" t="s">
        <v>3313</v>
      </c>
    </row>
    <row r="1175" spans="1:3" ht="15">
      <c r="A1175" s="199" t="s">
        <v>5506</v>
      </c>
      <c r="B1175" s="13" t="s">
        <v>5507</v>
      </c>
      <c r="C1175" t="s">
        <v>3313</v>
      </c>
    </row>
    <row r="1176" spans="1:3" ht="15">
      <c r="A1176" s="199" t="s">
        <v>5508</v>
      </c>
      <c r="B1176" s="13" t="s">
        <v>5509</v>
      </c>
      <c r="C1176" t="s">
        <v>3313</v>
      </c>
    </row>
    <row r="1177" spans="1:3" ht="15">
      <c r="A1177" s="199" t="s">
        <v>5510</v>
      </c>
      <c r="B1177" s="13" t="s">
        <v>5511</v>
      </c>
      <c r="C1177" t="s">
        <v>3313</v>
      </c>
    </row>
    <row r="1178" spans="1:3" ht="15">
      <c r="A1178" s="199" t="s">
        <v>5512</v>
      </c>
      <c r="B1178" s="13" t="s">
        <v>5513</v>
      </c>
      <c r="C1178" t="s">
        <v>3313</v>
      </c>
    </row>
    <row r="1179" spans="1:3" ht="15">
      <c r="A1179" s="199" t="s">
        <v>5514</v>
      </c>
      <c r="B1179" s="13" t="s">
        <v>5515</v>
      </c>
      <c r="C1179" t="s">
        <v>3313</v>
      </c>
    </row>
    <row r="1180" spans="1:3" ht="15">
      <c r="A1180" s="199" t="s">
        <v>5516</v>
      </c>
      <c r="B1180" s="13" t="s">
        <v>5517</v>
      </c>
      <c r="C1180" t="s">
        <v>3382</v>
      </c>
    </row>
    <row r="1181" spans="1:3" ht="15">
      <c r="A1181" s="199" t="s">
        <v>5518</v>
      </c>
      <c r="B1181" s="13" t="s">
        <v>5519</v>
      </c>
      <c r="C1181" t="s">
        <v>3313</v>
      </c>
    </row>
    <row r="1182" spans="1:3" ht="15">
      <c r="A1182" s="199" t="s">
        <v>5520</v>
      </c>
      <c r="B1182" s="13" t="s">
        <v>5521</v>
      </c>
      <c r="C1182" t="s">
        <v>3313</v>
      </c>
    </row>
    <row r="1183" spans="1:3" ht="15">
      <c r="A1183" s="199" t="s">
        <v>5522</v>
      </c>
      <c r="B1183" s="13" t="s">
        <v>5523</v>
      </c>
      <c r="C1183" t="s">
        <v>3313</v>
      </c>
    </row>
    <row r="1184" spans="1:3" ht="15">
      <c r="A1184" s="199" t="s">
        <v>5524</v>
      </c>
      <c r="B1184" s="13" t="s">
        <v>5525</v>
      </c>
      <c r="C1184" t="s">
        <v>3313</v>
      </c>
    </row>
    <row r="1185" spans="1:3" ht="15">
      <c r="A1185" s="199" t="s">
        <v>5526</v>
      </c>
      <c r="B1185" s="13" t="s">
        <v>5527</v>
      </c>
      <c r="C1185" t="s">
        <v>3382</v>
      </c>
    </row>
    <row r="1186" spans="1:3" ht="15">
      <c r="A1186" s="199" t="s">
        <v>5528</v>
      </c>
      <c r="B1186" s="13" t="s">
        <v>5529</v>
      </c>
      <c r="C1186" t="s">
        <v>3313</v>
      </c>
    </row>
    <row r="1187" spans="1:3" ht="15">
      <c r="A1187" s="199" t="s">
        <v>5530</v>
      </c>
      <c r="B1187" s="13" t="s">
        <v>5531</v>
      </c>
      <c r="C1187" t="s">
        <v>3313</v>
      </c>
    </row>
    <row r="1188" spans="1:3" ht="15">
      <c r="A1188" s="199" t="s">
        <v>5532</v>
      </c>
      <c r="B1188" s="13" t="s">
        <v>5533</v>
      </c>
      <c r="C1188" t="s">
        <v>3313</v>
      </c>
    </row>
    <row r="1189" spans="1:3" ht="15">
      <c r="A1189" s="199" t="s">
        <v>5534</v>
      </c>
      <c r="B1189" s="13" t="s">
        <v>5535</v>
      </c>
      <c r="C1189" t="s">
        <v>3313</v>
      </c>
    </row>
    <row r="1190" spans="1:3" ht="15">
      <c r="A1190" s="199" t="s">
        <v>5536</v>
      </c>
      <c r="B1190" s="13" t="s">
        <v>5537</v>
      </c>
      <c r="C1190" t="s">
        <v>3382</v>
      </c>
    </row>
    <row r="1191" spans="1:3" ht="15">
      <c r="A1191" s="199" t="s">
        <v>5538</v>
      </c>
      <c r="B1191" s="13" t="s">
        <v>5539</v>
      </c>
      <c r="C1191" t="s">
        <v>3313</v>
      </c>
    </row>
    <row r="1192" spans="1:3" ht="15">
      <c r="A1192" s="199" t="s">
        <v>5540</v>
      </c>
      <c r="B1192" s="13" t="s">
        <v>5541</v>
      </c>
      <c r="C1192" t="s">
        <v>3313</v>
      </c>
    </row>
    <row r="1193" spans="1:3" ht="15">
      <c r="A1193" s="199" t="s">
        <v>5542</v>
      </c>
      <c r="B1193" s="13" t="s">
        <v>5543</v>
      </c>
      <c r="C1193" t="s">
        <v>3313</v>
      </c>
    </row>
    <row r="1194" spans="1:3" ht="15">
      <c r="A1194" s="199" t="s">
        <v>5544</v>
      </c>
      <c r="B1194" s="13" t="s">
        <v>5545</v>
      </c>
      <c r="C1194" t="s">
        <v>3313</v>
      </c>
    </row>
    <row r="1195" spans="1:3" ht="15">
      <c r="A1195" s="199" t="s">
        <v>5546</v>
      </c>
      <c r="B1195" s="13" t="s">
        <v>5547</v>
      </c>
      <c r="C1195" t="s">
        <v>3313</v>
      </c>
    </row>
    <row r="1196" spans="1:3" ht="15">
      <c r="A1196" s="199" t="s">
        <v>5548</v>
      </c>
      <c r="B1196" s="13" t="s">
        <v>5549</v>
      </c>
      <c r="C1196" t="s">
        <v>3313</v>
      </c>
    </row>
    <row r="1197" spans="1:3" ht="15">
      <c r="A1197" s="199" t="s">
        <v>5550</v>
      </c>
      <c r="B1197" s="13" t="s">
        <v>5551</v>
      </c>
      <c r="C1197" t="s">
        <v>3313</v>
      </c>
    </row>
    <row r="1198" spans="1:3" ht="15">
      <c r="A1198" s="199" t="s">
        <v>5552</v>
      </c>
      <c r="B1198" s="13" t="s">
        <v>5553</v>
      </c>
      <c r="C1198" t="s">
        <v>63</v>
      </c>
    </row>
    <row r="1199" spans="1:3" ht="15">
      <c r="A1199" s="199" t="s">
        <v>5554</v>
      </c>
      <c r="B1199" s="13" t="s">
        <v>5555</v>
      </c>
      <c r="C1199" t="s">
        <v>3382</v>
      </c>
    </row>
    <row r="1200" spans="1:3" ht="15">
      <c r="A1200" s="199" t="s">
        <v>5556</v>
      </c>
      <c r="B1200" s="13" t="s">
        <v>4904</v>
      </c>
      <c r="C1200" t="s">
        <v>3313</v>
      </c>
    </row>
    <row r="1201" spans="1:3" ht="15">
      <c r="A1201" s="199" t="s">
        <v>5557</v>
      </c>
      <c r="B1201" s="13" t="s">
        <v>5558</v>
      </c>
      <c r="C1201" t="s">
        <v>3313</v>
      </c>
    </row>
    <row r="1202" spans="1:3" ht="15">
      <c r="A1202" s="199" t="s">
        <v>5559</v>
      </c>
      <c r="B1202" s="13" t="s">
        <v>5560</v>
      </c>
      <c r="C1202" t="s">
        <v>3313</v>
      </c>
    </row>
    <row r="1203" spans="1:3" ht="15">
      <c r="A1203" s="199" t="s">
        <v>5561</v>
      </c>
      <c r="B1203" s="13" t="s">
        <v>5562</v>
      </c>
      <c r="C1203" t="s">
        <v>3313</v>
      </c>
    </row>
    <row r="1204" spans="1:3" ht="15">
      <c r="A1204" s="199" t="s">
        <v>5563</v>
      </c>
      <c r="B1204" s="13" t="s">
        <v>5564</v>
      </c>
      <c r="C1204" t="s">
        <v>3313</v>
      </c>
    </row>
    <row r="1205" spans="1:3" ht="15">
      <c r="A1205" s="199" t="s">
        <v>5565</v>
      </c>
      <c r="B1205" s="13" t="s">
        <v>5566</v>
      </c>
      <c r="C1205" t="s">
        <v>3313</v>
      </c>
    </row>
    <row r="1206" spans="1:3" ht="15">
      <c r="A1206" s="199" t="s">
        <v>5567</v>
      </c>
      <c r="B1206" s="13" t="s">
        <v>5568</v>
      </c>
      <c r="C1206" t="s">
        <v>3313</v>
      </c>
    </row>
    <row r="1207" spans="1:3" ht="15">
      <c r="A1207" s="199" t="s">
        <v>5569</v>
      </c>
      <c r="B1207" s="13" t="s">
        <v>5570</v>
      </c>
      <c r="C1207" t="s">
        <v>3313</v>
      </c>
    </row>
    <row r="1208" spans="1:3" ht="15">
      <c r="A1208" s="199" t="s">
        <v>5571</v>
      </c>
      <c r="B1208" s="13" t="s">
        <v>5572</v>
      </c>
      <c r="C1208" t="s">
        <v>3313</v>
      </c>
    </row>
    <row r="1209" spans="1:3" ht="15">
      <c r="A1209" s="199" t="s">
        <v>5573</v>
      </c>
      <c r="B1209" s="13" t="s">
        <v>5574</v>
      </c>
      <c r="C1209" t="s">
        <v>3313</v>
      </c>
    </row>
    <row r="1210" spans="1:3" ht="15">
      <c r="A1210" s="199" t="s">
        <v>5575</v>
      </c>
      <c r="B1210" s="13" t="s">
        <v>5576</v>
      </c>
      <c r="C1210" t="s">
        <v>3313</v>
      </c>
    </row>
    <row r="1211" spans="1:3" ht="15">
      <c r="A1211" s="199" t="s">
        <v>5577</v>
      </c>
      <c r="B1211" s="13" t="s">
        <v>5578</v>
      </c>
      <c r="C1211" t="s">
        <v>3313</v>
      </c>
    </row>
    <row r="1212" spans="1:3" ht="15">
      <c r="A1212" s="199" t="s">
        <v>5579</v>
      </c>
      <c r="B1212" s="13" t="s">
        <v>5580</v>
      </c>
      <c r="C1212" t="s">
        <v>3313</v>
      </c>
    </row>
    <row r="1213" spans="1:3" ht="15">
      <c r="A1213" s="199" t="s">
        <v>5581</v>
      </c>
      <c r="B1213" s="13" t="s">
        <v>5582</v>
      </c>
      <c r="C1213" t="s">
        <v>3382</v>
      </c>
    </row>
    <row r="1214" spans="1:3" ht="15">
      <c r="A1214" s="199" t="s">
        <v>5583</v>
      </c>
      <c r="B1214" s="13" t="s">
        <v>5584</v>
      </c>
      <c r="C1214" t="s">
        <v>3313</v>
      </c>
    </row>
    <row r="1215" spans="1:3" ht="15">
      <c r="A1215" s="199" t="s">
        <v>5585</v>
      </c>
      <c r="B1215" s="13" t="s">
        <v>5586</v>
      </c>
      <c r="C1215" t="s">
        <v>3313</v>
      </c>
    </row>
    <row r="1216" spans="1:3" ht="15">
      <c r="A1216" s="199" t="s">
        <v>5587</v>
      </c>
      <c r="B1216" s="13" t="s">
        <v>5588</v>
      </c>
      <c r="C1216" t="s">
        <v>3313</v>
      </c>
    </row>
    <row r="1217" spans="1:3" ht="15">
      <c r="A1217" s="199" t="s">
        <v>5589</v>
      </c>
      <c r="B1217" s="13" t="s">
        <v>5590</v>
      </c>
      <c r="C1217" t="s">
        <v>3313</v>
      </c>
    </row>
    <row r="1218" spans="1:3" ht="15">
      <c r="A1218" s="199" t="s">
        <v>5591</v>
      </c>
      <c r="B1218" s="13" t="s">
        <v>5592</v>
      </c>
      <c r="C1218" t="s">
        <v>3313</v>
      </c>
    </row>
    <row r="1219" spans="1:3" ht="15">
      <c r="A1219" s="199" t="s">
        <v>5593</v>
      </c>
      <c r="B1219" s="13" t="s">
        <v>5594</v>
      </c>
      <c r="C1219" t="s">
        <v>3313</v>
      </c>
    </row>
    <row r="1220" spans="1:3" ht="15">
      <c r="A1220" s="199" t="s">
        <v>5595</v>
      </c>
      <c r="B1220" s="13" t="s">
        <v>5596</v>
      </c>
      <c r="C1220" t="s">
        <v>3382</v>
      </c>
    </row>
    <row r="1221" spans="1:3" ht="15">
      <c r="A1221" s="199" t="s">
        <v>5597</v>
      </c>
      <c r="B1221" s="13" t="s">
        <v>5598</v>
      </c>
      <c r="C1221" t="s">
        <v>3313</v>
      </c>
    </row>
    <row r="1222" spans="1:3" ht="15">
      <c r="A1222" s="199" t="s">
        <v>5599</v>
      </c>
      <c r="B1222" s="13" t="s">
        <v>5600</v>
      </c>
      <c r="C1222" t="s">
        <v>3313</v>
      </c>
    </row>
    <row r="1223" spans="1:3" ht="15">
      <c r="A1223" s="199" t="s">
        <v>5601</v>
      </c>
      <c r="B1223" s="13" t="s">
        <v>5602</v>
      </c>
      <c r="C1223" t="s">
        <v>3313</v>
      </c>
    </row>
    <row r="1224" spans="1:3" ht="15">
      <c r="A1224" s="199" t="s">
        <v>5603</v>
      </c>
      <c r="B1224" s="13" t="s">
        <v>5604</v>
      </c>
      <c r="C1224" t="s">
        <v>3313</v>
      </c>
    </row>
    <row r="1225" spans="1:3" ht="15">
      <c r="A1225" s="199" t="s">
        <v>5605</v>
      </c>
      <c r="B1225" s="13" t="s">
        <v>5606</v>
      </c>
      <c r="C1225" t="s">
        <v>3313</v>
      </c>
    </row>
    <row r="1226" spans="1:3" ht="15">
      <c r="A1226" s="199" t="s">
        <v>5607</v>
      </c>
      <c r="B1226" s="13" t="s">
        <v>5608</v>
      </c>
      <c r="C1226" t="s">
        <v>3382</v>
      </c>
    </row>
    <row r="1227" spans="1:3" ht="15">
      <c r="A1227" s="199" t="s">
        <v>5609</v>
      </c>
      <c r="B1227" s="13" t="s">
        <v>5610</v>
      </c>
      <c r="C1227" t="s">
        <v>3313</v>
      </c>
    </row>
    <row r="1228" spans="1:3" ht="15">
      <c r="A1228" s="199" t="s">
        <v>5611</v>
      </c>
      <c r="B1228" s="13" t="s">
        <v>5612</v>
      </c>
      <c r="C1228" t="s">
        <v>3313</v>
      </c>
    </row>
    <row r="1229" spans="1:3" ht="15">
      <c r="A1229" s="199" t="s">
        <v>5613</v>
      </c>
      <c r="B1229" s="13" t="s">
        <v>5614</v>
      </c>
      <c r="C1229" t="s">
        <v>3313</v>
      </c>
    </row>
    <row r="1230" spans="1:3" ht="15">
      <c r="A1230" s="199" t="s">
        <v>5615</v>
      </c>
      <c r="B1230" s="13" t="s">
        <v>5616</v>
      </c>
      <c r="C1230" t="s">
        <v>3313</v>
      </c>
    </row>
    <row r="1231" spans="1:3" ht="15">
      <c r="A1231" s="199" t="s">
        <v>5617</v>
      </c>
      <c r="B1231" s="13" t="s">
        <v>5618</v>
      </c>
      <c r="C1231" t="s">
        <v>3313</v>
      </c>
    </row>
    <row r="1232" spans="1:3" ht="15">
      <c r="A1232" s="199" t="s">
        <v>5619</v>
      </c>
      <c r="B1232" s="13" t="s">
        <v>5620</v>
      </c>
      <c r="C1232" t="s">
        <v>3313</v>
      </c>
    </row>
    <row r="1233" spans="1:3" ht="15">
      <c r="A1233" s="199" t="s">
        <v>5621</v>
      </c>
      <c r="B1233" s="13" t="s">
        <v>5622</v>
      </c>
      <c r="C1233" t="s">
        <v>3313</v>
      </c>
    </row>
    <row r="1234" spans="1:3" ht="15">
      <c r="A1234" s="199" t="s">
        <v>5623</v>
      </c>
      <c r="B1234" s="13" t="s">
        <v>5624</v>
      </c>
      <c r="C1234" t="s">
        <v>3313</v>
      </c>
    </row>
    <row r="1235" spans="1:3" ht="15">
      <c r="A1235" s="199" t="s">
        <v>5625</v>
      </c>
      <c r="B1235" s="13" t="s">
        <v>5626</v>
      </c>
      <c r="C1235" t="s">
        <v>3313</v>
      </c>
    </row>
    <row r="1236" spans="1:3" ht="15">
      <c r="A1236" s="199" t="s">
        <v>5627</v>
      </c>
      <c r="B1236" s="13" t="s">
        <v>5628</v>
      </c>
      <c r="C1236" t="s">
        <v>3313</v>
      </c>
    </row>
    <row r="1237" spans="1:3" ht="15">
      <c r="A1237" s="199" t="s">
        <v>5629</v>
      </c>
      <c r="B1237" s="13" t="s">
        <v>5630</v>
      </c>
      <c r="C1237" t="s">
        <v>3313</v>
      </c>
    </row>
    <row r="1238" spans="1:3" ht="15">
      <c r="A1238" s="199" t="s">
        <v>5631</v>
      </c>
      <c r="B1238" s="13" t="s">
        <v>5632</v>
      </c>
      <c r="C1238" t="s">
        <v>3382</v>
      </c>
    </row>
    <row r="1239" spans="1:3" ht="15">
      <c r="A1239" s="199" t="s">
        <v>5633</v>
      </c>
      <c r="B1239" s="13" t="s">
        <v>5634</v>
      </c>
      <c r="C1239" t="s">
        <v>3313</v>
      </c>
    </row>
    <row r="1240" spans="1:3" ht="15">
      <c r="A1240" s="199" t="s">
        <v>5635</v>
      </c>
      <c r="B1240" s="13" t="s">
        <v>5636</v>
      </c>
      <c r="C1240" t="s">
        <v>3313</v>
      </c>
    </row>
    <row r="1241" spans="1:3" ht="15">
      <c r="A1241" s="199" t="s">
        <v>5637</v>
      </c>
      <c r="B1241" s="13" t="s">
        <v>5638</v>
      </c>
      <c r="C1241" t="s">
        <v>3313</v>
      </c>
    </row>
    <row r="1242" spans="1:3" ht="15">
      <c r="A1242" s="199" t="s">
        <v>5639</v>
      </c>
      <c r="B1242" s="13" t="s">
        <v>5640</v>
      </c>
      <c r="C1242" t="s">
        <v>3313</v>
      </c>
    </row>
    <row r="1243" spans="1:3" ht="15">
      <c r="A1243" s="199" t="s">
        <v>5641</v>
      </c>
      <c r="B1243" s="13" t="s">
        <v>5642</v>
      </c>
      <c r="C1243" t="s">
        <v>3313</v>
      </c>
    </row>
    <row r="1244" spans="1:3" ht="15">
      <c r="A1244" s="199" t="s">
        <v>5643</v>
      </c>
      <c r="B1244" s="13" t="s">
        <v>5644</v>
      </c>
      <c r="C1244" t="s">
        <v>3313</v>
      </c>
    </row>
    <row r="1245" spans="1:3" ht="15">
      <c r="A1245" s="199" t="s">
        <v>5645</v>
      </c>
      <c r="B1245" s="13" t="s">
        <v>5646</v>
      </c>
      <c r="C1245" t="s">
        <v>3313</v>
      </c>
    </row>
    <row r="1246" spans="1:3" ht="15">
      <c r="A1246" s="199" t="s">
        <v>5647</v>
      </c>
      <c r="B1246" s="13" t="s">
        <v>5648</v>
      </c>
      <c r="C1246" t="s">
        <v>3313</v>
      </c>
    </row>
    <row r="1247" spans="1:3" ht="15">
      <c r="A1247" s="199" t="s">
        <v>5649</v>
      </c>
      <c r="B1247" s="13" t="s">
        <v>5650</v>
      </c>
      <c r="C1247" t="s">
        <v>3313</v>
      </c>
    </row>
    <row r="1248" spans="1:3" ht="15">
      <c r="A1248" s="199" t="s">
        <v>5651</v>
      </c>
      <c r="B1248" s="13" t="s">
        <v>5652</v>
      </c>
      <c r="C1248" t="s">
        <v>3313</v>
      </c>
    </row>
    <row r="1249" spans="1:3" ht="15">
      <c r="A1249" s="199" t="s">
        <v>5653</v>
      </c>
      <c r="B1249" s="13" t="s">
        <v>5654</v>
      </c>
      <c r="C1249" t="s">
        <v>3313</v>
      </c>
    </row>
    <row r="1250" spans="1:3" ht="15">
      <c r="A1250" s="199" t="s">
        <v>5655</v>
      </c>
      <c r="B1250" s="13" t="s">
        <v>5656</v>
      </c>
      <c r="C1250" t="s">
        <v>3313</v>
      </c>
    </row>
    <row r="1251" spans="1:3" ht="15">
      <c r="A1251" s="199" t="s">
        <v>5657</v>
      </c>
      <c r="B1251" s="13" t="s">
        <v>5658</v>
      </c>
      <c r="C1251" t="s">
        <v>3382</v>
      </c>
    </row>
    <row r="1252" spans="1:3" ht="15">
      <c r="A1252" s="199" t="s">
        <v>5659</v>
      </c>
      <c r="B1252" s="13" t="s">
        <v>5660</v>
      </c>
      <c r="C1252" t="s">
        <v>3313</v>
      </c>
    </row>
    <row r="1253" spans="1:3" ht="15">
      <c r="A1253" s="199" t="s">
        <v>5661</v>
      </c>
      <c r="B1253" s="13" t="s">
        <v>5662</v>
      </c>
      <c r="C1253" t="s">
        <v>3313</v>
      </c>
    </row>
    <row r="1254" spans="1:3" ht="15">
      <c r="A1254" s="199" t="s">
        <v>5663</v>
      </c>
      <c r="B1254" s="13" t="s">
        <v>5664</v>
      </c>
      <c r="C1254" t="s">
        <v>3313</v>
      </c>
    </row>
    <row r="1255" spans="1:3" ht="15">
      <c r="A1255" s="199" t="s">
        <v>5665</v>
      </c>
      <c r="B1255" s="13" t="s">
        <v>5666</v>
      </c>
      <c r="C1255" t="s">
        <v>3313</v>
      </c>
    </row>
    <row r="1256" spans="1:3" ht="15">
      <c r="A1256" s="199" t="s">
        <v>5667</v>
      </c>
      <c r="B1256" s="13" t="s">
        <v>5668</v>
      </c>
      <c r="C1256" t="s">
        <v>3313</v>
      </c>
    </row>
    <row r="1257" spans="1:3" ht="15">
      <c r="A1257" s="199" t="s">
        <v>5669</v>
      </c>
      <c r="B1257" s="13" t="s">
        <v>5670</v>
      </c>
      <c r="C1257" t="s">
        <v>3313</v>
      </c>
    </row>
    <row r="1258" spans="1:3" ht="15">
      <c r="A1258" s="199" t="s">
        <v>5671</v>
      </c>
      <c r="B1258" s="13" t="s">
        <v>5672</v>
      </c>
      <c r="C1258" t="s">
        <v>3313</v>
      </c>
    </row>
    <row r="1259" spans="1:3" ht="15">
      <c r="A1259" s="199" t="s">
        <v>5673</v>
      </c>
      <c r="B1259" s="13" t="s">
        <v>5674</v>
      </c>
      <c r="C1259" t="s">
        <v>3313</v>
      </c>
    </row>
    <row r="1260" spans="1:3" ht="15">
      <c r="A1260" s="199" t="s">
        <v>5675</v>
      </c>
      <c r="B1260" s="13" t="s">
        <v>5676</v>
      </c>
      <c r="C1260" t="s">
        <v>3313</v>
      </c>
    </row>
    <row r="1261" spans="1:3" ht="15">
      <c r="A1261" s="199" t="s">
        <v>5677</v>
      </c>
      <c r="B1261" s="13" t="s">
        <v>5678</v>
      </c>
      <c r="C1261" t="s">
        <v>3313</v>
      </c>
    </row>
    <row r="1262" spans="1:3" ht="15">
      <c r="A1262" s="199" t="s">
        <v>5679</v>
      </c>
      <c r="B1262" s="13" t="s">
        <v>5680</v>
      </c>
      <c r="C1262" t="s">
        <v>3313</v>
      </c>
    </row>
    <row r="1263" spans="1:3" ht="15">
      <c r="A1263" s="199" t="s">
        <v>5681</v>
      </c>
      <c r="B1263" s="13" t="s">
        <v>5682</v>
      </c>
      <c r="C1263" t="s">
        <v>3382</v>
      </c>
    </row>
    <row r="1264" spans="1:3" ht="15">
      <c r="A1264" s="199" t="s">
        <v>5683</v>
      </c>
      <c r="B1264" s="13" t="s">
        <v>5684</v>
      </c>
      <c r="C1264" t="s">
        <v>3313</v>
      </c>
    </row>
    <row r="1265" spans="1:3" ht="15">
      <c r="A1265" s="199" t="s">
        <v>5685</v>
      </c>
      <c r="B1265" s="13" t="s">
        <v>5686</v>
      </c>
      <c r="C1265" t="s">
        <v>3313</v>
      </c>
    </row>
    <row r="1266" spans="1:3" ht="15">
      <c r="A1266" s="199" t="s">
        <v>5687</v>
      </c>
      <c r="B1266" s="13" t="s">
        <v>5688</v>
      </c>
      <c r="C1266" t="s">
        <v>3313</v>
      </c>
    </row>
    <row r="1267" spans="1:3" ht="15">
      <c r="A1267" s="199" t="s">
        <v>5689</v>
      </c>
      <c r="B1267" s="13" t="s">
        <v>5690</v>
      </c>
      <c r="C1267" t="s">
        <v>3313</v>
      </c>
    </row>
    <row r="1268" spans="1:3" ht="15">
      <c r="A1268" s="199" t="s">
        <v>5691</v>
      </c>
      <c r="B1268" s="13" t="s">
        <v>5692</v>
      </c>
      <c r="C1268" t="s">
        <v>3313</v>
      </c>
    </row>
    <row r="1269" spans="1:3" ht="15">
      <c r="A1269" s="199" t="s">
        <v>5693</v>
      </c>
      <c r="B1269" s="13" t="s">
        <v>5694</v>
      </c>
      <c r="C1269" t="s">
        <v>3313</v>
      </c>
    </row>
    <row r="1270" spans="1:3" ht="15">
      <c r="A1270" s="199" t="s">
        <v>5695</v>
      </c>
      <c r="B1270" s="13" t="s">
        <v>5696</v>
      </c>
      <c r="C1270" t="s">
        <v>3313</v>
      </c>
    </row>
    <row r="1271" spans="1:3" ht="15">
      <c r="A1271" s="199" t="s">
        <v>5697</v>
      </c>
      <c r="B1271" s="13" t="s">
        <v>5698</v>
      </c>
      <c r="C1271" t="s">
        <v>3313</v>
      </c>
    </row>
    <row r="1272" spans="1:3" ht="15">
      <c r="A1272" s="199" t="s">
        <v>5699</v>
      </c>
      <c r="B1272" s="13" t="s">
        <v>5700</v>
      </c>
      <c r="C1272" t="s">
        <v>3313</v>
      </c>
    </row>
    <row r="1273" spans="1:3" ht="15">
      <c r="A1273" s="199" t="s">
        <v>5701</v>
      </c>
      <c r="B1273" s="13" t="s">
        <v>5702</v>
      </c>
      <c r="C1273" t="s">
        <v>3313</v>
      </c>
    </row>
    <row r="1274" spans="1:3" ht="15">
      <c r="A1274" s="199" t="s">
        <v>5703</v>
      </c>
      <c r="B1274" s="13" t="s">
        <v>5704</v>
      </c>
      <c r="C1274" t="s">
        <v>3382</v>
      </c>
    </row>
    <row r="1275" spans="1:3" ht="15">
      <c r="A1275" s="199" t="s">
        <v>5705</v>
      </c>
      <c r="B1275" s="13" t="s">
        <v>5706</v>
      </c>
      <c r="C1275" t="s">
        <v>3313</v>
      </c>
    </row>
    <row r="1276" spans="1:3" ht="15">
      <c r="A1276" s="199" t="s">
        <v>5707</v>
      </c>
      <c r="B1276" s="13" t="s">
        <v>5708</v>
      </c>
      <c r="C1276" t="s">
        <v>3313</v>
      </c>
    </row>
    <row r="1277" spans="1:3" ht="15">
      <c r="A1277" s="199" t="s">
        <v>5709</v>
      </c>
      <c r="B1277" s="13" t="s">
        <v>5710</v>
      </c>
      <c r="C1277" t="s">
        <v>3313</v>
      </c>
    </row>
    <row r="1278" spans="1:3" ht="15">
      <c r="A1278" s="199" t="s">
        <v>5711</v>
      </c>
      <c r="B1278" s="13" t="s">
        <v>5712</v>
      </c>
      <c r="C1278" t="s">
        <v>3313</v>
      </c>
    </row>
    <row r="1279" spans="1:3" ht="15">
      <c r="A1279" s="199" t="s">
        <v>5713</v>
      </c>
      <c r="B1279" s="13" t="s">
        <v>5714</v>
      </c>
      <c r="C1279" t="s">
        <v>3313</v>
      </c>
    </row>
    <row r="1280" spans="1:3" ht="15">
      <c r="A1280" s="199" t="s">
        <v>5715</v>
      </c>
      <c r="B1280" s="13" t="s">
        <v>5716</v>
      </c>
      <c r="C1280" t="s">
        <v>3313</v>
      </c>
    </row>
    <row r="1281" spans="1:3" ht="15">
      <c r="A1281" s="199" t="s">
        <v>5717</v>
      </c>
      <c r="B1281" s="13" t="s">
        <v>5718</v>
      </c>
      <c r="C1281" t="s">
        <v>3313</v>
      </c>
    </row>
    <row r="1282" spans="1:3" ht="15">
      <c r="A1282" s="199" t="s">
        <v>5719</v>
      </c>
      <c r="B1282" s="13" t="s">
        <v>5720</v>
      </c>
      <c r="C1282" t="s">
        <v>3382</v>
      </c>
    </row>
    <row r="1283" spans="1:3" ht="15">
      <c r="A1283" s="199" t="s">
        <v>5721</v>
      </c>
      <c r="B1283" s="13" t="s">
        <v>5722</v>
      </c>
      <c r="C1283" t="s">
        <v>3313</v>
      </c>
    </row>
    <row r="1284" spans="1:3" ht="15">
      <c r="A1284" s="199" t="s">
        <v>5723</v>
      </c>
      <c r="B1284" s="13" t="s">
        <v>5724</v>
      </c>
      <c r="C1284" t="s">
        <v>3313</v>
      </c>
    </row>
    <row r="1285" spans="1:3" ht="15">
      <c r="A1285" s="199" t="s">
        <v>5725</v>
      </c>
      <c r="B1285" s="13" t="s">
        <v>5726</v>
      </c>
      <c r="C1285" t="s">
        <v>3313</v>
      </c>
    </row>
    <row r="1286" spans="1:3" ht="15">
      <c r="A1286" s="199" t="s">
        <v>5727</v>
      </c>
      <c r="B1286" s="13" t="s">
        <v>5728</v>
      </c>
      <c r="C1286" t="s">
        <v>3313</v>
      </c>
    </row>
    <row r="1287" spans="1:3" ht="15">
      <c r="A1287" s="199" t="s">
        <v>5729</v>
      </c>
      <c r="B1287" s="13" t="s">
        <v>5730</v>
      </c>
      <c r="C1287" t="s">
        <v>3313</v>
      </c>
    </row>
    <row r="1288" spans="1:3" ht="15">
      <c r="A1288" s="199" t="s">
        <v>5731</v>
      </c>
      <c r="B1288" s="13" t="s">
        <v>5732</v>
      </c>
      <c r="C1288" t="s">
        <v>3313</v>
      </c>
    </row>
    <row r="1289" spans="1:3" ht="15">
      <c r="A1289" s="199" t="s">
        <v>5733</v>
      </c>
      <c r="B1289" s="13" t="s">
        <v>5734</v>
      </c>
      <c r="C1289" t="s">
        <v>3313</v>
      </c>
    </row>
    <row r="1290" spans="1:3" ht="15">
      <c r="A1290" s="199" t="s">
        <v>5735</v>
      </c>
      <c r="B1290" s="13" t="s">
        <v>5736</v>
      </c>
      <c r="C1290" t="s">
        <v>3313</v>
      </c>
    </row>
    <row r="1291" spans="1:3" ht="15">
      <c r="A1291" s="199" t="s">
        <v>5737</v>
      </c>
      <c r="B1291" s="13" t="s">
        <v>5738</v>
      </c>
      <c r="C1291" t="s">
        <v>3313</v>
      </c>
    </row>
    <row r="1292" spans="1:3" ht="15">
      <c r="A1292" s="199" t="s">
        <v>5739</v>
      </c>
      <c r="B1292" s="13" t="s">
        <v>5740</v>
      </c>
      <c r="C1292" t="s">
        <v>63</v>
      </c>
    </row>
    <row r="1293" spans="1:3" ht="15">
      <c r="A1293" s="199" t="s">
        <v>5741</v>
      </c>
      <c r="B1293" s="13" t="s">
        <v>5742</v>
      </c>
      <c r="C1293" t="s">
        <v>3382</v>
      </c>
    </row>
    <row r="1294" spans="1:3" ht="15">
      <c r="A1294" s="199" t="s">
        <v>5743</v>
      </c>
      <c r="B1294" s="13" t="s">
        <v>5744</v>
      </c>
      <c r="C1294" t="s">
        <v>3313</v>
      </c>
    </row>
    <row r="1295" spans="1:3" ht="15">
      <c r="A1295" s="199" t="s">
        <v>5745</v>
      </c>
      <c r="B1295" s="13" t="s">
        <v>5117</v>
      </c>
      <c r="C1295" t="s">
        <v>3313</v>
      </c>
    </row>
    <row r="1296" spans="1:3" ht="15">
      <c r="A1296" s="199" t="s">
        <v>5746</v>
      </c>
      <c r="B1296" s="13" t="s">
        <v>5747</v>
      </c>
      <c r="C1296" t="s">
        <v>3313</v>
      </c>
    </row>
    <row r="1297" spans="1:3" ht="15">
      <c r="A1297" s="199" t="s">
        <v>5748</v>
      </c>
      <c r="B1297" s="13" t="s">
        <v>5749</v>
      </c>
      <c r="C1297" t="s">
        <v>3313</v>
      </c>
    </row>
    <row r="1298" spans="1:3" ht="15">
      <c r="A1298" s="199" t="s">
        <v>5750</v>
      </c>
      <c r="B1298" s="13" t="s">
        <v>5751</v>
      </c>
      <c r="C1298" t="s">
        <v>3313</v>
      </c>
    </row>
    <row r="1299" spans="1:3" ht="15">
      <c r="A1299" s="199" t="s">
        <v>5752</v>
      </c>
      <c r="B1299" s="13" t="s">
        <v>5753</v>
      </c>
      <c r="C1299" t="s">
        <v>3313</v>
      </c>
    </row>
    <row r="1300" spans="1:3" ht="15">
      <c r="A1300" s="199" t="s">
        <v>5754</v>
      </c>
      <c r="B1300" s="13" t="s">
        <v>5755</v>
      </c>
      <c r="C1300" t="s">
        <v>3313</v>
      </c>
    </row>
    <row r="1301" spans="1:3" ht="15">
      <c r="A1301" s="199" t="s">
        <v>5756</v>
      </c>
      <c r="B1301" s="13" t="s">
        <v>5757</v>
      </c>
      <c r="C1301" t="s">
        <v>3313</v>
      </c>
    </row>
    <row r="1302" spans="1:3" ht="15">
      <c r="A1302" s="199" t="s">
        <v>5758</v>
      </c>
      <c r="B1302" s="13" t="s">
        <v>5759</v>
      </c>
      <c r="C1302" t="s">
        <v>3313</v>
      </c>
    </row>
    <row r="1303" spans="1:3" ht="15">
      <c r="A1303" s="199" t="s">
        <v>5760</v>
      </c>
      <c r="B1303" s="13" t="s">
        <v>5761</v>
      </c>
      <c r="C1303" t="s">
        <v>3382</v>
      </c>
    </row>
    <row r="1304" spans="1:3" ht="15">
      <c r="A1304" s="199" t="s">
        <v>5762</v>
      </c>
      <c r="B1304" s="13" t="s">
        <v>5763</v>
      </c>
      <c r="C1304" t="s">
        <v>3313</v>
      </c>
    </row>
    <row r="1305" spans="1:3" ht="15">
      <c r="A1305" s="199" t="s">
        <v>5764</v>
      </c>
      <c r="B1305" s="13" t="s">
        <v>5765</v>
      </c>
      <c r="C1305" t="s">
        <v>3313</v>
      </c>
    </row>
    <row r="1306" spans="1:3" ht="15">
      <c r="A1306" s="199" t="s">
        <v>5766</v>
      </c>
      <c r="B1306" s="13" t="s">
        <v>5767</v>
      </c>
      <c r="C1306" t="s">
        <v>3313</v>
      </c>
    </row>
    <row r="1307" spans="1:3" ht="15">
      <c r="A1307" s="199" t="s">
        <v>5768</v>
      </c>
      <c r="B1307" s="13" t="s">
        <v>5769</v>
      </c>
      <c r="C1307" t="s">
        <v>3313</v>
      </c>
    </row>
    <row r="1308" spans="1:3" ht="15">
      <c r="A1308" s="199" t="s">
        <v>5770</v>
      </c>
      <c r="B1308" s="13" t="s">
        <v>5771</v>
      </c>
      <c r="C1308" t="s">
        <v>3382</v>
      </c>
    </row>
    <row r="1309" spans="1:3" ht="15">
      <c r="A1309" s="199" t="s">
        <v>5772</v>
      </c>
      <c r="B1309" s="13" t="s">
        <v>5773</v>
      </c>
      <c r="C1309" t="s">
        <v>3313</v>
      </c>
    </row>
    <row r="1310" spans="1:3" ht="15">
      <c r="A1310" s="199" t="s">
        <v>5774</v>
      </c>
      <c r="B1310" s="13" t="s">
        <v>5775</v>
      </c>
      <c r="C1310" t="s">
        <v>3313</v>
      </c>
    </row>
    <row r="1311" spans="1:3" ht="15">
      <c r="A1311" s="199" t="s">
        <v>5776</v>
      </c>
      <c r="B1311" s="13" t="s">
        <v>5777</v>
      </c>
      <c r="C1311" t="s">
        <v>3313</v>
      </c>
    </row>
    <row r="1312" spans="1:3" ht="15">
      <c r="A1312" s="199" t="s">
        <v>5778</v>
      </c>
      <c r="B1312" s="13" t="s">
        <v>5779</v>
      </c>
      <c r="C1312" t="s">
        <v>3313</v>
      </c>
    </row>
    <row r="1313" spans="1:3" ht="15">
      <c r="A1313" s="199" t="s">
        <v>5780</v>
      </c>
      <c r="B1313" s="13" t="s">
        <v>5781</v>
      </c>
      <c r="C1313" t="s">
        <v>3313</v>
      </c>
    </row>
    <row r="1314" spans="1:3" ht="15">
      <c r="A1314" s="199" t="s">
        <v>5782</v>
      </c>
      <c r="B1314" s="13" t="s">
        <v>5783</v>
      </c>
      <c r="C1314" t="s">
        <v>3382</v>
      </c>
    </row>
    <row r="1315" spans="1:3" ht="15">
      <c r="A1315" s="199" t="s">
        <v>5784</v>
      </c>
      <c r="B1315" s="13" t="s">
        <v>5785</v>
      </c>
      <c r="C1315" t="s">
        <v>3313</v>
      </c>
    </row>
    <row r="1316" spans="1:3" ht="15">
      <c r="A1316" s="199" t="s">
        <v>5786</v>
      </c>
      <c r="B1316" s="13" t="s">
        <v>5787</v>
      </c>
      <c r="C1316" t="s">
        <v>3313</v>
      </c>
    </row>
    <row r="1317" spans="1:3" ht="15">
      <c r="A1317" s="199" t="s">
        <v>5788</v>
      </c>
      <c r="B1317" s="13" t="s">
        <v>5789</v>
      </c>
      <c r="C1317" t="s">
        <v>3313</v>
      </c>
    </row>
    <row r="1318" spans="1:3" ht="15">
      <c r="A1318" s="199" t="s">
        <v>5790</v>
      </c>
      <c r="B1318" s="13" t="s">
        <v>5791</v>
      </c>
      <c r="C1318" t="s">
        <v>3313</v>
      </c>
    </row>
    <row r="1319" spans="1:3" ht="15">
      <c r="A1319" s="199" t="s">
        <v>5792</v>
      </c>
      <c r="B1319" s="13" t="s">
        <v>5793</v>
      </c>
      <c r="C1319" t="s">
        <v>3313</v>
      </c>
    </row>
    <row r="1320" spans="1:3" ht="15">
      <c r="A1320" s="199" t="s">
        <v>5794</v>
      </c>
      <c r="B1320" s="13" t="s">
        <v>5795</v>
      </c>
      <c r="C1320" t="s">
        <v>3313</v>
      </c>
    </row>
    <row r="1321" spans="1:3" ht="15">
      <c r="A1321" s="199" t="s">
        <v>5796</v>
      </c>
      <c r="B1321" s="13" t="s">
        <v>5797</v>
      </c>
      <c r="C1321" t="s">
        <v>3313</v>
      </c>
    </row>
    <row r="1322" spans="1:3" ht="15">
      <c r="A1322" s="199" t="s">
        <v>5798</v>
      </c>
      <c r="B1322" s="13" t="s">
        <v>5799</v>
      </c>
      <c r="C1322" t="s">
        <v>3313</v>
      </c>
    </row>
    <row r="1323" spans="1:3" ht="15">
      <c r="A1323" s="199" t="s">
        <v>5800</v>
      </c>
      <c r="B1323" s="13" t="s">
        <v>5801</v>
      </c>
      <c r="C1323" t="s">
        <v>3313</v>
      </c>
    </row>
    <row r="1324" spans="1:3" ht="15">
      <c r="A1324" s="199" t="s">
        <v>5802</v>
      </c>
      <c r="B1324" s="13" t="s">
        <v>5803</v>
      </c>
      <c r="C1324" t="s">
        <v>3313</v>
      </c>
    </row>
    <row r="1325" spans="1:3" ht="15">
      <c r="A1325" s="199" t="s">
        <v>5804</v>
      </c>
      <c r="B1325" s="13" t="s">
        <v>5805</v>
      </c>
      <c r="C1325" t="s">
        <v>3313</v>
      </c>
    </row>
    <row r="1326" spans="1:3" ht="15">
      <c r="A1326" s="199" t="s">
        <v>5806</v>
      </c>
      <c r="B1326" s="13" t="s">
        <v>5807</v>
      </c>
      <c r="C1326" t="s">
        <v>3313</v>
      </c>
    </row>
    <row r="1327" spans="1:3" ht="15">
      <c r="A1327" s="199" t="s">
        <v>5808</v>
      </c>
      <c r="B1327" s="13" t="s">
        <v>5809</v>
      </c>
      <c r="C1327" t="s">
        <v>3313</v>
      </c>
    </row>
    <row r="1328" spans="1:3" ht="15">
      <c r="A1328" s="199" t="s">
        <v>5810</v>
      </c>
      <c r="B1328" s="13" t="s">
        <v>5811</v>
      </c>
      <c r="C1328" t="s">
        <v>3382</v>
      </c>
    </row>
    <row r="1329" spans="1:3" ht="15">
      <c r="A1329" s="199" t="s">
        <v>5812</v>
      </c>
      <c r="B1329" s="13" t="s">
        <v>5813</v>
      </c>
      <c r="C1329" t="s">
        <v>3313</v>
      </c>
    </row>
    <row r="1330" spans="1:3" ht="15">
      <c r="A1330" s="199" t="s">
        <v>5814</v>
      </c>
      <c r="B1330" s="13" t="s">
        <v>5815</v>
      </c>
      <c r="C1330" t="s">
        <v>3313</v>
      </c>
    </row>
    <row r="1331" spans="1:3" ht="15">
      <c r="A1331" s="199" t="s">
        <v>5816</v>
      </c>
      <c r="B1331" s="13" t="s">
        <v>5817</v>
      </c>
      <c r="C1331" t="s">
        <v>3382</v>
      </c>
    </row>
    <row r="1332" spans="1:3" ht="15">
      <c r="A1332" s="199" t="s">
        <v>5818</v>
      </c>
      <c r="B1332" s="13" t="s">
        <v>5819</v>
      </c>
      <c r="C1332" t="s">
        <v>3313</v>
      </c>
    </row>
    <row r="1333" spans="1:3" ht="15">
      <c r="A1333" s="199" t="s">
        <v>5820</v>
      </c>
      <c r="B1333" s="13" t="s">
        <v>5821</v>
      </c>
      <c r="C1333" t="s">
        <v>3313</v>
      </c>
    </row>
    <row r="1334" spans="1:3" ht="15">
      <c r="A1334" s="199" t="s">
        <v>5822</v>
      </c>
      <c r="B1334" s="13" t="s">
        <v>5823</v>
      </c>
      <c r="C1334" t="s">
        <v>3313</v>
      </c>
    </row>
    <row r="1335" spans="1:3" ht="15">
      <c r="A1335" s="199" t="s">
        <v>5824</v>
      </c>
      <c r="B1335" s="13" t="s">
        <v>5825</v>
      </c>
      <c r="C1335" t="s">
        <v>3382</v>
      </c>
    </row>
    <row r="1336" spans="1:3" ht="15">
      <c r="A1336" s="199" t="s">
        <v>5826</v>
      </c>
      <c r="B1336" s="13" t="s">
        <v>5827</v>
      </c>
      <c r="C1336" t="s">
        <v>3313</v>
      </c>
    </row>
    <row r="1337" spans="1:3" ht="15">
      <c r="A1337" s="199" t="s">
        <v>5828</v>
      </c>
      <c r="B1337" s="13" t="s">
        <v>5829</v>
      </c>
      <c r="C1337" t="s">
        <v>3313</v>
      </c>
    </row>
    <row r="1338" spans="1:3" ht="15">
      <c r="A1338" s="199" t="s">
        <v>5830</v>
      </c>
      <c r="B1338" s="13" t="s">
        <v>5831</v>
      </c>
      <c r="C1338" t="s">
        <v>3313</v>
      </c>
    </row>
    <row r="1339" spans="1:3" ht="15">
      <c r="A1339" s="199" t="s">
        <v>5832</v>
      </c>
      <c r="B1339" s="13" t="s">
        <v>5833</v>
      </c>
      <c r="C1339" t="s">
        <v>3313</v>
      </c>
    </row>
    <row r="1340" spans="1:3" ht="15">
      <c r="A1340" s="199" t="s">
        <v>5834</v>
      </c>
      <c r="B1340" s="13" t="s">
        <v>5835</v>
      </c>
      <c r="C1340" t="s">
        <v>3313</v>
      </c>
    </row>
    <row r="1341" spans="1:3" ht="15">
      <c r="A1341" s="199" t="s">
        <v>5836</v>
      </c>
      <c r="B1341" s="13" t="s">
        <v>5837</v>
      </c>
      <c r="C1341" t="s">
        <v>3313</v>
      </c>
    </row>
    <row r="1342" spans="1:3" ht="15">
      <c r="A1342" s="199" t="s">
        <v>5838</v>
      </c>
      <c r="B1342" s="13" t="s">
        <v>5839</v>
      </c>
      <c r="C1342" t="s">
        <v>3313</v>
      </c>
    </row>
    <row r="1343" spans="1:3" ht="15">
      <c r="A1343" s="199" t="s">
        <v>5840</v>
      </c>
      <c r="B1343" s="13" t="s">
        <v>5841</v>
      </c>
      <c r="C1343" t="s">
        <v>3313</v>
      </c>
    </row>
    <row r="1344" spans="1:3" ht="15">
      <c r="A1344" s="199" t="s">
        <v>5842</v>
      </c>
      <c r="B1344" s="13" t="s">
        <v>5843</v>
      </c>
      <c r="C1344" t="s">
        <v>3313</v>
      </c>
    </row>
    <row r="1345" spans="1:3" ht="15">
      <c r="A1345" s="199" t="s">
        <v>5844</v>
      </c>
      <c r="B1345" s="13" t="s">
        <v>5845</v>
      </c>
      <c r="C1345" t="s">
        <v>3313</v>
      </c>
    </row>
    <row r="1346" spans="1:3" ht="15">
      <c r="A1346" s="199" t="s">
        <v>5846</v>
      </c>
      <c r="B1346" s="13" t="s">
        <v>5847</v>
      </c>
      <c r="C1346" t="s">
        <v>3313</v>
      </c>
    </row>
    <row r="1347" spans="1:3" ht="15">
      <c r="A1347" s="199" t="s">
        <v>5848</v>
      </c>
      <c r="B1347" s="13" t="s">
        <v>5849</v>
      </c>
      <c r="C1347" t="s">
        <v>3313</v>
      </c>
    </row>
    <row r="1348" spans="1:3" ht="15">
      <c r="A1348" s="199" t="s">
        <v>5850</v>
      </c>
      <c r="B1348" s="13" t="s">
        <v>5851</v>
      </c>
      <c r="C1348" t="s">
        <v>3313</v>
      </c>
    </row>
    <row r="1349" spans="1:3" ht="15">
      <c r="A1349" s="199" t="s">
        <v>5852</v>
      </c>
      <c r="B1349" s="13" t="s">
        <v>5853</v>
      </c>
      <c r="C1349" t="s">
        <v>3313</v>
      </c>
    </row>
    <row r="1350" spans="1:3" ht="15">
      <c r="A1350" s="199" t="s">
        <v>5854</v>
      </c>
      <c r="B1350" s="13" t="s">
        <v>5855</v>
      </c>
      <c r="C1350" t="s">
        <v>3313</v>
      </c>
    </row>
    <row r="1351" spans="1:3" ht="15">
      <c r="A1351" s="199" t="s">
        <v>5856</v>
      </c>
      <c r="B1351" s="13" t="s">
        <v>5857</v>
      </c>
      <c r="C1351" t="s">
        <v>3313</v>
      </c>
    </row>
    <row r="1352" spans="1:3" ht="15">
      <c r="A1352" s="199" t="s">
        <v>5858</v>
      </c>
      <c r="B1352" s="13" t="s">
        <v>5859</v>
      </c>
      <c r="C1352" t="s">
        <v>3313</v>
      </c>
    </row>
    <row r="1353" spans="1:3" ht="15">
      <c r="A1353" s="199" t="s">
        <v>5860</v>
      </c>
      <c r="B1353" s="13" t="s">
        <v>5861</v>
      </c>
      <c r="C1353" t="s">
        <v>3313</v>
      </c>
    </row>
    <row r="1354" spans="1:3" ht="15">
      <c r="A1354" s="199" t="s">
        <v>5862</v>
      </c>
      <c r="B1354" s="13" t="s">
        <v>5863</v>
      </c>
      <c r="C1354" t="s">
        <v>3382</v>
      </c>
    </row>
    <row r="1355" spans="1:3" ht="15">
      <c r="A1355" s="199" t="s">
        <v>5864</v>
      </c>
      <c r="B1355" s="13" t="s">
        <v>5865</v>
      </c>
      <c r="C1355" t="s">
        <v>3313</v>
      </c>
    </row>
    <row r="1356" spans="1:3" ht="15">
      <c r="A1356" s="199" t="s">
        <v>5866</v>
      </c>
      <c r="B1356" s="13" t="s">
        <v>5867</v>
      </c>
      <c r="C1356" t="s">
        <v>3313</v>
      </c>
    </row>
    <row r="1357" spans="1:3" ht="15">
      <c r="A1357" s="199" t="s">
        <v>5868</v>
      </c>
      <c r="B1357" s="13" t="s">
        <v>5869</v>
      </c>
      <c r="C1357" t="s">
        <v>3313</v>
      </c>
    </row>
    <row r="1358" spans="1:3" ht="15">
      <c r="A1358" s="199" t="s">
        <v>5870</v>
      </c>
      <c r="B1358" s="13" t="s">
        <v>5871</v>
      </c>
      <c r="C1358" t="s">
        <v>3313</v>
      </c>
    </row>
    <row r="1359" spans="1:3" ht="15">
      <c r="A1359" s="199" t="s">
        <v>5872</v>
      </c>
      <c r="B1359" s="13" t="s">
        <v>5873</v>
      </c>
      <c r="C1359" t="s">
        <v>3313</v>
      </c>
    </row>
    <row r="1360" spans="1:3" ht="15">
      <c r="A1360" s="199" t="s">
        <v>5874</v>
      </c>
      <c r="B1360" s="13" t="s">
        <v>5875</v>
      </c>
      <c r="C1360" t="s">
        <v>3313</v>
      </c>
    </row>
    <row r="1361" spans="1:3" ht="15">
      <c r="A1361" s="199" t="s">
        <v>5876</v>
      </c>
      <c r="B1361" s="13" t="s">
        <v>5877</v>
      </c>
      <c r="C1361" t="s">
        <v>3313</v>
      </c>
    </row>
    <row r="1362" spans="1:3" ht="15">
      <c r="A1362" s="199" t="s">
        <v>5878</v>
      </c>
      <c r="B1362" s="13" t="s">
        <v>5879</v>
      </c>
      <c r="C1362" t="s">
        <v>3313</v>
      </c>
    </row>
    <row r="1363" spans="1:3" ht="15">
      <c r="A1363" s="199" t="s">
        <v>5880</v>
      </c>
      <c r="B1363" s="13" t="s">
        <v>5881</v>
      </c>
      <c r="C1363" t="s">
        <v>3313</v>
      </c>
    </row>
    <row r="1364" spans="1:3" ht="15">
      <c r="A1364" s="199" t="s">
        <v>5882</v>
      </c>
      <c r="B1364" s="13" t="s">
        <v>5883</v>
      </c>
      <c r="C1364" t="s">
        <v>3313</v>
      </c>
    </row>
    <row r="1365" spans="1:3" ht="15">
      <c r="A1365" s="199" t="s">
        <v>5884</v>
      </c>
      <c r="B1365" s="13" t="s">
        <v>5885</v>
      </c>
      <c r="C1365" t="s">
        <v>3313</v>
      </c>
    </row>
    <row r="1366" spans="1:3" ht="15">
      <c r="A1366" s="199" t="s">
        <v>5886</v>
      </c>
      <c r="B1366" s="13" t="s">
        <v>5887</v>
      </c>
      <c r="C1366" t="s">
        <v>3313</v>
      </c>
    </row>
    <row r="1367" spans="1:3" ht="15">
      <c r="A1367" s="199" t="s">
        <v>5888</v>
      </c>
      <c r="B1367" s="13" t="s">
        <v>5889</v>
      </c>
      <c r="C1367" t="s">
        <v>3313</v>
      </c>
    </row>
    <row r="1368" spans="1:3" ht="15">
      <c r="A1368" s="199" t="s">
        <v>5890</v>
      </c>
      <c r="B1368" s="13" t="s">
        <v>5891</v>
      </c>
      <c r="C1368" t="s">
        <v>3382</v>
      </c>
    </row>
    <row r="1369" spans="1:3" ht="15">
      <c r="A1369" s="199" t="s">
        <v>5892</v>
      </c>
      <c r="B1369" s="13" t="s">
        <v>5893</v>
      </c>
      <c r="C1369" t="s">
        <v>3313</v>
      </c>
    </row>
    <row r="1370" spans="1:3" ht="15">
      <c r="A1370" s="199" t="s">
        <v>5894</v>
      </c>
      <c r="B1370" s="13" t="s">
        <v>5895</v>
      </c>
      <c r="C1370" t="s">
        <v>3313</v>
      </c>
    </row>
    <row r="1371" spans="1:3" ht="15">
      <c r="A1371" s="199" t="s">
        <v>5896</v>
      </c>
      <c r="B1371" s="13" t="s">
        <v>5897</v>
      </c>
      <c r="C1371" t="s">
        <v>3313</v>
      </c>
    </row>
    <row r="1372" spans="1:3" ht="15">
      <c r="A1372" s="199" t="s">
        <v>5898</v>
      </c>
      <c r="B1372" s="13" t="s">
        <v>5899</v>
      </c>
      <c r="C1372" t="s">
        <v>3313</v>
      </c>
    </row>
    <row r="1373" spans="1:3" ht="15">
      <c r="A1373" s="199" t="s">
        <v>5900</v>
      </c>
      <c r="B1373" s="13" t="s">
        <v>5901</v>
      </c>
      <c r="C1373" t="s">
        <v>3313</v>
      </c>
    </row>
    <row r="1374" spans="1:3" ht="15">
      <c r="A1374" s="199" t="s">
        <v>5902</v>
      </c>
      <c r="B1374" s="13" t="s">
        <v>5903</v>
      </c>
      <c r="C1374" t="s">
        <v>3313</v>
      </c>
    </row>
    <row r="1375" spans="1:3" ht="15">
      <c r="A1375" s="199" t="s">
        <v>5904</v>
      </c>
      <c r="B1375" s="13" t="s">
        <v>5905</v>
      </c>
      <c r="C1375" t="s">
        <v>3313</v>
      </c>
    </row>
    <row r="1376" spans="1:3" ht="15">
      <c r="A1376" s="199" t="s">
        <v>5906</v>
      </c>
      <c r="B1376" s="13" t="s">
        <v>5907</v>
      </c>
      <c r="C1376" t="s">
        <v>3313</v>
      </c>
    </row>
    <row r="1377" spans="1:3" ht="15">
      <c r="A1377" s="199" t="s">
        <v>5908</v>
      </c>
      <c r="B1377" s="13" t="s">
        <v>5909</v>
      </c>
      <c r="C1377" t="s">
        <v>3313</v>
      </c>
    </row>
    <row r="1378" spans="1:3" ht="15">
      <c r="A1378" s="199" t="s">
        <v>5910</v>
      </c>
      <c r="B1378" s="13" t="s">
        <v>5911</v>
      </c>
      <c r="C1378" t="s">
        <v>3313</v>
      </c>
    </row>
    <row r="1379" spans="1:3" ht="15">
      <c r="A1379" s="199" t="s">
        <v>5912</v>
      </c>
      <c r="B1379" s="13" t="s">
        <v>5913</v>
      </c>
      <c r="C1379" t="s">
        <v>3382</v>
      </c>
    </row>
    <row r="1380" spans="1:3" ht="15">
      <c r="A1380" s="199" t="s">
        <v>5914</v>
      </c>
      <c r="B1380" s="13" t="s">
        <v>5915</v>
      </c>
      <c r="C1380" t="s">
        <v>3313</v>
      </c>
    </row>
    <row r="1381" spans="1:3" ht="15">
      <c r="A1381" s="199" t="s">
        <v>5916</v>
      </c>
      <c r="B1381" s="13" t="s">
        <v>5917</v>
      </c>
      <c r="C1381" t="s">
        <v>3313</v>
      </c>
    </row>
    <row r="1382" spans="1:3" ht="15">
      <c r="A1382" s="199" t="s">
        <v>5918</v>
      </c>
      <c r="B1382" s="13" t="s">
        <v>5919</v>
      </c>
      <c r="C1382" t="s">
        <v>3313</v>
      </c>
    </row>
    <row r="1383" spans="1:3" ht="15">
      <c r="A1383" s="199" t="s">
        <v>5920</v>
      </c>
      <c r="B1383" s="13" t="s">
        <v>5921</v>
      </c>
      <c r="C1383" t="s">
        <v>3313</v>
      </c>
    </row>
    <row r="1384" spans="1:3" ht="15">
      <c r="A1384" s="199" t="s">
        <v>5922</v>
      </c>
      <c r="B1384" s="13" t="s">
        <v>5923</v>
      </c>
      <c r="C1384" t="s">
        <v>3313</v>
      </c>
    </row>
    <row r="1385" spans="1:3" ht="15">
      <c r="A1385" s="199" t="s">
        <v>5924</v>
      </c>
      <c r="B1385" s="13" t="s">
        <v>5925</v>
      </c>
      <c r="C1385" t="s">
        <v>3313</v>
      </c>
    </row>
    <row r="1386" spans="1:3" ht="15">
      <c r="A1386" s="199" t="s">
        <v>5926</v>
      </c>
      <c r="B1386" s="13" t="s">
        <v>5927</v>
      </c>
      <c r="C1386" t="s">
        <v>3313</v>
      </c>
    </row>
    <row r="1387" spans="1:3" ht="15">
      <c r="A1387" s="199" t="s">
        <v>5928</v>
      </c>
      <c r="B1387" s="13" t="s">
        <v>5929</v>
      </c>
      <c r="C1387" t="s">
        <v>3313</v>
      </c>
    </row>
    <row r="1388" spans="1:3" ht="15">
      <c r="A1388" s="199" t="s">
        <v>5930</v>
      </c>
      <c r="B1388" s="13" t="s">
        <v>5931</v>
      </c>
      <c r="C1388" t="s">
        <v>3313</v>
      </c>
    </row>
    <row r="1389" spans="1:3" ht="15">
      <c r="A1389" s="199" t="s">
        <v>5932</v>
      </c>
      <c r="B1389" s="13" t="s">
        <v>5933</v>
      </c>
      <c r="C1389" t="s">
        <v>3313</v>
      </c>
    </row>
    <row r="1390" spans="1:3" ht="15">
      <c r="A1390" s="199" t="s">
        <v>5934</v>
      </c>
      <c r="B1390" s="13" t="s">
        <v>5935</v>
      </c>
      <c r="C1390" t="s">
        <v>3313</v>
      </c>
    </row>
    <row r="1391" spans="1:3" ht="15">
      <c r="A1391" s="199" t="s">
        <v>5936</v>
      </c>
      <c r="B1391" s="13" t="s">
        <v>5937</v>
      </c>
      <c r="C1391" t="s">
        <v>3382</v>
      </c>
    </row>
    <row r="1392" spans="1:3" ht="15">
      <c r="A1392" s="199" t="s">
        <v>5938</v>
      </c>
      <c r="B1392" s="13" t="s">
        <v>5939</v>
      </c>
      <c r="C1392" t="s">
        <v>3313</v>
      </c>
    </row>
    <row r="1393" spans="1:3" ht="15">
      <c r="A1393" s="199" t="s">
        <v>5940</v>
      </c>
      <c r="B1393" s="13" t="s">
        <v>5941</v>
      </c>
      <c r="C1393" t="s">
        <v>3313</v>
      </c>
    </row>
    <row r="1394" spans="1:3" ht="15">
      <c r="A1394" s="199" t="s">
        <v>5942</v>
      </c>
      <c r="B1394" s="13" t="s">
        <v>5943</v>
      </c>
      <c r="C1394" t="s">
        <v>3313</v>
      </c>
    </row>
    <row r="1395" spans="1:3" ht="15">
      <c r="A1395" s="199" t="s">
        <v>5944</v>
      </c>
      <c r="B1395" s="13" t="s">
        <v>5945</v>
      </c>
      <c r="C1395" t="s">
        <v>3313</v>
      </c>
    </row>
    <row r="1396" spans="1:3" ht="15">
      <c r="A1396" s="199" t="s">
        <v>5946</v>
      </c>
      <c r="B1396" s="13" t="s">
        <v>5947</v>
      </c>
      <c r="C1396" t="s">
        <v>3313</v>
      </c>
    </row>
    <row r="1397" spans="1:3" ht="15">
      <c r="A1397" s="199" t="s">
        <v>5948</v>
      </c>
      <c r="B1397" s="13" t="s">
        <v>5949</v>
      </c>
      <c r="C1397" t="s">
        <v>3313</v>
      </c>
    </row>
    <row r="1398" spans="1:3" ht="15">
      <c r="A1398" s="199" t="s">
        <v>5950</v>
      </c>
      <c r="B1398" s="13" t="s">
        <v>5951</v>
      </c>
      <c r="C1398" t="s">
        <v>3313</v>
      </c>
    </row>
    <row r="1399" spans="1:3" ht="15">
      <c r="A1399" s="199" t="s">
        <v>5952</v>
      </c>
      <c r="B1399" s="13" t="s">
        <v>5953</v>
      </c>
      <c r="C1399" t="s">
        <v>3313</v>
      </c>
    </row>
    <row r="1400" spans="1:3" ht="15">
      <c r="A1400" s="199" t="s">
        <v>5954</v>
      </c>
      <c r="B1400" s="13" t="s">
        <v>5955</v>
      </c>
      <c r="C1400" t="s">
        <v>3313</v>
      </c>
    </row>
    <row r="1401" spans="1:3" ht="15">
      <c r="A1401" s="199" t="s">
        <v>5956</v>
      </c>
      <c r="B1401" s="13" t="s">
        <v>5957</v>
      </c>
      <c r="C1401" t="s">
        <v>3313</v>
      </c>
    </row>
    <row r="1402" spans="1:3" ht="15">
      <c r="A1402" s="199" t="s">
        <v>5958</v>
      </c>
      <c r="B1402" s="13" t="s">
        <v>5959</v>
      </c>
      <c r="C1402" t="s">
        <v>3313</v>
      </c>
    </row>
    <row r="1403" spans="1:3" ht="15">
      <c r="A1403" s="199" t="s">
        <v>5960</v>
      </c>
      <c r="B1403" s="13" t="s">
        <v>5961</v>
      </c>
      <c r="C1403" t="s">
        <v>3313</v>
      </c>
    </row>
    <row r="1404" spans="1:3" ht="15">
      <c r="A1404" s="199" t="s">
        <v>5962</v>
      </c>
      <c r="B1404" s="13" t="s">
        <v>5963</v>
      </c>
      <c r="C1404" t="s">
        <v>63</v>
      </c>
    </row>
    <row r="1405" spans="1:3" ht="15">
      <c r="A1405" s="199" t="s">
        <v>5964</v>
      </c>
      <c r="B1405" s="13" t="s">
        <v>5965</v>
      </c>
      <c r="C1405" t="s">
        <v>3382</v>
      </c>
    </row>
    <row r="1406" spans="1:3" ht="15">
      <c r="A1406" s="199" t="s">
        <v>5966</v>
      </c>
      <c r="B1406" s="13" t="s">
        <v>5967</v>
      </c>
      <c r="C1406" t="s">
        <v>3313</v>
      </c>
    </row>
    <row r="1407" spans="1:3" ht="15">
      <c r="A1407" s="199" t="s">
        <v>5968</v>
      </c>
      <c r="B1407" s="13" t="s">
        <v>5969</v>
      </c>
      <c r="C1407" t="s">
        <v>3313</v>
      </c>
    </row>
    <row r="1408" spans="1:3" ht="15">
      <c r="A1408" s="199" t="s">
        <v>5970</v>
      </c>
      <c r="B1408" s="13" t="s">
        <v>5971</v>
      </c>
      <c r="C1408" t="s">
        <v>3313</v>
      </c>
    </row>
    <row r="1409" spans="1:3" ht="15">
      <c r="A1409" s="199" t="s">
        <v>5972</v>
      </c>
      <c r="B1409" s="13" t="s">
        <v>5973</v>
      </c>
      <c r="C1409" t="s">
        <v>3313</v>
      </c>
    </row>
    <row r="1410" spans="1:3" ht="15">
      <c r="A1410" s="199" t="s">
        <v>5974</v>
      </c>
      <c r="B1410" s="13" t="s">
        <v>5975</v>
      </c>
      <c r="C1410" t="s">
        <v>3313</v>
      </c>
    </row>
    <row r="1411" spans="1:3" ht="15">
      <c r="A1411" s="199" t="s">
        <v>5976</v>
      </c>
      <c r="B1411" s="13" t="s">
        <v>5977</v>
      </c>
      <c r="C1411" t="s">
        <v>3313</v>
      </c>
    </row>
    <row r="1412" spans="1:3" ht="15">
      <c r="A1412" s="199" t="s">
        <v>5978</v>
      </c>
      <c r="B1412" s="13" t="s">
        <v>5979</v>
      </c>
      <c r="C1412" t="s">
        <v>3313</v>
      </c>
    </row>
    <row r="1413" spans="1:3" ht="15">
      <c r="A1413" s="199" t="s">
        <v>5980</v>
      </c>
      <c r="B1413" s="13" t="s">
        <v>5981</v>
      </c>
      <c r="C1413" t="s">
        <v>3313</v>
      </c>
    </row>
    <row r="1414" spans="1:3" ht="15">
      <c r="A1414" s="199" t="s">
        <v>5982</v>
      </c>
      <c r="B1414" s="13" t="s">
        <v>5983</v>
      </c>
      <c r="C1414" t="s">
        <v>3313</v>
      </c>
    </row>
    <row r="1415" spans="1:3" ht="15">
      <c r="A1415" s="199" t="s">
        <v>5984</v>
      </c>
      <c r="B1415" s="13" t="s">
        <v>5985</v>
      </c>
      <c r="C1415" t="s">
        <v>3313</v>
      </c>
    </row>
    <row r="1416" spans="1:3" ht="15">
      <c r="A1416" s="199" t="s">
        <v>5986</v>
      </c>
      <c r="B1416" s="13" t="s">
        <v>5987</v>
      </c>
      <c r="C1416" t="s">
        <v>3313</v>
      </c>
    </row>
    <row r="1417" spans="1:3" ht="15">
      <c r="A1417" s="199" t="s">
        <v>5988</v>
      </c>
      <c r="B1417" s="13" t="s">
        <v>5989</v>
      </c>
      <c r="C1417" t="s">
        <v>3313</v>
      </c>
    </row>
    <row r="1418" spans="1:3" ht="15">
      <c r="A1418" s="199" t="s">
        <v>5990</v>
      </c>
      <c r="B1418" s="13" t="s">
        <v>5991</v>
      </c>
      <c r="C1418" t="s">
        <v>3382</v>
      </c>
    </row>
    <row r="1419" spans="1:3" ht="15">
      <c r="A1419" s="199" t="s">
        <v>5992</v>
      </c>
      <c r="B1419" s="13" t="s">
        <v>5993</v>
      </c>
      <c r="C1419" t="s">
        <v>3313</v>
      </c>
    </row>
    <row r="1420" spans="1:3" ht="15">
      <c r="A1420" s="199" t="s">
        <v>5994</v>
      </c>
      <c r="B1420" s="13" t="s">
        <v>5995</v>
      </c>
      <c r="C1420" t="s">
        <v>3313</v>
      </c>
    </row>
    <row r="1421" spans="1:3" ht="15">
      <c r="A1421" s="199" t="s">
        <v>5996</v>
      </c>
      <c r="B1421" s="13" t="s">
        <v>5997</v>
      </c>
      <c r="C1421" t="s">
        <v>3313</v>
      </c>
    </row>
    <row r="1422" spans="1:3" ht="15">
      <c r="A1422" s="199" t="s">
        <v>5998</v>
      </c>
      <c r="B1422" s="13" t="s">
        <v>5999</v>
      </c>
      <c r="C1422" t="s">
        <v>3313</v>
      </c>
    </row>
    <row r="1423" spans="1:3" ht="15">
      <c r="A1423" s="199" t="s">
        <v>6000</v>
      </c>
      <c r="B1423" s="13" t="s">
        <v>6001</v>
      </c>
      <c r="C1423" t="s">
        <v>3313</v>
      </c>
    </row>
    <row r="1424" spans="1:3" ht="15">
      <c r="A1424" s="199" t="s">
        <v>6002</v>
      </c>
      <c r="B1424" s="13" t="s">
        <v>6003</v>
      </c>
      <c r="C1424" t="s">
        <v>3313</v>
      </c>
    </row>
    <row r="1425" spans="1:3" ht="15">
      <c r="A1425" s="199" t="s">
        <v>6004</v>
      </c>
      <c r="B1425" s="13" t="s">
        <v>6005</v>
      </c>
      <c r="C1425" t="s">
        <v>3313</v>
      </c>
    </row>
    <row r="1426" spans="1:3" ht="15">
      <c r="A1426" s="199" t="s">
        <v>6006</v>
      </c>
      <c r="B1426" s="13" t="s">
        <v>6007</v>
      </c>
      <c r="C1426" t="s">
        <v>3313</v>
      </c>
    </row>
    <row r="1427" spans="1:3" ht="15">
      <c r="A1427" s="199" t="s">
        <v>6008</v>
      </c>
      <c r="B1427" s="13" t="s">
        <v>6009</v>
      </c>
      <c r="C1427" t="s">
        <v>3313</v>
      </c>
    </row>
    <row r="1428" spans="1:3" ht="15">
      <c r="A1428" s="199" t="s">
        <v>6010</v>
      </c>
      <c r="B1428" s="13" t="s">
        <v>6011</v>
      </c>
      <c r="C1428" t="s">
        <v>3313</v>
      </c>
    </row>
    <row r="1429" spans="1:3" ht="15">
      <c r="A1429" s="199" t="s">
        <v>6012</v>
      </c>
      <c r="B1429" s="13" t="s">
        <v>6013</v>
      </c>
      <c r="C1429" t="s">
        <v>3382</v>
      </c>
    </row>
    <row r="1430" spans="1:3" ht="15">
      <c r="A1430" s="199" t="s">
        <v>6014</v>
      </c>
      <c r="B1430" s="13" t="s">
        <v>6015</v>
      </c>
      <c r="C1430" t="s">
        <v>3313</v>
      </c>
    </row>
    <row r="1431" spans="1:3" ht="15">
      <c r="A1431" s="199" t="s">
        <v>6016</v>
      </c>
      <c r="B1431" s="13" t="s">
        <v>6017</v>
      </c>
      <c r="C1431" t="s">
        <v>3313</v>
      </c>
    </row>
    <row r="1432" spans="1:3" ht="15">
      <c r="A1432" s="199" t="s">
        <v>6018</v>
      </c>
      <c r="B1432" s="13" t="s">
        <v>6019</v>
      </c>
      <c r="C1432" t="s">
        <v>3313</v>
      </c>
    </row>
    <row r="1433" spans="1:3" ht="15">
      <c r="A1433" s="199" t="s">
        <v>6020</v>
      </c>
      <c r="B1433" s="13" t="s">
        <v>6021</v>
      </c>
      <c r="C1433" t="s">
        <v>3313</v>
      </c>
    </row>
    <row r="1434" spans="1:3" ht="15">
      <c r="A1434" s="199" t="s">
        <v>6022</v>
      </c>
      <c r="B1434" s="13" t="s">
        <v>6023</v>
      </c>
      <c r="C1434" t="s">
        <v>3313</v>
      </c>
    </row>
    <row r="1435" spans="1:3" ht="15">
      <c r="A1435" s="199" t="s">
        <v>6024</v>
      </c>
      <c r="B1435" s="13" t="s">
        <v>6025</v>
      </c>
      <c r="C1435" t="s">
        <v>3313</v>
      </c>
    </row>
    <row r="1436" spans="1:3" ht="15">
      <c r="A1436" s="199" t="s">
        <v>6026</v>
      </c>
      <c r="B1436" s="13" t="s">
        <v>6027</v>
      </c>
      <c r="C1436" t="s">
        <v>3313</v>
      </c>
    </row>
    <row r="1437" spans="1:3" ht="15">
      <c r="A1437" s="199" t="s">
        <v>6028</v>
      </c>
      <c r="B1437" s="13" t="s">
        <v>6029</v>
      </c>
      <c r="C1437" t="s">
        <v>3313</v>
      </c>
    </row>
    <row r="1438" spans="1:3" ht="15">
      <c r="A1438" s="199" t="s">
        <v>6030</v>
      </c>
      <c r="B1438" s="13" t="s">
        <v>6031</v>
      </c>
      <c r="C1438" t="s">
        <v>3382</v>
      </c>
    </row>
    <row r="1439" spans="1:3" ht="15">
      <c r="A1439" s="199" t="s">
        <v>6032</v>
      </c>
      <c r="B1439" s="13" t="s">
        <v>5969</v>
      </c>
      <c r="C1439" t="s">
        <v>3313</v>
      </c>
    </row>
    <row r="1440" spans="1:3" ht="15">
      <c r="A1440" s="199" t="s">
        <v>6033</v>
      </c>
      <c r="B1440" s="13" t="s">
        <v>6034</v>
      </c>
      <c r="C1440" t="s">
        <v>3313</v>
      </c>
    </row>
    <row r="1441" spans="1:3" ht="15">
      <c r="A1441" s="199" t="s">
        <v>6035</v>
      </c>
      <c r="B1441" s="13" t="s">
        <v>6036</v>
      </c>
      <c r="C1441" t="s">
        <v>3313</v>
      </c>
    </row>
    <row r="1442" spans="1:3" ht="15">
      <c r="A1442" s="199" t="s">
        <v>6037</v>
      </c>
      <c r="B1442" s="13" t="s">
        <v>6038</v>
      </c>
      <c r="C1442" t="s">
        <v>3313</v>
      </c>
    </row>
    <row r="1443" spans="1:3" ht="15">
      <c r="A1443" s="199" t="s">
        <v>6039</v>
      </c>
      <c r="B1443" s="13" t="s">
        <v>6040</v>
      </c>
      <c r="C1443" t="s">
        <v>3313</v>
      </c>
    </row>
    <row r="1444" spans="1:3" ht="15">
      <c r="A1444" s="199" t="s">
        <v>6041</v>
      </c>
      <c r="B1444" s="13" t="s">
        <v>6042</v>
      </c>
      <c r="C1444" t="s">
        <v>3313</v>
      </c>
    </row>
    <row r="1445" spans="1:3" ht="15">
      <c r="A1445" s="199" t="s">
        <v>6043</v>
      </c>
      <c r="B1445" s="13" t="s">
        <v>6044</v>
      </c>
      <c r="C1445" t="s">
        <v>3382</v>
      </c>
    </row>
    <row r="1446" spans="1:3" ht="15">
      <c r="A1446" s="199" t="s">
        <v>6045</v>
      </c>
      <c r="B1446" s="13" t="s">
        <v>6046</v>
      </c>
      <c r="C1446" t="s">
        <v>3313</v>
      </c>
    </row>
    <row r="1447" spans="1:3" ht="15">
      <c r="A1447" s="199" t="s">
        <v>6047</v>
      </c>
      <c r="B1447" s="13" t="s">
        <v>6048</v>
      </c>
      <c r="C1447" t="s">
        <v>3313</v>
      </c>
    </row>
    <row r="1448" spans="1:3" ht="15">
      <c r="A1448" s="199" t="s">
        <v>6049</v>
      </c>
      <c r="B1448" s="13" t="s">
        <v>6050</v>
      </c>
      <c r="C1448" t="s">
        <v>3313</v>
      </c>
    </row>
    <row r="1449" spans="1:3" ht="15">
      <c r="A1449" s="199" t="s">
        <v>6051</v>
      </c>
      <c r="B1449" s="13" t="s">
        <v>6052</v>
      </c>
      <c r="C1449" t="s">
        <v>3313</v>
      </c>
    </row>
    <row r="1450" spans="1:3" ht="15">
      <c r="A1450" s="199" t="s">
        <v>6053</v>
      </c>
      <c r="B1450" s="13" t="s">
        <v>6054</v>
      </c>
      <c r="C1450" t="s">
        <v>3313</v>
      </c>
    </row>
    <row r="1451" spans="1:3" ht="15">
      <c r="A1451" s="199" t="s">
        <v>6055</v>
      </c>
      <c r="B1451" s="13" t="s">
        <v>6056</v>
      </c>
      <c r="C1451" t="s">
        <v>3382</v>
      </c>
    </row>
    <row r="1452" spans="1:3" ht="15">
      <c r="A1452" s="199" t="s">
        <v>6057</v>
      </c>
      <c r="B1452" s="13" t="s">
        <v>6058</v>
      </c>
      <c r="C1452" t="s">
        <v>3313</v>
      </c>
    </row>
    <row r="1453" spans="1:3" ht="15">
      <c r="A1453" s="199" t="s">
        <v>6059</v>
      </c>
      <c r="B1453" s="13" t="s">
        <v>6060</v>
      </c>
      <c r="C1453" t="s">
        <v>3313</v>
      </c>
    </row>
    <row r="1454" spans="1:3" ht="15">
      <c r="A1454" s="199" t="s">
        <v>6061</v>
      </c>
      <c r="B1454" s="13" t="s">
        <v>6062</v>
      </c>
      <c r="C1454" t="s">
        <v>3313</v>
      </c>
    </row>
    <row r="1455" spans="1:3" ht="15">
      <c r="A1455" s="199" t="s">
        <v>6063</v>
      </c>
      <c r="B1455" s="13" t="s">
        <v>6064</v>
      </c>
      <c r="C1455" t="s">
        <v>3313</v>
      </c>
    </row>
    <row r="1456" spans="1:3" ht="15">
      <c r="A1456" s="199" t="s">
        <v>6065</v>
      </c>
      <c r="B1456" s="13" t="s">
        <v>6066</v>
      </c>
      <c r="C1456" t="s">
        <v>3313</v>
      </c>
    </row>
    <row r="1457" spans="1:3" ht="15">
      <c r="A1457" s="199" t="s">
        <v>6067</v>
      </c>
      <c r="B1457" s="13" t="s">
        <v>6068</v>
      </c>
      <c r="C1457" t="s">
        <v>3313</v>
      </c>
    </row>
    <row r="1458" spans="1:3" ht="15">
      <c r="A1458" s="199" t="s">
        <v>6069</v>
      </c>
      <c r="B1458" s="13" t="s">
        <v>6070</v>
      </c>
      <c r="C1458" t="s">
        <v>3313</v>
      </c>
    </row>
    <row r="1459" spans="1:3" ht="15">
      <c r="A1459" s="199" t="s">
        <v>6071</v>
      </c>
      <c r="B1459" s="13" t="s">
        <v>6072</v>
      </c>
      <c r="C1459" t="s">
        <v>3313</v>
      </c>
    </row>
    <row r="1460" spans="1:3" ht="15">
      <c r="A1460" s="199" t="s">
        <v>6073</v>
      </c>
      <c r="B1460" s="13" t="s">
        <v>6074</v>
      </c>
      <c r="C1460" t="s">
        <v>3313</v>
      </c>
    </row>
    <row r="1461" spans="1:3" ht="15">
      <c r="A1461" s="199" t="s">
        <v>6075</v>
      </c>
      <c r="B1461" s="13" t="s">
        <v>6076</v>
      </c>
      <c r="C1461" t="s">
        <v>3313</v>
      </c>
    </row>
    <row r="1462" spans="1:3" ht="15">
      <c r="A1462" s="199" t="s">
        <v>6077</v>
      </c>
      <c r="B1462" s="13" t="s">
        <v>6078</v>
      </c>
      <c r="C1462" t="s">
        <v>3313</v>
      </c>
    </row>
    <row r="1463" spans="1:3" ht="15">
      <c r="A1463" s="199" t="s">
        <v>6079</v>
      </c>
      <c r="B1463" s="13" t="s">
        <v>6080</v>
      </c>
      <c r="C1463" t="s">
        <v>3382</v>
      </c>
    </row>
    <row r="1464" spans="1:3" ht="15">
      <c r="A1464" s="199" t="s">
        <v>6081</v>
      </c>
      <c r="B1464" s="13" t="s">
        <v>6082</v>
      </c>
      <c r="C1464" t="s">
        <v>3313</v>
      </c>
    </row>
    <row r="1465" spans="1:3" ht="15">
      <c r="A1465" s="199" t="s">
        <v>6083</v>
      </c>
      <c r="B1465" s="13" t="s">
        <v>6084</v>
      </c>
      <c r="C1465" t="s">
        <v>3313</v>
      </c>
    </row>
    <row r="1466" spans="1:3" ht="15">
      <c r="A1466" s="199" t="s">
        <v>6085</v>
      </c>
      <c r="B1466" s="13" t="s">
        <v>6086</v>
      </c>
      <c r="C1466" t="s">
        <v>3313</v>
      </c>
    </row>
    <row r="1467" spans="1:3" ht="15">
      <c r="A1467" s="199" t="s">
        <v>6087</v>
      </c>
      <c r="B1467" s="13" t="s">
        <v>6088</v>
      </c>
      <c r="C1467" t="s">
        <v>3313</v>
      </c>
    </row>
    <row r="1468" spans="1:3" ht="15">
      <c r="A1468" s="199" t="s">
        <v>6089</v>
      </c>
      <c r="B1468" s="13" t="s">
        <v>6090</v>
      </c>
      <c r="C1468" t="s">
        <v>3313</v>
      </c>
    </row>
    <row r="1469" spans="1:3" ht="15">
      <c r="A1469" s="199" t="s">
        <v>6091</v>
      </c>
      <c r="B1469" s="13" t="s">
        <v>6092</v>
      </c>
      <c r="C1469" t="s">
        <v>3313</v>
      </c>
    </row>
    <row r="1470" spans="1:3" ht="15">
      <c r="A1470" s="199" t="s">
        <v>6093</v>
      </c>
      <c r="B1470" s="13" t="s">
        <v>6094</v>
      </c>
      <c r="C1470" t="s">
        <v>3313</v>
      </c>
    </row>
    <row r="1471" spans="1:3" ht="15">
      <c r="A1471" s="199" t="s">
        <v>6095</v>
      </c>
      <c r="B1471" s="13" t="s">
        <v>6096</v>
      </c>
      <c r="C1471" t="s">
        <v>3313</v>
      </c>
    </row>
    <row r="1472" spans="1:3" ht="15">
      <c r="A1472" s="199" t="s">
        <v>6097</v>
      </c>
      <c r="B1472" s="13" t="s">
        <v>6098</v>
      </c>
      <c r="C1472" t="s">
        <v>3313</v>
      </c>
    </row>
    <row r="1473" spans="1:3" ht="15">
      <c r="A1473" s="199" t="s">
        <v>6099</v>
      </c>
      <c r="B1473" s="13" t="s">
        <v>6100</v>
      </c>
      <c r="C1473" t="s">
        <v>3313</v>
      </c>
    </row>
    <row r="1474" spans="1:3" ht="15">
      <c r="A1474" s="199" t="s">
        <v>6101</v>
      </c>
      <c r="B1474" s="13" t="s">
        <v>6102</v>
      </c>
      <c r="C1474" t="s">
        <v>3313</v>
      </c>
    </row>
    <row r="1475" spans="1:3" ht="15">
      <c r="A1475" s="199" t="s">
        <v>6103</v>
      </c>
      <c r="B1475" s="13" t="s">
        <v>6104</v>
      </c>
      <c r="C1475" t="s">
        <v>3313</v>
      </c>
    </row>
    <row r="1476" spans="1:3" ht="15">
      <c r="A1476" s="199" t="s">
        <v>6105</v>
      </c>
      <c r="B1476" s="13" t="s">
        <v>6106</v>
      </c>
      <c r="C1476" t="s">
        <v>3382</v>
      </c>
    </row>
    <row r="1477" spans="1:3" ht="15">
      <c r="A1477" s="199" t="s">
        <v>6107</v>
      </c>
      <c r="B1477" s="13" t="s">
        <v>6108</v>
      </c>
      <c r="C1477" t="s">
        <v>3313</v>
      </c>
    </row>
    <row r="1478" spans="1:3" ht="15">
      <c r="A1478" s="199" t="s">
        <v>6109</v>
      </c>
      <c r="B1478" s="13" t="s">
        <v>6110</v>
      </c>
      <c r="C1478" t="s">
        <v>3313</v>
      </c>
    </row>
    <row r="1479" spans="1:3" ht="15">
      <c r="A1479" s="199" t="s">
        <v>6111</v>
      </c>
      <c r="B1479" s="13" t="s">
        <v>6112</v>
      </c>
      <c r="C1479" t="s">
        <v>3313</v>
      </c>
    </row>
    <row r="1480" spans="1:3" ht="15">
      <c r="A1480" s="199" t="s">
        <v>6113</v>
      </c>
      <c r="B1480" s="13" t="s">
        <v>6114</v>
      </c>
      <c r="C1480" t="s">
        <v>3313</v>
      </c>
    </row>
    <row r="1481" spans="1:3" ht="15">
      <c r="A1481" s="199" t="s">
        <v>6115</v>
      </c>
      <c r="B1481" s="13" t="s">
        <v>6116</v>
      </c>
      <c r="C1481" t="s">
        <v>3313</v>
      </c>
    </row>
    <row r="1482" spans="1:3" ht="15">
      <c r="A1482" s="199" t="s">
        <v>6117</v>
      </c>
      <c r="B1482" s="13" t="s">
        <v>6118</v>
      </c>
      <c r="C1482" t="s">
        <v>3313</v>
      </c>
    </row>
    <row r="1483" spans="1:3" ht="15">
      <c r="A1483" s="199" t="s">
        <v>6119</v>
      </c>
      <c r="B1483" s="13" t="s">
        <v>6120</v>
      </c>
      <c r="C1483" t="s">
        <v>3313</v>
      </c>
    </row>
    <row r="1484" spans="1:3" ht="15">
      <c r="A1484" s="199" t="s">
        <v>6121</v>
      </c>
      <c r="B1484" s="13" t="s">
        <v>6122</v>
      </c>
      <c r="C1484" t="s">
        <v>3313</v>
      </c>
    </row>
    <row r="1485" spans="1:3" ht="15">
      <c r="A1485" s="199" t="s">
        <v>6123</v>
      </c>
      <c r="B1485" s="13" t="s">
        <v>6124</v>
      </c>
      <c r="C1485" t="s">
        <v>3313</v>
      </c>
    </row>
    <row r="1486" spans="1:3" ht="15">
      <c r="A1486" s="199" t="s">
        <v>6125</v>
      </c>
      <c r="B1486" s="13" t="s">
        <v>6126</v>
      </c>
      <c r="C1486" t="s">
        <v>3313</v>
      </c>
    </row>
    <row r="1487" spans="1:3" ht="15">
      <c r="A1487" s="199" t="s">
        <v>6127</v>
      </c>
      <c r="B1487" s="13" t="s">
        <v>6128</v>
      </c>
      <c r="C1487" t="s">
        <v>3313</v>
      </c>
    </row>
    <row r="1488" spans="1:3" ht="15">
      <c r="A1488" s="199" t="s">
        <v>6129</v>
      </c>
      <c r="B1488" s="13" t="s">
        <v>6130</v>
      </c>
      <c r="C1488" t="s">
        <v>3382</v>
      </c>
    </row>
    <row r="1489" spans="1:3" ht="15">
      <c r="A1489" s="199" t="s">
        <v>6131</v>
      </c>
      <c r="B1489" s="13" t="s">
        <v>6132</v>
      </c>
      <c r="C1489" t="s">
        <v>3313</v>
      </c>
    </row>
    <row r="1490" spans="1:3" ht="15">
      <c r="A1490" s="199" t="s">
        <v>6133</v>
      </c>
      <c r="B1490" s="13" t="s">
        <v>6134</v>
      </c>
      <c r="C1490" t="s">
        <v>3313</v>
      </c>
    </row>
    <row r="1491" spans="1:3" ht="15">
      <c r="A1491" s="199" t="s">
        <v>6135</v>
      </c>
      <c r="B1491" s="13" t="s">
        <v>6136</v>
      </c>
      <c r="C1491" t="s">
        <v>3313</v>
      </c>
    </row>
    <row r="1492" spans="1:3" ht="15">
      <c r="A1492" s="199" t="s">
        <v>6137</v>
      </c>
      <c r="B1492" s="13" t="s">
        <v>6138</v>
      </c>
      <c r="C1492" t="s">
        <v>3313</v>
      </c>
    </row>
    <row r="1493" spans="1:3" ht="15">
      <c r="A1493" s="199" t="s">
        <v>6139</v>
      </c>
      <c r="B1493" s="13" t="s">
        <v>6140</v>
      </c>
      <c r="C1493" t="s">
        <v>3313</v>
      </c>
    </row>
    <row r="1494" spans="1:3" ht="15">
      <c r="A1494" s="199" t="s">
        <v>6141</v>
      </c>
      <c r="B1494" s="13" t="s">
        <v>6142</v>
      </c>
      <c r="C1494" t="s">
        <v>3313</v>
      </c>
    </row>
    <row r="1495" spans="1:3" ht="15">
      <c r="A1495" s="199" t="s">
        <v>6143</v>
      </c>
      <c r="B1495" s="13" t="s">
        <v>6144</v>
      </c>
      <c r="C1495" t="s">
        <v>3382</v>
      </c>
    </row>
    <row r="1496" spans="1:3" ht="15">
      <c r="A1496" s="199" t="s">
        <v>6145</v>
      </c>
      <c r="B1496" s="13" t="s">
        <v>6146</v>
      </c>
      <c r="C1496" t="s">
        <v>3313</v>
      </c>
    </row>
    <row r="1497" spans="1:3" ht="15">
      <c r="A1497" s="199" t="s">
        <v>6147</v>
      </c>
      <c r="B1497" s="13" t="s">
        <v>6148</v>
      </c>
      <c r="C1497" t="s">
        <v>3313</v>
      </c>
    </row>
    <row r="1498" spans="1:3" ht="15">
      <c r="A1498" s="199" t="s">
        <v>6149</v>
      </c>
      <c r="B1498" s="13" t="s">
        <v>6150</v>
      </c>
      <c r="C1498" t="s">
        <v>3313</v>
      </c>
    </row>
    <row r="1499" spans="1:3" ht="15">
      <c r="A1499" s="199" t="s">
        <v>6151</v>
      </c>
      <c r="B1499" s="13" t="s">
        <v>6152</v>
      </c>
      <c r="C1499" t="s">
        <v>3313</v>
      </c>
    </row>
    <row r="1500" spans="1:3" ht="15">
      <c r="A1500" s="199" t="s">
        <v>6153</v>
      </c>
      <c r="B1500" s="13" t="s">
        <v>6154</v>
      </c>
      <c r="C1500" t="s">
        <v>3382</v>
      </c>
    </row>
    <row r="1501" spans="1:3" ht="15">
      <c r="A1501" s="199" t="s">
        <v>6155</v>
      </c>
      <c r="B1501" s="13" t="s">
        <v>6156</v>
      </c>
      <c r="C1501" t="s">
        <v>3313</v>
      </c>
    </row>
    <row r="1502" spans="1:3" ht="15">
      <c r="A1502" s="199" t="s">
        <v>6157</v>
      </c>
      <c r="B1502" s="13" t="s">
        <v>6158</v>
      </c>
      <c r="C1502" t="s">
        <v>3313</v>
      </c>
    </row>
    <row r="1503" spans="1:3" ht="15">
      <c r="A1503" s="199" t="s">
        <v>6159</v>
      </c>
      <c r="B1503" s="13" t="s">
        <v>6160</v>
      </c>
      <c r="C1503" t="s">
        <v>3313</v>
      </c>
    </row>
    <row r="1504" spans="1:3" ht="15">
      <c r="A1504" s="199" t="s">
        <v>6161</v>
      </c>
      <c r="B1504" s="13" t="s">
        <v>6162</v>
      </c>
      <c r="C1504" t="s">
        <v>3313</v>
      </c>
    </row>
    <row r="1505" spans="1:3" ht="15">
      <c r="A1505" s="199" t="s">
        <v>6163</v>
      </c>
      <c r="B1505" s="13" t="s">
        <v>6164</v>
      </c>
      <c r="C1505" t="s">
        <v>3382</v>
      </c>
    </row>
    <row r="1506" spans="1:3" ht="15">
      <c r="A1506" s="199" t="s">
        <v>6165</v>
      </c>
      <c r="B1506" s="13" t="s">
        <v>6166</v>
      </c>
      <c r="C1506" t="s">
        <v>3313</v>
      </c>
    </row>
    <row r="1507" spans="1:3" ht="15">
      <c r="A1507" s="199" t="s">
        <v>6167</v>
      </c>
      <c r="B1507" s="13" t="s">
        <v>6168</v>
      </c>
      <c r="C1507" t="s">
        <v>3313</v>
      </c>
    </row>
    <row r="1508" spans="1:3" ht="15">
      <c r="A1508" s="199" t="s">
        <v>6169</v>
      </c>
      <c r="B1508" s="13" t="s">
        <v>3349</v>
      </c>
      <c r="C1508" t="s">
        <v>3313</v>
      </c>
    </row>
    <row r="1509" spans="1:3" ht="15">
      <c r="A1509" s="199" t="s">
        <v>6170</v>
      </c>
      <c r="B1509" s="13" t="s">
        <v>6171</v>
      </c>
      <c r="C1509" t="s">
        <v>3313</v>
      </c>
    </row>
    <row r="1510" spans="1:3" ht="15">
      <c r="A1510" s="199" t="s">
        <v>6172</v>
      </c>
      <c r="B1510" s="13" t="s">
        <v>6173</v>
      </c>
      <c r="C1510" t="s">
        <v>3313</v>
      </c>
    </row>
    <row r="1511" spans="1:3" ht="15">
      <c r="A1511" s="199" t="s">
        <v>6174</v>
      </c>
      <c r="B1511" s="13" t="s">
        <v>6175</v>
      </c>
      <c r="C1511" t="s">
        <v>3313</v>
      </c>
    </row>
    <row r="1512" spans="1:3" ht="15">
      <c r="A1512" s="199" t="s">
        <v>6176</v>
      </c>
      <c r="B1512" s="13" t="s">
        <v>6177</v>
      </c>
      <c r="C1512" t="s">
        <v>3313</v>
      </c>
    </row>
    <row r="1513" spans="1:3" ht="15">
      <c r="A1513" s="199" t="s">
        <v>6178</v>
      </c>
      <c r="B1513" s="13" t="s">
        <v>6179</v>
      </c>
      <c r="C1513" t="s">
        <v>3313</v>
      </c>
    </row>
    <row r="1514" spans="1:3" ht="15">
      <c r="A1514" s="199" t="s">
        <v>6180</v>
      </c>
      <c r="B1514" s="13" t="s">
        <v>6181</v>
      </c>
      <c r="C1514" t="s">
        <v>3313</v>
      </c>
    </row>
    <row r="1515" spans="1:3" ht="15">
      <c r="A1515" s="199" t="s">
        <v>6182</v>
      </c>
      <c r="B1515" s="13" t="s">
        <v>6183</v>
      </c>
      <c r="C1515" t="s">
        <v>3313</v>
      </c>
    </row>
    <row r="1516" spans="1:3" ht="15">
      <c r="A1516" s="199" t="s">
        <v>6184</v>
      </c>
      <c r="B1516" s="13" t="s">
        <v>6185</v>
      </c>
      <c r="C1516" t="s">
        <v>3313</v>
      </c>
    </row>
    <row r="1517" spans="1:3" ht="15">
      <c r="A1517" s="199" t="s">
        <v>6186</v>
      </c>
      <c r="B1517" s="13" t="s">
        <v>6187</v>
      </c>
      <c r="C1517" t="s">
        <v>3313</v>
      </c>
    </row>
    <row r="1518" spans="1:3" ht="15">
      <c r="A1518" s="199" t="s">
        <v>6188</v>
      </c>
      <c r="B1518" s="13" t="s">
        <v>6189</v>
      </c>
      <c r="C1518" t="s">
        <v>3382</v>
      </c>
    </row>
    <row r="1519" spans="1:3" ht="15">
      <c r="A1519" s="199" t="s">
        <v>6190</v>
      </c>
      <c r="B1519" s="13" t="s">
        <v>6191</v>
      </c>
      <c r="C1519" t="s">
        <v>3313</v>
      </c>
    </row>
    <row r="1520" spans="1:3" ht="15">
      <c r="A1520" s="199" t="s">
        <v>6192</v>
      </c>
      <c r="B1520" s="13" t="s">
        <v>6193</v>
      </c>
      <c r="C1520" t="s">
        <v>3313</v>
      </c>
    </row>
    <row r="1521" spans="1:3" ht="15">
      <c r="A1521" s="199" t="s">
        <v>6194</v>
      </c>
      <c r="B1521" s="13" t="s">
        <v>6195</v>
      </c>
      <c r="C1521" t="s">
        <v>3313</v>
      </c>
    </row>
    <row r="1522" spans="1:3" ht="15">
      <c r="A1522" s="199" t="s">
        <v>6196</v>
      </c>
      <c r="B1522" s="13" t="s">
        <v>6197</v>
      </c>
      <c r="C1522" t="s">
        <v>3313</v>
      </c>
    </row>
    <row r="1523" spans="1:3" ht="15">
      <c r="A1523" s="199" t="s">
        <v>6198</v>
      </c>
      <c r="B1523" s="13" t="s">
        <v>6199</v>
      </c>
      <c r="C1523" t="s">
        <v>3313</v>
      </c>
    </row>
    <row r="1524" spans="1:3" ht="15">
      <c r="A1524" s="199" t="s">
        <v>6200</v>
      </c>
      <c r="B1524" s="13" t="s">
        <v>6201</v>
      </c>
      <c r="C1524" t="s">
        <v>3313</v>
      </c>
    </row>
    <row r="1525" spans="1:3" ht="15">
      <c r="A1525" s="199" t="s">
        <v>6202</v>
      </c>
      <c r="B1525" s="13" t="s">
        <v>6203</v>
      </c>
      <c r="C1525" t="s">
        <v>3313</v>
      </c>
    </row>
    <row r="1526" spans="1:3" ht="15">
      <c r="A1526" s="199" t="s">
        <v>6204</v>
      </c>
      <c r="B1526" s="13" t="s">
        <v>6205</v>
      </c>
      <c r="C1526" t="s">
        <v>3313</v>
      </c>
    </row>
    <row r="1527" spans="1:3" ht="15">
      <c r="A1527" s="199" t="s">
        <v>6206</v>
      </c>
      <c r="B1527" s="13" t="s">
        <v>6207</v>
      </c>
      <c r="C1527" t="s">
        <v>3313</v>
      </c>
    </row>
    <row r="1528" spans="1:3" ht="15">
      <c r="A1528" s="199" t="s">
        <v>6208</v>
      </c>
      <c r="B1528" s="13" t="s">
        <v>6209</v>
      </c>
      <c r="C1528" t="s">
        <v>3313</v>
      </c>
    </row>
    <row r="1529" spans="1:3" ht="15">
      <c r="A1529" s="199" t="s">
        <v>6210</v>
      </c>
      <c r="B1529" s="13" t="s">
        <v>6211</v>
      </c>
      <c r="C1529" t="s">
        <v>3313</v>
      </c>
    </row>
    <row r="1530" spans="1:3" ht="15">
      <c r="A1530" s="199" t="s">
        <v>6212</v>
      </c>
      <c r="B1530" s="13" t="s">
        <v>6213</v>
      </c>
      <c r="C1530" t="s">
        <v>3382</v>
      </c>
    </row>
    <row r="1531" spans="1:3" ht="15">
      <c r="A1531" s="199" t="s">
        <v>6214</v>
      </c>
      <c r="B1531" s="13" t="s">
        <v>6215</v>
      </c>
      <c r="C1531" t="s">
        <v>3313</v>
      </c>
    </row>
    <row r="1532" spans="1:3" ht="15">
      <c r="A1532" s="199" t="s">
        <v>6216</v>
      </c>
      <c r="B1532" s="13" t="s">
        <v>6217</v>
      </c>
      <c r="C1532" t="s">
        <v>3313</v>
      </c>
    </row>
    <row r="1533" spans="1:3" ht="15">
      <c r="A1533" s="199" t="s">
        <v>6218</v>
      </c>
      <c r="B1533" s="13" t="s">
        <v>6219</v>
      </c>
      <c r="C1533" t="s">
        <v>3313</v>
      </c>
    </row>
    <row r="1534" spans="1:3" ht="15">
      <c r="A1534" s="199" t="s">
        <v>6220</v>
      </c>
      <c r="B1534" s="13" t="s">
        <v>6221</v>
      </c>
      <c r="C1534" t="s">
        <v>3313</v>
      </c>
    </row>
    <row r="1535" spans="1:3" ht="15">
      <c r="A1535" s="199" t="s">
        <v>6222</v>
      </c>
      <c r="B1535" s="13" t="s">
        <v>6223</v>
      </c>
      <c r="C1535" t="s">
        <v>3313</v>
      </c>
    </row>
    <row r="1536" spans="1:3" ht="15">
      <c r="A1536" s="199" t="s">
        <v>6224</v>
      </c>
      <c r="B1536" s="13" t="s">
        <v>6225</v>
      </c>
      <c r="C1536" t="s">
        <v>3313</v>
      </c>
    </row>
    <row r="1537" spans="1:3" ht="15">
      <c r="A1537" s="199" t="s">
        <v>6226</v>
      </c>
      <c r="B1537" s="13" t="s">
        <v>6227</v>
      </c>
      <c r="C1537" t="s">
        <v>3313</v>
      </c>
    </row>
    <row r="1538" spans="1:3" ht="15">
      <c r="A1538" s="199" t="s">
        <v>6228</v>
      </c>
      <c r="B1538" s="13" t="s">
        <v>6229</v>
      </c>
      <c r="C1538" t="s">
        <v>3313</v>
      </c>
    </row>
    <row r="1539" spans="1:3" ht="15">
      <c r="A1539" s="199" t="s">
        <v>6230</v>
      </c>
      <c r="B1539" s="13" t="s">
        <v>6231</v>
      </c>
      <c r="C1539" t="s">
        <v>3382</v>
      </c>
    </row>
    <row r="1540" spans="1:3" ht="15">
      <c r="A1540" s="199" t="s">
        <v>6232</v>
      </c>
      <c r="B1540" s="13" t="s">
        <v>6233</v>
      </c>
      <c r="C1540" t="s">
        <v>3313</v>
      </c>
    </row>
    <row r="1541" spans="1:3" ht="15">
      <c r="A1541" s="199" t="s">
        <v>6234</v>
      </c>
      <c r="B1541" s="13" t="s">
        <v>6235</v>
      </c>
      <c r="C1541" t="s">
        <v>3313</v>
      </c>
    </row>
    <row r="1542" spans="1:3" ht="15">
      <c r="A1542" s="199" t="s">
        <v>6236</v>
      </c>
      <c r="B1542" s="13" t="s">
        <v>6237</v>
      </c>
      <c r="C1542" t="s">
        <v>3313</v>
      </c>
    </row>
    <row r="1543" spans="1:3" ht="15">
      <c r="A1543" s="199" t="s">
        <v>6238</v>
      </c>
      <c r="B1543" s="13" t="s">
        <v>6239</v>
      </c>
      <c r="C1543" t="s">
        <v>3313</v>
      </c>
    </row>
    <row r="1544" spans="1:3" ht="15">
      <c r="A1544" s="199" t="s">
        <v>6240</v>
      </c>
      <c r="B1544" s="13" t="s">
        <v>6241</v>
      </c>
      <c r="C1544" t="s">
        <v>3313</v>
      </c>
    </row>
    <row r="1545" spans="1:3" ht="15">
      <c r="A1545" s="199" t="s">
        <v>6242</v>
      </c>
      <c r="B1545" s="13" t="s">
        <v>6243</v>
      </c>
      <c r="C1545" t="s">
        <v>3313</v>
      </c>
    </row>
    <row r="1546" spans="1:3" ht="15">
      <c r="A1546" s="199" t="s">
        <v>6244</v>
      </c>
      <c r="B1546" s="13" t="s">
        <v>6245</v>
      </c>
      <c r="C1546" t="s">
        <v>3313</v>
      </c>
    </row>
    <row r="1547" spans="1:3" ht="15">
      <c r="A1547" s="199" t="s">
        <v>6246</v>
      </c>
      <c r="B1547" s="13" t="s">
        <v>6247</v>
      </c>
      <c r="C1547" t="s">
        <v>3382</v>
      </c>
    </row>
    <row r="1548" spans="1:3" ht="15">
      <c r="A1548" s="199" t="s">
        <v>6248</v>
      </c>
      <c r="B1548" s="13" t="s">
        <v>6249</v>
      </c>
      <c r="C1548" t="s">
        <v>3313</v>
      </c>
    </row>
    <row r="1549" spans="1:3" ht="15">
      <c r="A1549" s="199" t="s">
        <v>6250</v>
      </c>
      <c r="B1549" s="13" t="s">
        <v>6251</v>
      </c>
      <c r="C1549" t="s">
        <v>3313</v>
      </c>
    </row>
    <row r="1550" spans="1:3" ht="15">
      <c r="A1550" s="199" t="s">
        <v>6252</v>
      </c>
      <c r="B1550" s="13" t="s">
        <v>6253</v>
      </c>
      <c r="C1550" t="s">
        <v>3313</v>
      </c>
    </row>
    <row r="1551" spans="1:3" ht="15">
      <c r="A1551" s="199" t="s">
        <v>6254</v>
      </c>
      <c r="B1551" s="13" t="s">
        <v>6255</v>
      </c>
      <c r="C1551" t="s">
        <v>3313</v>
      </c>
    </row>
    <row r="1552" spans="1:3" ht="15">
      <c r="A1552" s="199" t="s">
        <v>6256</v>
      </c>
      <c r="B1552" s="13" t="s">
        <v>6257</v>
      </c>
      <c r="C1552" t="s">
        <v>3313</v>
      </c>
    </row>
    <row r="1553" spans="1:3" ht="15">
      <c r="A1553" s="199" t="s">
        <v>6258</v>
      </c>
      <c r="B1553" s="13" t="s">
        <v>6259</v>
      </c>
      <c r="C1553" t="s">
        <v>3313</v>
      </c>
    </row>
    <row r="1554" spans="1:3" ht="15">
      <c r="A1554" s="199" t="s">
        <v>6260</v>
      </c>
      <c r="B1554" s="13" t="s">
        <v>6261</v>
      </c>
      <c r="C1554" t="s">
        <v>3313</v>
      </c>
    </row>
    <row r="1555" spans="1:3" ht="15">
      <c r="A1555" s="199" t="s">
        <v>6262</v>
      </c>
      <c r="B1555" s="13" t="s">
        <v>6263</v>
      </c>
      <c r="C1555" t="s">
        <v>3313</v>
      </c>
    </row>
    <row r="1556" spans="1:3" ht="15">
      <c r="A1556" s="199" t="s">
        <v>6264</v>
      </c>
      <c r="B1556" s="13" t="s">
        <v>6265</v>
      </c>
      <c r="C1556" t="s">
        <v>3313</v>
      </c>
    </row>
    <row r="1557" spans="1:3" ht="15">
      <c r="A1557" s="199" t="s">
        <v>6266</v>
      </c>
      <c r="B1557" s="13" t="s">
        <v>6267</v>
      </c>
      <c r="C1557" t="s">
        <v>63</v>
      </c>
    </row>
    <row r="1558" spans="1:3" ht="15">
      <c r="A1558" s="199" t="s">
        <v>6268</v>
      </c>
      <c r="B1558" s="13" t="s">
        <v>6269</v>
      </c>
      <c r="C1558" t="s">
        <v>3382</v>
      </c>
    </row>
    <row r="1559" spans="1:3" ht="15">
      <c r="A1559" s="199" t="s">
        <v>6270</v>
      </c>
      <c r="B1559" s="13" t="s">
        <v>6271</v>
      </c>
      <c r="C1559" t="s">
        <v>3313</v>
      </c>
    </row>
    <row r="1560" spans="1:3" ht="15">
      <c r="A1560" s="199" t="s">
        <v>6272</v>
      </c>
      <c r="B1560" s="13" t="s">
        <v>6273</v>
      </c>
      <c r="C1560" t="s">
        <v>3313</v>
      </c>
    </row>
    <row r="1561" spans="1:3" ht="15">
      <c r="A1561" s="199" t="s">
        <v>6274</v>
      </c>
      <c r="B1561" s="13" t="s">
        <v>6275</v>
      </c>
      <c r="C1561" t="s">
        <v>3313</v>
      </c>
    </row>
    <row r="1562" spans="1:3" ht="15">
      <c r="A1562" s="199" t="s">
        <v>6276</v>
      </c>
      <c r="B1562" s="13" t="s">
        <v>6277</v>
      </c>
      <c r="C1562" t="s">
        <v>3313</v>
      </c>
    </row>
    <row r="1563" spans="1:3" ht="15">
      <c r="A1563" s="199" t="s">
        <v>6278</v>
      </c>
      <c r="B1563" s="13" t="s">
        <v>6279</v>
      </c>
      <c r="C1563" t="s">
        <v>3313</v>
      </c>
    </row>
    <row r="1564" spans="1:3" ht="15">
      <c r="A1564" s="199" t="s">
        <v>6280</v>
      </c>
      <c r="B1564" s="13" t="s">
        <v>6281</v>
      </c>
      <c r="C1564" t="s">
        <v>3313</v>
      </c>
    </row>
    <row r="1565" spans="1:3" ht="15">
      <c r="A1565" s="199" t="s">
        <v>6282</v>
      </c>
      <c r="B1565" s="13" t="s">
        <v>6283</v>
      </c>
      <c r="C1565" t="s">
        <v>3313</v>
      </c>
    </row>
    <row r="1566" spans="1:3" ht="15">
      <c r="A1566" s="199" t="s">
        <v>6284</v>
      </c>
      <c r="B1566" s="13" t="s">
        <v>6285</v>
      </c>
      <c r="C1566" t="s">
        <v>3313</v>
      </c>
    </row>
    <row r="1567" spans="1:3" ht="15">
      <c r="A1567" s="199" t="s">
        <v>6286</v>
      </c>
      <c r="B1567" s="13" t="s">
        <v>6287</v>
      </c>
      <c r="C1567" t="s">
        <v>3313</v>
      </c>
    </row>
    <row r="1568" spans="1:3" ht="15">
      <c r="A1568" s="199" t="s">
        <v>6288</v>
      </c>
      <c r="B1568" s="13" t="s">
        <v>6289</v>
      </c>
      <c r="C1568" t="s">
        <v>3313</v>
      </c>
    </row>
    <row r="1569" spans="1:3" ht="15">
      <c r="A1569" s="199" t="s">
        <v>6290</v>
      </c>
      <c r="B1569" s="13" t="s">
        <v>6291</v>
      </c>
      <c r="C1569" t="s">
        <v>3313</v>
      </c>
    </row>
    <row r="1570" spans="1:3" ht="15">
      <c r="A1570" s="199" t="s">
        <v>6292</v>
      </c>
      <c r="B1570" s="13" t="s">
        <v>6293</v>
      </c>
      <c r="C1570" t="s">
        <v>3313</v>
      </c>
    </row>
    <row r="1571" spans="1:3" ht="15">
      <c r="A1571" s="199" t="s">
        <v>6294</v>
      </c>
      <c r="B1571" s="13" t="s">
        <v>6295</v>
      </c>
      <c r="C1571" t="s">
        <v>3382</v>
      </c>
    </row>
    <row r="1572" spans="1:3" ht="15">
      <c r="A1572" s="199" t="s">
        <v>6296</v>
      </c>
      <c r="B1572" s="13" t="s">
        <v>6297</v>
      </c>
      <c r="C1572" t="s">
        <v>3313</v>
      </c>
    </row>
    <row r="1573" spans="1:3" ht="15">
      <c r="A1573" s="199" t="s">
        <v>6298</v>
      </c>
      <c r="B1573" s="13" t="s">
        <v>6299</v>
      </c>
      <c r="C1573" t="s">
        <v>3313</v>
      </c>
    </row>
    <row r="1574" spans="1:3" ht="15">
      <c r="A1574" s="199" t="s">
        <v>6300</v>
      </c>
      <c r="B1574" s="13" t="s">
        <v>4904</v>
      </c>
      <c r="C1574" t="s">
        <v>3313</v>
      </c>
    </row>
    <row r="1575" spans="1:3" ht="15">
      <c r="A1575" s="199" t="s">
        <v>6301</v>
      </c>
      <c r="B1575" s="13" t="s">
        <v>6302</v>
      </c>
      <c r="C1575" t="s">
        <v>3313</v>
      </c>
    </row>
    <row r="1576" spans="1:3" ht="15">
      <c r="A1576" s="199" t="s">
        <v>6303</v>
      </c>
      <c r="B1576" s="13" t="s">
        <v>6304</v>
      </c>
      <c r="C1576" t="s">
        <v>3313</v>
      </c>
    </row>
    <row r="1577" spans="1:3" ht="15">
      <c r="A1577" s="199" t="s">
        <v>6305</v>
      </c>
      <c r="B1577" s="13" t="s">
        <v>6306</v>
      </c>
      <c r="C1577" t="s">
        <v>3313</v>
      </c>
    </row>
    <row r="1578" spans="1:3" ht="15">
      <c r="A1578" s="199" t="s">
        <v>6307</v>
      </c>
      <c r="B1578" s="13" t="s">
        <v>6308</v>
      </c>
      <c r="C1578" t="s">
        <v>3313</v>
      </c>
    </row>
    <row r="1579" spans="1:3" ht="15">
      <c r="A1579" s="199" t="s">
        <v>6309</v>
      </c>
      <c r="B1579" s="13" t="s">
        <v>6310</v>
      </c>
      <c r="C1579" t="s">
        <v>3313</v>
      </c>
    </row>
    <row r="1580" spans="1:3" ht="15">
      <c r="A1580" s="199" t="s">
        <v>6311</v>
      </c>
      <c r="B1580" s="13" t="s">
        <v>6312</v>
      </c>
      <c r="C1580" t="s">
        <v>3313</v>
      </c>
    </row>
    <row r="1581" spans="1:3" ht="15">
      <c r="A1581" s="199" t="s">
        <v>6313</v>
      </c>
      <c r="B1581" s="13" t="s">
        <v>6314</v>
      </c>
      <c r="C1581" t="s">
        <v>3382</v>
      </c>
    </row>
    <row r="1582" spans="1:3" ht="15">
      <c r="A1582" s="199" t="s">
        <v>6315</v>
      </c>
      <c r="B1582" s="13" t="s">
        <v>6316</v>
      </c>
      <c r="C1582" t="s">
        <v>3313</v>
      </c>
    </row>
    <row r="1583" spans="1:3" ht="15">
      <c r="A1583" s="199" t="s">
        <v>6317</v>
      </c>
      <c r="B1583" s="13" t="s">
        <v>6318</v>
      </c>
      <c r="C1583" t="s">
        <v>3313</v>
      </c>
    </row>
    <row r="1584" spans="1:3" ht="15">
      <c r="A1584" s="199" t="s">
        <v>6319</v>
      </c>
      <c r="B1584" s="13" t="s">
        <v>6320</v>
      </c>
      <c r="C1584" t="s">
        <v>3313</v>
      </c>
    </row>
    <row r="1585" spans="1:3" ht="15">
      <c r="A1585" s="199" t="s">
        <v>6321</v>
      </c>
      <c r="B1585" s="13" t="s">
        <v>6322</v>
      </c>
      <c r="C1585" t="s">
        <v>3313</v>
      </c>
    </row>
    <row r="1586" spans="1:3" ht="15">
      <c r="A1586" s="199" t="s">
        <v>6323</v>
      </c>
      <c r="B1586" s="13" t="s">
        <v>6324</v>
      </c>
      <c r="C1586" t="s">
        <v>3313</v>
      </c>
    </row>
    <row r="1587" spans="1:3" ht="15">
      <c r="A1587" s="199" t="s">
        <v>6325</v>
      </c>
      <c r="B1587" s="13" t="s">
        <v>6326</v>
      </c>
      <c r="C1587" t="s">
        <v>3313</v>
      </c>
    </row>
    <row r="1588" spans="1:3" ht="15">
      <c r="A1588" s="199" t="s">
        <v>6327</v>
      </c>
      <c r="B1588" s="13" t="s">
        <v>6328</v>
      </c>
      <c r="C1588" t="s">
        <v>3313</v>
      </c>
    </row>
    <row r="1589" spans="1:3" ht="15">
      <c r="A1589" s="199" t="s">
        <v>6329</v>
      </c>
      <c r="B1589" s="13" t="s">
        <v>6330</v>
      </c>
      <c r="C1589" t="s">
        <v>3313</v>
      </c>
    </row>
    <row r="1590" spans="1:3" ht="15">
      <c r="A1590" s="199" t="s">
        <v>6331</v>
      </c>
      <c r="B1590" s="13" t="s">
        <v>6332</v>
      </c>
      <c r="C1590" t="s">
        <v>3313</v>
      </c>
    </row>
    <row r="1591" spans="1:3" ht="15">
      <c r="A1591" s="199" t="s">
        <v>6333</v>
      </c>
      <c r="B1591" s="13" t="s">
        <v>6334</v>
      </c>
      <c r="C1591" t="s">
        <v>3313</v>
      </c>
    </row>
    <row r="1592" spans="1:3" ht="15">
      <c r="A1592" s="199" t="s">
        <v>6335</v>
      </c>
      <c r="B1592" s="13" t="s">
        <v>6336</v>
      </c>
      <c r="C1592" t="s">
        <v>3313</v>
      </c>
    </row>
    <row r="1593" spans="1:3" ht="15">
      <c r="A1593" s="199" t="s">
        <v>6337</v>
      </c>
      <c r="B1593" s="13" t="s">
        <v>6338</v>
      </c>
      <c r="C1593" t="s">
        <v>3313</v>
      </c>
    </row>
    <row r="1594" spans="1:3" ht="15">
      <c r="A1594" s="199" t="s">
        <v>6339</v>
      </c>
      <c r="B1594" s="13" t="s">
        <v>6340</v>
      </c>
      <c r="C1594" t="s">
        <v>3313</v>
      </c>
    </row>
    <row r="1595" spans="1:3" ht="15">
      <c r="A1595" s="199" t="s">
        <v>6341</v>
      </c>
      <c r="B1595" s="13" t="s">
        <v>6342</v>
      </c>
      <c r="C1595" t="s">
        <v>3313</v>
      </c>
    </row>
    <row r="1596" spans="1:3" ht="15">
      <c r="A1596" s="199" t="s">
        <v>6343</v>
      </c>
      <c r="B1596" s="13" t="s">
        <v>6344</v>
      </c>
      <c r="C1596" t="s">
        <v>3382</v>
      </c>
    </row>
    <row r="1597" spans="1:3" ht="15">
      <c r="A1597" s="199" t="s">
        <v>6345</v>
      </c>
      <c r="B1597" s="13" t="s">
        <v>3388</v>
      </c>
      <c r="C1597" t="s">
        <v>3313</v>
      </c>
    </row>
    <row r="1598" spans="1:3" ht="15">
      <c r="A1598" s="199" t="s">
        <v>6346</v>
      </c>
      <c r="B1598" s="13" t="s">
        <v>6347</v>
      </c>
      <c r="C1598" t="s">
        <v>3313</v>
      </c>
    </row>
    <row r="1599" spans="1:3" ht="15">
      <c r="A1599" s="199" t="s">
        <v>6348</v>
      </c>
      <c r="B1599" s="13" t="s">
        <v>6349</v>
      </c>
      <c r="C1599" t="s">
        <v>3313</v>
      </c>
    </row>
    <row r="1600" spans="1:3" ht="15">
      <c r="A1600" s="199" t="s">
        <v>6350</v>
      </c>
      <c r="B1600" s="13" t="s">
        <v>6351</v>
      </c>
      <c r="C1600" t="s">
        <v>3313</v>
      </c>
    </row>
    <row r="1601" spans="1:3" ht="15">
      <c r="A1601" s="199" t="s">
        <v>6352</v>
      </c>
      <c r="B1601" s="13" t="s">
        <v>6353</v>
      </c>
      <c r="C1601" t="s">
        <v>3313</v>
      </c>
    </row>
    <row r="1602" spans="1:3" ht="15">
      <c r="A1602" s="199" t="s">
        <v>6354</v>
      </c>
      <c r="B1602" s="13" t="s">
        <v>6355</v>
      </c>
      <c r="C1602" t="s">
        <v>3313</v>
      </c>
    </row>
    <row r="1603" spans="1:3" ht="15">
      <c r="A1603" s="199" t="s">
        <v>6356</v>
      </c>
      <c r="B1603" s="13" t="s">
        <v>6357</v>
      </c>
      <c r="C1603" t="s">
        <v>3313</v>
      </c>
    </row>
    <row r="1604" spans="1:3" ht="15">
      <c r="A1604" s="199" t="s">
        <v>6358</v>
      </c>
      <c r="B1604" s="13" t="s">
        <v>6359</v>
      </c>
      <c r="C1604" t="s">
        <v>3313</v>
      </c>
    </row>
    <row r="1605" spans="1:3" ht="15">
      <c r="A1605" s="199" t="s">
        <v>6360</v>
      </c>
      <c r="B1605" s="13" t="s">
        <v>6361</v>
      </c>
      <c r="C1605" t="s">
        <v>3313</v>
      </c>
    </row>
    <row r="1606" spans="1:3" ht="15">
      <c r="A1606" s="199" t="s">
        <v>6362</v>
      </c>
      <c r="B1606" s="13" t="s">
        <v>6363</v>
      </c>
      <c r="C1606" t="s">
        <v>3313</v>
      </c>
    </row>
    <row r="1607" spans="1:3" ht="15">
      <c r="A1607" s="199" t="s">
        <v>6364</v>
      </c>
      <c r="B1607" s="13" t="s">
        <v>6365</v>
      </c>
      <c r="C1607" t="s">
        <v>3382</v>
      </c>
    </row>
    <row r="1608" spans="1:3" ht="15">
      <c r="A1608" s="199" t="s">
        <v>6366</v>
      </c>
      <c r="B1608" s="13" t="s">
        <v>6367</v>
      </c>
      <c r="C1608" t="s">
        <v>3313</v>
      </c>
    </row>
    <row r="1609" spans="1:3" ht="15">
      <c r="A1609" s="199" t="s">
        <v>6368</v>
      </c>
      <c r="B1609" s="13" t="s">
        <v>6369</v>
      </c>
      <c r="C1609" t="s">
        <v>3313</v>
      </c>
    </row>
    <row r="1610" spans="1:3" ht="15">
      <c r="A1610" s="199" t="s">
        <v>6370</v>
      </c>
      <c r="B1610" s="13" t="s">
        <v>6371</v>
      </c>
      <c r="C1610" t="s">
        <v>3313</v>
      </c>
    </row>
    <row r="1611" spans="1:3" ht="15">
      <c r="A1611" s="199" t="s">
        <v>6372</v>
      </c>
      <c r="B1611" s="13" t="s">
        <v>6373</v>
      </c>
      <c r="C1611" t="s">
        <v>3313</v>
      </c>
    </row>
    <row r="1612" spans="1:3" ht="15">
      <c r="A1612" s="199" t="s">
        <v>6374</v>
      </c>
      <c r="B1612" s="13" t="s">
        <v>6375</v>
      </c>
      <c r="C1612" t="s">
        <v>3313</v>
      </c>
    </row>
    <row r="1613" spans="1:3" ht="15">
      <c r="A1613" s="199" t="s">
        <v>6376</v>
      </c>
      <c r="B1613" s="13" t="s">
        <v>6377</v>
      </c>
      <c r="C1613" t="s">
        <v>3313</v>
      </c>
    </row>
    <row r="1614" spans="1:3" ht="15">
      <c r="A1614" s="199" t="s">
        <v>6378</v>
      </c>
      <c r="B1614" s="13" t="s">
        <v>6379</v>
      </c>
      <c r="C1614" t="s">
        <v>3313</v>
      </c>
    </row>
    <row r="1615" spans="1:3" ht="15">
      <c r="A1615" s="199" t="s">
        <v>6380</v>
      </c>
      <c r="B1615" s="13" t="s">
        <v>6381</v>
      </c>
      <c r="C1615" t="s">
        <v>3313</v>
      </c>
    </row>
    <row r="1616" spans="1:3" ht="15">
      <c r="A1616" s="199" t="s">
        <v>6382</v>
      </c>
      <c r="B1616" s="13" t="s">
        <v>6383</v>
      </c>
      <c r="C1616" t="s">
        <v>3313</v>
      </c>
    </row>
    <row r="1617" spans="1:3" ht="15">
      <c r="A1617" s="199" t="s">
        <v>6384</v>
      </c>
      <c r="B1617" s="13" t="s">
        <v>6385</v>
      </c>
      <c r="C1617" t="s">
        <v>3382</v>
      </c>
    </row>
    <row r="1618" spans="1:3" ht="15">
      <c r="A1618" s="199" t="s">
        <v>6386</v>
      </c>
      <c r="B1618" s="13" t="s">
        <v>6387</v>
      </c>
      <c r="C1618" t="s">
        <v>3313</v>
      </c>
    </row>
    <row r="1619" spans="1:3" ht="15">
      <c r="A1619" s="199" t="s">
        <v>6388</v>
      </c>
      <c r="B1619" s="13" t="s">
        <v>6389</v>
      </c>
      <c r="C1619" t="s">
        <v>3313</v>
      </c>
    </row>
    <row r="1620" spans="1:3" ht="15">
      <c r="A1620" s="199" t="s">
        <v>6390</v>
      </c>
      <c r="B1620" s="13" t="s">
        <v>6391</v>
      </c>
      <c r="C1620" t="s">
        <v>3313</v>
      </c>
    </row>
    <row r="1621" spans="1:3" ht="15">
      <c r="A1621" s="199" t="s">
        <v>6392</v>
      </c>
      <c r="B1621" s="13" t="s">
        <v>6393</v>
      </c>
      <c r="C1621" t="s">
        <v>3313</v>
      </c>
    </row>
    <row r="1622" spans="1:3" ht="15">
      <c r="A1622" s="199" t="s">
        <v>6394</v>
      </c>
      <c r="B1622" s="13" t="s">
        <v>6395</v>
      </c>
      <c r="C1622" t="s">
        <v>3313</v>
      </c>
    </row>
    <row r="1623" spans="1:3" ht="15">
      <c r="A1623" s="199" t="s">
        <v>6396</v>
      </c>
      <c r="B1623" s="13" t="s">
        <v>6397</v>
      </c>
      <c r="C1623" t="s">
        <v>3382</v>
      </c>
    </row>
    <row r="1624" spans="1:3" ht="15">
      <c r="A1624" s="199" t="s">
        <v>6398</v>
      </c>
      <c r="B1624" s="13" t="s">
        <v>6399</v>
      </c>
      <c r="C1624" t="s">
        <v>3313</v>
      </c>
    </row>
    <row r="1625" spans="1:3" ht="15">
      <c r="A1625" s="199" t="s">
        <v>6400</v>
      </c>
      <c r="B1625" s="13" t="s">
        <v>6401</v>
      </c>
      <c r="C1625" t="s">
        <v>3313</v>
      </c>
    </row>
    <row r="1626" spans="1:3" ht="15">
      <c r="A1626" s="199" t="s">
        <v>6402</v>
      </c>
      <c r="B1626" s="13" t="s">
        <v>6403</v>
      </c>
      <c r="C1626" t="s">
        <v>3313</v>
      </c>
    </row>
    <row r="1627" spans="1:3" ht="15">
      <c r="A1627" s="199" t="s">
        <v>6404</v>
      </c>
      <c r="B1627" s="13" t="s">
        <v>6405</v>
      </c>
      <c r="C1627" t="s">
        <v>3313</v>
      </c>
    </row>
    <row r="1628" spans="1:3" ht="15">
      <c r="A1628" s="199" t="s">
        <v>6406</v>
      </c>
      <c r="B1628" s="13" t="s">
        <v>6407</v>
      </c>
      <c r="C1628" t="s">
        <v>3313</v>
      </c>
    </row>
    <row r="1629" spans="1:3" ht="15">
      <c r="A1629" s="199" t="s">
        <v>6408</v>
      </c>
      <c r="B1629" s="13" t="s">
        <v>6409</v>
      </c>
      <c r="C1629" t="s">
        <v>3313</v>
      </c>
    </row>
    <row r="1630" spans="1:3" ht="15">
      <c r="A1630" s="199" t="s">
        <v>6410</v>
      </c>
      <c r="B1630" s="13" t="s">
        <v>6411</v>
      </c>
      <c r="C1630" t="s">
        <v>3313</v>
      </c>
    </row>
    <row r="1631" spans="1:3" ht="15">
      <c r="A1631" s="199" t="s">
        <v>6412</v>
      </c>
      <c r="B1631" s="13" t="s">
        <v>6413</v>
      </c>
      <c r="C1631" t="s">
        <v>3313</v>
      </c>
    </row>
    <row r="1632" spans="1:3" ht="15">
      <c r="A1632" s="199" t="s">
        <v>6414</v>
      </c>
      <c r="B1632" s="13" t="s">
        <v>6415</v>
      </c>
      <c r="C1632" t="s">
        <v>3313</v>
      </c>
    </row>
    <row r="1633" spans="1:3" ht="15">
      <c r="A1633" s="199" t="s">
        <v>6416</v>
      </c>
      <c r="B1633" s="13" t="s">
        <v>6417</v>
      </c>
      <c r="C1633" t="s">
        <v>3313</v>
      </c>
    </row>
    <row r="1634" spans="1:3" ht="15">
      <c r="A1634" s="199" t="s">
        <v>6418</v>
      </c>
      <c r="B1634" s="13" t="s">
        <v>6419</v>
      </c>
      <c r="C1634" t="s">
        <v>3313</v>
      </c>
    </row>
    <row r="1635" spans="1:3" ht="15">
      <c r="A1635" s="199" t="s">
        <v>6420</v>
      </c>
      <c r="B1635" s="13" t="s">
        <v>6421</v>
      </c>
      <c r="C1635" t="s">
        <v>3313</v>
      </c>
    </row>
    <row r="1636" spans="1:3" ht="15">
      <c r="A1636" s="199" t="s">
        <v>6422</v>
      </c>
      <c r="B1636" s="13" t="s">
        <v>6423</v>
      </c>
      <c r="C1636" t="s">
        <v>3382</v>
      </c>
    </row>
    <row r="1637" spans="1:3" ht="15">
      <c r="A1637" s="199" t="s">
        <v>6424</v>
      </c>
      <c r="B1637" s="13" t="s">
        <v>6425</v>
      </c>
      <c r="C1637" t="s">
        <v>3313</v>
      </c>
    </row>
    <row r="1638" spans="1:3" ht="15">
      <c r="A1638" s="199" t="s">
        <v>6426</v>
      </c>
      <c r="B1638" s="13" t="s">
        <v>6427</v>
      </c>
      <c r="C1638" t="s">
        <v>3313</v>
      </c>
    </row>
    <row r="1639" spans="1:3" ht="15">
      <c r="A1639" s="199" t="s">
        <v>6428</v>
      </c>
      <c r="B1639" s="13" t="s">
        <v>6429</v>
      </c>
      <c r="C1639" t="s">
        <v>3313</v>
      </c>
    </row>
    <row r="1640" spans="1:3" ht="15">
      <c r="A1640" s="199" t="s">
        <v>6430</v>
      </c>
      <c r="B1640" s="13" t="s">
        <v>6431</v>
      </c>
      <c r="C1640" t="s">
        <v>3313</v>
      </c>
    </row>
    <row r="1641" spans="1:3" ht="15">
      <c r="A1641" s="199" t="s">
        <v>6432</v>
      </c>
      <c r="B1641" s="13" t="s">
        <v>6433</v>
      </c>
      <c r="C1641" t="s">
        <v>3313</v>
      </c>
    </row>
    <row r="1642" spans="1:3" ht="15">
      <c r="A1642" s="199" t="s">
        <v>6434</v>
      </c>
      <c r="B1642" s="13" t="s">
        <v>6435</v>
      </c>
      <c r="C1642" t="s">
        <v>3313</v>
      </c>
    </row>
    <row r="1643" spans="1:3" ht="15">
      <c r="A1643" s="199" t="s">
        <v>6436</v>
      </c>
      <c r="B1643" s="13" t="s">
        <v>6437</v>
      </c>
      <c r="C1643" t="s">
        <v>3313</v>
      </c>
    </row>
    <row r="1644" spans="1:3" ht="15">
      <c r="A1644" s="199" t="s">
        <v>6438</v>
      </c>
      <c r="B1644" s="13" t="s">
        <v>6439</v>
      </c>
      <c r="C1644" t="s">
        <v>3313</v>
      </c>
    </row>
    <row r="1645" spans="1:3" ht="15">
      <c r="A1645" s="199" t="s">
        <v>6440</v>
      </c>
      <c r="B1645" s="13" t="s">
        <v>6441</v>
      </c>
      <c r="C1645" t="s">
        <v>3313</v>
      </c>
    </row>
    <row r="1646" spans="1:3" ht="15">
      <c r="A1646" s="199" t="s">
        <v>6442</v>
      </c>
      <c r="B1646" s="13" t="s">
        <v>6443</v>
      </c>
      <c r="C1646" t="s">
        <v>3313</v>
      </c>
    </row>
    <row r="1647" spans="1:3" ht="15">
      <c r="A1647" s="199" t="s">
        <v>6444</v>
      </c>
      <c r="B1647" s="13" t="s">
        <v>6445</v>
      </c>
      <c r="C1647" t="s">
        <v>3382</v>
      </c>
    </row>
    <row r="1648" spans="1:3" ht="15">
      <c r="A1648" s="199" t="s">
        <v>6446</v>
      </c>
      <c r="B1648" s="13" t="s">
        <v>6447</v>
      </c>
      <c r="C1648" t="s">
        <v>3313</v>
      </c>
    </row>
    <row r="1649" spans="1:3" ht="15">
      <c r="A1649" s="199" t="s">
        <v>6448</v>
      </c>
      <c r="B1649" s="13" t="s">
        <v>6449</v>
      </c>
      <c r="C1649" t="s">
        <v>3313</v>
      </c>
    </row>
    <row r="1650" spans="1:3" ht="15">
      <c r="A1650" s="199" t="s">
        <v>6450</v>
      </c>
      <c r="B1650" s="13" t="s">
        <v>6451</v>
      </c>
      <c r="C1650" t="s">
        <v>3313</v>
      </c>
    </row>
    <row r="1651" spans="1:3" ht="15">
      <c r="A1651" s="199" t="s">
        <v>6452</v>
      </c>
      <c r="B1651" s="13" t="s">
        <v>6453</v>
      </c>
      <c r="C1651" t="s">
        <v>3313</v>
      </c>
    </row>
    <row r="1652" spans="1:3" ht="15">
      <c r="A1652" s="199" t="s">
        <v>6454</v>
      </c>
      <c r="B1652" s="13" t="s">
        <v>6455</v>
      </c>
      <c r="C1652" t="s">
        <v>3313</v>
      </c>
    </row>
    <row r="1653" spans="1:3" ht="15">
      <c r="A1653" s="199" t="s">
        <v>6456</v>
      </c>
      <c r="B1653" s="13" t="s">
        <v>6457</v>
      </c>
      <c r="C1653" t="s">
        <v>3313</v>
      </c>
    </row>
    <row r="1654" spans="1:3" ht="15">
      <c r="A1654" s="199" t="s">
        <v>6458</v>
      </c>
      <c r="B1654" s="13" t="s">
        <v>6459</v>
      </c>
      <c r="C1654" t="s">
        <v>3382</v>
      </c>
    </row>
    <row r="1655" spans="1:3" ht="15">
      <c r="A1655" s="199" t="s">
        <v>6460</v>
      </c>
      <c r="B1655" s="13" t="s">
        <v>6461</v>
      </c>
      <c r="C1655" t="s">
        <v>3313</v>
      </c>
    </row>
    <row r="1656" spans="1:3" ht="15">
      <c r="A1656" s="199" t="s">
        <v>6462</v>
      </c>
      <c r="B1656" s="13" t="s">
        <v>6463</v>
      </c>
      <c r="C1656" t="s">
        <v>3313</v>
      </c>
    </row>
    <row r="1657" spans="1:3" ht="15">
      <c r="A1657" s="199" t="s">
        <v>6464</v>
      </c>
      <c r="B1657" s="13" t="s">
        <v>6465</v>
      </c>
      <c r="C1657" t="s">
        <v>3313</v>
      </c>
    </row>
    <row r="1658" spans="1:3" ht="15">
      <c r="A1658" s="199" t="s">
        <v>6466</v>
      </c>
      <c r="B1658" s="13" t="s">
        <v>6467</v>
      </c>
      <c r="C1658" t="s">
        <v>3313</v>
      </c>
    </row>
    <row r="1659" spans="1:3" ht="15">
      <c r="A1659" s="199" t="s">
        <v>6468</v>
      </c>
      <c r="B1659" s="13" t="s">
        <v>6469</v>
      </c>
      <c r="C1659" t="s">
        <v>3313</v>
      </c>
    </row>
    <row r="1660" spans="1:3" ht="15">
      <c r="A1660" s="199" t="s">
        <v>6470</v>
      </c>
      <c r="B1660" s="13" t="s">
        <v>6471</v>
      </c>
      <c r="C1660" t="s">
        <v>3313</v>
      </c>
    </row>
    <row r="1661" spans="1:3" ht="15">
      <c r="A1661" s="199" t="s">
        <v>6472</v>
      </c>
      <c r="B1661" s="13" t="s">
        <v>6473</v>
      </c>
      <c r="C1661" t="s">
        <v>3382</v>
      </c>
    </row>
    <row r="1662" spans="1:3" ht="15">
      <c r="A1662" s="199" t="s">
        <v>6474</v>
      </c>
      <c r="B1662" s="13" t="s">
        <v>6475</v>
      </c>
      <c r="C1662" t="s">
        <v>3313</v>
      </c>
    </row>
    <row r="1663" spans="1:3" ht="15">
      <c r="A1663" s="199" t="s">
        <v>6476</v>
      </c>
      <c r="B1663" s="13" t="s">
        <v>6477</v>
      </c>
      <c r="C1663" t="s">
        <v>3313</v>
      </c>
    </row>
    <row r="1664" spans="1:3" ht="15">
      <c r="A1664" s="199" t="s">
        <v>6478</v>
      </c>
      <c r="B1664" s="13" t="s">
        <v>6479</v>
      </c>
      <c r="C1664" t="s">
        <v>3313</v>
      </c>
    </row>
    <row r="1665" spans="1:3" ht="15">
      <c r="A1665" s="199" t="s">
        <v>6480</v>
      </c>
      <c r="B1665" s="13" t="s">
        <v>6481</v>
      </c>
      <c r="C1665" t="s">
        <v>3313</v>
      </c>
    </row>
    <row r="1666" spans="1:3" ht="15">
      <c r="A1666" s="199" t="s">
        <v>6482</v>
      </c>
      <c r="B1666" s="13" t="s">
        <v>6483</v>
      </c>
      <c r="C1666" t="s">
        <v>3313</v>
      </c>
    </row>
    <row r="1667" spans="1:3" ht="15">
      <c r="A1667" s="199" t="s">
        <v>6484</v>
      </c>
      <c r="B1667" s="13" t="s">
        <v>6485</v>
      </c>
      <c r="C1667" t="s">
        <v>3382</v>
      </c>
    </row>
    <row r="1668" spans="1:3" ht="15">
      <c r="A1668" s="199" t="s">
        <v>6486</v>
      </c>
      <c r="B1668" s="13" t="s">
        <v>6487</v>
      </c>
      <c r="C1668" t="s">
        <v>3313</v>
      </c>
    </row>
    <row r="1669" spans="1:3" ht="15">
      <c r="A1669" s="199" t="s">
        <v>6488</v>
      </c>
      <c r="B1669" s="13" t="s">
        <v>6489</v>
      </c>
      <c r="C1669" t="s">
        <v>3313</v>
      </c>
    </row>
    <row r="1670" spans="1:3" ht="15">
      <c r="A1670" s="199" t="s">
        <v>6490</v>
      </c>
      <c r="B1670" s="13" t="s">
        <v>6491</v>
      </c>
      <c r="C1670" t="s">
        <v>3313</v>
      </c>
    </row>
    <row r="1671" spans="1:3" ht="15">
      <c r="A1671" s="199" t="s">
        <v>6492</v>
      </c>
      <c r="B1671" s="13" t="s">
        <v>6493</v>
      </c>
      <c r="C1671" t="s">
        <v>3313</v>
      </c>
    </row>
    <row r="1672" spans="1:3" ht="15">
      <c r="A1672" s="199" t="s">
        <v>6494</v>
      </c>
      <c r="B1672" s="13" t="s">
        <v>6495</v>
      </c>
      <c r="C1672" t="s">
        <v>3313</v>
      </c>
    </row>
    <row r="1673" spans="1:3" ht="15">
      <c r="A1673" s="199" t="s">
        <v>6496</v>
      </c>
      <c r="B1673" s="13" t="s">
        <v>6497</v>
      </c>
      <c r="C1673" t="s">
        <v>3313</v>
      </c>
    </row>
    <row r="1674" spans="1:3" ht="15">
      <c r="A1674" s="199" t="s">
        <v>6498</v>
      </c>
      <c r="B1674" s="13" t="s">
        <v>6499</v>
      </c>
      <c r="C1674" t="s">
        <v>3382</v>
      </c>
    </row>
    <row r="1675" spans="1:3" ht="15">
      <c r="A1675" s="199" t="s">
        <v>6500</v>
      </c>
      <c r="B1675" s="13" t="s">
        <v>6501</v>
      </c>
      <c r="C1675" t="s">
        <v>3313</v>
      </c>
    </row>
    <row r="1676" spans="1:3" ht="15">
      <c r="A1676" s="199" t="s">
        <v>6502</v>
      </c>
      <c r="B1676" s="13" t="s">
        <v>6503</v>
      </c>
      <c r="C1676" t="s">
        <v>3313</v>
      </c>
    </row>
    <row r="1677" spans="1:3" ht="15">
      <c r="A1677" s="199" t="s">
        <v>6504</v>
      </c>
      <c r="B1677" s="13" t="s">
        <v>6505</v>
      </c>
      <c r="C1677" t="s">
        <v>3313</v>
      </c>
    </row>
    <row r="1678" spans="1:3" ht="15">
      <c r="A1678" s="199" t="s">
        <v>6506</v>
      </c>
      <c r="B1678" s="13" t="s">
        <v>6507</v>
      </c>
      <c r="C1678" t="s">
        <v>3313</v>
      </c>
    </row>
    <row r="1679" spans="1:3" ht="15">
      <c r="A1679" s="199" t="s">
        <v>6508</v>
      </c>
      <c r="B1679" s="13" t="s">
        <v>6509</v>
      </c>
      <c r="C1679" t="s">
        <v>3313</v>
      </c>
    </row>
    <row r="1680" spans="1:3" ht="15">
      <c r="A1680" s="199" t="s">
        <v>6510</v>
      </c>
      <c r="B1680" s="13" t="s">
        <v>6511</v>
      </c>
      <c r="C1680" t="s">
        <v>3313</v>
      </c>
    </row>
    <row r="1681" spans="1:3" ht="15">
      <c r="A1681" s="199" t="s">
        <v>6512</v>
      </c>
      <c r="B1681" s="13" t="s">
        <v>6513</v>
      </c>
      <c r="C1681" t="s">
        <v>3313</v>
      </c>
    </row>
    <row r="1682" spans="1:3" ht="15">
      <c r="A1682" s="199" t="s">
        <v>6514</v>
      </c>
      <c r="B1682" s="13" t="s">
        <v>6515</v>
      </c>
      <c r="C1682" t="s">
        <v>3313</v>
      </c>
    </row>
    <row r="1683" spans="1:3" ht="15">
      <c r="A1683" s="199" t="s">
        <v>6516</v>
      </c>
      <c r="B1683" s="13" t="s">
        <v>6517</v>
      </c>
      <c r="C1683" t="s">
        <v>3313</v>
      </c>
    </row>
    <row r="1684" spans="1:3" ht="15">
      <c r="A1684" s="199" t="s">
        <v>6518</v>
      </c>
      <c r="B1684" s="13" t="s">
        <v>6519</v>
      </c>
      <c r="C1684" t="s">
        <v>3313</v>
      </c>
    </row>
    <row r="1685" spans="1:3" ht="15">
      <c r="A1685" s="199" t="s">
        <v>6520</v>
      </c>
      <c r="B1685" s="13" t="s">
        <v>6521</v>
      </c>
      <c r="C1685" t="s">
        <v>3313</v>
      </c>
    </row>
    <row r="1686" spans="1:3" ht="15">
      <c r="A1686" s="199" t="s">
        <v>6522</v>
      </c>
      <c r="B1686" s="13" t="s">
        <v>6523</v>
      </c>
      <c r="C1686" t="s">
        <v>3313</v>
      </c>
    </row>
    <row r="1687" spans="1:3" ht="15">
      <c r="A1687" s="199" t="s">
        <v>6524</v>
      </c>
      <c r="B1687" s="13" t="s">
        <v>6525</v>
      </c>
      <c r="C1687" t="s">
        <v>3313</v>
      </c>
    </row>
    <row r="1688" spans="1:3" ht="15">
      <c r="A1688" s="199" t="s">
        <v>6526</v>
      </c>
      <c r="B1688" s="13" t="s">
        <v>6527</v>
      </c>
      <c r="C1688" t="s">
        <v>3382</v>
      </c>
    </row>
    <row r="1689" spans="1:3" ht="15">
      <c r="A1689" s="199" t="s">
        <v>6528</v>
      </c>
      <c r="B1689" s="13" t="s">
        <v>6529</v>
      </c>
      <c r="C1689" t="s">
        <v>3313</v>
      </c>
    </row>
    <row r="1690" spans="1:3" ht="15">
      <c r="A1690" s="199" t="s">
        <v>6530</v>
      </c>
      <c r="B1690" s="13" t="s">
        <v>6531</v>
      </c>
      <c r="C1690" t="s">
        <v>3313</v>
      </c>
    </row>
    <row r="1691" spans="1:3" ht="15">
      <c r="A1691" s="199" t="s">
        <v>6532</v>
      </c>
      <c r="B1691" s="13" t="s">
        <v>6533</v>
      </c>
      <c r="C1691" t="s">
        <v>3313</v>
      </c>
    </row>
    <row r="1692" spans="1:3" ht="15">
      <c r="A1692" s="199" t="s">
        <v>6534</v>
      </c>
      <c r="B1692" s="13" t="s">
        <v>6535</v>
      </c>
      <c r="C1692" t="s">
        <v>3313</v>
      </c>
    </row>
    <row r="1693" spans="1:3" ht="15">
      <c r="A1693" s="199" t="s">
        <v>6536</v>
      </c>
      <c r="B1693" s="13" t="s">
        <v>6537</v>
      </c>
      <c r="C1693" t="s">
        <v>3313</v>
      </c>
    </row>
    <row r="1694" spans="1:3" ht="15">
      <c r="A1694" s="199" t="s">
        <v>6538</v>
      </c>
      <c r="B1694" s="13" t="s">
        <v>6539</v>
      </c>
      <c r="C1694" t="s">
        <v>3313</v>
      </c>
    </row>
    <row r="1695" spans="1:3" ht="15">
      <c r="A1695" s="199" t="s">
        <v>6540</v>
      </c>
      <c r="B1695" s="13" t="s">
        <v>6541</v>
      </c>
      <c r="C1695" t="s">
        <v>3313</v>
      </c>
    </row>
    <row r="1696" spans="1:3" ht="15">
      <c r="A1696" s="199" t="s">
        <v>6542</v>
      </c>
      <c r="B1696" s="13" t="s">
        <v>6543</v>
      </c>
      <c r="C1696" t="s">
        <v>3313</v>
      </c>
    </row>
    <row r="1697" spans="1:3" ht="15">
      <c r="A1697" s="199" t="s">
        <v>6544</v>
      </c>
      <c r="B1697" s="13" t="s">
        <v>6545</v>
      </c>
      <c r="C1697" t="s">
        <v>3313</v>
      </c>
    </row>
    <row r="1698" spans="1:3" ht="15">
      <c r="A1698" s="199" t="s">
        <v>6546</v>
      </c>
      <c r="B1698" s="13" t="s">
        <v>6547</v>
      </c>
      <c r="C1698" t="s">
        <v>3382</v>
      </c>
    </row>
    <row r="1699" spans="1:3" ht="15">
      <c r="A1699" s="199" t="s">
        <v>6548</v>
      </c>
      <c r="B1699" s="13" t="s">
        <v>6549</v>
      </c>
      <c r="C1699" t="s">
        <v>3313</v>
      </c>
    </row>
    <row r="1700" spans="1:3" ht="15">
      <c r="A1700" s="199" t="s">
        <v>6550</v>
      </c>
      <c r="B1700" s="13" t="s">
        <v>6551</v>
      </c>
      <c r="C1700" t="s">
        <v>3313</v>
      </c>
    </row>
    <row r="1701" spans="1:3" ht="15">
      <c r="A1701" s="199" t="s">
        <v>6552</v>
      </c>
      <c r="B1701" s="13" t="s">
        <v>6553</v>
      </c>
      <c r="C1701" t="s">
        <v>3313</v>
      </c>
    </row>
    <row r="1702" spans="1:3" ht="15">
      <c r="A1702" s="199" t="s">
        <v>6554</v>
      </c>
      <c r="B1702" s="13" t="s">
        <v>6555</v>
      </c>
      <c r="C1702" t="s">
        <v>3313</v>
      </c>
    </row>
    <row r="1703" spans="1:3" ht="15">
      <c r="A1703" s="199" t="s">
        <v>6556</v>
      </c>
      <c r="B1703" s="13" t="s">
        <v>6557</v>
      </c>
      <c r="C1703" t="s">
        <v>3313</v>
      </c>
    </row>
    <row r="1704" spans="1:3" ht="15">
      <c r="A1704" s="199" t="s">
        <v>6558</v>
      </c>
      <c r="B1704" s="13" t="s">
        <v>6559</v>
      </c>
      <c r="C1704" t="s">
        <v>3313</v>
      </c>
    </row>
    <row r="1705" spans="1:3" ht="15">
      <c r="A1705" s="199" t="s">
        <v>6560</v>
      </c>
      <c r="B1705" s="13" t="s">
        <v>6561</v>
      </c>
      <c r="C1705" t="s">
        <v>3313</v>
      </c>
    </row>
    <row r="1706" spans="1:3" ht="15">
      <c r="A1706" s="199" t="s">
        <v>6562</v>
      </c>
      <c r="B1706" s="13" t="s">
        <v>6563</v>
      </c>
      <c r="C1706" t="s">
        <v>3313</v>
      </c>
    </row>
    <row r="1707" spans="1:3" ht="15">
      <c r="A1707" s="199" t="s">
        <v>6564</v>
      </c>
      <c r="B1707" s="13" t="s">
        <v>6565</v>
      </c>
      <c r="C1707" t="s">
        <v>3313</v>
      </c>
    </row>
    <row r="1708" spans="1:3" ht="15">
      <c r="A1708" s="199" t="s">
        <v>6566</v>
      </c>
      <c r="B1708" s="13" t="s">
        <v>6567</v>
      </c>
      <c r="C1708" t="s">
        <v>3313</v>
      </c>
    </row>
    <row r="1709" spans="1:3" ht="15">
      <c r="A1709" s="199" t="s">
        <v>6568</v>
      </c>
      <c r="B1709" s="13" t="s">
        <v>6569</v>
      </c>
      <c r="C1709" t="s">
        <v>3382</v>
      </c>
    </row>
    <row r="1710" spans="1:3" ht="15">
      <c r="A1710" s="199" t="s">
        <v>6570</v>
      </c>
      <c r="B1710" s="13" t="s">
        <v>6571</v>
      </c>
      <c r="C1710" t="s">
        <v>3313</v>
      </c>
    </row>
    <row r="1711" spans="1:3" ht="15">
      <c r="A1711" s="199" t="s">
        <v>6572</v>
      </c>
      <c r="B1711" s="13" t="s">
        <v>6573</v>
      </c>
      <c r="C1711" t="s">
        <v>3313</v>
      </c>
    </row>
    <row r="1712" spans="1:3" ht="15">
      <c r="A1712" s="199" t="s">
        <v>6574</v>
      </c>
      <c r="B1712" s="13" t="s">
        <v>6575</v>
      </c>
      <c r="C1712" t="s">
        <v>3313</v>
      </c>
    </row>
    <row r="1713" spans="1:3" ht="15">
      <c r="A1713" s="199" t="s">
        <v>6576</v>
      </c>
      <c r="B1713" s="13" t="s">
        <v>6577</v>
      </c>
      <c r="C1713" t="s">
        <v>3313</v>
      </c>
    </row>
    <row r="1714" spans="1:3" ht="15">
      <c r="A1714" s="199" t="s">
        <v>6578</v>
      </c>
      <c r="B1714" s="13" t="s">
        <v>6579</v>
      </c>
      <c r="C1714" t="s">
        <v>3313</v>
      </c>
    </row>
    <row r="1715" spans="1:3" ht="15">
      <c r="A1715" s="199" t="s">
        <v>6580</v>
      </c>
      <c r="B1715" s="13" t="s">
        <v>6581</v>
      </c>
      <c r="C1715" t="s">
        <v>3313</v>
      </c>
    </row>
    <row r="1716" spans="1:3" ht="15">
      <c r="A1716" s="199" t="s">
        <v>6582</v>
      </c>
      <c r="B1716" s="13" t="s">
        <v>6583</v>
      </c>
      <c r="C1716" t="s">
        <v>3313</v>
      </c>
    </row>
    <row r="1717" spans="1:3" ht="15">
      <c r="A1717" s="199" t="s">
        <v>6584</v>
      </c>
      <c r="B1717" s="13" t="s">
        <v>6585</v>
      </c>
      <c r="C1717" t="s">
        <v>3313</v>
      </c>
    </row>
    <row r="1718" spans="1:3" ht="15">
      <c r="A1718" s="199" t="s">
        <v>6586</v>
      </c>
      <c r="B1718" s="13" t="s">
        <v>6587</v>
      </c>
      <c r="C1718" t="s">
        <v>3313</v>
      </c>
    </row>
    <row r="1719" spans="1:3" ht="15">
      <c r="A1719" s="199" t="s">
        <v>6588</v>
      </c>
      <c r="B1719" s="13" t="s">
        <v>6589</v>
      </c>
      <c r="C1719" t="s">
        <v>3313</v>
      </c>
    </row>
    <row r="1720" spans="1:3" ht="15">
      <c r="A1720" s="199" t="s">
        <v>6590</v>
      </c>
      <c r="B1720" s="13" t="s">
        <v>6591</v>
      </c>
      <c r="C1720" t="s">
        <v>3382</v>
      </c>
    </row>
    <row r="1721" spans="1:3" ht="15">
      <c r="A1721" s="199" t="s">
        <v>6592</v>
      </c>
      <c r="B1721" s="13" t="s">
        <v>6593</v>
      </c>
      <c r="C1721" t="s">
        <v>3313</v>
      </c>
    </row>
    <row r="1722" spans="1:3" ht="15">
      <c r="A1722" s="199" t="s">
        <v>6594</v>
      </c>
      <c r="B1722" s="13" t="s">
        <v>6595</v>
      </c>
      <c r="C1722" t="s">
        <v>3313</v>
      </c>
    </row>
    <row r="1723" spans="1:3" ht="15">
      <c r="A1723" s="199" t="s">
        <v>6596</v>
      </c>
      <c r="B1723" s="13" t="s">
        <v>6597</v>
      </c>
      <c r="C1723" t="s">
        <v>3313</v>
      </c>
    </row>
    <row r="1724" spans="1:3" ht="15">
      <c r="A1724" s="199" t="s">
        <v>6598</v>
      </c>
      <c r="B1724" s="13" t="s">
        <v>6599</v>
      </c>
      <c r="C1724" t="s">
        <v>3313</v>
      </c>
    </row>
    <row r="1725" spans="1:3" ht="15">
      <c r="A1725" s="199" t="s">
        <v>6600</v>
      </c>
      <c r="B1725" s="13" t="s">
        <v>6601</v>
      </c>
      <c r="C1725" t="s">
        <v>3313</v>
      </c>
    </row>
    <row r="1726" spans="1:3" ht="15">
      <c r="A1726" s="199" t="s">
        <v>6602</v>
      </c>
      <c r="B1726" s="13" t="s">
        <v>6603</v>
      </c>
      <c r="C1726" t="s">
        <v>3313</v>
      </c>
    </row>
    <row r="1727" spans="1:3" ht="15">
      <c r="A1727" s="199" t="s">
        <v>6604</v>
      </c>
      <c r="B1727" s="13" t="s">
        <v>6605</v>
      </c>
      <c r="C1727" t="s">
        <v>3313</v>
      </c>
    </row>
    <row r="1728" spans="1:3" ht="15">
      <c r="A1728" s="199" t="s">
        <v>6606</v>
      </c>
      <c r="B1728" s="13" t="s">
        <v>6607</v>
      </c>
      <c r="C1728" t="s">
        <v>3313</v>
      </c>
    </row>
    <row r="1729" spans="1:3" ht="15">
      <c r="A1729" s="199" t="s">
        <v>6608</v>
      </c>
      <c r="B1729" s="13" t="s">
        <v>6609</v>
      </c>
      <c r="C1729" t="s">
        <v>3313</v>
      </c>
    </row>
    <row r="1730" spans="1:3" ht="15">
      <c r="A1730" s="199" t="s">
        <v>6610</v>
      </c>
      <c r="B1730" s="13" t="s">
        <v>6611</v>
      </c>
      <c r="C1730" t="s">
        <v>3313</v>
      </c>
    </row>
    <row r="1731" spans="1:3" ht="15">
      <c r="A1731" s="199" t="s">
        <v>6612</v>
      </c>
      <c r="B1731" s="13" t="s">
        <v>6613</v>
      </c>
      <c r="C1731" t="s">
        <v>3313</v>
      </c>
    </row>
    <row r="1732" spans="1:3" ht="15">
      <c r="A1732" s="199" t="s">
        <v>6614</v>
      </c>
      <c r="B1732" s="13" t="s">
        <v>6615</v>
      </c>
      <c r="C1732" t="s">
        <v>63</v>
      </c>
    </row>
    <row r="1733" spans="1:3" ht="15">
      <c r="A1733" s="199" t="s">
        <v>6616</v>
      </c>
      <c r="B1733" s="13" t="s">
        <v>6617</v>
      </c>
      <c r="C1733" t="s">
        <v>3382</v>
      </c>
    </row>
    <row r="1734" spans="1:3" ht="15">
      <c r="A1734" s="199" t="s">
        <v>6618</v>
      </c>
      <c r="B1734" s="13" t="s">
        <v>6619</v>
      </c>
      <c r="C1734" t="s">
        <v>3313</v>
      </c>
    </row>
    <row r="1735" spans="1:3" ht="15">
      <c r="A1735" s="199" t="s">
        <v>6620</v>
      </c>
      <c r="B1735" s="13" t="s">
        <v>6621</v>
      </c>
      <c r="C1735" t="s">
        <v>3313</v>
      </c>
    </row>
    <row r="1736" spans="1:3" ht="15">
      <c r="A1736" s="199" t="s">
        <v>6622</v>
      </c>
      <c r="B1736" s="13" t="s">
        <v>6623</v>
      </c>
      <c r="C1736" t="s">
        <v>3313</v>
      </c>
    </row>
    <row r="1737" spans="1:3" ht="15">
      <c r="A1737" s="199" t="s">
        <v>6624</v>
      </c>
      <c r="B1737" s="13" t="s">
        <v>6625</v>
      </c>
      <c r="C1737" t="s">
        <v>3313</v>
      </c>
    </row>
    <row r="1738" spans="1:3" ht="15">
      <c r="A1738" s="199" t="s">
        <v>6626</v>
      </c>
      <c r="B1738" s="13" t="s">
        <v>6627</v>
      </c>
      <c r="C1738" t="s">
        <v>3313</v>
      </c>
    </row>
    <row r="1739" spans="1:3" ht="15">
      <c r="A1739" s="199" t="s">
        <v>6628</v>
      </c>
      <c r="B1739" s="13" t="s">
        <v>4023</v>
      </c>
      <c r="C1739" t="s">
        <v>3313</v>
      </c>
    </row>
    <row r="1740" spans="1:3" ht="15">
      <c r="A1740" s="199" t="s">
        <v>6629</v>
      </c>
      <c r="B1740" s="13" t="s">
        <v>6630</v>
      </c>
      <c r="C1740" t="s">
        <v>3313</v>
      </c>
    </row>
    <row r="1741" spans="1:3" ht="15">
      <c r="A1741" s="199" t="s">
        <v>6631</v>
      </c>
      <c r="B1741" s="13" t="s">
        <v>6632</v>
      </c>
      <c r="C1741" t="s">
        <v>3313</v>
      </c>
    </row>
    <row r="1742" spans="1:3" ht="15">
      <c r="A1742" s="199" t="s">
        <v>6633</v>
      </c>
      <c r="B1742" s="13" t="s">
        <v>6634</v>
      </c>
      <c r="C1742" t="s">
        <v>3313</v>
      </c>
    </row>
    <row r="1743" spans="1:3" ht="15">
      <c r="A1743" s="199" t="s">
        <v>6635</v>
      </c>
      <c r="B1743" s="13" t="s">
        <v>6636</v>
      </c>
      <c r="C1743" t="s">
        <v>3313</v>
      </c>
    </row>
    <row r="1744" spans="1:3" ht="15">
      <c r="A1744" s="199" t="s">
        <v>6637</v>
      </c>
      <c r="B1744" s="13" t="s">
        <v>6638</v>
      </c>
      <c r="C1744" t="s">
        <v>3313</v>
      </c>
    </row>
    <row r="1745" spans="1:3" ht="15">
      <c r="A1745" s="199" t="s">
        <v>6639</v>
      </c>
      <c r="B1745" s="13" t="s">
        <v>6640</v>
      </c>
      <c r="C1745" t="s">
        <v>3313</v>
      </c>
    </row>
    <row r="1746" spans="1:3" ht="15">
      <c r="A1746" s="199" t="s">
        <v>6641</v>
      </c>
      <c r="B1746" s="13" t="s">
        <v>6642</v>
      </c>
      <c r="C1746" t="s">
        <v>3313</v>
      </c>
    </row>
    <row r="1747" spans="1:3" ht="15">
      <c r="A1747" s="199" t="s">
        <v>6643</v>
      </c>
      <c r="B1747" s="13" t="s">
        <v>6644</v>
      </c>
      <c r="C1747" t="s">
        <v>3382</v>
      </c>
    </row>
    <row r="1748" spans="1:3" ht="15">
      <c r="A1748" s="199" t="s">
        <v>6645</v>
      </c>
      <c r="B1748" s="13" t="s">
        <v>6646</v>
      </c>
      <c r="C1748" t="s">
        <v>3313</v>
      </c>
    </row>
    <row r="1749" spans="1:3" ht="15">
      <c r="A1749" s="199" t="s">
        <v>6647</v>
      </c>
      <c r="B1749" s="13" t="s">
        <v>6648</v>
      </c>
      <c r="C1749" t="s">
        <v>3313</v>
      </c>
    </row>
    <row r="1750" spans="1:3" ht="15">
      <c r="A1750" s="199" t="s">
        <v>6649</v>
      </c>
      <c r="B1750" s="13" t="s">
        <v>6650</v>
      </c>
      <c r="C1750" t="s">
        <v>3313</v>
      </c>
    </row>
    <row r="1751" spans="1:3" ht="15">
      <c r="A1751" s="199" t="s">
        <v>6651</v>
      </c>
      <c r="B1751" s="13" t="s">
        <v>6652</v>
      </c>
      <c r="C1751" t="s">
        <v>3313</v>
      </c>
    </row>
    <row r="1752" spans="1:3" ht="15">
      <c r="A1752" s="199" t="s">
        <v>6653</v>
      </c>
      <c r="B1752" s="13" t="s">
        <v>6654</v>
      </c>
      <c r="C1752" t="s">
        <v>3313</v>
      </c>
    </row>
    <row r="1753" spans="1:3" ht="15">
      <c r="A1753" s="199" t="s">
        <v>6655</v>
      </c>
      <c r="B1753" s="13" t="s">
        <v>6656</v>
      </c>
      <c r="C1753" t="s">
        <v>3313</v>
      </c>
    </row>
    <row r="1754" spans="1:3" ht="15">
      <c r="A1754" s="199" t="s">
        <v>6657</v>
      </c>
      <c r="B1754" s="13" t="s">
        <v>6658</v>
      </c>
      <c r="C1754" t="s">
        <v>3382</v>
      </c>
    </row>
    <row r="1755" spans="1:3" ht="15">
      <c r="A1755" s="199" t="s">
        <v>6659</v>
      </c>
      <c r="B1755" s="13" t="s">
        <v>6660</v>
      </c>
      <c r="C1755" t="s">
        <v>3313</v>
      </c>
    </row>
    <row r="1756" spans="1:3" ht="15">
      <c r="A1756" s="199" t="s">
        <v>6661</v>
      </c>
      <c r="B1756" s="13" t="s">
        <v>6662</v>
      </c>
      <c r="C1756" t="s">
        <v>3313</v>
      </c>
    </row>
    <row r="1757" spans="1:3" ht="15">
      <c r="A1757" s="199" t="s">
        <v>6663</v>
      </c>
      <c r="B1757" s="13" t="s">
        <v>6664</v>
      </c>
      <c r="C1757" t="s">
        <v>3313</v>
      </c>
    </row>
    <row r="1758" spans="1:3" ht="15">
      <c r="A1758" s="199" t="s">
        <v>6665</v>
      </c>
      <c r="B1758" s="13" t="s">
        <v>6666</v>
      </c>
      <c r="C1758" t="s">
        <v>3313</v>
      </c>
    </row>
    <row r="1759" spans="1:3" ht="15">
      <c r="A1759" s="199" t="s">
        <v>6667</v>
      </c>
      <c r="B1759" s="13" t="s">
        <v>6668</v>
      </c>
      <c r="C1759" t="s">
        <v>3313</v>
      </c>
    </row>
    <row r="1760" spans="1:3" ht="15">
      <c r="A1760" s="199" t="s">
        <v>6669</v>
      </c>
      <c r="B1760" s="13" t="s">
        <v>6670</v>
      </c>
      <c r="C1760" t="s">
        <v>3313</v>
      </c>
    </row>
    <row r="1761" spans="1:3" ht="15">
      <c r="A1761" s="199" t="s">
        <v>6671</v>
      </c>
      <c r="B1761" s="13" t="s">
        <v>6672</v>
      </c>
      <c r="C1761" t="s">
        <v>3313</v>
      </c>
    </row>
    <row r="1762" spans="1:3" ht="15">
      <c r="A1762" s="199" t="s">
        <v>6673</v>
      </c>
      <c r="B1762" s="13" t="s">
        <v>6674</v>
      </c>
      <c r="C1762" t="s">
        <v>3313</v>
      </c>
    </row>
    <row r="1763" spans="1:3" ht="15">
      <c r="A1763" s="199" t="s">
        <v>6675</v>
      </c>
      <c r="B1763" s="13" t="s">
        <v>6676</v>
      </c>
      <c r="C1763" t="s">
        <v>3382</v>
      </c>
    </row>
    <row r="1764" spans="1:3" ht="15">
      <c r="A1764" s="199" t="s">
        <v>6677</v>
      </c>
      <c r="B1764" s="13" t="s">
        <v>6678</v>
      </c>
      <c r="C1764" t="s">
        <v>3313</v>
      </c>
    </row>
    <row r="1765" spans="1:3" ht="15">
      <c r="A1765" s="199" t="s">
        <v>6679</v>
      </c>
      <c r="B1765" s="13" t="s">
        <v>6680</v>
      </c>
      <c r="C1765" t="s">
        <v>3313</v>
      </c>
    </row>
    <row r="1766" spans="1:3" ht="15">
      <c r="A1766" s="199" t="s">
        <v>6681</v>
      </c>
      <c r="B1766" s="13" t="s">
        <v>6682</v>
      </c>
      <c r="C1766" t="s">
        <v>3313</v>
      </c>
    </row>
    <row r="1767" spans="1:3" ht="15">
      <c r="A1767" s="199" t="s">
        <v>6683</v>
      </c>
      <c r="B1767" s="13" t="s">
        <v>6684</v>
      </c>
      <c r="C1767" t="s">
        <v>3313</v>
      </c>
    </row>
    <row r="1768" spans="1:3" ht="15">
      <c r="A1768" s="199" t="s">
        <v>6685</v>
      </c>
      <c r="B1768" s="13" t="s">
        <v>6686</v>
      </c>
      <c r="C1768" t="s">
        <v>3313</v>
      </c>
    </row>
    <row r="1769" spans="1:3" ht="15">
      <c r="A1769" s="199" t="s">
        <v>6687</v>
      </c>
      <c r="B1769" s="13" t="s">
        <v>6688</v>
      </c>
      <c r="C1769" t="s">
        <v>3313</v>
      </c>
    </row>
    <row r="1770" spans="1:3" ht="15">
      <c r="A1770" s="199" t="s">
        <v>6689</v>
      </c>
      <c r="B1770" s="13" t="s">
        <v>6690</v>
      </c>
      <c r="C1770" t="s">
        <v>3313</v>
      </c>
    </row>
    <row r="1771" spans="1:3" ht="15">
      <c r="A1771" s="199" t="s">
        <v>6691</v>
      </c>
      <c r="B1771" s="13" t="s">
        <v>6692</v>
      </c>
      <c r="C1771" t="s">
        <v>3313</v>
      </c>
    </row>
    <row r="1772" spans="1:3" ht="15">
      <c r="A1772" s="199" t="s">
        <v>6693</v>
      </c>
      <c r="B1772" s="13" t="s">
        <v>6694</v>
      </c>
      <c r="C1772" t="s">
        <v>3313</v>
      </c>
    </row>
    <row r="1773" spans="1:3" ht="15">
      <c r="A1773" s="199" t="s">
        <v>6695</v>
      </c>
      <c r="B1773" s="13" t="s">
        <v>6696</v>
      </c>
      <c r="C1773" t="s">
        <v>3313</v>
      </c>
    </row>
    <row r="1774" spans="1:3" ht="15">
      <c r="A1774" s="199" t="s">
        <v>6697</v>
      </c>
      <c r="B1774" s="13" t="s">
        <v>6698</v>
      </c>
      <c r="C1774" t="s">
        <v>3313</v>
      </c>
    </row>
    <row r="1775" spans="1:3" ht="15">
      <c r="A1775" s="199" t="s">
        <v>6699</v>
      </c>
      <c r="B1775" s="13" t="s">
        <v>6700</v>
      </c>
      <c r="C1775" t="s">
        <v>3313</v>
      </c>
    </row>
    <row r="1776" spans="1:3" ht="15">
      <c r="A1776" s="199" t="s">
        <v>6701</v>
      </c>
      <c r="B1776" s="13" t="s">
        <v>6702</v>
      </c>
      <c r="C1776" t="s">
        <v>3313</v>
      </c>
    </row>
    <row r="1777" spans="1:3" ht="15">
      <c r="A1777" s="199" t="s">
        <v>6703</v>
      </c>
      <c r="B1777" s="13" t="s">
        <v>6704</v>
      </c>
      <c r="C1777" t="s">
        <v>3382</v>
      </c>
    </row>
    <row r="1778" spans="1:3" ht="15">
      <c r="A1778" s="199" t="s">
        <v>6705</v>
      </c>
      <c r="B1778" s="13" t="s">
        <v>6706</v>
      </c>
      <c r="C1778" t="s">
        <v>3313</v>
      </c>
    </row>
    <row r="1779" spans="1:3" ht="15">
      <c r="A1779" s="199" t="s">
        <v>6707</v>
      </c>
      <c r="B1779" s="13" t="s">
        <v>6708</v>
      </c>
      <c r="C1779" t="s">
        <v>3313</v>
      </c>
    </row>
    <row r="1780" spans="1:3" ht="15">
      <c r="A1780" s="199" t="s">
        <v>6709</v>
      </c>
      <c r="B1780" s="13" t="s">
        <v>6710</v>
      </c>
      <c r="C1780" t="s">
        <v>3313</v>
      </c>
    </row>
    <row r="1781" spans="1:3" ht="15">
      <c r="A1781" s="199" t="s">
        <v>6711</v>
      </c>
      <c r="B1781" s="13" t="s">
        <v>6712</v>
      </c>
      <c r="C1781" t="s">
        <v>3313</v>
      </c>
    </row>
    <row r="1782" spans="1:3" ht="15">
      <c r="A1782" s="199" t="s">
        <v>6713</v>
      </c>
      <c r="B1782" s="13" t="s">
        <v>6714</v>
      </c>
      <c r="C1782" t="s">
        <v>3313</v>
      </c>
    </row>
    <row r="1783" spans="1:3" ht="15">
      <c r="A1783" s="199" t="s">
        <v>6715</v>
      </c>
      <c r="B1783" s="13" t="s">
        <v>6716</v>
      </c>
      <c r="C1783" t="s">
        <v>3313</v>
      </c>
    </row>
    <row r="1784" spans="1:3" ht="15">
      <c r="A1784" s="199" t="s">
        <v>6717</v>
      </c>
      <c r="B1784" s="13" t="s">
        <v>6718</v>
      </c>
      <c r="C1784" t="s">
        <v>3313</v>
      </c>
    </row>
    <row r="1785" spans="1:3" ht="15">
      <c r="A1785" s="199" t="s">
        <v>6719</v>
      </c>
      <c r="B1785" s="13" t="s">
        <v>6720</v>
      </c>
      <c r="C1785" t="s">
        <v>3313</v>
      </c>
    </row>
    <row r="1786" spans="1:3" ht="15">
      <c r="A1786" s="199" t="s">
        <v>6721</v>
      </c>
      <c r="B1786" s="13" t="s">
        <v>6722</v>
      </c>
      <c r="C1786" t="s">
        <v>3313</v>
      </c>
    </row>
    <row r="1787" spans="1:3" ht="15">
      <c r="A1787" s="199" t="s">
        <v>6723</v>
      </c>
      <c r="B1787" s="13" t="s">
        <v>6724</v>
      </c>
      <c r="C1787" t="s">
        <v>3382</v>
      </c>
    </row>
    <row r="1788" spans="1:3" ht="15">
      <c r="A1788" s="199" t="s">
        <v>6725</v>
      </c>
      <c r="B1788" s="13" t="s">
        <v>6726</v>
      </c>
      <c r="C1788" t="s">
        <v>3313</v>
      </c>
    </row>
    <row r="1789" spans="1:3" ht="15">
      <c r="A1789" s="199" t="s">
        <v>6727</v>
      </c>
      <c r="B1789" s="13" t="s">
        <v>6728</v>
      </c>
      <c r="C1789" t="s">
        <v>3313</v>
      </c>
    </row>
    <row r="1790" spans="1:3" ht="15">
      <c r="A1790" s="199" t="s">
        <v>6729</v>
      </c>
      <c r="B1790" s="13" t="s">
        <v>6730</v>
      </c>
      <c r="C1790" t="s">
        <v>3313</v>
      </c>
    </row>
    <row r="1791" spans="1:3" ht="15">
      <c r="A1791" s="199" t="s">
        <v>6731</v>
      </c>
      <c r="B1791" s="13" t="s">
        <v>6732</v>
      </c>
      <c r="C1791" t="s">
        <v>3382</v>
      </c>
    </row>
    <row r="1792" spans="1:3" ht="15">
      <c r="A1792" s="199" t="s">
        <v>6733</v>
      </c>
      <c r="B1792" s="13" t="s">
        <v>6734</v>
      </c>
      <c r="C1792" t="s">
        <v>3313</v>
      </c>
    </row>
    <row r="1793" spans="1:3" ht="15">
      <c r="A1793" s="199" t="s">
        <v>6735</v>
      </c>
      <c r="B1793" s="13" t="s">
        <v>6736</v>
      </c>
      <c r="C1793" t="s">
        <v>3313</v>
      </c>
    </row>
    <row r="1794" spans="1:3" ht="15">
      <c r="A1794" s="199" t="s">
        <v>6737</v>
      </c>
      <c r="B1794" s="13" t="s">
        <v>6738</v>
      </c>
      <c r="C1794" t="s">
        <v>3313</v>
      </c>
    </row>
    <row r="1795" spans="1:3" ht="15">
      <c r="A1795" s="199" t="s">
        <v>6739</v>
      </c>
      <c r="B1795" s="13" t="s">
        <v>6740</v>
      </c>
      <c r="C1795" t="s">
        <v>3313</v>
      </c>
    </row>
    <row r="1796" spans="1:3" ht="15">
      <c r="A1796" s="199" t="s">
        <v>6741</v>
      </c>
      <c r="B1796" s="13" t="s">
        <v>6742</v>
      </c>
      <c r="C1796" t="s">
        <v>3313</v>
      </c>
    </row>
    <row r="1797" spans="1:3" ht="15">
      <c r="A1797" s="199" t="s">
        <v>6743</v>
      </c>
      <c r="B1797" s="13" t="s">
        <v>6744</v>
      </c>
      <c r="C1797" t="s">
        <v>3382</v>
      </c>
    </row>
    <row r="1798" spans="1:3" ht="15">
      <c r="A1798" s="199" t="s">
        <v>6745</v>
      </c>
      <c r="B1798" s="13" t="s">
        <v>6746</v>
      </c>
      <c r="C1798" t="s">
        <v>3313</v>
      </c>
    </row>
    <row r="1799" spans="1:3" ht="15">
      <c r="A1799" s="199" t="s">
        <v>6747</v>
      </c>
      <c r="B1799" s="13" t="s">
        <v>6748</v>
      </c>
      <c r="C1799" t="s">
        <v>3313</v>
      </c>
    </row>
    <row r="1800" spans="1:3" ht="15">
      <c r="A1800" s="199" t="s">
        <v>6749</v>
      </c>
      <c r="B1800" s="13" t="s">
        <v>6750</v>
      </c>
      <c r="C1800" t="s">
        <v>3313</v>
      </c>
    </row>
    <row r="1801" spans="1:3" ht="15">
      <c r="A1801" s="199" t="s">
        <v>6751</v>
      </c>
      <c r="B1801" s="13" t="s">
        <v>6752</v>
      </c>
      <c r="C1801" t="s">
        <v>3313</v>
      </c>
    </row>
    <row r="1802" spans="1:3" ht="15">
      <c r="A1802" s="199" t="s">
        <v>6753</v>
      </c>
      <c r="B1802" s="13" t="s">
        <v>6754</v>
      </c>
      <c r="C1802" t="s">
        <v>3313</v>
      </c>
    </row>
    <row r="1803" spans="1:3" ht="15">
      <c r="A1803" s="199" t="s">
        <v>6755</v>
      </c>
      <c r="B1803" s="13" t="s">
        <v>6756</v>
      </c>
      <c r="C1803" t="s">
        <v>3313</v>
      </c>
    </row>
    <row r="1804" spans="1:3" ht="15">
      <c r="A1804" s="199" t="s">
        <v>6757</v>
      </c>
      <c r="B1804" s="13" t="s">
        <v>6758</v>
      </c>
      <c r="C1804" t="s">
        <v>3313</v>
      </c>
    </row>
    <row r="1805" spans="1:3" ht="15">
      <c r="A1805" s="199" t="s">
        <v>6759</v>
      </c>
      <c r="B1805" s="13" t="s">
        <v>6760</v>
      </c>
      <c r="C1805" t="s">
        <v>3382</v>
      </c>
    </row>
    <row r="1806" spans="1:3" ht="15">
      <c r="A1806" s="199" t="s">
        <v>6761</v>
      </c>
      <c r="B1806" s="13" t="s">
        <v>6762</v>
      </c>
      <c r="C1806" t="s">
        <v>3313</v>
      </c>
    </row>
    <row r="1807" spans="1:3" ht="15">
      <c r="A1807" s="199" t="s">
        <v>6763</v>
      </c>
      <c r="B1807" s="13" t="s">
        <v>6764</v>
      </c>
      <c r="C1807" t="s">
        <v>3313</v>
      </c>
    </row>
    <row r="1808" spans="1:3" ht="15">
      <c r="A1808" s="199" t="s">
        <v>6765</v>
      </c>
      <c r="B1808" s="13" t="s">
        <v>6766</v>
      </c>
      <c r="C1808" t="s">
        <v>3313</v>
      </c>
    </row>
    <row r="1809" spans="1:3" ht="15">
      <c r="A1809" s="199" t="s">
        <v>6767</v>
      </c>
      <c r="B1809" s="13" t="s">
        <v>6768</v>
      </c>
      <c r="C1809" t="s">
        <v>3313</v>
      </c>
    </row>
    <row r="1810" spans="1:3" ht="15">
      <c r="A1810" s="199" t="s">
        <v>6769</v>
      </c>
      <c r="B1810" s="13" t="s">
        <v>6770</v>
      </c>
      <c r="C1810" t="s">
        <v>3313</v>
      </c>
    </row>
    <row r="1811" spans="1:3" ht="15">
      <c r="A1811" s="199" t="s">
        <v>6771</v>
      </c>
      <c r="B1811" s="13" t="s">
        <v>6772</v>
      </c>
      <c r="C1811" t="s">
        <v>3313</v>
      </c>
    </row>
    <row r="1812" spans="1:3" ht="15">
      <c r="A1812" s="199" t="s">
        <v>6773</v>
      </c>
      <c r="B1812" s="13" t="s">
        <v>6774</v>
      </c>
      <c r="C1812" t="s">
        <v>3313</v>
      </c>
    </row>
    <row r="1813" spans="1:3" ht="15">
      <c r="A1813" s="199" t="s">
        <v>6775</v>
      </c>
      <c r="B1813" s="13" t="s">
        <v>6776</v>
      </c>
      <c r="C1813" t="s">
        <v>3313</v>
      </c>
    </row>
    <row r="1814" spans="1:3" ht="15">
      <c r="A1814" s="199" t="s">
        <v>6777</v>
      </c>
      <c r="B1814" s="13" t="s">
        <v>6778</v>
      </c>
      <c r="C1814" t="s">
        <v>3382</v>
      </c>
    </row>
    <row r="1815" spans="1:3" ht="15">
      <c r="A1815" s="199" t="s">
        <v>6779</v>
      </c>
      <c r="B1815" s="13" t="s">
        <v>6780</v>
      </c>
      <c r="C1815" t="s">
        <v>3313</v>
      </c>
    </row>
    <row r="1816" spans="1:3" ht="15">
      <c r="A1816" s="199" t="s">
        <v>6781</v>
      </c>
      <c r="B1816" s="13" t="s">
        <v>6782</v>
      </c>
      <c r="C1816" t="s">
        <v>3313</v>
      </c>
    </row>
    <row r="1817" spans="1:3" ht="15">
      <c r="A1817" s="199" t="s">
        <v>6783</v>
      </c>
      <c r="B1817" s="13" t="s">
        <v>6784</v>
      </c>
      <c r="C1817" t="s">
        <v>3313</v>
      </c>
    </row>
    <row r="1818" spans="1:3" ht="15">
      <c r="A1818" s="199" t="s">
        <v>6785</v>
      </c>
      <c r="B1818" s="13" t="s">
        <v>6786</v>
      </c>
      <c r="C1818" t="s">
        <v>3313</v>
      </c>
    </row>
    <row r="1819" spans="1:3" ht="15">
      <c r="A1819" s="199" t="s">
        <v>6787</v>
      </c>
      <c r="B1819" s="13" t="s">
        <v>6788</v>
      </c>
      <c r="C1819" t="s">
        <v>3313</v>
      </c>
    </row>
    <row r="1820" spans="1:3" ht="15">
      <c r="A1820" s="199" t="s">
        <v>6789</v>
      </c>
      <c r="B1820" s="13" t="s">
        <v>6790</v>
      </c>
      <c r="C1820" t="s">
        <v>3313</v>
      </c>
    </row>
    <row r="1821" spans="1:3" ht="15">
      <c r="A1821" s="199" t="s">
        <v>6791</v>
      </c>
      <c r="B1821" s="13" t="s">
        <v>6792</v>
      </c>
      <c r="C1821" t="s">
        <v>3313</v>
      </c>
    </row>
    <row r="1822" spans="1:3" ht="15">
      <c r="A1822" s="199" t="s">
        <v>6793</v>
      </c>
      <c r="B1822" s="13" t="s">
        <v>6794</v>
      </c>
      <c r="C1822" t="s">
        <v>3313</v>
      </c>
    </row>
    <row r="1823" spans="1:3" ht="15">
      <c r="A1823" s="199" t="s">
        <v>6795</v>
      </c>
      <c r="B1823" s="13" t="s">
        <v>6796</v>
      </c>
      <c r="C1823" t="s">
        <v>3313</v>
      </c>
    </row>
    <row r="1824" spans="1:3" ht="15">
      <c r="A1824" s="199" t="s">
        <v>6797</v>
      </c>
      <c r="B1824" s="13" t="s">
        <v>6798</v>
      </c>
      <c r="C1824" t="s">
        <v>3313</v>
      </c>
    </row>
    <row r="1825" spans="1:3" ht="15">
      <c r="A1825" s="199" t="s">
        <v>6799</v>
      </c>
      <c r="B1825" s="13" t="s">
        <v>6800</v>
      </c>
      <c r="C1825" t="s">
        <v>3382</v>
      </c>
    </row>
    <row r="1826" spans="1:3" ht="15">
      <c r="A1826" s="199" t="s">
        <v>6801</v>
      </c>
      <c r="B1826" s="13" t="s">
        <v>6802</v>
      </c>
      <c r="C1826" t="s">
        <v>3313</v>
      </c>
    </row>
    <row r="1827" spans="1:3" ht="15">
      <c r="A1827" s="199" t="s">
        <v>6803</v>
      </c>
      <c r="B1827" s="13" t="s">
        <v>6804</v>
      </c>
      <c r="C1827" t="s">
        <v>3313</v>
      </c>
    </row>
    <row r="1828" spans="1:3" ht="15">
      <c r="A1828" s="199" t="s">
        <v>6805</v>
      </c>
      <c r="B1828" s="13" t="s">
        <v>6806</v>
      </c>
      <c r="C1828" t="s">
        <v>3313</v>
      </c>
    </row>
    <row r="1829" spans="1:3" ht="15">
      <c r="A1829" s="199" t="s">
        <v>6807</v>
      </c>
      <c r="B1829" s="13" t="s">
        <v>6808</v>
      </c>
      <c r="C1829" t="s">
        <v>3313</v>
      </c>
    </row>
    <row r="1830" spans="1:3" ht="15">
      <c r="A1830" s="199" t="s">
        <v>6809</v>
      </c>
      <c r="B1830" s="13" t="s">
        <v>6810</v>
      </c>
      <c r="C1830" t="s">
        <v>3313</v>
      </c>
    </row>
    <row r="1831" spans="1:3" ht="15">
      <c r="A1831" s="199" t="s">
        <v>6811</v>
      </c>
      <c r="B1831" s="13" t="s">
        <v>6812</v>
      </c>
      <c r="C1831" t="s">
        <v>3313</v>
      </c>
    </row>
    <row r="1832" spans="1:3" ht="15">
      <c r="A1832" s="199" t="s">
        <v>6813</v>
      </c>
      <c r="B1832" s="13" t="s">
        <v>6814</v>
      </c>
      <c r="C1832" t="s">
        <v>3382</v>
      </c>
    </row>
    <row r="1833" spans="1:3" ht="15">
      <c r="A1833" s="199" t="s">
        <v>6815</v>
      </c>
      <c r="B1833" s="13" t="s">
        <v>6816</v>
      </c>
      <c r="C1833" t="s">
        <v>3313</v>
      </c>
    </row>
    <row r="1834" spans="1:3" ht="15">
      <c r="A1834" s="199" t="s">
        <v>6817</v>
      </c>
      <c r="B1834" s="13" t="s">
        <v>6818</v>
      </c>
      <c r="C1834" t="s">
        <v>3313</v>
      </c>
    </row>
    <row r="1835" spans="1:3" ht="15">
      <c r="A1835" s="199" t="s">
        <v>6819</v>
      </c>
      <c r="B1835" s="13" t="s">
        <v>6820</v>
      </c>
      <c r="C1835" t="s">
        <v>3313</v>
      </c>
    </row>
    <row r="1836" spans="1:3" ht="15">
      <c r="A1836" s="199" t="s">
        <v>6821</v>
      </c>
      <c r="B1836" s="13" t="s">
        <v>6822</v>
      </c>
      <c r="C1836" t="s">
        <v>3382</v>
      </c>
    </row>
    <row r="1837" spans="1:3" ht="15">
      <c r="A1837" s="199" t="s">
        <v>6823</v>
      </c>
      <c r="B1837" s="13" t="s">
        <v>6824</v>
      </c>
      <c r="C1837" t="s">
        <v>3313</v>
      </c>
    </row>
    <row r="1838" spans="1:3" ht="15">
      <c r="A1838" s="199" t="s">
        <v>6825</v>
      </c>
      <c r="B1838" s="13" t="s">
        <v>6826</v>
      </c>
      <c r="C1838" t="s">
        <v>3313</v>
      </c>
    </row>
    <row r="1839" spans="1:3" ht="15">
      <c r="A1839" s="199" t="s">
        <v>6827</v>
      </c>
      <c r="B1839" s="13" t="s">
        <v>6828</v>
      </c>
      <c r="C1839" t="s">
        <v>3313</v>
      </c>
    </row>
    <row r="1840" spans="1:3" ht="15">
      <c r="A1840" s="199" t="s">
        <v>6829</v>
      </c>
      <c r="B1840" s="13" t="s">
        <v>6830</v>
      </c>
      <c r="C1840" t="s">
        <v>3313</v>
      </c>
    </row>
    <row r="1841" spans="1:3" ht="15">
      <c r="A1841" s="199" t="s">
        <v>6831</v>
      </c>
      <c r="B1841" s="13" t="s">
        <v>6832</v>
      </c>
      <c r="C1841" t="s">
        <v>3313</v>
      </c>
    </row>
    <row r="1842" spans="1:3" ht="15">
      <c r="A1842" s="199" t="s">
        <v>6833</v>
      </c>
      <c r="B1842" s="13" t="s">
        <v>6834</v>
      </c>
      <c r="C1842" t="s">
        <v>3313</v>
      </c>
    </row>
    <row r="1843" spans="1:3" ht="15">
      <c r="A1843" s="199" t="s">
        <v>6835</v>
      </c>
      <c r="B1843" s="13" t="s">
        <v>6836</v>
      </c>
      <c r="C1843" t="s">
        <v>3313</v>
      </c>
    </row>
    <row r="1844" spans="1:3" ht="15">
      <c r="A1844" s="199" t="s">
        <v>6837</v>
      </c>
      <c r="B1844" s="13" t="s">
        <v>6838</v>
      </c>
      <c r="C1844" t="s">
        <v>3313</v>
      </c>
    </row>
    <row r="1845" spans="1:3" ht="15">
      <c r="A1845" s="199" t="s">
        <v>6839</v>
      </c>
      <c r="B1845" s="13" t="s">
        <v>6840</v>
      </c>
      <c r="C1845" t="s">
        <v>3313</v>
      </c>
    </row>
    <row r="1846" spans="1:3" ht="15">
      <c r="A1846" s="199" t="s">
        <v>6841</v>
      </c>
      <c r="B1846" s="13" t="s">
        <v>6842</v>
      </c>
      <c r="C1846" t="s">
        <v>3313</v>
      </c>
    </row>
    <row r="1847" spans="1:3" ht="15">
      <c r="A1847" s="199" t="s">
        <v>6843</v>
      </c>
      <c r="B1847" s="13" t="s">
        <v>6844</v>
      </c>
      <c r="C1847" t="s">
        <v>3313</v>
      </c>
    </row>
    <row r="1848" spans="1:3" ht="15">
      <c r="A1848" s="199" t="s">
        <v>6845</v>
      </c>
      <c r="B1848" s="13" t="s">
        <v>6846</v>
      </c>
      <c r="C1848" t="s">
        <v>3313</v>
      </c>
    </row>
    <row r="1849" spans="1:3" ht="15">
      <c r="A1849" s="199" t="s">
        <v>6847</v>
      </c>
      <c r="B1849" s="13" t="s">
        <v>6848</v>
      </c>
      <c r="C1849" t="s">
        <v>63</v>
      </c>
    </row>
    <row r="1850" spans="1:3" ht="15">
      <c r="A1850" s="199" t="s">
        <v>6849</v>
      </c>
      <c r="B1850" s="13" t="s">
        <v>6850</v>
      </c>
      <c r="C1850" t="s">
        <v>3382</v>
      </c>
    </row>
    <row r="1851" spans="1:3" ht="15">
      <c r="A1851" s="199" t="s">
        <v>6851</v>
      </c>
      <c r="B1851" s="13" t="s">
        <v>6852</v>
      </c>
      <c r="C1851" t="s">
        <v>3313</v>
      </c>
    </row>
    <row r="1852" spans="1:3" ht="15">
      <c r="A1852" s="199" t="s">
        <v>6853</v>
      </c>
      <c r="B1852" s="13" t="s">
        <v>6854</v>
      </c>
      <c r="C1852" t="s">
        <v>3313</v>
      </c>
    </row>
    <row r="1853" spans="1:3" ht="15">
      <c r="A1853" s="199" t="s">
        <v>6855</v>
      </c>
      <c r="B1853" s="13" t="s">
        <v>6856</v>
      </c>
      <c r="C1853" t="s">
        <v>3313</v>
      </c>
    </row>
    <row r="1854" spans="1:3" ht="15">
      <c r="A1854" s="199" t="s">
        <v>6857</v>
      </c>
      <c r="B1854" s="13" t="s">
        <v>6858</v>
      </c>
      <c r="C1854" t="s">
        <v>3313</v>
      </c>
    </row>
    <row r="1855" spans="1:3" ht="15">
      <c r="A1855" s="199" t="s">
        <v>6859</v>
      </c>
      <c r="B1855" s="13" t="s">
        <v>6860</v>
      </c>
      <c r="C1855" t="s">
        <v>3313</v>
      </c>
    </row>
    <row r="1856" spans="1:3" ht="15">
      <c r="A1856" s="199" t="s">
        <v>6861</v>
      </c>
      <c r="B1856" s="13" t="s">
        <v>6862</v>
      </c>
      <c r="C1856" t="s">
        <v>3313</v>
      </c>
    </row>
    <row r="1857" spans="1:3" ht="15">
      <c r="A1857" s="199" t="s">
        <v>6863</v>
      </c>
      <c r="B1857" s="13" t="s">
        <v>6864</v>
      </c>
      <c r="C1857" t="s">
        <v>3313</v>
      </c>
    </row>
    <row r="1858" spans="1:3" ht="15">
      <c r="A1858" s="199" t="s">
        <v>6865</v>
      </c>
      <c r="B1858" s="13" t="s">
        <v>6866</v>
      </c>
      <c r="C1858" t="s">
        <v>3313</v>
      </c>
    </row>
    <row r="1859" spans="1:3" ht="15">
      <c r="A1859" s="199" t="s">
        <v>6867</v>
      </c>
      <c r="B1859" s="13" t="s">
        <v>6868</v>
      </c>
      <c r="C1859" t="s">
        <v>3313</v>
      </c>
    </row>
    <row r="1860" spans="1:3" ht="15">
      <c r="A1860" s="199" t="s">
        <v>6869</v>
      </c>
      <c r="B1860" s="13" t="s">
        <v>6870</v>
      </c>
      <c r="C1860" t="s">
        <v>3382</v>
      </c>
    </row>
    <row r="1861" spans="1:3" ht="15">
      <c r="A1861" s="199" t="s">
        <v>6871</v>
      </c>
      <c r="B1861" s="13" t="s">
        <v>6872</v>
      </c>
      <c r="C1861" t="s">
        <v>3313</v>
      </c>
    </row>
    <row r="1862" spans="1:3" ht="15">
      <c r="A1862" s="199" t="s">
        <v>6873</v>
      </c>
      <c r="B1862" s="13" t="s">
        <v>6874</v>
      </c>
      <c r="C1862" t="s">
        <v>3313</v>
      </c>
    </row>
    <row r="1863" spans="1:3" ht="15">
      <c r="A1863" s="199" t="s">
        <v>6875</v>
      </c>
      <c r="B1863" s="13" t="s">
        <v>6876</v>
      </c>
      <c r="C1863" t="s">
        <v>3313</v>
      </c>
    </row>
    <row r="1864" spans="1:3" ht="15">
      <c r="A1864" s="199" t="s">
        <v>6877</v>
      </c>
      <c r="B1864" s="13" t="s">
        <v>6878</v>
      </c>
      <c r="C1864" t="s">
        <v>3313</v>
      </c>
    </row>
    <row r="1865" spans="1:3" ht="15">
      <c r="A1865" s="199" t="s">
        <v>6879</v>
      </c>
      <c r="B1865" s="13" t="s">
        <v>6880</v>
      </c>
      <c r="C1865" t="s">
        <v>3313</v>
      </c>
    </row>
    <row r="1866" spans="1:3" ht="15">
      <c r="A1866" s="199" t="s">
        <v>6881</v>
      </c>
      <c r="B1866" s="13" t="s">
        <v>6882</v>
      </c>
      <c r="C1866" t="s">
        <v>3313</v>
      </c>
    </row>
    <row r="1867" spans="1:3" ht="15">
      <c r="A1867" s="199" t="s">
        <v>6883</v>
      </c>
      <c r="B1867" s="13" t="s">
        <v>6884</v>
      </c>
      <c r="C1867" t="s">
        <v>3313</v>
      </c>
    </row>
    <row r="1868" spans="1:3" ht="15">
      <c r="A1868" s="199" t="s">
        <v>6885</v>
      </c>
      <c r="B1868" s="13" t="s">
        <v>6886</v>
      </c>
      <c r="C1868" t="s">
        <v>3313</v>
      </c>
    </row>
    <row r="1869" spans="1:3" ht="15">
      <c r="A1869" s="199" t="s">
        <v>6887</v>
      </c>
      <c r="B1869" s="13" t="s">
        <v>6888</v>
      </c>
      <c r="C1869" t="s">
        <v>3313</v>
      </c>
    </row>
    <row r="1870" spans="1:3" ht="15">
      <c r="A1870" s="199" t="s">
        <v>6889</v>
      </c>
      <c r="B1870" s="13" t="s">
        <v>6890</v>
      </c>
      <c r="C1870" t="s">
        <v>3382</v>
      </c>
    </row>
    <row r="1871" spans="1:3" ht="15">
      <c r="A1871" s="199" t="s">
        <v>6891</v>
      </c>
      <c r="B1871" s="13" t="s">
        <v>6892</v>
      </c>
      <c r="C1871" t="s">
        <v>3313</v>
      </c>
    </row>
    <row r="1872" spans="1:3" ht="15">
      <c r="A1872" s="199" t="s">
        <v>6893</v>
      </c>
      <c r="B1872" s="13" t="s">
        <v>6894</v>
      </c>
      <c r="C1872" t="s">
        <v>3313</v>
      </c>
    </row>
    <row r="1873" spans="1:3" ht="15">
      <c r="A1873" s="199" t="s">
        <v>6895</v>
      </c>
      <c r="B1873" s="13" t="s">
        <v>6896</v>
      </c>
      <c r="C1873" t="s">
        <v>3313</v>
      </c>
    </row>
    <row r="1874" spans="1:3" ht="15">
      <c r="A1874" s="199" t="s">
        <v>6897</v>
      </c>
      <c r="B1874" s="13" t="s">
        <v>6898</v>
      </c>
      <c r="C1874" t="s">
        <v>3313</v>
      </c>
    </row>
    <row r="1875" spans="1:3" ht="15">
      <c r="A1875" s="199" t="s">
        <v>6899</v>
      </c>
      <c r="B1875" s="13" t="s">
        <v>6900</v>
      </c>
      <c r="C1875" t="s">
        <v>3313</v>
      </c>
    </row>
    <row r="1876" spans="1:3" ht="15">
      <c r="A1876" s="199" t="s">
        <v>6901</v>
      </c>
      <c r="B1876" s="13" t="s">
        <v>6902</v>
      </c>
      <c r="C1876" t="s">
        <v>3382</v>
      </c>
    </row>
    <row r="1877" spans="1:3" ht="15">
      <c r="A1877" s="199" t="s">
        <v>6903</v>
      </c>
      <c r="B1877" s="13" t="s">
        <v>6904</v>
      </c>
      <c r="C1877" t="s">
        <v>3313</v>
      </c>
    </row>
    <row r="1878" spans="1:3" ht="15">
      <c r="A1878" s="199" t="s">
        <v>6905</v>
      </c>
      <c r="B1878" s="13" t="s">
        <v>6906</v>
      </c>
      <c r="C1878" t="s">
        <v>3313</v>
      </c>
    </row>
    <row r="1879" spans="1:3" ht="15">
      <c r="A1879" s="199" t="s">
        <v>6907</v>
      </c>
      <c r="B1879" s="13" t="s">
        <v>6908</v>
      </c>
      <c r="C1879" t="s">
        <v>3313</v>
      </c>
    </row>
    <row r="1880" spans="1:3" ht="15">
      <c r="A1880" s="199" t="s">
        <v>6909</v>
      </c>
      <c r="B1880" s="13" t="s">
        <v>6910</v>
      </c>
      <c r="C1880" t="s">
        <v>3313</v>
      </c>
    </row>
    <row r="1881" spans="1:3" ht="15">
      <c r="A1881" s="199" t="s">
        <v>6911</v>
      </c>
      <c r="B1881" s="13" t="s">
        <v>6912</v>
      </c>
      <c r="C1881" t="s">
        <v>3313</v>
      </c>
    </row>
    <row r="1882" spans="1:3" ht="15">
      <c r="A1882" s="199" t="s">
        <v>6913</v>
      </c>
      <c r="B1882" s="13" t="s">
        <v>6914</v>
      </c>
      <c r="C1882" t="s">
        <v>3313</v>
      </c>
    </row>
    <row r="1883" spans="1:3" ht="15">
      <c r="A1883" s="199" t="s">
        <v>6915</v>
      </c>
      <c r="B1883" s="13" t="s">
        <v>6916</v>
      </c>
      <c r="C1883" t="s">
        <v>3313</v>
      </c>
    </row>
    <row r="1884" spans="1:3" ht="15">
      <c r="A1884" s="199" t="s">
        <v>6917</v>
      </c>
      <c r="B1884" s="13" t="s">
        <v>6918</v>
      </c>
      <c r="C1884" t="s">
        <v>3313</v>
      </c>
    </row>
    <row r="1885" spans="1:3" ht="15">
      <c r="A1885" s="199" t="s">
        <v>6919</v>
      </c>
      <c r="B1885" s="13" t="s">
        <v>6920</v>
      </c>
      <c r="C1885" t="s">
        <v>3313</v>
      </c>
    </row>
    <row r="1886" spans="1:3" ht="15">
      <c r="A1886" s="199" t="s">
        <v>6921</v>
      </c>
      <c r="B1886" s="13" t="s">
        <v>6922</v>
      </c>
      <c r="C1886" t="s">
        <v>3313</v>
      </c>
    </row>
    <row r="1887" spans="1:3" ht="15">
      <c r="A1887" s="199" t="s">
        <v>6923</v>
      </c>
      <c r="B1887" s="13" t="s">
        <v>6924</v>
      </c>
      <c r="C1887" t="s">
        <v>3313</v>
      </c>
    </row>
    <row r="1888" spans="1:3" ht="15">
      <c r="A1888" s="199" t="s">
        <v>6925</v>
      </c>
      <c r="B1888" s="13" t="s">
        <v>6926</v>
      </c>
      <c r="C1888" t="s">
        <v>3313</v>
      </c>
    </row>
    <row r="1889" spans="1:3" ht="15">
      <c r="A1889" s="199" t="s">
        <v>6927</v>
      </c>
      <c r="B1889" s="13" t="s">
        <v>6928</v>
      </c>
      <c r="C1889" t="s">
        <v>3382</v>
      </c>
    </row>
    <row r="1890" spans="1:3" ht="15">
      <c r="A1890" s="199" t="s">
        <v>6929</v>
      </c>
      <c r="B1890" s="13" t="s">
        <v>6930</v>
      </c>
      <c r="C1890" t="s">
        <v>3313</v>
      </c>
    </row>
    <row r="1891" spans="1:3" ht="15">
      <c r="A1891" s="199" t="s">
        <v>6931</v>
      </c>
      <c r="B1891" s="13" t="s">
        <v>6932</v>
      </c>
      <c r="C1891" t="s">
        <v>3313</v>
      </c>
    </row>
    <row r="1892" spans="1:3" ht="15">
      <c r="A1892" s="199" t="s">
        <v>6933</v>
      </c>
      <c r="B1892" s="13" t="s">
        <v>6934</v>
      </c>
      <c r="C1892" t="s">
        <v>3313</v>
      </c>
    </row>
    <row r="1893" spans="1:3" ht="15">
      <c r="A1893" s="199" t="s">
        <v>6935</v>
      </c>
      <c r="B1893" s="13" t="s">
        <v>6936</v>
      </c>
      <c r="C1893" t="s">
        <v>3313</v>
      </c>
    </row>
    <row r="1894" spans="1:3" ht="15">
      <c r="A1894" s="199" t="s">
        <v>6937</v>
      </c>
      <c r="B1894" s="13" t="s">
        <v>6938</v>
      </c>
      <c r="C1894" t="s">
        <v>3313</v>
      </c>
    </row>
    <row r="1895" spans="1:3" ht="15">
      <c r="A1895" s="199" t="s">
        <v>6939</v>
      </c>
      <c r="B1895" s="13" t="s">
        <v>6940</v>
      </c>
      <c r="C1895" t="s">
        <v>3313</v>
      </c>
    </row>
    <row r="1896" spans="1:3" ht="15">
      <c r="A1896" s="199" t="s">
        <v>6941</v>
      </c>
      <c r="B1896" s="13" t="s">
        <v>6942</v>
      </c>
      <c r="C1896" t="s">
        <v>3313</v>
      </c>
    </row>
    <row r="1897" spans="1:3" ht="15">
      <c r="A1897" s="199" t="s">
        <v>6943</v>
      </c>
      <c r="B1897" s="13" t="s">
        <v>6944</v>
      </c>
      <c r="C1897" t="s">
        <v>3313</v>
      </c>
    </row>
    <row r="1898" spans="1:3" ht="15">
      <c r="A1898" s="199" t="s">
        <v>6945</v>
      </c>
      <c r="B1898" s="13" t="s">
        <v>6946</v>
      </c>
      <c r="C1898" t="s">
        <v>3313</v>
      </c>
    </row>
    <row r="1899" spans="1:3" ht="15">
      <c r="A1899" s="199" t="s">
        <v>6947</v>
      </c>
      <c r="B1899" s="13" t="s">
        <v>6948</v>
      </c>
      <c r="C1899" t="s">
        <v>3313</v>
      </c>
    </row>
    <row r="1900" spans="1:3" ht="15">
      <c r="A1900" s="199" t="s">
        <v>6949</v>
      </c>
      <c r="B1900" s="13" t="s">
        <v>6950</v>
      </c>
      <c r="C1900" t="s">
        <v>3313</v>
      </c>
    </row>
    <row r="1901" spans="1:3" ht="15">
      <c r="A1901" s="199" t="s">
        <v>6951</v>
      </c>
      <c r="B1901" s="13" t="s">
        <v>6952</v>
      </c>
      <c r="C1901" t="s">
        <v>3313</v>
      </c>
    </row>
    <row r="1902" spans="1:3" ht="15">
      <c r="A1902" s="199" t="s">
        <v>6953</v>
      </c>
      <c r="B1902" s="13" t="s">
        <v>6954</v>
      </c>
      <c r="C1902" t="s">
        <v>3382</v>
      </c>
    </row>
    <row r="1903" spans="1:3" ht="15">
      <c r="A1903" s="199" t="s">
        <v>6955</v>
      </c>
      <c r="B1903" s="13" t="s">
        <v>6956</v>
      </c>
      <c r="C1903" t="s">
        <v>3313</v>
      </c>
    </row>
    <row r="1904" spans="1:3" ht="15">
      <c r="A1904" s="199" t="s">
        <v>6957</v>
      </c>
      <c r="B1904" s="13" t="s">
        <v>6958</v>
      </c>
      <c r="C1904" t="s">
        <v>3313</v>
      </c>
    </row>
    <row r="1905" spans="1:3" ht="15">
      <c r="A1905" s="199" t="s">
        <v>6959</v>
      </c>
      <c r="B1905" s="13" t="s">
        <v>6960</v>
      </c>
      <c r="C1905" t="s">
        <v>3313</v>
      </c>
    </row>
    <row r="1906" spans="1:3" ht="15">
      <c r="A1906" s="199" t="s">
        <v>6961</v>
      </c>
      <c r="B1906" s="13" t="s">
        <v>6962</v>
      </c>
      <c r="C1906" t="s">
        <v>3313</v>
      </c>
    </row>
    <row r="1907" spans="1:3" ht="15">
      <c r="A1907" s="199" t="s">
        <v>6963</v>
      </c>
      <c r="B1907" s="13" t="s">
        <v>6964</v>
      </c>
      <c r="C1907" t="s">
        <v>3313</v>
      </c>
    </row>
    <row r="1908" spans="1:3" ht="15">
      <c r="A1908" s="199" t="s">
        <v>6965</v>
      </c>
      <c r="B1908" s="13" t="s">
        <v>6966</v>
      </c>
      <c r="C1908" t="s">
        <v>3313</v>
      </c>
    </row>
    <row r="1909" spans="1:3" ht="15">
      <c r="A1909" s="199" t="s">
        <v>6967</v>
      </c>
      <c r="B1909" s="13" t="s">
        <v>6968</v>
      </c>
      <c r="C1909" t="s">
        <v>3313</v>
      </c>
    </row>
    <row r="1910" spans="1:3" ht="15">
      <c r="A1910" s="199" t="s">
        <v>6969</v>
      </c>
      <c r="B1910" s="13" t="s">
        <v>6970</v>
      </c>
      <c r="C1910" t="s">
        <v>3313</v>
      </c>
    </row>
    <row r="1911" spans="1:3" ht="15">
      <c r="A1911" s="199" t="s">
        <v>6971</v>
      </c>
      <c r="B1911" s="13" t="s">
        <v>6972</v>
      </c>
      <c r="C1911" t="s">
        <v>3313</v>
      </c>
    </row>
    <row r="1912" spans="1:3" ht="15">
      <c r="A1912" s="199" t="s">
        <v>6973</v>
      </c>
      <c r="B1912" s="13" t="s">
        <v>6974</v>
      </c>
      <c r="C1912" t="s">
        <v>3382</v>
      </c>
    </row>
    <row r="1913" spans="1:3" ht="15">
      <c r="A1913" s="199" t="s">
        <v>6975</v>
      </c>
      <c r="B1913" s="13" t="s">
        <v>6976</v>
      </c>
      <c r="C1913" t="s">
        <v>3313</v>
      </c>
    </row>
    <row r="1914" spans="1:3" ht="15">
      <c r="A1914" s="199" t="s">
        <v>6977</v>
      </c>
      <c r="B1914" s="13" t="s">
        <v>6978</v>
      </c>
      <c r="C1914" t="s">
        <v>3313</v>
      </c>
    </row>
    <row r="1915" spans="1:3" ht="15">
      <c r="A1915" s="199" t="s">
        <v>6979</v>
      </c>
      <c r="B1915" s="13" t="s">
        <v>6980</v>
      </c>
      <c r="C1915" t="s">
        <v>3313</v>
      </c>
    </row>
    <row r="1916" spans="1:3" ht="15">
      <c r="A1916" s="199" t="s">
        <v>6981</v>
      </c>
      <c r="B1916" s="13" t="s">
        <v>6982</v>
      </c>
      <c r="C1916" t="s">
        <v>3313</v>
      </c>
    </row>
    <row r="1917" spans="1:3" ht="15">
      <c r="A1917" s="199" t="s">
        <v>6983</v>
      </c>
      <c r="B1917" s="13" t="s">
        <v>6984</v>
      </c>
      <c r="C1917" t="s">
        <v>3313</v>
      </c>
    </row>
    <row r="1918" spans="1:3" ht="15">
      <c r="A1918" s="199" t="s">
        <v>6985</v>
      </c>
      <c r="B1918" s="13" t="s">
        <v>6986</v>
      </c>
      <c r="C1918" t="s">
        <v>3313</v>
      </c>
    </row>
    <row r="1919" spans="1:3" ht="15">
      <c r="A1919" s="199" t="s">
        <v>6987</v>
      </c>
      <c r="B1919" s="13" t="s">
        <v>6988</v>
      </c>
      <c r="C1919" t="s">
        <v>3313</v>
      </c>
    </row>
    <row r="1920" spans="1:3" ht="15">
      <c r="A1920" s="199" t="s">
        <v>6989</v>
      </c>
      <c r="B1920" s="13" t="s">
        <v>6990</v>
      </c>
      <c r="C1920" t="s">
        <v>3313</v>
      </c>
    </row>
    <row r="1921" spans="1:3" ht="15">
      <c r="A1921" s="199" t="s">
        <v>6991</v>
      </c>
      <c r="B1921" s="13" t="s">
        <v>6992</v>
      </c>
      <c r="C1921" t="s">
        <v>3313</v>
      </c>
    </row>
    <row r="1922" spans="1:3" ht="15">
      <c r="A1922" s="199" t="s">
        <v>6993</v>
      </c>
      <c r="B1922" s="13" t="s">
        <v>6994</v>
      </c>
      <c r="C1922" t="s">
        <v>3382</v>
      </c>
    </row>
    <row r="1923" spans="1:3" ht="15">
      <c r="A1923" s="199" t="s">
        <v>6995</v>
      </c>
      <c r="B1923" s="13" t="s">
        <v>5708</v>
      </c>
      <c r="C1923" t="s">
        <v>3313</v>
      </c>
    </row>
    <row r="1924" spans="1:3" ht="15">
      <c r="A1924" s="199" t="s">
        <v>6996</v>
      </c>
      <c r="B1924" s="13" t="s">
        <v>6997</v>
      </c>
      <c r="C1924" t="s">
        <v>3313</v>
      </c>
    </row>
    <row r="1925" spans="1:3" ht="15">
      <c r="A1925" s="199" t="s">
        <v>6998</v>
      </c>
      <c r="B1925" s="13" t="s">
        <v>6999</v>
      </c>
      <c r="C1925" t="s">
        <v>3313</v>
      </c>
    </row>
    <row r="1926" spans="1:3" ht="15">
      <c r="A1926" s="199" t="s">
        <v>7000</v>
      </c>
      <c r="B1926" s="13" t="s">
        <v>7001</v>
      </c>
      <c r="C1926" t="s">
        <v>3313</v>
      </c>
    </row>
    <row r="1927" spans="1:3" ht="15">
      <c r="A1927" s="199" t="s">
        <v>7002</v>
      </c>
      <c r="B1927" s="13" t="s">
        <v>7003</v>
      </c>
      <c r="C1927" t="s">
        <v>3382</v>
      </c>
    </row>
    <row r="1928" spans="1:3" ht="15">
      <c r="A1928" s="199" t="s">
        <v>7004</v>
      </c>
      <c r="B1928" s="13" t="s">
        <v>7005</v>
      </c>
      <c r="C1928" t="s">
        <v>3313</v>
      </c>
    </row>
    <row r="1929" spans="1:3" ht="15">
      <c r="A1929" s="199" t="s">
        <v>7006</v>
      </c>
      <c r="B1929" s="13" t="s">
        <v>7007</v>
      </c>
      <c r="C1929" t="s">
        <v>3313</v>
      </c>
    </row>
    <row r="1930" spans="1:3" ht="15">
      <c r="A1930" s="199" t="s">
        <v>7008</v>
      </c>
      <c r="B1930" s="13" t="s">
        <v>7009</v>
      </c>
      <c r="C1930" t="s">
        <v>3313</v>
      </c>
    </row>
    <row r="1931" spans="1:3" ht="15">
      <c r="A1931" s="199" t="s">
        <v>7010</v>
      </c>
      <c r="B1931" s="13" t="s">
        <v>7011</v>
      </c>
      <c r="C1931" t="s">
        <v>3313</v>
      </c>
    </row>
    <row r="1932" spans="1:3" ht="15">
      <c r="A1932" s="199" t="s">
        <v>7012</v>
      </c>
      <c r="B1932" s="13" t="s">
        <v>7013</v>
      </c>
      <c r="C1932" t="s">
        <v>3313</v>
      </c>
    </row>
    <row r="1933" spans="1:3" ht="15">
      <c r="A1933" s="199" t="s">
        <v>7014</v>
      </c>
      <c r="B1933" s="13" t="s">
        <v>7015</v>
      </c>
      <c r="C1933" t="s">
        <v>3313</v>
      </c>
    </row>
    <row r="1934" spans="1:3" ht="15">
      <c r="A1934" s="199" t="s">
        <v>7016</v>
      </c>
      <c r="B1934" s="13" t="s">
        <v>7017</v>
      </c>
      <c r="C1934" t="s">
        <v>3382</v>
      </c>
    </row>
    <row r="1935" spans="1:3" ht="15">
      <c r="A1935" s="199" t="s">
        <v>7018</v>
      </c>
      <c r="B1935" s="13" t="s">
        <v>7019</v>
      </c>
      <c r="C1935" t="s">
        <v>3313</v>
      </c>
    </row>
    <row r="1936" spans="1:3" ht="15">
      <c r="A1936" s="199" t="s">
        <v>7020</v>
      </c>
      <c r="B1936" s="13" t="s">
        <v>7021</v>
      </c>
      <c r="C1936" t="s">
        <v>3313</v>
      </c>
    </row>
    <row r="1937" spans="1:3" ht="15">
      <c r="A1937" s="199" t="s">
        <v>7022</v>
      </c>
      <c r="B1937" s="13" t="s">
        <v>7023</v>
      </c>
      <c r="C1937" t="s">
        <v>3313</v>
      </c>
    </row>
    <row r="1938" spans="1:3" ht="15">
      <c r="A1938" s="199" t="s">
        <v>7024</v>
      </c>
      <c r="B1938" s="13" t="s">
        <v>7025</v>
      </c>
      <c r="C1938" t="s">
        <v>3313</v>
      </c>
    </row>
    <row r="1939" spans="1:3" ht="15">
      <c r="A1939" s="199" t="s">
        <v>7026</v>
      </c>
      <c r="B1939" s="13" t="s">
        <v>7027</v>
      </c>
      <c r="C1939" t="s">
        <v>3313</v>
      </c>
    </row>
    <row r="1940" spans="1:3" ht="15">
      <c r="A1940" s="199" t="s">
        <v>7028</v>
      </c>
      <c r="B1940" s="13" t="s">
        <v>7029</v>
      </c>
      <c r="C1940" t="s">
        <v>3313</v>
      </c>
    </row>
    <row r="1941" spans="1:3" ht="15">
      <c r="A1941" s="199" t="s">
        <v>7030</v>
      </c>
      <c r="B1941" s="13" t="s">
        <v>7031</v>
      </c>
      <c r="C1941" t="s">
        <v>3313</v>
      </c>
    </row>
    <row r="1942" spans="1:3" ht="15">
      <c r="A1942" s="199" t="s">
        <v>7032</v>
      </c>
      <c r="B1942" s="13" t="s">
        <v>7033</v>
      </c>
      <c r="C1942" t="s">
        <v>3313</v>
      </c>
    </row>
    <row r="1943" spans="1:3" ht="15">
      <c r="A1943" s="199" t="s">
        <v>7034</v>
      </c>
      <c r="B1943" s="13" t="s">
        <v>7035</v>
      </c>
      <c r="C1943" t="s">
        <v>3313</v>
      </c>
    </row>
    <row r="1944" spans="1:3" ht="15">
      <c r="A1944" s="199" t="s">
        <v>7036</v>
      </c>
      <c r="B1944" s="13" t="s">
        <v>7037</v>
      </c>
      <c r="C1944" t="s">
        <v>3313</v>
      </c>
    </row>
    <row r="1945" spans="1:3" ht="15">
      <c r="A1945" s="199" t="s">
        <v>7038</v>
      </c>
      <c r="B1945" s="13" t="s">
        <v>7039</v>
      </c>
      <c r="C1945" t="s">
        <v>3313</v>
      </c>
    </row>
    <row r="1946" spans="1:3" ht="15">
      <c r="A1946" s="199" t="s">
        <v>7040</v>
      </c>
      <c r="B1946" s="13" t="s">
        <v>7041</v>
      </c>
      <c r="C1946" t="s">
        <v>3382</v>
      </c>
    </row>
    <row r="1947" spans="1:3" ht="15">
      <c r="A1947" s="199" t="s">
        <v>7042</v>
      </c>
      <c r="B1947" s="13" t="s">
        <v>7043</v>
      </c>
      <c r="C1947" t="s">
        <v>3313</v>
      </c>
    </row>
    <row r="1948" spans="1:3" ht="15">
      <c r="A1948" s="199" t="s">
        <v>7044</v>
      </c>
      <c r="B1948" s="13" t="s">
        <v>7045</v>
      </c>
      <c r="C1948" t="s">
        <v>3313</v>
      </c>
    </row>
    <row r="1949" spans="1:3" ht="15">
      <c r="A1949" s="199" t="s">
        <v>7046</v>
      </c>
      <c r="B1949" s="13" t="s">
        <v>7047</v>
      </c>
      <c r="C1949" t="s">
        <v>3313</v>
      </c>
    </row>
    <row r="1950" spans="1:3" ht="15">
      <c r="A1950" s="199" t="s">
        <v>7048</v>
      </c>
      <c r="B1950" s="13" t="s">
        <v>7049</v>
      </c>
      <c r="C1950" t="s">
        <v>3313</v>
      </c>
    </row>
    <row r="1951" spans="1:3" ht="15">
      <c r="A1951" s="199" t="s">
        <v>7050</v>
      </c>
      <c r="B1951" s="13" t="s">
        <v>7051</v>
      </c>
      <c r="C1951" t="s">
        <v>3313</v>
      </c>
    </row>
    <row r="1952" spans="1:3" ht="15">
      <c r="A1952" s="199" t="s">
        <v>7052</v>
      </c>
      <c r="B1952" s="13" t="s">
        <v>7053</v>
      </c>
      <c r="C1952" t="s">
        <v>3313</v>
      </c>
    </row>
    <row r="1953" spans="1:3" ht="15">
      <c r="A1953" s="199" t="s">
        <v>7054</v>
      </c>
      <c r="B1953" s="13" t="s">
        <v>7055</v>
      </c>
      <c r="C1953" t="s">
        <v>3313</v>
      </c>
    </row>
    <row r="1954" spans="1:3" ht="15">
      <c r="A1954" s="199" t="s">
        <v>7056</v>
      </c>
      <c r="B1954" s="13" t="s">
        <v>7057</v>
      </c>
      <c r="C1954" t="s">
        <v>3313</v>
      </c>
    </row>
    <row r="1955" spans="1:3" ht="15">
      <c r="A1955" s="199" t="s">
        <v>7058</v>
      </c>
      <c r="B1955" s="13" t="s">
        <v>7059</v>
      </c>
      <c r="C1955" t="s">
        <v>3313</v>
      </c>
    </row>
    <row r="1956" spans="1:3" ht="15">
      <c r="A1956" s="199" t="s">
        <v>7060</v>
      </c>
      <c r="B1956" s="13" t="s">
        <v>7061</v>
      </c>
      <c r="C1956" t="s">
        <v>3313</v>
      </c>
    </row>
    <row r="1957" spans="1:3" ht="15">
      <c r="A1957" s="199" t="s">
        <v>7062</v>
      </c>
      <c r="B1957" s="13" t="s">
        <v>7063</v>
      </c>
      <c r="C1957" t="s">
        <v>3313</v>
      </c>
    </row>
    <row r="1958" spans="1:3" ht="15">
      <c r="A1958" s="199" t="s">
        <v>7064</v>
      </c>
      <c r="B1958" s="13" t="s">
        <v>7065</v>
      </c>
      <c r="C1958" t="s">
        <v>3382</v>
      </c>
    </row>
    <row r="1959" spans="1:3" ht="15">
      <c r="A1959" s="199" t="s">
        <v>7066</v>
      </c>
      <c r="B1959" s="13" t="s">
        <v>7067</v>
      </c>
      <c r="C1959" t="s">
        <v>3313</v>
      </c>
    </row>
    <row r="1960" spans="1:3" ht="15">
      <c r="A1960" s="199" t="s">
        <v>7068</v>
      </c>
      <c r="B1960" s="13" t="s">
        <v>7069</v>
      </c>
      <c r="C1960" t="s">
        <v>3313</v>
      </c>
    </row>
    <row r="1961" spans="1:3" ht="15">
      <c r="A1961" s="199" t="s">
        <v>7070</v>
      </c>
      <c r="B1961" s="13" t="s">
        <v>7071</v>
      </c>
      <c r="C1961" t="s">
        <v>3313</v>
      </c>
    </row>
    <row r="1962" spans="1:3" ht="15">
      <c r="A1962" s="199" t="s">
        <v>7072</v>
      </c>
      <c r="B1962" s="13" t="s">
        <v>7073</v>
      </c>
      <c r="C1962" t="s">
        <v>3313</v>
      </c>
    </row>
    <row r="1963" spans="1:3" ht="15">
      <c r="A1963" s="199" t="s">
        <v>7074</v>
      </c>
      <c r="B1963" s="13" t="s">
        <v>7075</v>
      </c>
      <c r="C1963" t="s">
        <v>3313</v>
      </c>
    </row>
    <row r="1964" spans="1:3" ht="15">
      <c r="A1964" s="199" t="s">
        <v>7076</v>
      </c>
      <c r="B1964" s="13" t="s">
        <v>7077</v>
      </c>
      <c r="C1964" t="s">
        <v>3313</v>
      </c>
    </row>
    <row r="1965" spans="1:3" ht="15">
      <c r="A1965" s="199" t="s">
        <v>7078</v>
      </c>
      <c r="B1965" s="13" t="s">
        <v>7079</v>
      </c>
      <c r="C1965" t="s">
        <v>3313</v>
      </c>
    </row>
    <row r="1966" spans="1:3" ht="15">
      <c r="A1966" s="199" t="s">
        <v>7080</v>
      </c>
      <c r="B1966" s="13" t="s">
        <v>7081</v>
      </c>
      <c r="C1966" t="s">
        <v>3313</v>
      </c>
    </row>
    <row r="1967" spans="1:3" ht="15">
      <c r="A1967" s="199" t="s">
        <v>7082</v>
      </c>
      <c r="B1967" s="13" t="s">
        <v>7083</v>
      </c>
      <c r="C1967" t="s">
        <v>3313</v>
      </c>
    </row>
    <row r="1968" spans="1:3" ht="15">
      <c r="A1968" s="199" t="s">
        <v>7084</v>
      </c>
      <c r="B1968" s="13" t="s">
        <v>7085</v>
      </c>
      <c r="C1968" t="s">
        <v>3313</v>
      </c>
    </row>
    <row r="1969" spans="1:3" ht="15">
      <c r="A1969" s="199" t="s">
        <v>7086</v>
      </c>
      <c r="B1969" s="13" t="s">
        <v>7087</v>
      </c>
      <c r="C1969" t="s">
        <v>3313</v>
      </c>
    </row>
    <row r="1970" spans="1:3" ht="15">
      <c r="A1970" s="199" t="s">
        <v>7088</v>
      </c>
      <c r="B1970" s="13" t="s">
        <v>7089</v>
      </c>
      <c r="C1970" t="s">
        <v>3313</v>
      </c>
    </row>
    <row r="1971" spans="1:3" ht="15">
      <c r="A1971" s="199" t="s">
        <v>7090</v>
      </c>
      <c r="B1971" s="13" t="s">
        <v>7091</v>
      </c>
      <c r="C1971" t="s">
        <v>3382</v>
      </c>
    </row>
    <row r="1972" spans="1:3" ht="15">
      <c r="A1972" s="199" t="s">
        <v>7092</v>
      </c>
      <c r="B1972" s="13" t="s">
        <v>7093</v>
      </c>
      <c r="C1972" t="s">
        <v>3313</v>
      </c>
    </row>
    <row r="1973" spans="1:3" ht="15">
      <c r="A1973" s="199" t="s">
        <v>7094</v>
      </c>
      <c r="B1973" s="13" t="s">
        <v>7095</v>
      </c>
      <c r="C1973" t="s">
        <v>3313</v>
      </c>
    </row>
    <row r="1974" spans="1:3" ht="15">
      <c r="A1974" s="199" t="s">
        <v>7096</v>
      </c>
      <c r="B1974" s="13" t="s">
        <v>7097</v>
      </c>
      <c r="C1974" t="s">
        <v>3313</v>
      </c>
    </row>
    <row r="1975" spans="1:3" ht="15">
      <c r="A1975" s="199" t="s">
        <v>7098</v>
      </c>
      <c r="B1975" s="13" t="s">
        <v>7099</v>
      </c>
      <c r="C1975" t="s">
        <v>3313</v>
      </c>
    </row>
    <row r="1976" spans="1:3" ht="15">
      <c r="A1976" s="199" t="s">
        <v>7100</v>
      </c>
      <c r="B1976" s="13" t="s">
        <v>7101</v>
      </c>
      <c r="C1976" t="s">
        <v>3313</v>
      </c>
    </row>
    <row r="1977" spans="1:3" ht="15">
      <c r="A1977" s="199" t="s">
        <v>7102</v>
      </c>
      <c r="B1977" s="13" t="s">
        <v>7103</v>
      </c>
      <c r="C1977" t="s">
        <v>3382</v>
      </c>
    </row>
    <row r="1978" spans="1:3" ht="15">
      <c r="A1978" s="199" t="s">
        <v>7104</v>
      </c>
      <c r="B1978" s="13" t="s">
        <v>7105</v>
      </c>
      <c r="C1978" t="s">
        <v>3313</v>
      </c>
    </row>
    <row r="1979" spans="1:3" ht="15">
      <c r="A1979" s="199" t="s">
        <v>7106</v>
      </c>
      <c r="B1979" s="13" t="s">
        <v>7107</v>
      </c>
      <c r="C1979" t="s">
        <v>3313</v>
      </c>
    </row>
    <row r="1980" spans="1:3" ht="15">
      <c r="A1980" s="199" t="s">
        <v>7108</v>
      </c>
      <c r="B1980" s="13" t="s">
        <v>7109</v>
      </c>
      <c r="C1980" t="s">
        <v>3313</v>
      </c>
    </row>
    <row r="1981" spans="1:3" ht="15">
      <c r="A1981" s="199" t="s">
        <v>7110</v>
      </c>
      <c r="B1981" s="13" t="s">
        <v>7111</v>
      </c>
      <c r="C1981" t="s">
        <v>3313</v>
      </c>
    </row>
    <row r="1982" spans="1:3" ht="15">
      <c r="A1982" s="199" t="s">
        <v>7112</v>
      </c>
      <c r="B1982" s="13" t="s">
        <v>7113</v>
      </c>
      <c r="C1982" t="s">
        <v>3313</v>
      </c>
    </row>
    <row r="1983" spans="1:3" ht="15">
      <c r="A1983" s="199" t="s">
        <v>7114</v>
      </c>
      <c r="B1983" s="13" t="s">
        <v>7115</v>
      </c>
      <c r="C1983" t="s">
        <v>3313</v>
      </c>
    </row>
    <row r="1984" spans="1:3" ht="15">
      <c r="A1984" s="199" t="s">
        <v>7116</v>
      </c>
      <c r="B1984" s="13" t="s">
        <v>7117</v>
      </c>
      <c r="C1984" t="s">
        <v>3313</v>
      </c>
    </row>
    <row r="1985" spans="1:3" ht="15">
      <c r="A1985" s="199" t="s">
        <v>7118</v>
      </c>
      <c r="B1985" s="13" t="s">
        <v>7119</v>
      </c>
      <c r="C1985" t="s">
        <v>3313</v>
      </c>
    </row>
    <row r="1986" spans="1:3" ht="15">
      <c r="A1986" s="199" t="s">
        <v>7120</v>
      </c>
      <c r="B1986" s="13" t="s">
        <v>7121</v>
      </c>
      <c r="C1986" t="s">
        <v>63</v>
      </c>
    </row>
    <row r="1987" spans="1:3" ht="15">
      <c r="A1987" s="199" t="s">
        <v>7122</v>
      </c>
      <c r="B1987" s="13" t="s">
        <v>7123</v>
      </c>
      <c r="C1987" t="s">
        <v>3382</v>
      </c>
    </row>
    <row r="1988" spans="1:3" ht="15">
      <c r="A1988" s="199" t="s">
        <v>7124</v>
      </c>
      <c r="B1988" s="13" t="s">
        <v>7125</v>
      </c>
      <c r="C1988" t="s">
        <v>3313</v>
      </c>
    </row>
    <row r="1989" spans="1:3" ht="15">
      <c r="A1989" s="199" t="s">
        <v>7126</v>
      </c>
      <c r="B1989" s="13" t="s">
        <v>7127</v>
      </c>
      <c r="C1989" t="s">
        <v>3313</v>
      </c>
    </row>
    <row r="1990" spans="1:3" ht="15">
      <c r="A1990" s="199" t="s">
        <v>7128</v>
      </c>
      <c r="B1990" s="13" t="s">
        <v>7129</v>
      </c>
      <c r="C1990" t="s">
        <v>3313</v>
      </c>
    </row>
    <row r="1991" spans="1:3" ht="15">
      <c r="A1991" s="199" t="s">
        <v>7130</v>
      </c>
      <c r="B1991" s="13" t="s">
        <v>7131</v>
      </c>
      <c r="C1991" t="s">
        <v>3313</v>
      </c>
    </row>
    <row r="1992" spans="1:3" ht="15">
      <c r="A1992" s="199" t="s">
        <v>7132</v>
      </c>
      <c r="B1992" s="13" t="s">
        <v>7133</v>
      </c>
      <c r="C1992" t="s">
        <v>3313</v>
      </c>
    </row>
    <row r="1993" spans="1:3" ht="15">
      <c r="A1993" s="199" t="s">
        <v>7134</v>
      </c>
      <c r="B1993" s="13" t="s">
        <v>7135</v>
      </c>
      <c r="C1993" t="s">
        <v>3313</v>
      </c>
    </row>
    <row r="1994" spans="1:3" ht="15">
      <c r="A1994" s="199" t="s">
        <v>7136</v>
      </c>
      <c r="B1994" s="13" t="s">
        <v>7137</v>
      </c>
      <c r="C1994" t="s">
        <v>3313</v>
      </c>
    </row>
    <row r="1995" spans="1:3" ht="15">
      <c r="A1995" s="199" t="s">
        <v>7138</v>
      </c>
      <c r="B1995" s="13" t="s">
        <v>7139</v>
      </c>
      <c r="C1995" t="s">
        <v>3313</v>
      </c>
    </row>
    <row r="1996" spans="1:3" ht="15">
      <c r="A1996" s="199" t="s">
        <v>7140</v>
      </c>
      <c r="B1996" s="13" t="s">
        <v>7141</v>
      </c>
      <c r="C1996" t="s">
        <v>3313</v>
      </c>
    </row>
    <row r="1997" spans="1:3" ht="15">
      <c r="A1997" s="199" t="s">
        <v>7142</v>
      </c>
      <c r="B1997" s="13" t="s">
        <v>7143</v>
      </c>
      <c r="C1997" t="s">
        <v>3313</v>
      </c>
    </row>
    <row r="1998" spans="1:3" ht="15">
      <c r="A1998" s="199" t="s">
        <v>7144</v>
      </c>
      <c r="B1998" s="13" t="s">
        <v>7145</v>
      </c>
      <c r="C1998" t="s">
        <v>3313</v>
      </c>
    </row>
    <row r="1999" spans="1:3" ht="15">
      <c r="A1999" s="199" t="s">
        <v>7146</v>
      </c>
      <c r="B1999" s="13" t="s">
        <v>7147</v>
      </c>
      <c r="C1999" t="s">
        <v>3382</v>
      </c>
    </row>
    <row r="2000" spans="1:3" ht="15">
      <c r="A2000" s="199" t="s">
        <v>7148</v>
      </c>
      <c r="B2000" s="13" t="s">
        <v>7149</v>
      </c>
      <c r="C2000" t="s">
        <v>3313</v>
      </c>
    </row>
    <row r="2001" spans="1:3" ht="15">
      <c r="A2001" s="199" t="s">
        <v>7150</v>
      </c>
      <c r="B2001" s="13" t="s">
        <v>7151</v>
      </c>
      <c r="C2001" t="s">
        <v>3313</v>
      </c>
    </row>
    <row r="2002" spans="1:3" ht="15">
      <c r="A2002" s="199" t="s">
        <v>7152</v>
      </c>
      <c r="B2002" s="13" t="s">
        <v>7153</v>
      </c>
      <c r="C2002" t="s">
        <v>3313</v>
      </c>
    </row>
    <row r="2003" spans="1:3" ht="15">
      <c r="A2003" s="199" t="s">
        <v>7154</v>
      </c>
      <c r="B2003" s="13" t="s">
        <v>7155</v>
      </c>
      <c r="C2003" t="s">
        <v>3313</v>
      </c>
    </row>
    <row r="2004" spans="1:3" ht="15">
      <c r="A2004" s="199" t="s">
        <v>7156</v>
      </c>
      <c r="B2004" s="13" t="s">
        <v>7157</v>
      </c>
      <c r="C2004" t="s">
        <v>3313</v>
      </c>
    </row>
    <row r="2005" spans="1:3" ht="15">
      <c r="A2005" s="199" t="s">
        <v>7158</v>
      </c>
      <c r="B2005" s="13" t="s">
        <v>7159</v>
      </c>
      <c r="C2005" t="s">
        <v>3313</v>
      </c>
    </row>
    <row r="2006" spans="1:3" ht="15">
      <c r="A2006" s="199" t="s">
        <v>7160</v>
      </c>
      <c r="B2006" s="13" t="s">
        <v>7161</v>
      </c>
      <c r="C2006" t="s">
        <v>3313</v>
      </c>
    </row>
    <row r="2007" spans="1:3" ht="15">
      <c r="A2007" s="199" t="s">
        <v>7162</v>
      </c>
      <c r="B2007" s="13" t="s">
        <v>7163</v>
      </c>
      <c r="C2007" t="s">
        <v>3313</v>
      </c>
    </row>
    <row r="2008" spans="1:3" ht="15">
      <c r="A2008" s="199" t="s">
        <v>7164</v>
      </c>
      <c r="B2008" s="13" t="s">
        <v>7165</v>
      </c>
      <c r="C2008" t="s">
        <v>3313</v>
      </c>
    </row>
    <row r="2009" spans="1:3" ht="15">
      <c r="A2009" s="199" t="s">
        <v>7166</v>
      </c>
      <c r="B2009" s="13" t="s">
        <v>7167</v>
      </c>
      <c r="C2009" t="s">
        <v>3313</v>
      </c>
    </row>
    <row r="2010" spans="1:3" ht="15">
      <c r="A2010" s="199" t="s">
        <v>7168</v>
      </c>
      <c r="B2010" s="13" t="s">
        <v>7169</v>
      </c>
      <c r="C2010" t="s">
        <v>3382</v>
      </c>
    </row>
    <row r="2011" spans="1:3" ht="15">
      <c r="A2011" s="199" t="s">
        <v>7170</v>
      </c>
      <c r="B2011" s="13" t="s">
        <v>7171</v>
      </c>
      <c r="C2011" t="s">
        <v>3313</v>
      </c>
    </row>
    <row r="2012" spans="1:3" ht="15">
      <c r="A2012" s="199" t="s">
        <v>7172</v>
      </c>
      <c r="B2012" s="13" t="s">
        <v>7173</v>
      </c>
      <c r="C2012" t="s">
        <v>3313</v>
      </c>
    </row>
    <row r="2013" spans="1:3" ht="15">
      <c r="A2013" s="199" t="s">
        <v>7174</v>
      </c>
      <c r="B2013" s="13" t="s">
        <v>4692</v>
      </c>
      <c r="C2013" t="s">
        <v>3313</v>
      </c>
    </row>
    <row r="2014" spans="1:3" ht="15">
      <c r="A2014" s="199" t="s">
        <v>7175</v>
      </c>
      <c r="B2014" s="13" t="s">
        <v>7176</v>
      </c>
      <c r="C2014" t="s">
        <v>3313</v>
      </c>
    </row>
    <row r="2015" spans="1:3" ht="15">
      <c r="A2015" s="199" t="s">
        <v>7177</v>
      </c>
      <c r="B2015" s="13" t="s">
        <v>7178</v>
      </c>
      <c r="C2015" t="s">
        <v>3313</v>
      </c>
    </row>
    <row r="2016" spans="1:3" ht="15">
      <c r="A2016" s="199" t="s">
        <v>7179</v>
      </c>
      <c r="B2016" s="13" t="s">
        <v>7180</v>
      </c>
      <c r="C2016" t="s">
        <v>3313</v>
      </c>
    </row>
    <row r="2017" spans="1:3" ht="15">
      <c r="A2017" s="199" t="s">
        <v>7181</v>
      </c>
      <c r="B2017" s="13" t="s">
        <v>7182</v>
      </c>
      <c r="C2017" t="s">
        <v>3313</v>
      </c>
    </row>
    <row r="2018" spans="1:3" ht="15">
      <c r="A2018" s="199" t="s">
        <v>7183</v>
      </c>
      <c r="B2018" s="13" t="s">
        <v>7184</v>
      </c>
      <c r="C2018" t="s">
        <v>3313</v>
      </c>
    </row>
    <row r="2019" spans="1:3" ht="15">
      <c r="A2019" s="199" t="s">
        <v>7185</v>
      </c>
      <c r="B2019" s="13" t="s">
        <v>7186</v>
      </c>
      <c r="C2019" t="s">
        <v>3313</v>
      </c>
    </row>
    <row r="2020" spans="1:3" ht="15">
      <c r="A2020" s="199" t="s">
        <v>7187</v>
      </c>
      <c r="B2020" s="13" t="s">
        <v>7188</v>
      </c>
      <c r="C2020" t="s">
        <v>3382</v>
      </c>
    </row>
    <row r="2021" spans="1:3" ht="15">
      <c r="A2021" s="199" t="s">
        <v>7189</v>
      </c>
      <c r="B2021" s="13" t="s">
        <v>7190</v>
      </c>
      <c r="C2021" t="s">
        <v>3313</v>
      </c>
    </row>
    <row r="2022" spans="1:3" ht="15">
      <c r="A2022" s="199" t="s">
        <v>7191</v>
      </c>
      <c r="B2022" s="13" t="s">
        <v>7192</v>
      </c>
      <c r="C2022" t="s">
        <v>3313</v>
      </c>
    </row>
    <row r="2023" spans="1:3" ht="15">
      <c r="A2023" s="199" t="s">
        <v>7193</v>
      </c>
      <c r="B2023" s="13" t="s">
        <v>7194</v>
      </c>
      <c r="C2023" t="s">
        <v>3313</v>
      </c>
    </row>
    <row r="2024" spans="1:3" ht="15">
      <c r="A2024" s="199" t="s">
        <v>7195</v>
      </c>
      <c r="B2024" s="13" t="s">
        <v>7196</v>
      </c>
      <c r="C2024" t="s">
        <v>3382</v>
      </c>
    </row>
    <row r="2025" spans="1:3" ht="15">
      <c r="A2025" s="199" t="s">
        <v>7197</v>
      </c>
      <c r="B2025" s="13" t="s">
        <v>7198</v>
      </c>
      <c r="C2025" t="s">
        <v>3313</v>
      </c>
    </row>
    <row r="2026" spans="1:3" ht="15">
      <c r="A2026" s="199" t="s">
        <v>7199</v>
      </c>
      <c r="B2026" s="13" t="s">
        <v>7200</v>
      </c>
      <c r="C2026" t="s">
        <v>3313</v>
      </c>
    </row>
    <row r="2027" spans="1:3" ht="15">
      <c r="A2027" s="199" t="s">
        <v>7201</v>
      </c>
      <c r="B2027" s="13" t="s">
        <v>7202</v>
      </c>
      <c r="C2027" t="s">
        <v>3313</v>
      </c>
    </row>
    <row r="2028" spans="1:3" ht="15">
      <c r="A2028" s="199" t="s">
        <v>7203</v>
      </c>
      <c r="B2028" s="13" t="s">
        <v>7204</v>
      </c>
      <c r="C2028" t="s">
        <v>3313</v>
      </c>
    </row>
    <row r="2029" spans="1:3" ht="15">
      <c r="A2029" s="199" t="s">
        <v>7205</v>
      </c>
      <c r="B2029" s="13" t="s">
        <v>7206</v>
      </c>
      <c r="C2029" t="s">
        <v>3313</v>
      </c>
    </row>
    <row r="2030" spans="1:3" ht="15">
      <c r="A2030" s="199" t="s">
        <v>7207</v>
      </c>
      <c r="B2030" s="13" t="s">
        <v>7208</v>
      </c>
      <c r="C2030" t="s">
        <v>3313</v>
      </c>
    </row>
    <row r="2031" spans="1:3" ht="15">
      <c r="A2031" s="199" t="s">
        <v>7209</v>
      </c>
      <c r="B2031" s="13" t="s">
        <v>7210</v>
      </c>
      <c r="C2031" t="s">
        <v>3313</v>
      </c>
    </row>
    <row r="2032" spans="1:3" ht="15">
      <c r="A2032" s="199" t="s">
        <v>7211</v>
      </c>
      <c r="B2032" s="13" t="s">
        <v>7212</v>
      </c>
      <c r="C2032" t="s">
        <v>3382</v>
      </c>
    </row>
    <row r="2033" spans="1:3" ht="15">
      <c r="A2033" s="199" t="s">
        <v>7213</v>
      </c>
      <c r="B2033" s="13" t="s">
        <v>7214</v>
      </c>
      <c r="C2033" t="s">
        <v>3313</v>
      </c>
    </row>
    <row r="2034" spans="1:3" ht="15">
      <c r="A2034" s="199" t="s">
        <v>7215</v>
      </c>
      <c r="B2034" s="13" t="s">
        <v>7216</v>
      </c>
      <c r="C2034" t="s">
        <v>3313</v>
      </c>
    </row>
    <row r="2035" spans="1:3" ht="15">
      <c r="A2035" s="199" t="s">
        <v>7217</v>
      </c>
      <c r="B2035" s="13" t="s">
        <v>7218</v>
      </c>
      <c r="C2035" t="s">
        <v>3313</v>
      </c>
    </row>
    <row r="2036" spans="1:3" ht="15">
      <c r="A2036" s="199" t="s">
        <v>7219</v>
      </c>
      <c r="B2036" s="13" t="s">
        <v>7220</v>
      </c>
      <c r="C2036" t="s">
        <v>3313</v>
      </c>
    </row>
    <row r="2037" spans="1:3" ht="15">
      <c r="A2037" s="199" t="s">
        <v>7221</v>
      </c>
      <c r="B2037" s="13" t="s">
        <v>7222</v>
      </c>
      <c r="C2037" t="s">
        <v>3313</v>
      </c>
    </row>
    <row r="2038" spans="1:3" ht="15">
      <c r="A2038" s="199" t="s">
        <v>7223</v>
      </c>
      <c r="B2038" s="13" t="s">
        <v>7224</v>
      </c>
      <c r="C2038" t="s">
        <v>3382</v>
      </c>
    </row>
    <row r="2039" spans="1:3" ht="15">
      <c r="A2039" s="199" t="s">
        <v>7225</v>
      </c>
      <c r="B2039" s="13" t="s">
        <v>7226</v>
      </c>
      <c r="C2039" t="s">
        <v>3313</v>
      </c>
    </row>
    <row r="2040" spans="1:3" ht="15">
      <c r="A2040" s="199" t="s">
        <v>7227</v>
      </c>
      <c r="B2040" s="13" t="s">
        <v>7228</v>
      </c>
      <c r="C2040" t="s">
        <v>3313</v>
      </c>
    </row>
    <row r="2041" spans="1:3" ht="15">
      <c r="A2041" s="199" t="s">
        <v>7229</v>
      </c>
      <c r="B2041" s="13" t="s">
        <v>7230</v>
      </c>
      <c r="C2041" t="s">
        <v>3313</v>
      </c>
    </row>
    <row r="2042" spans="1:3" ht="15">
      <c r="A2042" s="199" t="s">
        <v>7231</v>
      </c>
      <c r="B2042" s="13" t="s">
        <v>7232</v>
      </c>
      <c r="C2042" t="s">
        <v>3313</v>
      </c>
    </row>
    <row r="2043" spans="1:3" ht="15">
      <c r="A2043" s="199" t="s">
        <v>7233</v>
      </c>
      <c r="B2043" s="13" t="s">
        <v>7234</v>
      </c>
      <c r="C2043" t="s">
        <v>3313</v>
      </c>
    </row>
    <row r="2044" spans="1:3" ht="15">
      <c r="A2044" s="199" t="s">
        <v>7235</v>
      </c>
      <c r="B2044" s="13" t="s">
        <v>7236</v>
      </c>
      <c r="C2044" t="s">
        <v>3313</v>
      </c>
    </row>
    <row r="2045" spans="1:3" ht="15">
      <c r="A2045" s="199" t="s">
        <v>7237</v>
      </c>
      <c r="B2045" s="13" t="s">
        <v>7238</v>
      </c>
      <c r="C2045" t="s">
        <v>3313</v>
      </c>
    </row>
    <row r="2046" spans="1:3" ht="15">
      <c r="A2046" s="199" t="s">
        <v>7239</v>
      </c>
      <c r="B2046" s="13" t="s">
        <v>7240</v>
      </c>
      <c r="C2046" t="s">
        <v>3382</v>
      </c>
    </row>
    <row r="2047" spans="1:3" ht="15">
      <c r="A2047" s="199" t="s">
        <v>7241</v>
      </c>
      <c r="B2047" s="13" t="s">
        <v>7242</v>
      </c>
      <c r="C2047" t="s">
        <v>3313</v>
      </c>
    </row>
    <row r="2048" spans="1:3" ht="15">
      <c r="A2048" s="199" t="s">
        <v>7243</v>
      </c>
      <c r="B2048" s="13" t="s">
        <v>7244</v>
      </c>
      <c r="C2048" t="s">
        <v>3313</v>
      </c>
    </row>
    <row r="2049" spans="1:3" ht="15">
      <c r="A2049" s="199" t="s">
        <v>7245</v>
      </c>
      <c r="B2049" s="13" t="s">
        <v>7246</v>
      </c>
      <c r="C2049" t="s">
        <v>3313</v>
      </c>
    </row>
    <row r="2050" spans="1:3" ht="15">
      <c r="A2050" s="199" t="s">
        <v>7247</v>
      </c>
      <c r="B2050" s="13" t="s">
        <v>7248</v>
      </c>
      <c r="C2050" t="s">
        <v>3313</v>
      </c>
    </row>
    <row r="2051" spans="1:3" ht="15">
      <c r="A2051" s="199" t="s">
        <v>7249</v>
      </c>
      <c r="B2051" s="13" t="s">
        <v>7250</v>
      </c>
      <c r="C2051" t="s">
        <v>3313</v>
      </c>
    </row>
    <row r="2052" spans="1:3" ht="15">
      <c r="A2052" s="199" t="s">
        <v>7251</v>
      </c>
      <c r="B2052" s="13" t="s">
        <v>7252</v>
      </c>
      <c r="C2052" t="s">
        <v>3313</v>
      </c>
    </row>
    <row r="2053" spans="1:3" ht="15">
      <c r="A2053" s="199" t="s">
        <v>7253</v>
      </c>
      <c r="B2053" s="13" t="s">
        <v>7254</v>
      </c>
      <c r="C2053" t="s">
        <v>3313</v>
      </c>
    </row>
    <row r="2054" spans="1:3" ht="15">
      <c r="A2054" s="199" t="s">
        <v>7255</v>
      </c>
      <c r="B2054" s="13" t="s">
        <v>7256</v>
      </c>
      <c r="C2054" t="s">
        <v>3313</v>
      </c>
    </row>
    <row r="2055" spans="1:3" ht="15">
      <c r="A2055" s="199" t="s">
        <v>7257</v>
      </c>
      <c r="B2055" s="13" t="s">
        <v>7258</v>
      </c>
      <c r="C2055" t="s">
        <v>3313</v>
      </c>
    </row>
    <row r="2056" spans="1:3" ht="15">
      <c r="A2056" s="199" t="s">
        <v>7259</v>
      </c>
      <c r="B2056" s="13" t="s">
        <v>7260</v>
      </c>
      <c r="C2056" t="s">
        <v>3382</v>
      </c>
    </row>
    <row r="2057" spans="1:3" ht="15">
      <c r="A2057" s="199" t="s">
        <v>7261</v>
      </c>
      <c r="B2057" s="13" t="s">
        <v>7262</v>
      </c>
      <c r="C2057" t="s">
        <v>3313</v>
      </c>
    </row>
    <row r="2058" spans="1:3" ht="15">
      <c r="A2058" s="199" t="s">
        <v>7263</v>
      </c>
      <c r="B2058" s="13" t="s">
        <v>7264</v>
      </c>
      <c r="C2058" t="s">
        <v>3313</v>
      </c>
    </row>
    <row r="2059" spans="1:3" ht="15">
      <c r="A2059" s="199" t="s">
        <v>7265</v>
      </c>
      <c r="B2059" s="13" t="s">
        <v>7266</v>
      </c>
      <c r="C2059" t="s">
        <v>3313</v>
      </c>
    </row>
    <row r="2060" spans="1:3" ht="15">
      <c r="A2060" s="199" t="s">
        <v>7267</v>
      </c>
      <c r="B2060" s="13" t="s">
        <v>7268</v>
      </c>
      <c r="C2060" t="s">
        <v>3313</v>
      </c>
    </row>
    <row r="2061" spans="1:3" ht="15">
      <c r="A2061" s="199" t="s">
        <v>7269</v>
      </c>
      <c r="B2061" s="13" t="s">
        <v>7270</v>
      </c>
      <c r="C2061" t="s">
        <v>3313</v>
      </c>
    </row>
    <row r="2062" spans="1:3" ht="15">
      <c r="A2062" s="199" t="s">
        <v>7271</v>
      </c>
      <c r="B2062" s="13" t="s">
        <v>7272</v>
      </c>
      <c r="C2062" t="s">
        <v>3382</v>
      </c>
    </row>
    <row r="2063" spans="1:3" ht="15">
      <c r="A2063" s="199" t="s">
        <v>7273</v>
      </c>
      <c r="B2063" s="13" t="s">
        <v>7274</v>
      </c>
      <c r="C2063" t="s">
        <v>3313</v>
      </c>
    </row>
    <row r="2064" spans="1:3" ht="15">
      <c r="A2064" s="199" t="s">
        <v>7275</v>
      </c>
      <c r="B2064" s="13" t="s">
        <v>7276</v>
      </c>
      <c r="C2064" t="s">
        <v>3313</v>
      </c>
    </row>
    <row r="2065" spans="1:3" ht="15">
      <c r="A2065" s="199" t="s">
        <v>7277</v>
      </c>
      <c r="B2065" s="13" t="s">
        <v>7278</v>
      </c>
      <c r="C2065" t="s">
        <v>3313</v>
      </c>
    </row>
    <row r="2066" spans="1:3" ht="15">
      <c r="A2066" s="199" t="s">
        <v>7279</v>
      </c>
      <c r="B2066" s="13" t="s">
        <v>7280</v>
      </c>
      <c r="C2066" t="s">
        <v>3313</v>
      </c>
    </row>
    <row r="2067" spans="1:3" ht="15">
      <c r="A2067" s="199" t="s">
        <v>7281</v>
      </c>
      <c r="B2067" s="13" t="s">
        <v>7282</v>
      </c>
      <c r="C2067" t="s">
        <v>3313</v>
      </c>
    </row>
    <row r="2068" spans="1:3" ht="15">
      <c r="A2068" s="199" t="s">
        <v>7283</v>
      </c>
      <c r="B2068" s="13" t="s">
        <v>7284</v>
      </c>
      <c r="C2068" t="s">
        <v>3313</v>
      </c>
    </row>
    <row r="2069" spans="1:3" ht="15">
      <c r="A2069" s="199" t="s">
        <v>7285</v>
      </c>
      <c r="B2069" s="13" t="s">
        <v>7286</v>
      </c>
      <c r="C2069" t="s">
        <v>3313</v>
      </c>
    </row>
    <row r="2070" spans="1:3" ht="15">
      <c r="A2070" s="199" t="s">
        <v>7287</v>
      </c>
      <c r="B2070" s="13" t="s">
        <v>7288</v>
      </c>
      <c r="C2070" t="s">
        <v>3313</v>
      </c>
    </row>
    <row r="2071" spans="1:3" ht="15">
      <c r="A2071" s="199" t="s">
        <v>7289</v>
      </c>
      <c r="B2071" s="13" t="s">
        <v>7290</v>
      </c>
      <c r="C2071" t="s">
        <v>3382</v>
      </c>
    </row>
    <row r="2072" spans="1:3" ht="15">
      <c r="A2072" s="199" t="s">
        <v>7291</v>
      </c>
      <c r="B2072" s="13" t="s">
        <v>7292</v>
      </c>
      <c r="C2072" t="s">
        <v>3313</v>
      </c>
    </row>
    <row r="2073" spans="1:3" ht="15">
      <c r="A2073" s="199" t="s">
        <v>7293</v>
      </c>
      <c r="B2073" s="13" t="s">
        <v>7294</v>
      </c>
      <c r="C2073" t="s">
        <v>3313</v>
      </c>
    </row>
    <row r="2074" spans="1:3" ht="15">
      <c r="A2074" s="199" t="s">
        <v>7295</v>
      </c>
      <c r="B2074" s="13" t="s">
        <v>7296</v>
      </c>
      <c r="C2074" t="s">
        <v>3313</v>
      </c>
    </row>
    <row r="2075" spans="1:3" ht="15">
      <c r="A2075" s="199" t="s">
        <v>7297</v>
      </c>
      <c r="B2075" s="13" t="s">
        <v>7298</v>
      </c>
      <c r="C2075" t="s">
        <v>3313</v>
      </c>
    </row>
    <row r="2076" spans="1:3" ht="15">
      <c r="A2076" s="199" t="s">
        <v>7299</v>
      </c>
      <c r="B2076" s="13" t="s">
        <v>7300</v>
      </c>
      <c r="C2076" t="s">
        <v>3313</v>
      </c>
    </row>
    <row r="2077" spans="1:3" ht="15">
      <c r="A2077" s="199" t="s">
        <v>7301</v>
      </c>
      <c r="B2077" s="13" t="s">
        <v>7302</v>
      </c>
      <c r="C2077" t="s">
        <v>3382</v>
      </c>
    </row>
    <row r="2078" spans="1:3" ht="15">
      <c r="A2078" s="199" t="s">
        <v>7303</v>
      </c>
      <c r="B2078" s="13" t="s">
        <v>7304</v>
      </c>
      <c r="C2078" t="s">
        <v>3313</v>
      </c>
    </row>
    <row r="2079" spans="1:3" ht="15">
      <c r="A2079" s="199" t="s">
        <v>7305</v>
      </c>
      <c r="B2079" s="13" t="s">
        <v>7306</v>
      </c>
      <c r="C2079" t="s">
        <v>3313</v>
      </c>
    </row>
    <row r="2080" spans="1:3" ht="15">
      <c r="A2080" s="199" t="s">
        <v>7307</v>
      </c>
      <c r="B2080" s="13" t="s">
        <v>7308</v>
      </c>
      <c r="C2080" t="s">
        <v>3313</v>
      </c>
    </row>
    <row r="2081" spans="1:3" ht="15">
      <c r="A2081" s="199" t="s">
        <v>7309</v>
      </c>
      <c r="B2081" s="13" t="s">
        <v>7310</v>
      </c>
      <c r="C2081" t="s">
        <v>3313</v>
      </c>
    </row>
    <row r="2082" spans="1:3" ht="15">
      <c r="A2082" s="199" t="s">
        <v>7311</v>
      </c>
      <c r="B2082" s="13" t="s">
        <v>7312</v>
      </c>
      <c r="C2082" t="s">
        <v>3313</v>
      </c>
    </row>
    <row r="2083" spans="1:3" ht="15">
      <c r="A2083" s="199" t="s">
        <v>7313</v>
      </c>
      <c r="B2083" s="13" t="s">
        <v>7314</v>
      </c>
      <c r="C2083" t="s">
        <v>3313</v>
      </c>
    </row>
    <row r="2084" spans="1:3" ht="15">
      <c r="A2084" s="199" t="s">
        <v>7315</v>
      </c>
      <c r="B2084" s="13" t="s">
        <v>7316</v>
      </c>
      <c r="C2084" t="s">
        <v>3313</v>
      </c>
    </row>
    <row r="2085" spans="1:3" ht="15">
      <c r="A2085" s="199" t="s">
        <v>7317</v>
      </c>
      <c r="B2085" s="13" t="s">
        <v>7318</v>
      </c>
      <c r="C2085" t="s">
        <v>3313</v>
      </c>
    </row>
    <row r="2086" spans="1:3" ht="15">
      <c r="A2086" s="199" t="s">
        <v>7319</v>
      </c>
      <c r="B2086" s="13" t="s">
        <v>7320</v>
      </c>
      <c r="C2086" t="s">
        <v>3382</v>
      </c>
    </row>
    <row r="2087" spans="1:3" ht="15">
      <c r="A2087" s="199" t="s">
        <v>7321</v>
      </c>
      <c r="B2087" s="13" t="s">
        <v>3786</v>
      </c>
      <c r="C2087" t="s">
        <v>3313</v>
      </c>
    </row>
    <row r="2088" spans="1:3" ht="15">
      <c r="A2088" s="199" t="s">
        <v>7322</v>
      </c>
      <c r="B2088" s="13" t="s">
        <v>7323</v>
      </c>
      <c r="C2088" t="s">
        <v>3313</v>
      </c>
    </row>
    <row r="2089" spans="1:3" ht="15">
      <c r="A2089" s="199" t="s">
        <v>7324</v>
      </c>
      <c r="B2089" s="13" t="s">
        <v>7325</v>
      </c>
      <c r="C2089" t="s">
        <v>3313</v>
      </c>
    </row>
    <row r="2090" spans="1:3" ht="15">
      <c r="A2090" s="199" t="s">
        <v>7326</v>
      </c>
      <c r="B2090" s="13" t="s">
        <v>7327</v>
      </c>
      <c r="C2090" t="s">
        <v>3313</v>
      </c>
    </row>
    <row r="2091" spans="1:3" ht="15">
      <c r="A2091" s="199" t="s">
        <v>7328</v>
      </c>
      <c r="B2091" s="13" t="s">
        <v>7329</v>
      </c>
      <c r="C2091" t="s">
        <v>3382</v>
      </c>
    </row>
    <row r="2092" spans="1:3" ht="15">
      <c r="A2092" s="199" t="s">
        <v>7330</v>
      </c>
      <c r="B2092" s="13" t="s">
        <v>7331</v>
      </c>
      <c r="C2092" t="s">
        <v>3313</v>
      </c>
    </row>
    <row r="2093" spans="1:3" ht="15">
      <c r="A2093" s="199" t="s">
        <v>7332</v>
      </c>
      <c r="B2093" s="13" t="s">
        <v>7333</v>
      </c>
      <c r="C2093" t="s">
        <v>3313</v>
      </c>
    </row>
    <row r="2094" spans="1:3" ht="15">
      <c r="A2094" s="199" t="s">
        <v>7334</v>
      </c>
      <c r="B2094" s="13" t="s">
        <v>7335</v>
      </c>
      <c r="C2094" t="s">
        <v>3313</v>
      </c>
    </row>
    <row r="2095" spans="1:3" ht="15">
      <c r="A2095" s="199" t="s">
        <v>7336</v>
      </c>
      <c r="B2095" s="13" t="s">
        <v>7337</v>
      </c>
      <c r="C2095" t="s">
        <v>3313</v>
      </c>
    </row>
    <row r="2096" spans="1:3" ht="15">
      <c r="A2096" s="199" t="s">
        <v>7338</v>
      </c>
      <c r="B2096" s="13" t="s">
        <v>7339</v>
      </c>
      <c r="C2096" t="s">
        <v>3313</v>
      </c>
    </row>
    <row r="2097" spans="1:3" ht="15">
      <c r="A2097" s="199" t="s">
        <v>7340</v>
      </c>
      <c r="B2097" s="13" t="s">
        <v>7341</v>
      </c>
      <c r="C2097" t="s">
        <v>3313</v>
      </c>
    </row>
    <row r="2098" spans="1:3" ht="15">
      <c r="A2098" s="199" t="s">
        <v>7342</v>
      </c>
      <c r="B2098" s="13" t="s">
        <v>7343</v>
      </c>
      <c r="C2098" t="s">
        <v>3382</v>
      </c>
    </row>
    <row r="2099" spans="1:3" ht="15">
      <c r="A2099" s="199" t="s">
        <v>7344</v>
      </c>
      <c r="B2099" s="13" t="s">
        <v>7345</v>
      </c>
      <c r="C2099" t="s">
        <v>3313</v>
      </c>
    </row>
    <row r="2100" spans="1:3" ht="15">
      <c r="A2100" s="199" t="s">
        <v>7346</v>
      </c>
      <c r="B2100" s="13" t="s">
        <v>7347</v>
      </c>
      <c r="C2100" t="s">
        <v>3313</v>
      </c>
    </row>
    <row r="2101" spans="1:3" ht="15">
      <c r="A2101" s="199" t="s">
        <v>7348</v>
      </c>
      <c r="B2101" s="13" t="s">
        <v>7349</v>
      </c>
      <c r="C2101" t="s">
        <v>3313</v>
      </c>
    </row>
    <row r="2102" spans="1:3" ht="15">
      <c r="A2102" s="199" t="s">
        <v>7350</v>
      </c>
      <c r="B2102" s="13" t="s">
        <v>7351</v>
      </c>
      <c r="C2102" t="s">
        <v>3313</v>
      </c>
    </row>
    <row r="2103" spans="1:3" ht="15">
      <c r="A2103" s="199" t="s">
        <v>7352</v>
      </c>
      <c r="B2103" s="13" t="s">
        <v>7353</v>
      </c>
      <c r="C2103" t="s">
        <v>3382</v>
      </c>
    </row>
    <row r="2104" spans="1:3" ht="15">
      <c r="A2104" s="199" t="s">
        <v>7354</v>
      </c>
      <c r="B2104" s="13" t="s">
        <v>7355</v>
      </c>
      <c r="C2104" t="s">
        <v>3313</v>
      </c>
    </row>
    <row r="2105" spans="1:3" ht="15">
      <c r="A2105" s="199" t="s">
        <v>7356</v>
      </c>
      <c r="B2105" s="13" t="s">
        <v>7357</v>
      </c>
      <c r="C2105" t="s">
        <v>3313</v>
      </c>
    </row>
    <row r="2106" spans="1:3" ht="15">
      <c r="A2106" s="199" t="s">
        <v>7358</v>
      </c>
      <c r="B2106" s="13" t="s">
        <v>7359</v>
      </c>
      <c r="C2106" t="s">
        <v>3313</v>
      </c>
    </row>
    <row r="2107" spans="1:3" ht="15">
      <c r="A2107" s="199" t="s">
        <v>7360</v>
      </c>
      <c r="B2107" s="13" t="s">
        <v>7361</v>
      </c>
      <c r="C2107" t="s">
        <v>3313</v>
      </c>
    </row>
    <row r="2108" spans="1:3" ht="15">
      <c r="A2108" s="199" t="s">
        <v>7362</v>
      </c>
      <c r="B2108" s="13" t="s">
        <v>7363</v>
      </c>
      <c r="C2108" t="s">
        <v>3313</v>
      </c>
    </row>
    <row r="2109" spans="1:3" ht="15">
      <c r="A2109" s="199" t="s">
        <v>7364</v>
      </c>
      <c r="B2109" s="13" t="s">
        <v>7365</v>
      </c>
      <c r="C2109" t="s">
        <v>3313</v>
      </c>
    </row>
    <row r="2110" spans="1:3" ht="15">
      <c r="A2110" s="199" t="s">
        <v>7366</v>
      </c>
      <c r="B2110" s="13" t="s">
        <v>7367</v>
      </c>
      <c r="C2110" t="s">
        <v>3313</v>
      </c>
    </row>
    <row r="2111" spans="1:3" ht="15">
      <c r="A2111" s="199" t="s">
        <v>7368</v>
      </c>
      <c r="B2111" s="13" t="s">
        <v>7369</v>
      </c>
      <c r="C2111" t="s">
        <v>3313</v>
      </c>
    </row>
    <row r="2112" spans="1:3" ht="15">
      <c r="A2112" s="199" t="s">
        <v>7370</v>
      </c>
      <c r="B2112" s="13" t="s">
        <v>7371</v>
      </c>
      <c r="C2112" t="s">
        <v>3382</v>
      </c>
    </row>
    <row r="2113" spans="1:3" ht="15">
      <c r="A2113" s="199" t="s">
        <v>7372</v>
      </c>
      <c r="B2113" s="13" t="s">
        <v>7373</v>
      </c>
      <c r="C2113" t="s">
        <v>3382</v>
      </c>
    </row>
    <row r="2114" spans="1:3" ht="15">
      <c r="A2114" s="199" t="s">
        <v>7374</v>
      </c>
      <c r="B2114" s="13" t="s">
        <v>7375</v>
      </c>
      <c r="C2114" t="s">
        <v>3382</v>
      </c>
    </row>
    <row r="2115" spans="1:3" ht="15">
      <c r="A2115" s="199" t="s">
        <v>7376</v>
      </c>
      <c r="B2115" s="13" t="s">
        <v>7377</v>
      </c>
      <c r="C2115" t="s">
        <v>3313</v>
      </c>
    </row>
    <row r="2116" spans="1:3" ht="15">
      <c r="A2116" s="199" t="s">
        <v>7378</v>
      </c>
      <c r="B2116" s="13" t="s">
        <v>7379</v>
      </c>
      <c r="C2116" t="s">
        <v>3313</v>
      </c>
    </row>
    <row r="2117" spans="1:3" ht="15">
      <c r="A2117" s="199" t="s">
        <v>7380</v>
      </c>
      <c r="B2117" s="13" t="s">
        <v>7381</v>
      </c>
      <c r="C2117" t="s">
        <v>3313</v>
      </c>
    </row>
    <row r="2118" spans="1:3" ht="15">
      <c r="A2118" s="199" t="s">
        <v>7382</v>
      </c>
      <c r="B2118" s="13" t="s">
        <v>7383</v>
      </c>
      <c r="C2118" t="s">
        <v>3382</v>
      </c>
    </row>
    <row r="2119" spans="1:3" ht="15">
      <c r="A2119" s="199" t="s">
        <v>7384</v>
      </c>
      <c r="B2119" s="13" t="s">
        <v>7385</v>
      </c>
      <c r="C2119" t="s">
        <v>3313</v>
      </c>
    </row>
    <row r="2120" spans="1:3" ht="15">
      <c r="A2120" s="199" t="s">
        <v>7386</v>
      </c>
      <c r="B2120" s="13" t="s">
        <v>7387</v>
      </c>
      <c r="C2120" t="s">
        <v>3313</v>
      </c>
    </row>
    <row r="2121" spans="1:3" ht="15">
      <c r="A2121" s="199" t="s">
        <v>7388</v>
      </c>
      <c r="B2121" s="13" t="s">
        <v>7389</v>
      </c>
      <c r="C2121" t="s">
        <v>3313</v>
      </c>
    </row>
    <row r="2122" spans="1:3" ht="15">
      <c r="A2122" s="199" t="s">
        <v>7390</v>
      </c>
      <c r="B2122" s="13" t="s">
        <v>7391</v>
      </c>
      <c r="C2122" t="s">
        <v>3313</v>
      </c>
    </row>
    <row r="2123" spans="1:3" ht="15">
      <c r="A2123" s="199" t="s">
        <v>7392</v>
      </c>
      <c r="B2123" s="13" t="s">
        <v>7393</v>
      </c>
      <c r="C2123" t="s">
        <v>3313</v>
      </c>
    </row>
    <row r="2124" spans="1:3" ht="15">
      <c r="A2124" s="199" t="s">
        <v>7394</v>
      </c>
      <c r="B2124" s="13" t="s">
        <v>7395</v>
      </c>
      <c r="C2124" t="s">
        <v>3382</v>
      </c>
    </row>
    <row r="2125" spans="1:3" ht="15">
      <c r="A2125" s="199" t="s">
        <v>7396</v>
      </c>
      <c r="B2125" s="13" t="s">
        <v>7397</v>
      </c>
      <c r="C2125" t="s">
        <v>3313</v>
      </c>
    </row>
    <row r="2126" spans="1:3" ht="15">
      <c r="A2126" s="199" t="s">
        <v>7398</v>
      </c>
      <c r="B2126" s="13" t="s">
        <v>7399</v>
      </c>
      <c r="C2126" t="s">
        <v>3313</v>
      </c>
    </row>
    <row r="2127" spans="1:3" ht="15">
      <c r="A2127" s="199" t="s">
        <v>7400</v>
      </c>
      <c r="B2127" s="13" t="s">
        <v>7401</v>
      </c>
      <c r="C2127" t="s">
        <v>3313</v>
      </c>
    </row>
    <row r="2128" spans="1:3" ht="15">
      <c r="A2128" s="199" t="s">
        <v>7402</v>
      </c>
      <c r="B2128" s="13" t="s">
        <v>7403</v>
      </c>
      <c r="C2128" t="s">
        <v>3313</v>
      </c>
    </row>
    <row r="2129" spans="1:3" ht="15">
      <c r="A2129" s="199" t="s">
        <v>7404</v>
      </c>
      <c r="B2129" s="13" t="s">
        <v>7405</v>
      </c>
      <c r="C2129" t="s">
        <v>3313</v>
      </c>
    </row>
    <row r="2130" spans="1:3" ht="15">
      <c r="A2130" s="199" t="s">
        <v>7406</v>
      </c>
      <c r="B2130" s="13" t="s">
        <v>7407</v>
      </c>
      <c r="C2130" t="s">
        <v>63</v>
      </c>
    </row>
    <row r="2131" spans="1:3" ht="15">
      <c r="A2131" s="199" t="s">
        <v>7408</v>
      </c>
      <c r="B2131" s="13" t="s">
        <v>7409</v>
      </c>
      <c r="C2131" t="s">
        <v>3382</v>
      </c>
    </row>
    <row r="2132" spans="1:3" ht="15">
      <c r="A2132" s="199" t="s">
        <v>7410</v>
      </c>
      <c r="B2132" s="13" t="s">
        <v>7411</v>
      </c>
      <c r="C2132" t="s">
        <v>3313</v>
      </c>
    </row>
    <row r="2133" spans="1:3" ht="15">
      <c r="A2133" s="199" t="s">
        <v>7412</v>
      </c>
      <c r="B2133" s="13" t="s">
        <v>7413</v>
      </c>
      <c r="C2133" t="s">
        <v>3313</v>
      </c>
    </row>
    <row r="2134" spans="1:3" ht="15">
      <c r="A2134" s="199" t="s">
        <v>7414</v>
      </c>
      <c r="B2134" s="13" t="s">
        <v>7415</v>
      </c>
      <c r="C2134" t="s">
        <v>3313</v>
      </c>
    </row>
    <row r="2135" spans="1:3" ht="15">
      <c r="A2135" s="199" t="s">
        <v>7416</v>
      </c>
      <c r="B2135" s="13" t="s">
        <v>7417</v>
      </c>
      <c r="C2135" t="s">
        <v>3313</v>
      </c>
    </row>
    <row r="2136" spans="1:3" ht="15">
      <c r="A2136" s="199" t="s">
        <v>7418</v>
      </c>
      <c r="B2136" s="13" t="s">
        <v>7419</v>
      </c>
      <c r="C2136" t="s">
        <v>3313</v>
      </c>
    </row>
    <row r="2137" spans="1:3" ht="15">
      <c r="A2137" s="199" t="s">
        <v>7420</v>
      </c>
      <c r="B2137" s="13" t="s">
        <v>7421</v>
      </c>
      <c r="C2137" t="s">
        <v>3313</v>
      </c>
    </row>
    <row r="2138" spans="1:3" ht="15">
      <c r="A2138" s="199" t="s">
        <v>7422</v>
      </c>
      <c r="B2138" s="13" t="s">
        <v>7423</v>
      </c>
      <c r="C2138" t="s">
        <v>3313</v>
      </c>
    </row>
    <row r="2139" spans="1:3" ht="15">
      <c r="A2139" s="199" t="s">
        <v>7424</v>
      </c>
      <c r="B2139" s="13" t="s">
        <v>7425</v>
      </c>
      <c r="C2139" t="s">
        <v>3313</v>
      </c>
    </row>
    <row r="2140" spans="1:3" ht="15">
      <c r="A2140" s="199" t="s">
        <v>7426</v>
      </c>
      <c r="B2140" s="13" t="s">
        <v>7427</v>
      </c>
      <c r="C2140" t="s">
        <v>3313</v>
      </c>
    </row>
    <row r="2141" spans="1:3" ht="15">
      <c r="A2141" s="199" t="s">
        <v>7428</v>
      </c>
      <c r="B2141" s="13" t="s">
        <v>7429</v>
      </c>
      <c r="C2141" t="s">
        <v>3313</v>
      </c>
    </row>
    <row r="2142" spans="1:3" ht="15">
      <c r="A2142" s="199" t="s">
        <v>7430</v>
      </c>
      <c r="B2142" s="13" t="s">
        <v>7431</v>
      </c>
      <c r="C2142" t="s">
        <v>3313</v>
      </c>
    </row>
    <row r="2143" spans="1:3" ht="15">
      <c r="A2143" s="199" t="s">
        <v>7432</v>
      </c>
      <c r="B2143" s="13" t="s">
        <v>7433</v>
      </c>
      <c r="C2143" t="s">
        <v>3313</v>
      </c>
    </row>
    <row r="2144" spans="1:3" ht="15">
      <c r="A2144" s="199" t="s">
        <v>7434</v>
      </c>
      <c r="B2144" s="13" t="s">
        <v>7435</v>
      </c>
      <c r="C2144" t="s">
        <v>3382</v>
      </c>
    </row>
    <row r="2145" spans="1:3" ht="15">
      <c r="A2145" s="199" t="s">
        <v>7436</v>
      </c>
      <c r="B2145" s="13" t="s">
        <v>7437</v>
      </c>
      <c r="C2145" t="s">
        <v>3313</v>
      </c>
    </row>
    <row r="2146" spans="1:3" ht="15">
      <c r="A2146" s="199" t="s">
        <v>7438</v>
      </c>
      <c r="B2146" s="13" t="s">
        <v>7439</v>
      </c>
      <c r="C2146" t="s">
        <v>3313</v>
      </c>
    </row>
    <row r="2147" spans="1:3" ht="15">
      <c r="A2147" s="199" t="s">
        <v>7440</v>
      </c>
      <c r="B2147" s="13" t="s">
        <v>7441</v>
      </c>
      <c r="C2147" t="s">
        <v>3313</v>
      </c>
    </row>
    <row r="2148" spans="1:3" ht="15">
      <c r="A2148" s="199" t="s">
        <v>7442</v>
      </c>
      <c r="B2148" s="13" t="s">
        <v>7443</v>
      </c>
      <c r="C2148" t="s">
        <v>3313</v>
      </c>
    </row>
    <row r="2149" spans="1:3" ht="15">
      <c r="A2149" s="199" t="s">
        <v>7444</v>
      </c>
      <c r="B2149" s="13" t="s">
        <v>7445</v>
      </c>
      <c r="C2149" t="s">
        <v>3313</v>
      </c>
    </row>
    <row r="2150" spans="1:3" ht="15">
      <c r="A2150" s="199" t="s">
        <v>7446</v>
      </c>
      <c r="B2150" s="13" t="s">
        <v>7447</v>
      </c>
      <c r="C2150" t="s">
        <v>3313</v>
      </c>
    </row>
    <row r="2151" spans="1:3" ht="15">
      <c r="A2151" s="199" t="s">
        <v>7448</v>
      </c>
      <c r="B2151" s="13" t="s">
        <v>7449</v>
      </c>
      <c r="C2151" t="s">
        <v>3313</v>
      </c>
    </row>
    <row r="2152" spans="1:3" ht="15">
      <c r="A2152" s="199" t="s">
        <v>7450</v>
      </c>
      <c r="B2152" s="13" t="s">
        <v>7451</v>
      </c>
      <c r="C2152" t="s">
        <v>3313</v>
      </c>
    </row>
    <row r="2153" spans="1:3" ht="15">
      <c r="A2153" s="199" t="s">
        <v>7452</v>
      </c>
      <c r="B2153" s="13" t="s">
        <v>7453</v>
      </c>
      <c r="C2153" t="s">
        <v>3313</v>
      </c>
    </row>
    <row r="2154" spans="1:3" ht="15">
      <c r="A2154" s="199" t="s">
        <v>7454</v>
      </c>
      <c r="B2154" s="13" t="s">
        <v>7455</v>
      </c>
      <c r="C2154" t="s">
        <v>3313</v>
      </c>
    </row>
    <row r="2155" spans="1:3" ht="15">
      <c r="A2155" s="199" t="s">
        <v>7456</v>
      </c>
      <c r="B2155" s="13" t="s">
        <v>7457</v>
      </c>
      <c r="C2155" t="s">
        <v>3382</v>
      </c>
    </row>
    <row r="2156" spans="1:3" ht="15">
      <c r="A2156" s="199" t="s">
        <v>7458</v>
      </c>
      <c r="B2156" s="13" t="s">
        <v>7459</v>
      </c>
      <c r="C2156" t="s">
        <v>3313</v>
      </c>
    </row>
    <row r="2157" spans="1:3" ht="15">
      <c r="A2157" s="199" t="s">
        <v>7460</v>
      </c>
      <c r="B2157" s="13" t="s">
        <v>7461</v>
      </c>
      <c r="C2157" t="s">
        <v>3313</v>
      </c>
    </row>
    <row r="2158" spans="1:3" ht="15">
      <c r="A2158" s="199" t="s">
        <v>7462</v>
      </c>
      <c r="B2158" s="13" t="s">
        <v>7463</v>
      </c>
      <c r="C2158" t="s">
        <v>3313</v>
      </c>
    </row>
    <row r="2159" spans="1:3" ht="15">
      <c r="A2159" s="199" t="s">
        <v>7464</v>
      </c>
      <c r="B2159" s="13" t="s">
        <v>7465</v>
      </c>
      <c r="C2159" t="s">
        <v>3313</v>
      </c>
    </row>
    <row r="2160" spans="1:3" ht="15">
      <c r="A2160" s="199" t="s">
        <v>7466</v>
      </c>
      <c r="B2160" s="13" t="s">
        <v>7467</v>
      </c>
      <c r="C2160" t="s">
        <v>3313</v>
      </c>
    </row>
    <row r="2161" spans="1:3" ht="15">
      <c r="A2161" s="199" t="s">
        <v>7468</v>
      </c>
      <c r="B2161" s="13" t="s">
        <v>7469</v>
      </c>
      <c r="C2161" t="s">
        <v>3313</v>
      </c>
    </row>
    <row r="2162" spans="1:3" ht="15">
      <c r="A2162" s="199" t="s">
        <v>7470</v>
      </c>
      <c r="B2162" s="13" t="s">
        <v>7471</v>
      </c>
      <c r="C2162" t="s">
        <v>3313</v>
      </c>
    </row>
    <row r="2163" spans="1:3" ht="15">
      <c r="A2163" s="199" t="s">
        <v>7472</v>
      </c>
      <c r="B2163" s="13" t="s">
        <v>7473</v>
      </c>
      <c r="C2163" t="s">
        <v>3313</v>
      </c>
    </row>
    <row r="2164" spans="1:3" ht="15">
      <c r="A2164" s="199" t="s">
        <v>7474</v>
      </c>
      <c r="B2164" s="13" t="s">
        <v>7475</v>
      </c>
      <c r="C2164" t="s">
        <v>3313</v>
      </c>
    </row>
    <row r="2165" spans="1:3" ht="15">
      <c r="A2165" s="199" t="s">
        <v>7476</v>
      </c>
      <c r="B2165" s="13" t="s">
        <v>7477</v>
      </c>
      <c r="C2165" t="s">
        <v>3313</v>
      </c>
    </row>
    <row r="2166" spans="1:3" ht="15">
      <c r="A2166" s="199" t="s">
        <v>7478</v>
      </c>
      <c r="B2166" s="13" t="s">
        <v>7479</v>
      </c>
      <c r="C2166" t="s">
        <v>3313</v>
      </c>
    </row>
    <row r="2167" spans="1:3" ht="15">
      <c r="A2167" s="199" t="s">
        <v>7480</v>
      </c>
      <c r="B2167" s="13" t="s">
        <v>7481</v>
      </c>
      <c r="C2167" t="s">
        <v>3313</v>
      </c>
    </row>
    <row r="2168" spans="1:3" ht="15">
      <c r="A2168" s="199" t="s">
        <v>7482</v>
      </c>
      <c r="B2168" s="13" t="s">
        <v>7483</v>
      </c>
      <c r="C2168" t="s">
        <v>3313</v>
      </c>
    </row>
    <row r="2169" spans="1:3" ht="15">
      <c r="A2169" s="199" t="s">
        <v>7484</v>
      </c>
      <c r="B2169" s="13" t="s">
        <v>7485</v>
      </c>
      <c r="C2169" t="s">
        <v>3313</v>
      </c>
    </row>
    <row r="2170" spans="1:3" ht="15">
      <c r="A2170" s="199" t="s">
        <v>7486</v>
      </c>
      <c r="B2170" s="13" t="s">
        <v>7487</v>
      </c>
      <c r="C2170" t="s">
        <v>3313</v>
      </c>
    </row>
    <row r="2171" spans="1:3" ht="15">
      <c r="A2171" s="199" t="s">
        <v>7488</v>
      </c>
      <c r="B2171" s="13" t="s">
        <v>7489</v>
      </c>
      <c r="C2171" t="s">
        <v>3313</v>
      </c>
    </row>
    <row r="2172" spans="1:3" ht="15">
      <c r="A2172" s="199" t="s">
        <v>7490</v>
      </c>
      <c r="B2172" s="13" t="s">
        <v>7491</v>
      </c>
      <c r="C2172" t="s">
        <v>3313</v>
      </c>
    </row>
    <row r="2173" spans="1:3" ht="15">
      <c r="A2173" s="199" t="s">
        <v>7492</v>
      </c>
      <c r="B2173" s="13" t="s">
        <v>7493</v>
      </c>
      <c r="C2173" t="s">
        <v>3382</v>
      </c>
    </row>
    <row r="2174" spans="1:3" ht="15">
      <c r="A2174" s="199" t="s">
        <v>7494</v>
      </c>
      <c r="B2174" s="13" t="s">
        <v>7495</v>
      </c>
      <c r="C2174" t="s">
        <v>3313</v>
      </c>
    </row>
    <row r="2175" spans="1:3" ht="15">
      <c r="A2175" s="199" t="s">
        <v>7496</v>
      </c>
      <c r="B2175" s="13" t="s">
        <v>7497</v>
      </c>
      <c r="C2175" t="s">
        <v>3313</v>
      </c>
    </row>
    <row r="2176" spans="1:3" ht="15">
      <c r="A2176" s="199" t="s">
        <v>7498</v>
      </c>
      <c r="B2176" s="13" t="s">
        <v>7499</v>
      </c>
      <c r="C2176" t="s">
        <v>3313</v>
      </c>
    </row>
    <row r="2177" spans="1:3" ht="15">
      <c r="A2177" s="199" t="s">
        <v>7500</v>
      </c>
      <c r="B2177" s="13" t="s">
        <v>7501</v>
      </c>
      <c r="C2177" t="s">
        <v>3313</v>
      </c>
    </row>
    <row r="2178" spans="1:3" ht="15">
      <c r="A2178" s="199" t="s">
        <v>7502</v>
      </c>
      <c r="B2178" s="13" t="s">
        <v>7503</v>
      </c>
      <c r="C2178" t="s">
        <v>3313</v>
      </c>
    </row>
    <row r="2179" spans="1:3" ht="15">
      <c r="A2179" s="199" t="s">
        <v>7504</v>
      </c>
      <c r="B2179" s="13" t="s">
        <v>7505</v>
      </c>
      <c r="C2179" t="s">
        <v>3313</v>
      </c>
    </row>
    <row r="2180" spans="1:3" ht="15">
      <c r="A2180" s="199" t="s">
        <v>7506</v>
      </c>
      <c r="B2180" s="13" t="s">
        <v>7507</v>
      </c>
      <c r="C2180" t="s">
        <v>3313</v>
      </c>
    </row>
    <row r="2181" spans="1:3" ht="15">
      <c r="A2181" s="199" t="s">
        <v>7508</v>
      </c>
      <c r="B2181" s="13" t="s">
        <v>7509</v>
      </c>
      <c r="C2181" t="s">
        <v>3382</v>
      </c>
    </row>
    <row r="2182" spans="1:3" ht="15">
      <c r="A2182" s="199" t="s">
        <v>7510</v>
      </c>
      <c r="B2182" s="13" t="s">
        <v>7511</v>
      </c>
      <c r="C2182" t="s">
        <v>3313</v>
      </c>
    </row>
    <row r="2183" spans="1:3" ht="15">
      <c r="A2183" s="199" t="s">
        <v>7512</v>
      </c>
      <c r="B2183" s="13" t="s">
        <v>7513</v>
      </c>
      <c r="C2183" t="s">
        <v>3313</v>
      </c>
    </row>
    <row r="2184" spans="1:3" ht="15">
      <c r="A2184" s="199" t="s">
        <v>7514</v>
      </c>
      <c r="B2184" s="13" t="s">
        <v>7515</v>
      </c>
      <c r="C2184" t="s">
        <v>3313</v>
      </c>
    </row>
    <row r="2185" spans="1:3" ht="15">
      <c r="A2185" s="199" t="s">
        <v>7516</v>
      </c>
      <c r="B2185" s="13" t="s">
        <v>7517</v>
      </c>
      <c r="C2185" t="s">
        <v>3313</v>
      </c>
    </row>
    <row r="2186" spans="1:3" ht="15">
      <c r="A2186" s="199" t="s">
        <v>7518</v>
      </c>
      <c r="B2186" s="13" t="s">
        <v>7519</v>
      </c>
      <c r="C2186" t="s">
        <v>3382</v>
      </c>
    </row>
    <row r="2187" spans="1:3" ht="15">
      <c r="A2187" s="199" t="s">
        <v>7520</v>
      </c>
      <c r="B2187" s="13" t="s">
        <v>7521</v>
      </c>
      <c r="C2187" t="s">
        <v>3313</v>
      </c>
    </row>
    <row r="2188" spans="1:3" ht="15">
      <c r="A2188" s="199" t="s">
        <v>7522</v>
      </c>
      <c r="B2188" s="13" t="s">
        <v>7523</v>
      </c>
      <c r="C2188" t="s">
        <v>3313</v>
      </c>
    </row>
    <row r="2189" spans="1:3" ht="15">
      <c r="A2189" s="199" t="s">
        <v>7524</v>
      </c>
      <c r="B2189" s="13" t="s">
        <v>7525</v>
      </c>
      <c r="C2189" t="s">
        <v>3313</v>
      </c>
    </row>
    <row r="2190" spans="1:3" ht="15">
      <c r="A2190" s="199" t="s">
        <v>7526</v>
      </c>
      <c r="B2190" s="13" t="s">
        <v>7527</v>
      </c>
      <c r="C2190" t="s">
        <v>3313</v>
      </c>
    </row>
    <row r="2191" spans="1:3" ht="15">
      <c r="A2191" s="199" t="s">
        <v>7528</v>
      </c>
      <c r="B2191" s="13" t="s">
        <v>7529</v>
      </c>
      <c r="C2191" t="s">
        <v>3382</v>
      </c>
    </row>
    <row r="2192" spans="1:3" ht="15">
      <c r="A2192" s="199" t="s">
        <v>7530</v>
      </c>
      <c r="B2192" s="13" t="s">
        <v>7531</v>
      </c>
      <c r="C2192" t="s">
        <v>3313</v>
      </c>
    </row>
    <row r="2193" spans="1:3" ht="15">
      <c r="A2193" s="199" t="s">
        <v>7532</v>
      </c>
      <c r="B2193" s="13" t="s">
        <v>7533</v>
      </c>
      <c r="C2193" t="s">
        <v>3313</v>
      </c>
    </row>
    <row r="2194" spans="1:3" ht="15">
      <c r="A2194" s="199" t="s">
        <v>7534</v>
      </c>
      <c r="B2194" s="13" t="s">
        <v>7535</v>
      </c>
      <c r="C2194" t="s">
        <v>3313</v>
      </c>
    </row>
    <row r="2195" spans="1:3" ht="15">
      <c r="A2195" s="199" t="s">
        <v>7536</v>
      </c>
      <c r="B2195" s="13" t="s">
        <v>7537</v>
      </c>
      <c r="C2195" t="s">
        <v>3313</v>
      </c>
    </row>
    <row r="2196" spans="1:3" ht="15">
      <c r="A2196" s="199" t="s">
        <v>7538</v>
      </c>
      <c r="B2196" s="13" t="s">
        <v>7539</v>
      </c>
      <c r="C2196" t="s">
        <v>3382</v>
      </c>
    </row>
    <row r="2197" spans="1:3" ht="15">
      <c r="A2197" s="199" t="s">
        <v>7540</v>
      </c>
      <c r="B2197" s="13" t="s">
        <v>7541</v>
      </c>
      <c r="C2197" t="s">
        <v>3313</v>
      </c>
    </row>
    <row r="2198" spans="1:3" ht="15">
      <c r="A2198" s="199" t="s">
        <v>7542</v>
      </c>
      <c r="B2198" s="13" t="s">
        <v>7543</v>
      </c>
      <c r="C2198" t="s">
        <v>3313</v>
      </c>
    </row>
    <row r="2199" spans="1:3" ht="15">
      <c r="A2199" s="199" t="s">
        <v>7544</v>
      </c>
      <c r="B2199" s="13" t="s">
        <v>7545</v>
      </c>
      <c r="C2199" t="s">
        <v>3313</v>
      </c>
    </row>
    <row r="2200" spans="1:3" ht="15">
      <c r="A2200" s="199" t="s">
        <v>7546</v>
      </c>
      <c r="B2200" s="13" t="s">
        <v>7547</v>
      </c>
      <c r="C2200" t="s">
        <v>3313</v>
      </c>
    </row>
    <row r="2201" spans="1:3" ht="15">
      <c r="A2201" s="199" t="s">
        <v>7548</v>
      </c>
      <c r="B2201" s="13" t="s">
        <v>7549</v>
      </c>
      <c r="C2201" t="s">
        <v>3313</v>
      </c>
    </row>
    <row r="2202" spans="1:3" ht="15">
      <c r="A2202" s="199" t="s">
        <v>7550</v>
      </c>
      <c r="B2202" s="13" t="s">
        <v>7551</v>
      </c>
      <c r="C2202" t="s">
        <v>3382</v>
      </c>
    </row>
    <row r="2203" spans="1:3" ht="15">
      <c r="A2203" s="199" t="s">
        <v>7552</v>
      </c>
      <c r="B2203" s="13" t="s">
        <v>7553</v>
      </c>
      <c r="C2203" t="s">
        <v>3313</v>
      </c>
    </row>
    <row r="2204" spans="1:3" ht="15">
      <c r="A2204" s="199" t="s">
        <v>7554</v>
      </c>
      <c r="B2204" s="13" t="s">
        <v>7555</v>
      </c>
      <c r="C2204" t="s">
        <v>3313</v>
      </c>
    </row>
    <row r="2205" spans="1:3" ht="15">
      <c r="A2205" s="199" t="s">
        <v>7556</v>
      </c>
      <c r="B2205" s="13" t="s">
        <v>7557</v>
      </c>
      <c r="C2205" t="s">
        <v>3313</v>
      </c>
    </row>
    <row r="2206" spans="1:3" ht="15">
      <c r="A2206" s="199" t="s">
        <v>7558</v>
      </c>
      <c r="B2206" s="13" t="s">
        <v>7559</v>
      </c>
      <c r="C2206" t="s">
        <v>3313</v>
      </c>
    </row>
    <row r="2207" spans="1:3" ht="15">
      <c r="A2207" s="199" t="s">
        <v>7560</v>
      </c>
      <c r="B2207" s="13" t="s">
        <v>7561</v>
      </c>
      <c r="C2207" t="s">
        <v>3313</v>
      </c>
    </row>
    <row r="2208" spans="1:3" ht="15">
      <c r="A2208" s="199" t="s">
        <v>7562</v>
      </c>
      <c r="B2208" s="13" t="s">
        <v>7563</v>
      </c>
      <c r="C2208" t="s">
        <v>3313</v>
      </c>
    </row>
    <row r="2209" spans="1:3" ht="15">
      <c r="A2209" s="199" t="s">
        <v>7564</v>
      </c>
      <c r="B2209" s="13" t="s">
        <v>7565</v>
      </c>
      <c r="C2209" t="s">
        <v>3313</v>
      </c>
    </row>
    <row r="2210" spans="1:3" ht="15">
      <c r="A2210" s="199" t="s">
        <v>7566</v>
      </c>
      <c r="B2210" s="13" t="s">
        <v>7567</v>
      </c>
      <c r="C2210" t="s">
        <v>3382</v>
      </c>
    </row>
    <row r="2211" spans="1:3" ht="15">
      <c r="A2211" s="199" t="s">
        <v>7568</v>
      </c>
      <c r="B2211" s="13" t="s">
        <v>7569</v>
      </c>
      <c r="C2211" t="s">
        <v>3313</v>
      </c>
    </row>
    <row r="2212" spans="1:3" ht="15">
      <c r="A2212" s="199" t="s">
        <v>7570</v>
      </c>
      <c r="B2212" s="13" t="s">
        <v>7571</v>
      </c>
      <c r="C2212" t="s">
        <v>3313</v>
      </c>
    </row>
    <row r="2213" spans="1:3" ht="15">
      <c r="A2213" s="199" t="s">
        <v>7572</v>
      </c>
      <c r="B2213" s="13" t="s">
        <v>7573</v>
      </c>
      <c r="C2213" t="s">
        <v>3313</v>
      </c>
    </row>
    <row r="2214" spans="1:3" ht="15">
      <c r="A2214" s="199" t="s">
        <v>7574</v>
      </c>
      <c r="B2214" s="13" t="s">
        <v>7575</v>
      </c>
      <c r="C2214" t="s">
        <v>3313</v>
      </c>
    </row>
    <row r="2215" spans="1:3" ht="15">
      <c r="A2215" s="199" t="s">
        <v>7576</v>
      </c>
      <c r="B2215" s="13" t="s">
        <v>7577</v>
      </c>
      <c r="C2215" t="s">
        <v>3313</v>
      </c>
    </row>
    <row r="2216" spans="1:3" ht="15">
      <c r="A2216" s="199" t="s">
        <v>7578</v>
      </c>
      <c r="B2216" s="13" t="s">
        <v>7579</v>
      </c>
      <c r="C2216" t="s">
        <v>3313</v>
      </c>
    </row>
    <row r="2217" spans="1:3" ht="15">
      <c r="A2217" s="199" t="s">
        <v>7580</v>
      </c>
      <c r="B2217" s="13" t="s">
        <v>7581</v>
      </c>
      <c r="C2217" t="s">
        <v>3313</v>
      </c>
    </row>
    <row r="2218" spans="1:3" ht="15">
      <c r="A2218" s="199" t="s">
        <v>7582</v>
      </c>
      <c r="B2218" s="13" t="s">
        <v>7583</v>
      </c>
      <c r="C2218" t="s">
        <v>3313</v>
      </c>
    </row>
    <row r="2219" spans="1:3" ht="15">
      <c r="A2219" s="199" t="s">
        <v>7584</v>
      </c>
      <c r="B2219" s="13" t="s">
        <v>7585</v>
      </c>
      <c r="C2219" t="s">
        <v>3313</v>
      </c>
    </row>
    <row r="2220" spans="1:3" ht="15">
      <c r="A2220" s="199" t="s">
        <v>7586</v>
      </c>
      <c r="B2220" s="13" t="s">
        <v>7587</v>
      </c>
      <c r="C2220" t="s">
        <v>3313</v>
      </c>
    </row>
    <row r="2221" spans="1:3" ht="15">
      <c r="A2221" s="199" t="s">
        <v>7588</v>
      </c>
      <c r="B2221" s="13" t="s">
        <v>7589</v>
      </c>
      <c r="C2221" t="s">
        <v>3313</v>
      </c>
    </row>
    <row r="2222" spans="1:3" ht="15">
      <c r="A2222" s="199" t="s">
        <v>7590</v>
      </c>
      <c r="B2222" s="13" t="s">
        <v>7591</v>
      </c>
      <c r="C2222" t="s">
        <v>3313</v>
      </c>
    </row>
    <row r="2223" spans="1:3" ht="15">
      <c r="A2223" s="199" t="s">
        <v>7592</v>
      </c>
      <c r="B2223" s="13" t="s">
        <v>7593</v>
      </c>
      <c r="C2223" t="s">
        <v>3382</v>
      </c>
    </row>
    <row r="2224" spans="1:3" ht="15">
      <c r="A2224" s="199" t="s">
        <v>7594</v>
      </c>
      <c r="B2224" s="13" t="s">
        <v>7595</v>
      </c>
      <c r="C2224" t="s">
        <v>3313</v>
      </c>
    </row>
    <row r="2225" spans="1:3" ht="15">
      <c r="A2225" s="199" t="s">
        <v>7596</v>
      </c>
      <c r="B2225" s="13" t="s">
        <v>7597</v>
      </c>
      <c r="C2225" t="s">
        <v>3313</v>
      </c>
    </row>
    <row r="2226" spans="1:3" ht="15">
      <c r="A2226" s="199" t="s">
        <v>7598</v>
      </c>
      <c r="B2226" s="13" t="s">
        <v>7599</v>
      </c>
      <c r="C2226" t="s">
        <v>3313</v>
      </c>
    </row>
    <row r="2227" spans="1:3" ht="15">
      <c r="A2227" s="199" t="s">
        <v>7600</v>
      </c>
      <c r="B2227" s="13" t="s">
        <v>7601</v>
      </c>
      <c r="C2227" t="s">
        <v>3313</v>
      </c>
    </row>
    <row r="2228" spans="1:3" ht="15">
      <c r="A2228" s="199" t="s">
        <v>7602</v>
      </c>
      <c r="B2228" s="13" t="s">
        <v>7603</v>
      </c>
      <c r="C2228" t="s">
        <v>3313</v>
      </c>
    </row>
    <row r="2229" spans="1:3" ht="15">
      <c r="A2229" s="199" t="s">
        <v>7604</v>
      </c>
      <c r="B2229" s="13" t="s">
        <v>7605</v>
      </c>
      <c r="C2229" t="s">
        <v>3382</v>
      </c>
    </row>
    <row r="2230" spans="1:3" ht="15">
      <c r="A2230" s="199" t="s">
        <v>7606</v>
      </c>
      <c r="B2230" s="13" t="s">
        <v>7607</v>
      </c>
      <c r="C2230" t="s">
        <v>3313</v>
      </c>
    </row>
    <row r="2231" spans="1:3" ht="15">
      <c r="A2231" s="199" t="s">
        <v>7608</v>
      </c>
      <c r="B2231" s="13" t="s">
        <v>7609</v>
      </c>
      <c r="C2231" t="s">
        <v>3313</v>
      </c>
    </row>
    <row r="2232" spans="1:3" ht="15">
      <c r="A2232" s="199" t="s">
        <v>7610</v>
      </c>
      <c r="B2232" s="13" t="s">
        <v>7611</v>
      </c>
      <c r="C2232" t="s">
        <v>3313</v>
      </c>
    </row>
    <row r="2233" spans="1:3" ht="15">
      <c r="A2233" s="199" t="s">
        <v>7612</v>
      </c>
      <c r="B2233" s="13" t="s">
        <v>7613</v>
      </c>
      <c r="C2233" t="s">
        <v>3313</v>
      </c>
    </row>
    <row r="2234" spans="1:3" ht="15">
      <c r="A2234" s="199" t="s">
        <v>7614</v>
      </c>
      <c r="B2234" s="13" t="s">
        <v>7615</v>
      </c>
      <c r="C2234" t="s">
        <v>3313</v>
      </c>
    </row>
    <row r="2235" spans="1:3" ht="15">
      <c r="A2235" s="199" t="s">
        <v>7616</v>
      </c>
      <c r="B2235" s="13" t="s">
        <v>7617</v>
      </c>
      <c r="C2235" t="s">
        <v>3313</v>
      </c>
    </row>
    <row r="2236" spans="1:3" ht="15">
      <c r="A2236" s="199" t="s">
        <v>7618</v>
      </c>
      <c r="B2236" s="13" t="s">
        <v>7619</v>
      </c>
      <c r="C2236" t="s">
        <v>3313</v>
      </c>
    </row>
    <row r="2237" spans="1:3" ht="15">
      <c r="A2237" s="199" t="s">
        <v>7620</v>
      </c>
      <c r="B2237" s="13" t="s">
        <v>7621</v>
      </c>
      <c r="C2237" t="s">
        <v>3313</v>
      </c>
    </row>
    <row r="2238" spans="1:3" ht="15">
      <c r="A2238" s="199" t="s">
        <v>7622</v>
      </c>
      <c r="B2238" s="13" t="s">
        <v>7623</v>
      </c>
      <c r="C2238" t="s">
        <v>3313</v>
      </c>
    </row>
    <row r="2239" spans="1:3" ht="15">
      <c r="A2239" s="199" t="s">
        <v>7624</v>
      </c>
      <c r="B2239" s="13" t="s">
        <v>7625</v>
      </c>
      <c r="C2239" t="s">
        <v>3313</v>
      </c>
    </row>
    <row r="2240" spans="1:3" ht="15">
      <c r="A2240" s="199" t="s">
        <v>7626</v>
      </c>
      <c r="B2240" s="13" t="s">
        <v>7627</v>
      </c>
      <c r="C2240" t="s">
        <v>3313</v>
      </c>
    </row>
    <row r="2241" spans="1:3" ht="15">
      <c r="A2241" s="199" t="s">
        <v>7628</v>
      </c>
      <c r="B2241" s="13" t="s">
        <v>7629</v>
      </c>
      <c r="C2241" t="s">
        <v>3382</v>
      </c>
    </row>
    <row r="2242" spans="1:3" ht="15">
      <c r="A2242" s="199" t="s">
        <v>7630</v>
      </c>
      <c r="B2242" s="13" t="s">
        <v>7631</v>
      </c>
      <c r="C2242" t="s">
        <v>3313</v>
      </c>
    </row>
    <row r="2243" spans="1:3" ht="15">
      <c r="A2243" s="199" t="s">
        <v>7632</v>
      </c>
      <c r="B2243" s="13" t="s">
        <v>7633</v>
      </c>
      <c r="C2243" t="s">
        <v>3313</v>
      </c>
    </row>
    <row r="2244" spans="1:3" ht="15">
      <c r="A2244" s="199" t="s">
        <v>7634</v>
      </c>
      <c r="B2244" s="13" t="s">
        <v>7635</v>
      </c>
      <c r="C2244" t="s">
        <v>3313</v>
      </c>
    </row>
    <row r="2245" spans="1:3" ht="15">
      <c r="A2245" s="199" t="s">
        <v>7636</v>
      </c>
      <c r="B2245" s="13" t="s">
        <v>7637</v>
      </c>
      <c r="C2245" t="s">
        <v>3313</v>
      </c>
    </row>
    <row r="2246" spans="1:3" ht="15">
      <c r="A2246" s="199" t="s">
        <v>7638</v>
      </c>
      <c r="B2246" s="13" t="s">
        <v>7639</v>
      </c>
      <c r="C2246" t="s">
        <v>3313</v>
      </c>
    </row>
    <row r="2247" spans="1:3" ht="15">
      <c r="A2247" s="199" t="s">
        <v>7640</v>
      </c>
      <c r="B2247" s="13" t="s">
        <v>7641</v>
      </c>
      <c r="C2247" t="s">
        <v>3313</v>
      </c>
    </row>
    <row r="2248" spans="1:3" ht="15">
      <c r="A2248" s="199" t="s">
        <v>7642</v>
      </c>
      <c r="B2248" s="13" t="s">
        <v>7643</v>
      </c>
      <c r="C2248" t="s">
        <v>3382</v>
      </c>
    </row>
    <row r="2249" spans="1:3" ht="15">
      <c r="A2249" s="199" t="s">
        <v>7644</v>
      </c>
      <c r="B2249" s="13" t="s">
        <v>7645</v>
      </c>
      <c r="C2249" t="s">
        <v>3313</v>
      </c>
    </row>
    <row r="2250" spans="1:3" ht="15">
      <c r="A2250" s="199" t="s">
        <v>7646</v>
      </c>
      <c r="B2250" s="13" t="s">
        <v>7647</v>
      </c>
      <c r="C2250" t="s">
        <v>3313</v>
      </c>
    </row>
    <row r="2251" spans="1:3" ht="15">
      <c r="A2251" s="199" t="s">
        <v>7648</v>
      </c>
      <c r="B2251" s="13" t="s">
        <v>7649</v>
      </c>
      <c r="C2251" t="s">
        <v>3313</v>
      </c>
    </row>
    <row r="2252" spans="1:3" ht="15">
      <c r="A2252" s="199" t="s">
        <v>7650</v>
      </c>
      <c r="B2252" s="13" t="s">
        <v>7651</v>
      </c>
      <c r="C2252" t="s">
        <v>3313</v>
      </c>
    </row>
    <row r="2253" spans="1:3" ht="15">
      <c r="A2253" s="199" t="s">
        <v>7652</v>
      </c>
      <c r="B2253" s="13" t="s">
        <v>7653</v>
      </c>
      <c r="C2253" t="s">
        <v>3313</v>
      </c>
    </row>
    <row r="2254" spans="1:3" ht="15">
      <c r="A2254" s="199" t="s">
        <v>7654</v>
      </c>
      <c r="B2254" s="13" t="s">
        <v>7655</v>
      </c>
      <c r="C2254" t="s">
        <v>3313</v>
      </c>
    </row>
    <row r="2255" spans="1:3" ht="15">
      <c r="A2255" s="199" t="s">
        <v>7656</v>
      </c>
      <c r="B2255" s="13" t="s">
        <v>7657</v>
      </c>
      <c r="C2255" t="s">
        <v>3313</v>
      </c>
    </row>
    <row r="2256" spans="1:3" ht="15">
      <c r="A2256" s="199" t="s">
        <v>7658</v>
      </c>
      <c r="B2256" s="13" t="s">
        <v>7659</v>
      </c>
      <c r="C2256" t="s">
        <v>63</v>
      </c>
    </row>
    <row r="2257" spans="1:3" ht="15">
      <c r="A2257" s="199" t="s">
        <v>7660</v>
      </c>
      <c r="B2257" s="13" t="s">
        <v>7661</v>
      </c>
      <c r="C2257" t="s">
        <v>3382</v>
      </c>
    </row>
    <row r="2258" spans="1:3" ht="15">
      <c r="A2258" s="199" t="s">
        <v>7662</v>
      </c>
      <c r="B2258" s="13" t="s">
        <v>7663</v>
      </c>
      <c r="C2258" t="s">
        <v>3313</v>
      </c>
    </row>
    <row r="2259" spans="1:3" ht="15">
      <c r="A2259" s="199" t="s">
        <v>7664</v>
      </c>
      <c r="B2259" s="13" t="s">
        <v>7182</v>
      </c>
      <c r="C2259" t="s">
        <v>3313</v>
      </c>
    </row>
    <row r="2260" spans="1:3" ht="15">
      <c r="A2260" s="199" t="s">
        <v>7665</v>
      </c>
      <c r="B2260" s="13" t="s">
        <v>7666</v>
      </c>
      <c r="C2260" t="s">
        <v>3313</v>
      </c>
    </row>
    <row r="2261" spans="1:3" ht="15">
      <c r="A2261" s="199" t="s">
        <v>7667</v>
      </c>
      <c r="B2261" s="13" t="s">
        <v>7668</v>
      </c>
      <c r="C2261" t="s">
        <v>3313</v>
      </c>
    </row>
    <row r="2262" spans="1:3" ht="15">
      <c r="A2262" s="199" t="s">
        <v>7669</v>
      </c>
      <c r="B2262" s="13" t="s">
        <v>7670</v>
      </c>
      <c r="C2262" t="s">
        <v>3382</v>
      </c>
    </row>
    <row r="2263" spans="1:3" ht="15">
      <c r="A2263" s="199" t="s">
        <v>7671</v>
      </c>
      <c r="B2263" s="13" t="s">
        <v>7672</v>
      </c>
      <c r="C2263" t="s">
        <v>3313</v>
      </c>
    </row>
    <row r="2264" spans="1:3" ht="15">
      <c r="A2264" s="199" t="s">
        <v>7673</v>
      </c>
      <c r="B2264" s="13" t="s">
        <v>7674</v>
      </c>
      <c r="C2264" t="s">
        <v>3313</v>
      </c>
    </row>
    <row r="2265" spans="1:3" ht="15">
      <c r="A2265" s="199" t="s">
        <v>7675</v>
      </c>
      <c r="B2265" s="13" t="s">
        <v>7676</v>
      </c>
      <c r="C2265" t="s">
        <v>3313</v>
      </c>
    </row>
    <row r="2266" spans="1:3" ht="15">
      <c r="A2266" s="199" t="s">
        <v>7677</v>
      </c>
      <c r="B2266" s="13" t="s">
        <v>7678</v>
      </c>
      <c r="C2266" t="s">
        <v>3313</v>
      </c>
    </row>
    <row r="2267" spans="1:3" ht="15">
      <c r="A2267" s="199" t="s">
        <v>7679</v>
      </c>
      <c r="B2267" s="13" t="s">
        <v>7680</v>
      </c>
      <c r="C2267" t="s">
        <v>3382</v>
      </c>
    </row>
    <row r="2268" spans="1:3" ht="15">
      <c r="A2268" s="199" t="s">
        <v>7681</v>
      </c>
      <c r="B2268" s="13" t="s">
        <v>7141</v>
      </c>
      <c r="C2268" t="s">
        <v>3313</v>
      </c>
    </row>
    <row r="2269" spans="1:3" ht="15">
      <c r="A2269" s="199" t="s">
        <v>7682</v>
      </c>
      <c r="B2269" s="13" t="s">
        <v>7683</v>
      </c>
      <c r="C2269" t="s">
        <v>3313</v>
      </c>
    </row>
    <row r="2270" spans="1:3" ht="15">
      <c r="A2270" s="199" t="s">
        <v>7684</v>
      </c>
      <c r="B2270" s="13" t="s">
        <v>7685</v>
      </c>
      <c r="C2270" t="s">
        <v>3382</v>
      </c>
    </row>
    <row r="2271" spans="1:3" ht="15">
      <c r="A2271" s="199" t="s">
        <v>7686</v>
      </c>
      <c r="B2271" s="13" t="s">
        <v>7687</v>
      </c>
      <c r="C2271" t="s">
        <v>3313</v>
      </c>
    </row>
    <row r="2272" spans="1:3" ht="15">
      <c r="A2272" s="199" t="s">
        <v>7688</v>
      </c>
      <c r="B2272" s="13" t="s">
        <v>7689</v>
      </c>
      <c r="C2272" t="s">
        <v>3313</v>
      </c>
    </row>
    <row r="2273" spans="1:3" ht="15">
      <c r="A2273" s="199" t="s">
        <v>7690</v>
      </c>
      <c r="B2273" s="13" t="s">
        <v>7691</v>
      </c>
      <c r="C2273" t="s">
        <v>3313</v>
      </c>
    </row>
    <row r="2274" spans="1:3" ht="15">
      <c r="A2274" s="199" t="s">
        <v>7692</v>
      </c>
      <c r="B2274" s="13" t="s">
        <v>7693</v>
      </c>
      <c r="C2274" t="s">
        <v>3313</v>
      </c>
    </row>
    <row r="2275" spans="1:3" ht="15">
      <c r="A2275" s="199" t="s">
        <v>7694</v>
      </c>
      <c r="B2275" s="13" t="s">
        <v>7695</v>
      </c>
      <c r="C2275" t="s">
        <v>3313</v>
      </c>
    </row>
    <row r="2276" spans="1:3" ht="15">
      <c r="A2276" s="199" t="s">
        <v>7696</v>
      </c>
      <c r="B2276" s="13" t="s">
        <v>7697</v>
      </c>
      <c r="C2276" t="s">
        <v>3313</v>
      </c>
    </row>
    <row r="2277" spans="1:3" ht="15">
      <c r="A2277" s="199" t="s">
        <v>7698</v>
      </c>
      <c r="B2277" s="13" t="s">
        <v>7699</v>
      </c>
      <c r="C2277" t="s">
        <v>3313</v>
      </c>
    </row>
    <row r="2278" spans="1:3" ht="15">
      <c r="A2278" s="199" t="s">
        <v>7700</v>
      </c>
      <c r="B2278" s="13" t="s">
        <v>7701</v>
      </c>
      <c r="C2278" t="s">
        <v>3313</v>
      </c>
    </row>
    <row r="2279" spans="1:3" ht="15">
      <c r="A2279" s="199" t="s">
        <v>7702</v>
      </c>
      <c r="B2279" s="13" t="s">
        <v>7703</v>
      </c>
      <c r="C2279" t="s">
        <v>3313</v>
      </c>
    </row>
    <row r="2280" spans="1:3" ht="15">
      <c r="A2280" s="199" t="s">
        <v>7704</v>
      </c>
      <c r="B2280" s="13" t="s">
        <v>7705</v>
      </c>
      <c r="C2280" t="s">
        <v>3313</v>
      </c>
    </row>
    <row r="2281" spans="1:3" ht="15">
      <c r="A2281" s="199" t="s">
        <v>7706</v>
      </c>
      <c r="B2281" s="13" t="s">
        <v>7707</v>
      </c>
      <c r="C2281" t="s">
        <v>3313</v>
      </c>
    </row>
    <row r="2282" spans="1:3" ht="15">
      <c r="A2282" s="199" t="s">
        <v>7708</v>
      </c>
      <c r="B2282" s="13" t="s">
        <v>7709</v>
      </c>
      <c r="C2282" t="s">
        <v>3313</v>
      </c>
    </row>
    <row r="2283" spans="1:3" ht="15">
      <c r="A2283" s="199" t="s">
        <v>7710</v>
      </c>
      <c r="B2283" s="13" t="s">
        <v>7711</v>
      </c>
      <c r="C2283" t="s">
        <v>3313</v>
      </c>
    </row>
    <row r="2284" spans="1:3" ht="15">
      <c r="A2284" s="199" t="s">
        <v>7712</v>
      </c>
      <c r="B2284" s="13" t="s">
        <v>7713</v>
      </c>
      <c r="C2284" t="s">
        <v>3313</v>
      </c>
    </row>
    <row r="2285" spans="1:3" ht="15">
      <c r="A2285" s="199" t="s">
        <v>7714</v>
      </c>
      <c r="B2285" s="13" t="s">
        <v>7715</v>
      </c>
      <c r="C2285" t="s">
        <v>3313</v>
      </c>
    </row>
    <row r="2286" spans="1:3" ht="15">
      <c r="A2286" s="199" t="s">
        <v>7716</v>
      </c>
      <c r="B2286" s="13" t="s">
        <v>7717</v>
      </c>
      <c r="C2286" t="s">
        <v>63</v>
      </c>
    </row>
    <row r="2287" spans="1:3" ht="15">
      <c r="A2287" s="199" t="s">
        <v>7718</v>
      </c>
      <c r="B2287" s="13" t="s">
        <v>7719</v>
      </c>
      <c r="C2287" t="s">
        <v>3313</v>
      </c>
    </row>
    <row r="2288" spans="1:3" ht="15">
      <c r="A2288" s="199" t="s">
        <v>7720</v>
      </c>
      <c r="B2288" s="13" t="s">
        <v>7721</v>
      </c>
      <c r="C2288" t="s">
        <v>3313</v>
      </c>
    </row>
    <row r="2289" spans="1:3" ht="15">
      <c r="A2289" s="199" t="s">
        <v>7722</v>
      </c>
      <c r="B2289" s="13" t="s">
        <v>7723</v>
      </c>
      <c r="C2289" t="s">
        <v>3313</v>
      </c>
    </row>
    <row r="2290" spans="1:3" ht="15">
      <c r="A2290" s="199" t="s">
        <v>7724</v>
      </c>
      <c r="B2290" s="13" t="s">
        <v>7725</v>
      </c>
      <c r="C2290" t="s">
        <v>3313</v>
      </c>
    </row>
    <row r="2291" spans="1:3" ht="15">
      <c r="A2291" s="199" t="s">
        <v>7726</v>
      </c>
      <c r="B2291" s="13" t="s">
        <v>5143</v>
      </c>
      <c r="C2291" t="s">
        <v>3313</v>
      </c>
    </row>
    <row r="2292" spans="1:3" ht="15">
      <c r="A2292" s="199" t="s">
        <v>7727</v>
      </c>
      <c r="B2292" s="13" t="s">
        <v>7728</v>
      </c>
      <c r="C2292" t="s">
        <v>3313</v>
      </c>
    </row>
    <row r="2293" spans="1:3" ht="15">
      <c r="A2293" s="199" t="s">
        <v>7729</v>
      </c>
      <c r="B2293" s="13" t="s">
        <v>7730</v>
      </c>
      <c r="C2293" t="s">
        <v>3313</v>
      </c>
    </row>
    <row r="2294" spans="1:3" ht="15">
      <c r="A2294" s="199" t="s">
        <v>7731</v>
      </c>
      <c r="B2294" s="13" t="s">
        <v>7732</v>
      </c>
      <c r="C2294" t="s">
        <v>3313</v>
      </c>
    </row>
    <row r="2295" spans="1:3" ht="15">
      <c r="A2295" s="199" t="s">
        <v>7733</v>
      </c>
      <c r="B2295" s="13" t="s">
        <v>7734</v>
      </c>
      <c r="C2295" t="s">
        <v>3313</v>
      </c>
    </row>
    <row r="2296" spans="1:3" ht="15">
      <c r="A2296" s="199" t="s">
        <v>7735</v>
      </c>
      <c r="B2296" s="13" t="s">
        <v>7736</v>
      </c>
      <c r="C2296" t="s">
        <v>3313</v>
      </c>
    </row>
    <row r="2297" spans="1:3" ht="15">
      <c r="A2297" s="199" t="s">
        <v>7737</v>
      </c>
      <c r="B2297" s="13" t="s">
        <v>7738</v>
      </c>
      <c r="C2297" t="s">
        <v>3313</v>
      </c>
    </row>
    <row r="2298" spans="1:3" ht="15">
      <c r="A2298" s="199" t="s">
        <v>7739</v>
      </c>
      <c r="B2298" s="13" t="s">
        <v>7740</v>
      </c>
      <c r="C2298" t="s">
        <v>3313</v>
      </c>
    </row>
    <row r="2299" spans="1:3" ht="15">
      <c r="A2299" s="199" t="s">
        <v>7741</v>
      </c>
      <c r="B2299" s="13" t="s">
        <v>7742</v>
      </c>
      <c r="C2299" t="s">
        <v>3313</v>
      </c>
    </row>
    <row r="2300" spans="1:3" ht="15">
      <c r="A2300" s="199" t="s">
        <v>7743</v>
      </c>
      <c r="B2300" s="13" t="s">
        <v>7744</v>
      </c>
      <c r="C2300" t="s">
        <v>3313</v>
      </c>
    </row>
    <row r="2301" spans="1:3" ht="15">
      <c r="A2301" s="199" t="s">
        <v>7745</v>
      </c>
      <c r="B2301" s="13" t="s">
        <v>7746</v>
      </c>
      <c r="C2301" t="s">
        <v>3313</v>
      </c>
    </row>
    <row r="2302" spans="1:3" ht="15">
      <c r="A2302" s="199" t="s">
        <v>7747</v>
      </c>
      <c r="B2302" s="13" t="s">
        <v>7748</v>
      </c>
      <c r="C2302" t="s">
        <v>3313</v>
      </c>
    </row>
    <row r="2303" spans="1:3" ht="15">
      <c r="A2303" s="199" t="s">
        <v>7749</v>
      </c>
      <c r="B2303" s="13" t="s">
        <v>7750</v>
      </c>
      <c r="C2303" t="s">
        <v>3313</v>
      </c>
    </row>
    <row r="2304" spans="1:3" ht="15">
      <c r="A2304" s="199" t="s">
        <v>7751</v>
      </c>
      <c r="B2304" s="13" t="s">
        <v>7752</v>
      </c>
      <c r="C2304" t="s">
        <v>3313</v>
      </c>
    </row>
    <row r="2305" spans="1:3" ht="15">
      <c r="A2305" s="199" t="s">
        <v>7753</v>
      </c>
      <c r="B2305" s="13" t="s">
        <v>7754</v>
      </c>
      <c r="C2305" t="s">
        <v>3313</v>
      </c>
    </row>
    <row r="2306" spans="1:3" ht="15">
      <c r="A2306" s="199" t="s">
        <v>7755</v>
      </c>
      <c r="B2306" s="13" t="s">
        <v>7756</v>
      </c>
      <c r="C2306" t="s">
        <v>3313</v>
      </c>
    </row>
    <row r="2307" spans="1:3" ht="15">
      <c r="A2307" s="199" t="s">
        <v>7757</v>
      </c>
      <c r="B2307" s="13" t="s">
        <v>7758</v>
      </c>
      <c r="C2307" t="s">
        <v>3313</v>
      </c>
    </row>
    <row r="2308" spans="1:3" ht="15">
      <c r="A2308" s="199" t="s">
        <v>7759</v>
      </c>
      <c r="B2308" s="13" t="s">
        <v>7760</v>
      </c>
      <c r="C2308" t="s">
        <v>3313</v>
      </c>
    </row>
    <row r="2309" spans="1:3" ht="15">
      <c r="A2309" s="199" t="s">
        <v>7761</v>
      </c>
      <c r="B2309" s="13" t="s">
        <v>7762</v>
      </c>
      <c r="C2309" t="s">
        <v>3313</v>
      </c>
    </row>
    <row r="2310" spans="1:3" ht="15">
      <c r="A2310" s="199" t="s">
        <v>7763</v>
      </c>
      <c r="B2310" s="13" t="s">
        <v>7764</v>
      </c>
      <c r="C2310" t="s">
        <v>3313</v>
      </c>
    </row>
    <row r="2311" spans="1:3" ht="15">
      <c r="A2311" s="199" t="s">
        <v>7765</v>
      </c>
      <c r="B2311" s="13" t="s">
        <v>7766</v>
      </c>
      <c r="C2311" t="s">
        <v>3313</v>
      </c>
    </row>
    <row r="2312" spans="1:3" ht="15">
      <c r="A2312" s="199" t="s">
        <v>7767</v>
      </c>
      <c r="B2312" s="13" t="s">
        <v>7768</v>
      </c>
      <c r="C2312" t="s">
        <v>3313</v>
      </c>
    </row>
    <row r="2313" spans="1:3" ht="15">
      <c r="A2313" s="199" t="s">
        <v>7769</v>
      </c>
      <c r="B2313" s="13" t="s">
        <v>7770</v>
      </c>
      <c r="C2313" t="s">
        <v>3313</v>
      </c>
    </row>
    <row r="2314" spans="1:3" ht="15">
      <c r="A2314" s="199" t="s">
        <v>7771</v>
      </c>
      <c r="B2314" s="13" t="s">
        <v>7772</v>
      </c>
      <c r="C2314" t="s">
        <v>3313</v>
      </c>
    </row>
    <row r="2315" spans="1:3" ht="15">
      <c r="A2315" s="199" t="s">
        <v>7773</v>
      </c>
      <c r="B2315" s="13" t="s">
        <v>7774</v>
      </c>
      <c r="C2315" t="s">
        <v>3313</v>
      </c>
    </row>
    <row r="2316" spans="1:3" ht="15">
      <c r="A2316" s="199" t="s">
        <v>7775</v>
      </c>
      <c r="B2316" s="13" t="s">
        <v>7776</v>
      </c>
      <c r="C2316" t="s">
        <v>3313</v>
      </c>
    </row>
    <row r="2317" spans="1:3" ht="15">
      <c r="A2317" s="199" t="s">
        <v>7777</v>
      </c>
      <c r="B2317" s="13" t="s">
        <v>7778</v>
      </c>
      <c r="C2317" t="s">
        <v>3313</v>
      </c>
    </row>
    <row r="2318" spans="1:3" ht="15">
      <c r="A2318" s="199" t="s">
        <v>7779</v>
      </c>
      <c r="B2318" s="13" t="s">
        <v>7780</v>
      </c>
      <c r="C2318" t="s">
        <v>3313</v>
      </c>
    </row>
    <row r="2319" spans="1:3" ht="15">
      <c r="A2319" s="199" t="s">
        <v>7781</v>
      </c>
      <c r="B2319" s="13" t="s">
        <v>7782</v>
      </c>
      <c r="C2319" t="s">
        <v>3313</v>
      </c>
    </row>
    <row r="2320" spans="1:3" ht="15">
      <c r="A2320" s="199" t="s">
        <v>7783</v>
      </c>
      <c r="B2320" s="13" t="s">
        <v>7784</v>
      </c>
      <c r="C2320" t="s">
        <v>3313</v>
      </c>
    </row>
    <row r="2321" spans="1:3" ht="15">
      <c r="A2321" s="199" t="s">
        <v>7785</v>
      </c>
      <c r="B2321" s="13" t="s">
        <v>7786</v>
      </c>
      <c r="C2321" t="s">
        <v>3313</v>
      </c>
    </row>
    <row r="2322" spans="1:3" ht="15">
      <c r="A2322" s="199" t="s">
        <v>7787</v>
      </c>
      <c r="B2322" s="13" t="s">
        <v>7788</v>
      </c>
      <c r="C2322" t="s">
        <v>3313</v>
      </c>
    </row>
    <row r="2323" spans="1:3" ht="15">
      <c r="A2323" s="199" t="s">
        <v>7789</v>
      </c>
      <c r="B2323" s="13" t="s">
        <v>7790</v>
      </c>
      <c r="C2323" t="s">
        <v>3313</v>
      </c>
    </row>
    <row r="2324" spans="1:3" ht="15">
      <c r="A2324" s="199" t="s">
        <v>7791</v>
      </c>
      <c r="B2324" s="13" t="s">
        <v>7792</v>
      </c>
      <c r="C2324" t="s">
        <v>3313</v>
      </c>
    </row>
    <row r="2325" spans="1:3" ht="15">
      <c r="A2325" s="199" t="s">
        <v>7793</v>
      </c>
      <c r="B2325" s="13" t="s">
        <v>7794</v>
      </c>
      <c r="C2325" t="s">
        <v>63</v>
      </c>
    </row>
    <row r="2326" spans="1:3" ht="15">
      <c r="A2326" s="199" t="s">
        <v>7795</v>
      </c>
      <c r="B2326" s="13" t="s">
        <v>7796</v>
      </c>
      <c r="C2326" t="s">
        <v>3382</v>
      </c>
    </row>
    <row r="2327" spans="1:3" ht="15">
      <c r="A2327" s="199" t="s">
        <v>7797</v>
      </c>
      <c r="B2327" s="13" t="s">
        <v>7798</v>
      </c>
      <c r="C2327" t="s">
        <v>3313</v>
      </c>
    </row>
    <row r="2328" spans="1:3" ht="15">
      <c r="A2328" s="199" t="s">
        <v>7799</v>
      </c>
      <c r="B2328" s="13" t="s">
        <v>7800</v>
      </c>
      <c r="C2328" t="s">
        <v>3313</v>
      </c>
    </row>
    <row r="2329" spans="1:3" ht="15">
      <c r="A2329" s="199" t="s">
        <v>7801</v>
      </c>
      <c r="B2329" s="13" t="s">
        <v>7802</v>
      </c>
      <c r="C2329" t="s">
        <v>3313</v>
      </c>
    </row>
    <row r="2330" spans="1:3" ht="15">
      <c r="A2330" s="199" t="s">
        <v>7803</v>
      </c>
      <c r="B2330" s="13" t="s">
        <v>7804</v>
      </c>
      <c r="C2330" t="s">
        <v>3313</v>
      </c>
    </row>
    <row r="2331" spans="1:3" ht="15">
      <c r="A2331" s="199" t="s">
        <v>7805</v>
      </c>
      <c r="B2331" s="13" t="s">
        <v>7806</v>
      </c>
      <c r="C2331" t="s">
        <v>3313</v>
      </c>
    </row>
    <row r="2332" spans="1:3" ht="15">
      <c r="A2332" s="199" t="s">
        <v>7807</v>
      </c>
      <c r="B2332" s="13" t="s">
        <v>7808</v>
      </c>
      <c r="C2332" t="s">
        <v>3313</v>
      </c>
    </row>
    <row r="2333" spans="1:3" ht="15">
      <c r="A2333" s="199" t="s">
        <v>7809</v>
      </c>
      <c r="B2333" s="13" t="s">
        <v>7810</v>
      </c>
      <c r="C2333" t="s">
        <v>3313</v>
      </c>
    </row>
    <row r="2334" spans="1:3" ht="15">
      <c r="A2334" s="199" t="s">
        <v>7811</v>
      </c>
      <c r="B2334" s="13" t="s">
        <v>7812</v>
      </c>
      <c r="C2334" t="s">
        <v>3313</v>
      </c>
    </row>
    <row r="2335" spans="1:3" ht="15">
      <c r="A2335" s="199" t="s">
        <v>7813</v>
      </c>
      <c r="B2335" s="13" t="s">
        <v>7814</v>
      </c>
      <c r="C2335" t="s">
        <v>3313</v>
      </c>
    </row>
    <row r="2336" spans="1:3" ht="15">
      <c r="A2336" s="199" t="s">
        <v>7815</v>
      </c>
      <c r="B2336" s="13" t="s">
        <v>7816</v>
      </c>
      <c r="C2336" t="s">
        <v>3313</v>
      </c>
    </row>
    <row r="2337" spans="1:3" ht="15">
      <c r="A2337" s="199" t="s">
        <v>7817</v>
      </c>
      <c r="B2337" s="13" t="s">
        <v>7818</v>
      </c>
      <c r="C2337" t="s">
        <v>3313</v>
      </c>
    </row>
    <row r="2338" spans="1:3" ht="15">
      <c r="A2338" s="199" t="s">
        <v>7819</v>
      </c>
      <c r="B2338" s="13" t="s">
        <v>7820</v>
      </c>
      <c r="C2338" t="s">
        <v>3313</v>
      </c>
    </row>
    <row r="2339" spans="1:3" ht="15">
      <c r="A2339" s="199" t="s">
        <v>7821</v>
      </c>
      <c r="B2339" s="13" t="s">
        <v>7822</v>
      </c>
      <c r="C2339" t="s">
        <v>3313</v>
      </c>
    </row>
    <row r="2340" spans="1:3" ht="15">
      <c r="A2340" s="199" t="s">
        <v>7823</v>
      </c>
      <c r="B2340" s="13" t="s">
        <v>7824</v>
      </c>
      <c r="C2340" t="s">
        <v>3313</v>
      </c>
    </row>
    <row r="2341" spans="1:3" ht="15">
      <c r="A2341" s="199" t="s">
        <v>7825</v>
      </c>
      <c r="B2341" s="13" t="s">
        <v>7826</v>
      </c>
      <c r="C2341" t="s">
        <v>3313</v>
      </c>
    </row>
    <row r="2342" spans="1:3" ht="15">
      <c r="A2342" s="199" t="s">
        <v>7827</v>
      </c>
      <c r="B2342" s="13" t="s">
        <v>7828</v>
      </c>
      <c r="C2342" t="s">
        <v>3313</v>
      </c>
    </row>
    <row r="2343" spans="1:3" ht="15">
      <c r="A2343" s="199" t="s">
        <v>7829</v>
      </c>
      <c r="B2343" s="13" t="s">
        <v>7830</v>
      </c>
      <c r="C2343" t="s">
        <v>3313</v>
      </c>
    </row>
    <row r="2344" spans="1:3" ht="15">
      <c r="A2344" s="199" t="s">
        <v>7831</v>
      </c>
      <c r="B2344" s="13" t="s">
        <v>7832</v>
      </c>
      <c r="C2344" t="s">
        <v>3313</v>
      </c>
    </row>
    <row r="2345" spans="1:3" ht="15">
      <c r="A2345" s="199" t="s">
        <v>7833</v>
      </c>
      <c r="B2345" s="13" t="s">
        <v>7834</v>
      </c>
      <c r="C2345" t="s">
        <v>3313</v>
      </c>
    </row>
    <row r="2346" spans="1:3" ht="15">
      <c r="A2346" s="199" t="s">
        <v>7835</v>
      </c>
      <c r="B2346" s="13" t="s">
        <v>7836</v>
      </c>
      <c r="C2346" t="s">
        <v>3313</v>
      </c>
    </row>
    <row r="2347" spans="1:3" ht="15">
      <c r="A2347" s="199" t="s">
        <v>7837</v>
      </c>
      <c r="B2347" s="13" t="s">
        <v>7838</v>
      </c>
      <c r="C2347" t="s">
        <v>3382</v>
      </c>
    </row>
    <row r="2348" spans="1:3" ht="15">
      <c r="A2348" s="199" t="s">
        <v>7839</v>
      </c>
      <c r="B2348" s="13" t="s">
        <v>7840</v>
      </c>
      <c r="C2348" t="s">
        <v>3313</v>
      </c>
    </row>
    <row r="2349" spans="1:3" ht="15">
      <c r="A2349" s="199" t="s">
        <v>7841</v>
      </c>
      <c r="B2349" s="13" t="s">
        <v>7842</v>
      </c>
      <c r="C2349" t="s">
        <v>3313</v>
      </c>
    </row>
    <row r="2350" spans="1:3" ht="15">
      <c r="A2350" s="199" t="s">
        <v>7843</v>
      </c>
      <c r="B2350" s="13" t="s">
        <v>7844</v>
      </c>
      <c r="C2350" t="s">
        <v>3313</v>
      </c>
    </row>
    <row r="2351" spans="1:3" ht="15">
      <c r="A2351" s="199" t="s">
        <v>7845</v>
      </c>
      <c r="B2351" s="13" t="s">
        <v>7846</v>
      </c>
      <c r="C2351" t="s">
        <v>3313</v>
      </c>
    </row>
    <row r="2352" spans="1:3" ht="15">
      <c r="A2352" s="199" t="s">
        <v>7847</v>
      </c>
      <c r="B2352" s="13" t="s">
        <v>7848</v>
      </c>
      <c r="C2352" t="s">
        <v>3313</v>
      </c>
    </row>
    <row r="2353" spans="1:3" ht="15">
      <c r="A2353" s="199" t="s">
        <v>7849</v>
      </c>
      <c r="B2353" s="13" t="s">
        <v>7850</v>
      </c>
      <c r="C2353" t="s">
        <v>3313</v>
      </c>
    </row>
    <row r="2354" spans="1:3" ht="15">
      <c r="A2354" s="199" t="s">
        <v>7851</v>
      </c>
      <c r="B2354" s="13" t="s">
        <v>7852</v>
      </c>
      <c r="C2354" t="s">
        <v>3382</v>
      </c>
    </row>
    <row r="2355" spans="1:3" ht="15">
      <c r="A2355" s="199" t="s">
        <v>7853</v>
      </c>
      <c r="B2355" s="13" t="s">
        <v>7854</v>
      </c>
      <c r="C2355" t="s">
        <v>3313</v>
      </c>
    </row>
    <row r="2356" spans="1:3" ht="15">
      <c r="A2356" s="199" t="s">
        <v>7855</v>
      </c>
      <c r="B2356" s="13" t="s">
        <v>7856</v>
      </c>
      <c r="C2356" t="s">
        <v>3313</v>
      </c>
    </row>
    <row r="2357" spans="1:3" ht="15">
      <c r="A2357" s="199" t="s">
        <v>7857</v>
      </c>
      <c r="B2357" s="13" t="s">
        <v>7858</v>
      </c>
      <c r="C2357" t="s">
        <v>3313</v>
      </c>
    </row>
    <row r="2358" spans="1:3" ht="15">
      <c r="A2358" s="199" t="s">
        <v>7859</v>
      </c>
      <c r="B2358" s="13" t="s">
        <v>7860</v>
      </c>
      <c r="C2358" t="s">
        <v>3313</v>
      </c>
    </row>
    <row r="2359" spans="1:3" ht="15">
      <c r="A2359" s="199" t="s">
        <v>7861</v>
      </c>
      <c r="B2359" s="13" t="s">
        <v>7862</v>
      </c>
      <c r="C2359" t="s">
        <v>3313</v>
      </c>
    </row>
    <row r="2360" spans="1:3" ht="15">
      <c r="A2360" s="199" t="s">
        <v>7863</v>
      </c>
      <c r="B2360" s="13" t="s">
        <v>7864</v>
      </c>
      <c r="C2360" t="s">
        <v>3382</v>
      </c>
    </row>
    <row r="2361" spans="1:3" ht="15">
      <c r="A2361" s="199" t="s">
        <v>7865</v>
      </c>
      <c r="B2361" s="13" t="s">
        <v>7866</v>
      </c>
      <c r="C2361" t="s">
        <v>3313</v>
      </c>
    </row>
    <row r="2362" spans="1:3" ht="15">
      <c r="A2362" s="199" t="s">
        <v>7867</v>
      </c>
      <c r="B2362" s="13" t="s">
        <v>7868</v>
      </c>
      <c r="C2362" t="s">
        <v>3313</v>
      </c>
    </row>
    <row r="2363" spans="1:3" ht="15">
      <c r="A2363" s="199" t="s">
        <v>7869</v>
      </c>
      <c r="B2363" s="13" t="s">
        <v>7870</v>
      </c>
      <c r="C2363" t="s">
        <v>3313</v>
      </c>
    </row>
    <row r="2364" spans="1:3" ht="15">
      <c r="A2364" s="199" t="s">
        <v>7871</v>
      </c>
      <c r="B2364" s="13" t="s">
        <v>7872</v>
      </c>
      <c r="C2364" t="s">
        <v>3313</v>
      </c>
    </row>
    <row r="2365" spans="1:3" ht="15">
      <c r="A2365" s="199" t="s">
        <v>7873</v>
      </c>
      <c r="B2365" s="13" t="s">
        <v>7874</v>
      </c>
      <c r="C2365" t="s">
        <v>3313</v>
      </c>
    </row>
    <row r="2366" spans="1:3" ht="15">
      <c r="A2366" s="199" t="s">
        <v>7875</v>
      </c>
      <c r="B2366" s="13" t="s">
        <v>7876</v>
      </c>
      <c r="C2366" t="s">
        <v>3313</v>
      </c>
    </row>
    <row r="2367" spans="1:3" ht="15">
      <c r="A2367" s="199" t="s">
        <v>7877</v>
      </c>
      <c r="B2367" s="13" t="s">
        <v>7878</v>
      </c>
      <c r="C2367" t="s">
        <v>3313</v>
      </c>
    </row>
    <row r="2368" spans="1:3" ht="15">
      <c r="A2368" s="199" t="s">
        <v>7879</v>
      </c>
      <c r="B2368" s="13" t="s">
        <v>7880</v>
      </c>
      <c r="C2368" t="s">
        <v>3382</v>
      </c>
    </row>
    <row r="2369" spans="1:3" ht="15">
      <c r="A2369" s="199" t="s">
        <v>7881</v>
      </c>
      <c r="B2369" s="13" t="s">
        <v>7882</v>
      </c>
      <c r="C2369" t="s">
        <v>3313</v>
      </c>
    </row>
    <row r="2370" spans="1:3" ht="15">
      <c r="A2370" s="199" t="s">
        <v>7883</v>
      </c>
      <c r="B2370" s="13" t="s">
        <v>7884</v>
      </c>
      <c r="C2370" t="s">
        <v>3313</v>
      </c>
    </row>
    <row r="2371" spans="1:3" ht="15">
      <c r="A2371" s="199" t="s">
        <v>7885</v>
      </c>
      <c r="B2371" s="13" t="s">
        <v>7886</v>
      </c>
      <c r="C2371" t="s">
        <v>3313</v>
      </c>
    </row>
    <row r="2372" spans="1:3" ht="15">
      <c r="A2372" s="199" t="s">
        <v>7887</v>
      </c>
      <c r="B2372" s="13" t="s">
        <v>7888</v>
      </c>
      <c r="C2372" t="s">
        <v>3313</v>
      </c>
    </row>
    <row r="2373" spans="1:3" ht="15">
      <c r="A2373" s="199" t="s">
        <v>7889</v>
      </c>
      <c r="B2373" s="13" t="s">
        <v>7890</v>
      </c>
      <c r="C2373" t="s">
        <v>3313</v>
      </c>
    </row>
    <row r="2374" spans="1:3" ht="15">
      <c r="A2374" s="199" t="s">
        <v>7891</v>
      </c>
      <c r="B2374" s="13" t="s">
        <v>7892</v>
      </c>
      <c r="C2374" t="s">
        <v>3313</v>
      </c>
    </row>
    <row r="2375" spans="1:3" ht="15">
      <c r="A2375" s="199" t="s">
        <v>7893</v>
      </c>
      <c r="B2375" s="13" t="s">
        <v>7894</v>
      </c>
      <c r="C2375" t="s">
        <v>3382</v>
      </c>
    </row>
    <row r="2376" spans="1:3" ht="15">
      <c r="A2376" s="199" t="s">
        <v>7895</v>
      </c>
      <c r="B2376" s="13" t="s">
        <v>7896</v>
      </c>
      <c r="C2376" t="s">
        <v>3313</v>
      </c>
    </row>
    <row r="2377" spans="1:3" ht="15">
      <c r="A2377" s="199" t="s">
        <v>7897</v>
      </c>
      <c r="B2377" s="13" t="s">
        <v>7898</v>
      </c>
      <c r="C2377" t="s">
        <v>3313</v>
      </c>
    </row>
    <row r="2378" spans="1:3" ht="15">
      <c r="A2378" s="199" t="s">
        <v>7899</v>
      </c>
      <c r="B2378" s="13" t="s">
        <v>7900</v>
      </c>
      <c r="C2378" t="s">
        <v>3313</v>
      </c>
    </row>
    <row r="2379" spans="1:3" ht="15">
      <c r="A2379" s="199" t="s">
        <v>7901</v>
      </c>
      <c r="B2379" s="13" t="s">
        <v>7902</v>
      </c>
      <c r="C2379" t="s">
        <v>3313</v>
      </c>
    </row>
    <row r="2380" spans="1:3" ht="15">
      <c r="A2380" s="199" t="s">
        <v>7903</v>
      </c>
      <c r="B2380" s="13" t="s">
        <v>7904</v>
      </c>
      <c r="C2380" t="s">
        <v>3313</v>
      </c>
    </row>
    <row r="2381" spans="1:3" ht="15">
      <c r="A2381" s="199" t="s">
        <v>7905</v>
      </c>
      <c r="B2381" s="13" t="s">
        <v>7906</v>
      </c>
      <c r="C2381" t="s">
        <v>3313</v>
      </c>
    </row>
    <row r="2382" spans="1:3" ht="15">
      <c r="A2382" s="199" t="s">
        <v>7907</v>
      </c>
      <c r="B2382" s="13" t="s">
        <v>7908</v>
      </c>
      <c r="C2382" t="s">
        <v>3313</v>
      </c>
    </row>
    <row r="2383" spans="1:3" ht="15">
      <c r="A2383" s="199" t="s">
        <v>7909</v>
      </c>
      <c r="B2383" s="13" t="s">
        <v>7910</v>
      </c>
      <c r="C2383" t="s">
        <v>3313</v>
      </c>
    </row>
    <row r="2384" spans="1:3" ht="15">
      <c r="A2384" s="199" t="s">
        <v>7911</v>
      </c>
      <c r="B2384" s="13" t="s">
        <v>7912</v>
      </c>
      <c r="C2384" t="s">
        <v>3313</v>
      </c>
    </row>
    <row r="2385" spans="1:3" ht="15">
      <c r="A2385" s="199" t="s">
        <v>7913</v>
      </c>
      <c r="B2385" s="13" t="s">
        <v>7914</v>
      </c>
      <c r="C2385" t="s">
        <v>3382</v>
      </c>
    </row>
    <row r="2386" spans="1:3" ht="15">
      <c r="A2386" s="199" t="s">
        <v>7915</v>
      </c>
      <c r="B2386" s="13" t="s">
        <v>7916</v>
      </c>
      <c r="C2386" t="s">
        <v>3313</v>
      </c>
    </row>
    <row r="2387" spans="1:3" ht="15">
      <c r="A2387" s="199" t="s">
        <v>7917</v>
      </c>
      <c r="B2387" s="13" t="s">
        <v>7918</v>
      </c>
      <c r="C2387" t="s">
        <v>3313</v>
      </c>
    </row>
    <row r="2388" spans="1:3" ht="15">
      <c r="A2388" s="199" t="s">
        <v>7919</v>
      </c>
      <c r="B2388" s="13" t="s">
        <v>7920</v>
      </c>
      <c r="C2388" t="s">
        <v>3313</v>
      </c>
    </row>
    <row r="2389" spans="1:3" ht="15">
      <c r="A2389" s="199" t="s">
        <v>7921</v>
      </c>
      <c r="B2389" s="13" t="s">
        <v>7922</v>
      </c>
      <c r="C2389" t="s">
        <v>3313</v>
      </c>
    </row>
    <row r="2390" spans="1:3" ht="15">
      <c r="A2390" s="199" t="s">
        <v>7923</v>
      </c>
      <c r="B2390" s="13" t="s">
        <v>7924</v>
      </c>
      <c r="C2390" t="s">
        <v>3313</v>
      </c>
    </row>
    <row r="2391" spans="1:3" ht="15">
      <c r="A2391" s="199" t="s">
        <v>7925</v>
      </c>
      <c r="B2391" s="13" t="s">
        <v>7926</v>
      </c>
      <c r="C2391" t="s">
        <v>3313</v>
      </c>
    </row>
    <row r="2392" spans="1:3" ht="15">
      <c r="A2392" s="199" t="s">
        <v>7927</v>
      </c>
      <c r="B2392" s="13" t="s">
        <v>7928</v>
      </c>
      <c r="C2392" t="s">
        <v>3313</v>
      </c>
    </row>
    <row r="2393" spans="1:3" ht="15">
      <c r="A2393" s="199" t="s">
        <v>7929</v>
      </c>
      <c r="B2393" s="13" t="s">
        <v>7930</v>
      </c>
      <c r="C2393" t="s">
        <v>3382</v>
      </c>
    </row>
    <row r="2394" spans="1:3" ht="15">
      <c r="A2394" s="199" t="s">
        <v>7931</v>
      </c>
      <c r="B2394" s="13" t="s">
        <v>7932</v>
      </c>
      <c r="C2394" t="s">
        <v>3313</v>
      </c>
    </row>
    <row r="2395" spans="1:3" ht="15">
      <c r="A2395" s="199" t="s">
        <v>7933</v>
      </c>
      <c r="B2395" s="13" t="s">
        <v>7934</v>
      </c>
      <c r="C2395" t="s">
        <v>3313</v>
      </c>
    </row>
    <row r="2396" spans="1:3" ht="15">
      <c r="A2396" s="199" t="s">
        <v>7935</v>
      </c>
      <c r="B2396" s="13" t="s">
        <v>7936</v>
      </c>
      <c r="C2396" t="s">
        <v>3313</v>
      </c>
    </row>
    <row r="2397" spans="1:3" ht="15">
      <c r="A2397" s="199" t="s">
        <v>7937</v>
      </c>
      <c r="B2397" s="13" t="s">
        <v>7938</v>
      </c>
      <c r="C2397" t="s">
        <v>3313</v>
      </c>
    </row>
    <row r="2398" spans="1:3" ht="15">
      <c r="A2398" s="199" t="s">
        <v>7939</v>
      </c>
      <c r="B2398" s="13" t="s">
        <v>7940</v>
      </c>
      <c r="C2398" t="s">
        <v>3313</v>
      </c>
    </row>
    <row r="2399" spans="1:3" ht="15">
      <c r="A2399" s="199" t="s">
        <v>7941</v>
      </c>
      <c r="B2399" s="13" t="s">
        <v>7942</v>
      </c>
      <c r="C2399" t="s">
        <v>3382</v>
      </c>
    </row>
    <row r="2400" spans="1:3" ht="15">
      <c r="A2400" s="199" t="s">
        <v>7943</v>
      </c>
      <c r="B2400" s="13" t="s">
        <v>5969</v>
      </c>
      <c r="C2400" t="s">
        <v>3313</v>
      </c>
    </row>
    <row r="2401" spans="1:3" ht="15">
      <c r="A2401" s="199" t="s">
        <v>7944</v>
      </c>
      <c r="B2401" s="13" t="s">
        <v>7945</v>
      </c>
      <c r="C2401" t="s">
        <v>3313</v>
      </c>
    </row>
    <row r="2402" spans="1:3" ht="15">
      <c r="A2402" s="199" t="s">
        <v>7946</v>
      </c>
      <c r="B2402" s="13" t="s">
        <v>7947</v>
      </c>
      <c r="C2402" t="s">
        <v>3313</v>
      </c>
    </row>
    <row r="2403" spans="1:3" ht="15">
      <c r="A2403" s="199" t="s">
        <v>7948</v>
      </c>
      <c r="B2403" s="13" t="s">
        <v>7949</v>
      </c>
      <c r="C2403" t="s">
        <v>3313</v>
      </c>
    </row>
    <row r="2404" spans="1:3" ht="15">
      <c r="A2404" s="199" t="s">
        <v>7950</v>
      </c>
      <c r="B2404" s="13" t="s">
        <v>7951</v>
      </c>
      <c r="C2404" t="s">
        <v>3313</v>
      </c>
    </row>
    <row r="2405" spans="1:3" ht="15">
      <c r="A2405" s="199" t="s">
        <v>7952</v>
      </c>
      <c r="B2405" s="13" t="s">
        <v>7953</v>
      </c>
      <c r="C2405" t="s">
        <v>3382</v>
      </c>
    </row>
    <row r="2406" spans="1:3" ht="15">
      <c r="A2406" s="199" t="s">
        <v>7954</v>
      </c>
      <c r="B2406" s="13" t="s">
        <v>5969</v>
      </c>
      <c r="C2406" t="s">
        <v>3313</v>
      </c>
    </row>
    <row r="2407" spans="1:3" ht="15">
      <c r="A2407" s="199" t="s">
        <v>7955</v>
      </c>
      <c r="B2407" s="13" t="s">
        <v>7956</v>
      </c>
      <c r="C2407" t="s">
        <v>3313</v>
      </c>
    </row>
    <row r="2408" spans="1:3" ht="15">
      <c r="A2408" s="199" t="s">
        <v>7957</v>
      </c>
      <c r="B2408" s="13" t="s">
        <v>7958</v>
      </c>
      <c r="C2408" t="s">
        <v>3313</v>
      </c>
    </row>
    <row r="2409" spans="1:3" ht="15">
      <c r="A2409" s="199" t="s">
        <v>7959</v>
      </c>
      <c r="B2409" s="13" t="s">
        <v>7960</v>
      </c>
      <c r="C2409" t="s">
        <v>3313</v>
      </c>
    </row>
    <row r="2410" spans="1:3" ht="15">
      <c r="A2410" s="199" t="s">
        <v>7961</v>
      </c>
      <c r="B2410" s="13" t="s">
        <v>7962</v>
      </c>
      <c r="C2410" t="s">
        <v>3313</v>
      </c>
    </row>
    <row r="2411" spans="1:3" ht="15">
      <c r="A2411" s="199" t="s">
        <v>7963</v>
      </c>
      <c r="B2411" s="13" t="s">
        <v>7964</v>
      </c>
      <c r="C2411" t="s">
        <v>3313</v>
      </c>
    </row>
    <row r="2412" spans="1:3" ht="15">
      <c r="A2412" s="199" t="s">
        <v>7965</v>
      </c>
      <c r="B2412" s="13" t="s">
        <v>7966</v>
      </c>
      <c r="C2412" t="s">
        <v>3313</v>
      </c>
    </row>
    <row r="2413" spans="1:3" ht="15">
      <c r="A2413" s="199" t="s">
        <v>7967</v>
      </c>
      <c r="B2413" s="13" t="s">
        <v>7968</v>
      </c>
      <c r="C2413" t="s">
        <v>3313</v>
      </c>
    </row>
    <row r="2414" spans="1:3" ht="15">
      <c r="A2414" s="199" t="s">
        <v>7969</v>
      </c>
      <c r="B2414" s="13" t="s">
        <v>7970</v>
      </c>
      <c r="C2414" t="s">
        <v>3313</v>
      </c>
    </row>
    <row r="2415" spans="1:3" ht="15">
      <c r="A2415" s="199" t="s">
        <v>7971</v>
      </c>
      <c r="B2415" s="13" t="s">
        <v>7972</v>
      </c>
      <c r="C2415" t="s">
        <v>3313</v>
      </c>
    </row>
    <row r="2416" spans="1:3" ht="15">
      <c r="A2416" s="199" t="s">
        <v>7973</v>
      </c>
      <c r="B2416" s="13" t="s">
        <v>7974</v>
      </c>
      <c r="C2416" t="s">
        <v>3313</v>
      </c>
    </row>
    <row r="2417" spans="1:3" ht="15">
      <c r="A2417" s="199" t="s">
        <v>7975</v>
      </c>
      <c r="B2417" s="13" t="s">
        <v>7976</v>
      </c>
      <c r="C2417" t="s">
        <v>3382</v>
      </c>
    </row>
    <row r="2418" spans="1:3" ht="15">
      <c r="A2418" s="199" t="s">
        <v>7977</v>
      </c>
      <c r="B2418" s="13" t="s">
        <v>7978</v>
      </c>
      <c r="C2418" t="s">
        <v>3313</v>
      </c>
    </row>
    <row r="2419" spans="1:3" ht="15">
      <c r="A2419" s="199" t="s">
        <v>7979</v>
      </c>
      <c r="B2419" s="13" t="s">
        <v>7980</v>
      </c>
      <c r="C2419" t="s">
        <v>3313</v>
      </c>
    </row>
    <row r="2420" spans="1:3" ht="15">
      <c r="A2420" s="199" t="s">
        <v>7981</v>
      </c>
      <c r="B2420" s="13" t="s">
        <v>7982</v>
      </c>
      <c r="C2420" t="s">
        <v>3313</v>
      </c>
    </row>
    <row r="2421" spans="1:3" ht="15">
      <c r="A2421" s="199" t="s">
        <v>7983</v>
      </c>
      <c r="B2421" s="13" t="s">
        <v>7984</v>
      </c>
      <c r="C2421" t="s">
        <v>3313</v>
      </c>
    </row>
    <row r="2422" spans="1:3" ht="15">
      <c r="A2422" s="199" t="s">
        <v>7985</v>
      </c>
      <c r="B2422" s="13" t="s">
        <v>7986</v>
      </c>
      <c r="C2422" t="s">
        <v>3313</v>
      </c>
    </row>
    <row r="2423" spans="1:3" ht="15">
      <c r="A2423" s="199" t="s">
        <v>7987</v>
      </c>
      <c r="B2423" s="13" t="s">
        <v>7988</v>
      </c>
      <c r="C2423" t="s">
        <v>3313</v>
      </c>
    </row>
    <row r="2424" spans="1:3" ht="15">
      <c r="A2424" s="199" t="s">
        <v>7989</v>
      </c>
      <c r="B2424" s="13" t="s">
        <v>7990</v>
      </c>
      <c r="C2424" t="s">
        <v>3313</v>
      </c>
    </row>
    <row r="2425" spans="1:3" ht="15">
      <c r="A2425" s="199" t="s">
        <v>7991</v>
      </c>
      <c r="B2425" s="13" t="s">
        <v>7992</v>
      </c>
      <c r="C2425" t="s">
        <v>3313</v>
      </c>
    </row>
    <row r="2426" spans="1:3" ht="15">
      <c r="A2426" s="199" t="s">
        <v>7993</v>
      </c>
      <c r="B2426" s="13" t="s">
        <v>7994</v>
      </c>
      <c r="C2426" t="s">
        <v>3313</v>
      </c>
    </row>
    <row r="2427" spans="1:3" ht="15">
      <c r="A2427" s="199" t="s">
        <v>7995</v>
      </c>
      <c r="B2427" s="13" t="s">
        <v>7996</v>
      </c>
      <c r="C2427" t="s">
        <v>3382</v>
      </c>
    </row>
    <row r="2428" spans="1:3" ht="15">
      <c r="A2428" s="199" t="s">
        <v>7997</v>
      </c>
      <c r="B2428" s="13" t="s">
        <v>7998</v>
      </c>
      <c r="C2428" t="s">
        <v>3313</v>
      </c>
    </row>
    <row r="2429" spans="1:3" ht="15">
      <c r="A2429" s="199" t="s">
        <v>7999</v>
      </c>
      <c r="B2429" s="13" t="s">
        <v>8000</v>
      </c>
      <c r="C2429" t="s">
        <v>3313</v>
      </c>
    </row>
    <row r="2430" spans="1:3" ht="15">
      <c r="A2430" s="199" t="s">
        <v>8001</v>
      </c>
      <c r="B2430" s="13" t="s">
        <v>8002</v>
      </c>
      <c r="C2430" t="s">
        <v>3313</v>
      </c>
    </row>
    <row r="2431" spans="1:3" ht="15">
      <c r="A2431" s="199" t="s">
        <v>8003</v>
      </c>
      <c r="B2431" s="13" t="s">
        <v>8004</v>
      </c>
      <c r="C2431" t="s">
        <v>3313</v>
      </c>
    </row>
    <row r="2432" spans="1:3" ht="15">
      <c r="A2432" s="199" t="s">
        <v>8005</v>
      </c>
      <c r="B2432" s="13" t="s">
        <v>8006</v>
      </c>
      <c r="C2432" t="s">
        <v>3313</v>
      </c>
    </row>
    <row r="2433" spans="1:3" ht="15">
      <c r="A2433" s="199" t="s">
        <v>8007</v>
      </c>
      <c r="B2433" s="13" t="s">
        <v>8008</v>
      </c>
      <c r="C2433" t="s">
        <v>3313</v>
      </c>
    </row>
    <row r="2434" spans="1:3" ht="15">
      <c r="A2434" s="199" t="s">
        <v>8009</v>
      </c>
      <c r="B2434" s="13" t="s">
        <v>8010</v>
      </c>
      <c r="C2434" t="s">
        <v>3382</v>
      </c>
    </row>
    <row r="2435" spans="1:3" ht="15">
      <c r="A2435" s="199" t="s">
        <v>8011</v>
      </c>
      <c r="B2435" s="13" t="s">
        <v>8012</v>
      </c>
      <c r="C2435" t="s">
        <v>3313</v>
      </c>
    </row>
    <row r="2436" spans="1:3" ht="15">
      <c r="A2436" s="199" t="s">
        <v>8013</v>
      </c>
      <c r="B2436" s="13" t="s">
        <v>8014</v>
      </c>
      <c r="C2436" t="s">
        <v>3313</v>
      </c>
    </row>
    <row r="2437" spans="1:3" ht="15">
      <c r="A2437" s="199" t="s">
        <v>8015</v>
      </c>
      <c r="B2437" s="13" t="s">
        <v>8016</v>
      </c>
      <c r="C2437" t="s">
        <v>3313</v>
      </c>
    </row>
    <row r="2438" spans="1:3" ht="15">
      <c r="A2438" s="199" t="s">
        <v>8017</v>
      </c>
      <c r="B2438" s="13" t="s">
        <v>8018</v>
      </c>
      <c r="C2438" t="s">
        <v>3313</v>
      </c>
    </row>
    <row r="2439" spans="1:3" ht="15">
      <c r="A2439" s="199" t="s">
        <v>8019</v>
      </c>
      <c r="B2439" s="13" t="s">
        <v>8020</v>
      </c>
      <c r="C2439" t="s">
        <v>3313</v>
      </c>
    </row>
    <row r="2440" spans="1:3" ht="15">
      <c r="A2440" s="199" t="s">
        <v>8021</v>
      </c>
      <c r="B2440" s="13" t="s">
        <v>8022</v>
      </c>
      <c r="C2440" t="s">
        <v>3313</v>
      </c>
    </row>
    <row r="2441" spans="1:3" ht="15">
      <c r="A2441" s="199" t="s">
        <v>8023</v>
      </c>
      <c r="B2441" s="13" t="s">
        <v>8024</v>
      </c>
      <c r="C2441" t="s">
        <v>3313</v>
      </c>
    </row>
    <row r="2442" spans="1:3" ht="15">
      <c r="A2442" s="199" t="s">
        <v>8025</v>
      </c>
      <c r="B2442" s="13" t="s">
        <v>8026</v>
      </c>
      <c r="C2442" t="s">
        <v>3313</v>
      </c>
    </row>
    <row r="2443" spans="1:3" ht="15">
      <c r="A2443" s="199" t="s">
        <v>8027</v>
      </c>
      <c r="B2443" s="13" t="s">
        <v>8028</v>
      </c>
      <c r="C2443" t="s">
        <v>3313</v>
      </c>
    </row>
    <row r="2444" spans="1:3" ht="15">
      <c r="A2444" s="199" t="s">
        <v>8029</v>
      </c>
      <c r="B2444" s="13" t="s">
        <v>8030</v>
      </c>
      <c r="C2444" t="s">
        <v>3313</v>
      </c>
    </row>
    <row r="2445" spans="1:3" ht="15">
      <c r="A2445" s="199" t="s">
        <v>8031</v>
      </c>
      <c r="B2445" s="13" t="s">
        <v>8032</v>
      </c>
      <c r="C2445" t="s">
        <v>3382</v>
      </c>
    </row>
    <row r="2446" spans="1:3" ht="15">
      <c r="A2446" s="199" t="s">
        <v>8033</v>
      </c>
      <c r="B2446" s="13" t="s">
        <v>8034</v>
      </c>
      <c r="C2446" t="s">
        <v>3313</v>
      </c>
    </row>
    <row r="2447" spans="1:3" ht="15">
      <c r="A2447" s="199" t="s">
        <v>8035</v>
      </c>
      <c r="B2447" s="13" t="s">
        <v>8036</v>
      </c>
      <c r="C2447" t="s">
        <v>3313</v>
      </c>
    </row>
    <row r="2448" spans="1:3" ht="15">
      <c r="A2448" s="199" t="s">
        <v>8037</v>
      </c>
      <c r="B2448" s="13" t="s">
        <v>8038</v>
      </c>
      <c r="C2448" t="s">
        <v>3313</v>
      </c>
    </row>
    <row r="2449" spans="1:3" ht="15">
      <c r="A2449" s="199" t="s">
        <v>8039</v>
      </c>
      <c r="B2449" s="13" t="s">
        <v>8040</v>
      </c>
      <c r="C2449" t="s">
        <v>3313</v>
      </c>
    </row>
    <row r="2450" spans="1:3" ht="15">
      <c r="A2450" s="199" t="s">
        <v>8041</v>
      </c>
      <c r="B2450" s="13" t="s">
        <v>8042</v>
      </c>
      <c r="C2450" t="s">
        <v>3313</v>
      </c>
    </row>
    <row r="2451" spans="1:3" ht="15">
      <c r="A2451" s="199" t="s">
        <v>8043</v>
      </c>
      <c r="B2451" s="13" t="s">
        <v>8044</v>
      </c>
      <c r="C2451" t="s">
        <v>3313</v>
      </c>
    </row>
    <row r="2452" spans="1:3" ht="15">
      <c r="A2452" s="199" t="s">
        <v>8045</v>
      </c>
      <c r="B2452" s="13" t="s">
        <v>8046</v>
      </c>
      <c r="C2452" t="s">
        <v>3382</v>
      </c>
    </row>
    <row r="2453" spans="1:3" ht="15">
      <c r="A2453" s="199" t="s">
        <v>8047</v>
      </c>
      <c r="B2453" s="13" t="s">
        <v>8048</v>
      </c>
      <c r="C2453" t="s">
        <v>3313</v>
      </c>
    </row>
    <row r="2454" spans="1:3" ht="15">
      <c r="A2454" s="199" t="s">
        <v>8049</v>
      </c>
      <c r="B2454" s="13" t="s">
        <v>8050</v>
      </c>
      <c r="C2454" t="s">
        <v>3313</v>
      </c>
    </row>
    <row r="2455" spans="1:3" ht="15">
      <c r="A2455" s="199" t="s">
        <v>8051</v>
      </c>
      <c r="B2455" s="13" t="s">
        <v>8052</v>
      </c>
      <c r="C2455" t="s">
        <v>3313</v>
      </c>
    </row>
    <row r="2456" spans="1:3" ht="15">
      <c r="A2456" s="199" t="s">
        <v>8053</v>
      </c>
      <c r="B2456" s="13" t="s">
        <v>8054</v>
      </c>
      <c r="C2456" t="s">
        <v>3313</v>
      </c>
    </row>
    <row r="2457" spans="1:3" ht="15">
      <c r="A2457" s="199" t="s">
        <v>8055</v>
      </c>
      <c r="B2457" s="13" t="s">
        <v>8056</v>
      </c>
      <c r="C2457" t="s">
        <v>3313</v>
      </c>
    </row>
    <row r="2458" spans="1:3" ht="15">
      <c r="A2458" s="199" t="s">
        <v>8057</v>
      </c>
      <c r="B2458" s="13" t="s">
        <v>8058</v>
      </c>
      <c r="C2458" t="s">
        <v>3313</v>
      </c>
    </row>
    <row r="2459" spans="1:3" ht="15">
      <c r="A2459" s="199" t="s">
        <v>8059</v>
      </c>
      <c r="B2459" s="13" t="s">
        <v>8060</v>
      </c>
      <c r="C2459" t="s">
        <v>3313</v>
      </c>
    </row>
    <row r="2460" spans="1:3" ht="15">
      <c r="A2460" s="199" t="s">
        <v>8061</v>
      </c>
      <c r="B2460" s="13" t="s">
        <v>8062</v>
      </c>
      <c r="C2460" t="s">
        <v>3382</v>
      </c>
    </row>
    <row r="2461" spans="1:3" ht="15">
      <c r="A2461" s="199" t="s">
        <v>8063</v>
      </c>
      <c r="B2461" s="13" t="s">
        <v>8064</v>
      </c>
      <c r="C2461" t="s">
        <v>3313</v>
      </c>
    </row>
    <row r="2462" spans="1:3" ht="15">
      <c r="A2462" s="199" t="s">
        <v>8065</v>
      </c>
      <c r="B2462" s="13" t="s">
        <v>8066</v>
      </c>
      <c r="C2462" t="s">
        <v>3313</v>
      </c>
    </row>
    <row r="2463" spans="1:3" ht="15">
      <c r="A2463" s="199" t="s">
        <v>8067</v>
      </c>
      <c r="B2463" s="13" t="s">
        <v>8068</v>
      </c>
      <c r="C2463" t="s">
        <v>3313</v>
      </c>
    </row>
    <row r="2464" spans="1:3" ht="15">
      <c r="A2464" s="199" t="s">
        <v>8069</v>
      </c>
      <c r="B2464" s="13" t="s">
        <v>8070</v>
      </c>
      <c r="C2464" t="s">
        <v>3313</v>
      </c>
    </row>
    <row r="2465" spans="1:3" ht="15">
      <c r="A2465" s="199" t="s">
        <v>8071</v>
      </c>
      <c r="B2465" s="13" t="s">
        <v>8072</v>
      </c>
      <c r="C2465" t="s">
        <v>3313</v>
      </c>
    </row>
    <row r="2466" spans="1:3" ht="15">
      <c r="A2466" s="199" t="s">
        <v>8073</v>
      </c>
      <c r="B2466" s="13" t="s">
        <v>8074</v>
      </c>
      <c r="C2466" t="s">
        <v>3313</v>
      </c>
    </row>
    <row r="2467" spans="1:3" ht="15">
      <c r="A2467" s="199" t="s">
        <v>8075</v>
      </c>
      <c r="B2467" s="13" t="s">
        <v>8076</v>
      </c>
      <c r="C2467" t="s">
        <v>3313</v>
      </c>
    </row>
    <row r="2468" spans="1:3" ht="15">
      <c r="A2468" s="199" t="s">
        <v>8077</v>
      </c>
      <c r="B2468" s="13" t="s">
        <v>8078</v>
      </c>
      <c r="C2468" t="s">
        <v>3313</v>
      </c>
    </row>
    <row r="2469" spans="1:3" ht="15">
      <c r="A2469" s="199" t="s">
        <v>8079</v>
      </c>
      <c r="B2469" s="13" t="s">
        <v>8080</v>
      </c>
      <c r="C2469" t="s">
        <v>3382</v>
      </c>
    </row>
    <row r="2470" spans="1:3" ht="15">
      <c r="A2470" s="199" t="s">
        <v>8081</v>
      </c>
      <c r="B2470" s="13" t="s">
        <v>8082</v>
      </c>
      <c r="C2470" t="s">
        <v>3313</v>
      </c>
    </row>
    <row r="2471" spans="1:3" ht="15">
      <c r="A2471" s="199" t="s">
        <v>8083</v>
      </c>
      <c r="B2471" s="13" t="s">
        <v>8084</v>
      </c>
      <c r="C2471" t="s">
        <v>3313</v>
      </c>
    </row>
    <row r="2472" spans="1:3" ht="15">
      <c r="A2472" s="199" t="s">
        <v>8085</v>
      </c>
      <c r="B2472" s="13" t="s">
        <v>8086</v>
      </c>
      <c r="C2472" t="s">
        <v>3313</v>
      </c>
    </row>
    <row r="2473" spans="1:3" ht="15">
      <c r="A2473" s="199" t="s">
        <v>8087</v>
      </c>
      <c r="B2473" s="13" t="s">
        <v>8088</v>
      </c>
      <c r="C2473" t="s">
        <v>3313</v>
      </c>
    </row>
    <row r="2474" spans="1:3" ht="15">
      <c r="A2474" s="199" t="s">
        <v>8089</v>
      </c>
      <c r="B2474" s="13" t="s">
        <v>8090</v>
      </c>
      <c r="C2474" t="s">
        <v>3313</v>
      </c>
    </row>
    <row r="2475" spans="1:3" ht="15">
      <c r="A2475" s="199" t="s">
        <v>8091</v>
      </c>
      <c r="B2475" s="13" t="s">
        <v>8092</v>
      </c>
      <c r="C2475" t="s">
        <v>3382</v>
      </c>
    </row>
    <row r="2476" spans="1:3" ht="15">
      <c r="A2476" s="199" t="s">
        <v>8093</v>
      </c>
      <c r="B2476" s="13" t="s">
        <v>8094</v>
      </c>
      <c r="C2476" t="s">
        <v>3313</v>
      </c>
    </row>
    <row r="2477" spans="1:3" ht="15">
      <c r="A2477" s="199" t="s">
        <v>8095</v>
      </c>
      <c r="B2477" s="13" t="s">
        <v>8096</v>
      </c>
      <c r="C2477" t="s">
        <v>3313</v>
      </c>
    </row>
    <row r="2478" spans="1:3" ht="15">
      <c r="A2478" s="199" t="s">
        <v>8097</v>
      </c>
      <c r="B2478" s="13" t="s">
        <v>8098</v>
      </c>
      <c r="C2478" t="s">
        <v>3313</v>
      </c>
    </row>
    <row r="2479" spans="1:3" ht="15">
      <c r="A2479" s="199" t="s">
        <v>8099</v>
      </c>
      <c r="B2479" s="13" t="s">
        <v>8100</v>
      </c>
      <c r="C2479" t="s">
        <v>3382</v>
      </c>
    </row>
    <row r="2480" spans="1:3" ht="15">
      <c r="A2480" s="199" t="s">
        <v>8101</v>
      </c>
      <c r="B2480" s="13" t="s">
        <v>8102</v>
      </c>
      <c r="C2480" t="s">
        <v>3313</v>
      </c>
    </row>
    <row r="2481" spans="1:3" ht="15">
      <c r="A2481" s="199" t="s">
        <v>8103</v>
      </c>
      <c r="B2481" s="13" t="s">
        <v>8104</v>
      </c>
      <c r="C2481" t="s">
        <v>3313</v>
      </c>
    </row>
    <row r="2482" spans="1:3" ht="15">
      <c r="A2482" s="199" t="s">
        <v>8105</v>
      </c>
      <c r="B2482" s="13" t="s">
        <v>8106</v>
      </c>
      <c r="C2482" t="s">
        <v>3313</v>
      </c>
    </row>
    <row r="2483" spans="1:3" ht="15">
      <c r="A2483" s="199" t="s">
        <v>8107</v>
      </c>
      <c r="B2483" s="13" t="s">
        <v>8108</v>
      </c>
      <c r="C2483" t="s">
        <v>3313</v>
      </c>
    </row>
    <row r="2484" spans="1:3" ht="15">
      <c r="A2484" s="199" t="s">
        <v>8109</v>
      </c>
      <c r="B2484" s="13" t="s">
        <v>8110</v>
      </c>
      <c r="C2484" t="s">
        <v>3313</v>
      </c>
    </row>
    <row r="2485" spans="1:3" ht="15">
      <c r="A2485" s="199" t="s">
        <v>8111</v>
      </c>
      <c r="B2485" s="13" t="s">
        <v>8112</v>
      </c>
      <c r="C2485" t="s">
        <v>3313</v>
      </c>
    </row>
    <row r="2486" spans="1:3" ht="15">
      <c r="A2486" s="199" t="s">
        <v>8113</v>
      </c>
      <c r="B2486" s="13" t="s">
        <v>8114</v>
      </c>
      <c r="C2486" t="s">
        <v>3313</v>
      </c>
    </row>
    <row r="2487" spans="1:3" ht="15">
      <c r="A2487" s="199" t="s">
        <v>8115</v>
      </c>
      <c r="B2487" s="13" t="s">
        <v>8116</v>
      </c>
      <c r="C2487" t="s">
        <v>3313</v>
      </c>
    </row>
    <row r="2488" spans="1:3" ht="15">
      <c r="A2488" s="199" t="s">
        <v>8117</v>
      </c>
      <c r="B2488" s="13" t="s">
        <v>8118</v>
      </c>
      <c r="C2488" t="s">
        <v>3313</v>
      </c>
    </row>
    <row r="2489" spans="1:3" ht="15">
      <c r="A2489" s="199" t="s">
        <v>8119</v>
      </c>
      <c r="B2489" s="13" t="s">
        <v>8120</v>
      </c>
      <c r="C2489" t="s">
        <v>3313</v>
      </c>
    </row>
    <row r="2490" spans="1:3" ht="15">
      <c r="A2490" s="199" t="s">
        <v>8121</v>
      </c>
      <c r="B2490" s="13" t="s">
        <v>8122</v>
      </c>
      <c r="C2490" t="s">
        <v>3313</v>
      </c>
    </row>
    <row r="2491" spans="1:3" ht="15">
      <c r="A2491" s="199" t="s">
        <v>8123</v>
      </c>
      <c r="B2491" s="13" t="s">
        <v>8124</v>
      </c>
      <c r="C2491" t="s">
        <v>3313</v>
      </c>
    </row>
    <row r="2492" spans="1:3" ht="15">
      <c r="A2492" s="199" t="s">
        <v>8125</v>
      </c>
      <c r="B2492" s="13" t="s">
        <v>8126</v>
      </c>
      <c r="C2492" t="s">
        <v>3313</v>
      </c>
    </row>
    <row r="2493" spans="1:3" ht="15">
      <c r="A2493" s="199" t="s">
        <v>8127</v>
      </c>
      <c r="B2493" s="13" t="s">
        <v>8128</v>
      </c>
      <c r="C2493" t="s">
        <v>3382</v>
      </c>
    </row>
    <row r="2494" spans="1:3" ht="15">
      <c r="A2494" s="199" t="s">
        <v>8129</v>
      </c>
      <c r="B2494" s="13" t="s">
        <v>8130</v>
      </c>
      <c r="C2494" t="s">
        <v>3313</v>
      </c>
    </row>
    <row r="2495" spans="1:3" ht="15">
      <c r="A2495" s="199" t="s">
        <v>8131</v>
      </c>
      <c r="B2495" s="13" t="s">
        <v>8132</v>
      </c>
      <c r="C2495" t="s">
        <v>3313</v>
      </c>
    </row>
    <row r="2496" spans="1:3" ht="15">
      <c r="A2496" s="199" t="s">
        <v>8133</v>
      </c>
      <c r="B2496" s="13" t="s">
        <v>8134</v>
      </c>
      <c r="C2496" t="s">
        <v>3313</v>
      </c>
    </row>
    <row r="2497" spans="1:3" ht="15">
      <c r="A2497" s="199" t="s">
        <v>8135</v>
      </c>
      <c r="B2497" s="13" t="s">
        <v>8136</v>
      </c>
      <c r="C2497" t="s">
        <v>3313</v>
      </c>
    </row>
    <row r="2498" spans="1:3" ht="15">
      <c r="A2498" s="199" t="s">
        <v>8137</v>
      </c>
      <c r="B2498" s="13" t="s">
        <v>8138</v>
      </c>
      <c r="C2498" t="s">
        <v>3313</v>
      </c>
    </row>
    <row r="2499" spans="1:3" ht="15">
      <c r="A2499" s="199" t="s">
        <v>8139</v>
      </c>
      <c r="B2499" s="13" t="s">
        <v>8140</v>
      </c>
      <c r="C2499" t="s">
        <v>3313</v>
      </c>
    </row>
    <row r="2500" spans="1:3" ht="15">
      <c r="A2500" s="199" t="s">
        <v>8141</v>
      </c>
      <c r="B2500" s="13" t="s">
        <v>8142</v>
      </c>
      <c r="C2500" t="s">
        <v>3313</v>
      </c>
    </row>
    <row r="2501" spans="1:3" ht="15">
      <c r="A2501" s="199" t="s">
        <v>8143</v>
      </c>
      <c r="B2501" s="13" t="s">
        <v>8144</v>
      </c>
      <c r="C2501" t="s">
        <v>3313</v>
      </c>
    </row>
    <row r="2502" spans="1:3" ht="15">
      <c r="A2502" s="199" t="s">
        <v>8145</v>
      </c>
      <c r="B2502" s="13" t="s">
        <v>8146</v>
      </c>
      <c r="C2502" t="s">
        <v>3313</v>
      </c>
    </row>
    <row r="2503" spans="1:3" ht="15">
      <c r="A2503" s="199" t="s">
        <v>8147</v>
      </c>
      <c r="B2503" s="13" t="s">
        <v>8148</v>
      </c>
      <c r="C2503" t="s">
        <v>3313</v>
      </c>
    </row>
    <row r="2504" spans="1:3" ht="15">
      <c r="A2504" s="199" t="s">
        <v>8149</v>
      </c>
      <c r="B2504" s="13" t="s">
        <v>8150</v>
      </c>
      <c r="C2504" t="s">
        <v>3313</v>
      </c>
    </row>
    <row r="2505" spans="1:3" ht="15">
      <c r="A2505" s="199" t="s">
        <v>8151</v>
      </c>
      <c r="B2505" s="13" t="s">
        <v>8152</v>
      </c>
      <c r="C2505" t="s">
        <v>3313</v>
      </c>
    </row>
    <row r="2506" spans="1:3" ht="15">
      <c r="A2506" s="199" t="s">
        <v>8153</v>
      </c>
      <c r="B2506" s="13" t="s">
        <v>8154</v>
      </c>
      <c r="C2506" t="s">
        <v>3313</v>
      </c>
    </row>
    <row r="2507" spans="1:3" ht="15">
      <c r="A2507" s="199" t="s">
        <v>8155</v>
      </c>
      <c r="B2507" s="13" t="s">
        <v>8156</v>
      </c>
      <c r="C2507" t="s">
        <v>3313</v>
      </c>
    </row>
    <row r="2508" spans="1:3" ht="15">
      <c r="A2508" s="199" t="s">
        <v>8157</v>
      </c>
      <c r="B2508" s="13" t="s">
        <v>8158</v>
      </c>
      <c r="C2508" t="s">
        <v>3313</v>
      </c>
    </row>
    <row r="2509" spans="1:3" ht="15">
      <c r="A2509" s="199" t="s">
        <v>8159</v>
      </c>
      <c r="B2509" s="13" t="s">
        <v>8160</v>
      </c>
      <c r="C2509" t="s">
        <v>3313</v>
      </c>
    </row>
    <row r="2510" spans="1:3" ht="15">
      <c r="A2510" s="199" t="s">
        <v>8161</v>
      </c>
      <c r="B2510" s="13" t="s">
        <v>8162</v>
      </c>
      <c r="C2510" t="s">
        <v>3313</v>
      </c>
    </row>
    <row r="2511" spans="1:3" ht="15">
      <c r="A2511" s="199" t="s">
        <v>8163</v>
      </c>
      <c r="B2511" s="13" t="s">
        <v>8164</v>
      </c>
      <c r="C2511" t="s">
        <v>3313</v>
      </c>
    </row>
    <row r="2512" spans="1:3" ht="15">
      <c r="A2512" s="199" t="s">
        <v>8165</v>
      </c>
      <c r="B2512" s="13" t="s">
        <v>8166</v>
      </c>
      <c r="C2512" t="s">
        <v>3382</v>
      </c>
    </row>
    <row r="2513" spans="1:3" ht="15">
      <c r="A2513" s="199" t="s">
        <v>8167</v>
      </c>
      <c r="B2513" s="13" t="s">
        <v>8168</v>
      </c>
      <c r="C2513" t="s">
        <v>3313</v>
      </c>
    </row>
    <row r="2514" spans="1:3" ht="15">
      <c r="A2514" s="199" t="s">
        <v>8169</v>
      </c>
      <c r="B2514" s="13" t="s">
        <v>8170</v>
      </c>
      <c r="C2514" t="s">
        <v>3313</v>
      </c>
    </row>
    <row r="2515" spans="1:3" ht="15">
      <c r="A2515" s="199" t="s">
        <v>8171</v>
      </c>
      <c r="B2515" s="13" t="s">
        <v>8172</v>
      </c>
      <c r="C2515" t="s">
        <v>3313</v>
      </c>
    </row>
    <row r="2516" spans="1:3" ht="15">
      <c r="A2516" s="199" t="s">
        <v>8173</v>
      </c>
      <c r="B2516" s="13" t="s">
        <v>8174</v>
      </c>
      <c r="C2516" t="s">
        <v>3313</v>
      </c>
    </row>
    <row r="2517" spans="1:3" ht="15">
      <c r="A2517" s="199" t="s">
        <v>8175</v>
      </c>
      <c r="B2517" s="13" t="s">
        <v>8176</v>
      </c>
      <c r="C2517" t="s">
        <v>3313</v>
      </c>
    </row>
    <row r="2518" spans="1:3" ht="15">
      <c r="A2518" s="199" t="s">
        <v>8177</v>
      </c>
      <c r="B2518" s="13" t="s">
        <v>8178</v>
      </c>
      <c r="C2518" t="s">
        <v>3313</v>
      </c>
    </row>
    <row r="2519" spans="1:3" ht="15">
      <c r="A2519" s="199" t="s">
        <v>8179</v>
      </c>
      <c r="B2519" s="13" t="s">
        <v>8180</v>
      </c>
      <c r="C2519" t="s">
        <v>3313</v>
      </c>
    </row>
    <row r="2520" spans="1:3" ht="15">
      <c r="A2520" s="199" t="s">
        <v>8181</v>
      </c>
      <c r="B2520" s="13" t="s">
        <v>8182</v>
      </c>
      <c r="C2520" t="s">
        <v>3313</v>
      </c>
    </row>
    <row r="2521" spans="1:3" ht="15">
      <c r="A2521" s="199" t="s">
        <v>8183</v>
      </c>
      <c r="B2521" s="13" t="s">
        <v>8184</v>
      </c>
      <c r="C2521" t="s">
        <v>3313</v>
      </c>
    </row>
    <row r="2522" spans="1:3" ht="15">
      <c r="A2522" s="199" t="s">
        <v>8185</v>
      </c>
      <c r="B2522" s="13" t="s">
        <v>8186</v>
      </c>
      <c r="C2522" t="s">
        <v>3313</v>
      </c>
    </row>
    <row r="2523" spans="1:3" ht="15">
      <c r="A2523" s="199" t="s">
        <v>8187</v>
      </c>
      <c r="B2523" s="13" t="s">
        <v>8188</v>
      </c>
      <c r="C2523" t="s">
        <v>3313</v>
      </c>
    </row>
    <row r="2524" spans="1:3" ht="15">
      <c r="A2524" s="199" t="s">
        <v>8189</v>
      </c>
      <c r="B2524" s="13" t="s">
        <v>8190</v>
      </c>
      <c r="C2524" t="s">
        <v>3313</v>
      </c>
    </row>
    <row r="2525" spans="1:3" ht="15">
      <c r="A2525" s="199" t="s">
        <v>8191</v>
      </c>
      <c r="B2525" s="13" t="s">
        <v>8192</v>
      </c>
      <c r="C2525" t="s">
        <v>3313</v>
      </c>
    </row>
    <row r="2526" spans="1:3" ht="15">
      <c r="A2526" s="199" t="s">
        <v>8193</v>
      </c>
      <c r="B2526" s="13" t="s">
        <v>8194</v>
      </c>
      <c r="C2526" t="s">
        <v>3313</v>
      </c>
    </row>
    <row r="2527" spans="1:3" ht="15">
      <c r="A2527" s="199" t="s">
        <v>8195</v>
      </c>
      <c r="B2527" s="13" t="s">
        <v>8196</v>
      </c>
      <c r="C2527" t="s">
        <v>3313</v>
      </c>
    </row>
    <row r="2528" spans="1:3" ht="15">
      <c r="A2528" s="199" t="s">
        <v>8197</v>
      </c>
      <c r="B2528" s="13" t="s">
        <v>8198</v>
      </c>
      <c r="C2528" t="s">
        <v>3313</v>
      </c>
    </row>
    <row r="2529" spans="1:3" ht="15">
      <c r="A2529" s="199" t="s">
        <v>8199</v>
      </c>
      <c r="B2529" s="13" t="s">
        <v>8200</v>
      </c>
      <c r="C2529" t="s">
        <v>3313</v>
      </c>
    </row>
    <row r="2530" spans="1:3" ht="15">
      <c r="A2530" s="199" t="s">
        <v>8201</v>
      </c>
      <c r="B2530" s="13" t="s">
        <v>8202</v>
      </c>
      <c r="C2530" t="s">
        <v>63</v>
      </c>
    </row>
    <row r="2531" spans="1:3" ht="15">
      <c r="A2531" s="199" t="s">
        <v>8203</v>
      </c>
      <c r="B2531" s="13" t="s">
        <v>8204</v>
      </c>
      <c r="C2531" t="s">
        <v>3382</v>
      </c>
    </row>
    <row r="2532" spans="1:3" ht="15">
      <c r="A2532" s="199" t="s">
        <v>8205</v>
      </c>
      <c r="B2532" s="13" t="s">
        <v>8206</v>
      </c>
      <c r="C2532" t="s">
        <v>3313</v>
      </c>
    </row>
    <row r="2533" spans="1:3" ht="15">
      <c r="A2533" s="199" t="s">
        <v>8207</v>
      </c>
      <c r="B2533" s="13" t="s">
        <v>8208</v>
      </c>
      <c r="C2533" t="s">
        <v>3313</v>
      </c>
    </row>
    <row r="2534" spans="1:3" ht="15">
      <c r="A2534" s="199" t="s">
        <v>8209</v>
      </c>
      <c r="B2534" s="13" t="s">
        <v>8210</v>
      </c>
      <c r="C2534" t="s">
        <v>3313</v>
      </c>
    </row>
    <row r="2535" spans="1:3" ht="15">
      <c r="A2535" s="199" t="s">
        <v>8211</v>
      </c>
      <c r="B2535" s="13" t="s">
        <v>8212</v>
      </c>
      <c r="C2535" t="s">
        <v>3313</v>
      </c>
    </row>
    <row r="2536" spans="1:3" ht="15">
      <c r="A2536" s="199" t="s">
        <v>8213</v>
      </c>
      <c r="B2536" s="13" t="s">
        <v>7133</v>
      </c>
      <c r="C2536" t="s">
        <v>3313</v>
      </c>
    </row>
    <row r="2537" spans="1:3" ht="15">
      <c r="A2537" s="199" t="s">
        <v>8214</v>
      </c>
      <c r="B2537" s="13" t="s">
        <v>8215</v>
      </c>
      <c r="C2537" t="s">
        <v>3313</v>
      </c>
    </row>
    <row r="2538" spans="1:3" ht="15">
      <c r="A2538" s="199" t="s">
        <v>8216</v>
      </c>
      <c r="B2538" s="13" t="s">
        <v>8217</v>
      </c>
      <c r="C2538" t="s">
        <v>3313</v>
      </c>
    </row>
    <row r="2539" spans="1:3" ht="15">
      <c r="A2539" s="199" t="s">
        <v>8218</v>
      </c>
      <c r="B2539" s="13" t="s">
        <v>8219</v>
      </c>
      <c r="C2539" t="s">
        <v>3313</v>
      </c>
    </row>
    <row r="2540" spans="1:3" ht="15">
      <c r="A2540" s="199" t="s">
        <v>8220</v>
      </c>
      <c r="B2540" s="13" t="s">
        <v>8221</v>
      </c>
      <c r="C2540" t="s">
        <v>3313</v>
      </c>
    </row>
    <row r="2541" spans="1:3" ht="15">
      <c r="A2541" s="199" t="s">
        <v>8222</v>
      </c>
      <c r="B2541" s="13" t="s">
        <v>8223</v>
      </c>
      <c r="C2541" t="s">
        <v>3313</v>
      </c>
    </row>
    <row r="2542" spans="1:3" ht="15">
      <c r="A2542" s="199" t="s">
        <v>8224</v>
      </c>
      <c r="B2542" s="13" t="s">
        <v>8225</v>
      </c>
      <c r="C2542" t="s">
        <v>3382</v>
      </c>
    </row>
    <row r="2543" spans="1:3" ht="15">
      <c r="A2543" s="199" t="s">
        <v>8226</v>
      </c>
      <c r="B2543" s="13" t="s">
        <v>8227</v>
      </c>
      <c r="C2543" t="s">
        <v>3313</v>
      </c>
    </row>
    <row r="2544" spans="1:3" ht="15">
      <c r="A2544" s="199" t="s">
        <v>8228</v>
      </c>
      <c r="B2544" s="13" t="s">
        <v>8229</v>
      </c>
      <c r="C2544" t="s">
        <v>3313</v>
      </c>
    </row>
    <row r="2545" spans="1:3" ht="15">
      <c r="A2545" s="199" t="s">
        <v>8230</v>
      </c>
      <c r="B2545" s="13" t="s">
        <v>8231</v>
      </c>
      <c r="C2545" t="s">
        <v>3313</v>
      </c>
    </row>
    <row r="2546" spans="1:3" ht="15">
      <c r="A2546" s="199" t="s">
        <v>8232</v>
      </c>
      <c r="B2546" s="13" t="s">
        <v>8233</v>
      </c>
      <c r="C2546" t="s">
        <v>3313</v>
      </c>
    </row>
    <row r="2547" spans="1:3" ht="15">
      <c r="A2547" s="199" t="s">
        <v>8234</v>
      </c>
      <c r="B2547" s="13" t="s">
        <v>8235</v>
      </c>
      <c r="C2547" t="s">
        <v>3382</v>
      </c>
    </row>
    <row r="2548" spans="1:3" ht="15">
      <c r="A2548" s="199" t="s">
        <v>8236</v>
      </c>
      <c r="B2548" s="13" t="s">
        <v>8237</v>
      </c>
      <c r="C2548" t="s">
        <v>3313</v>
      </c>
    </row>
    <row r="2549" spans="1:3" ht="15">
      <c r="A2549" s="199" t="s">
        <v>8238</v>
      </c>
      <c r="B2549" s="13" t="s">
        <v>8239</v>
      </c>
      <c r="C2549" t="s">
        <v>3313</v>
      </c>
    </row>
    <row r="2550" spans="1:3" ht="15">
      <c r="A2550" s="199" t="s">
        <v>8240</v>
      </c>
      <c r="B2550" s="13" t="s">
        <v>8241</v>
      </c>
      <c r="C2550" t="s">
        <v>3313</v>
      </c>
    </row>
    <row r="2551" spans="1:3" ht="15">
      <c r="A2551" s="199" t="s">
        <v>8242</v>
      </c>
      <c r="B2551" s="13" t="s">
        <v>8243</v>
      </c>
      <c r="C2551" t="s">
        <v>3313</v>
      </c>
    </row>
    <row r="2552" spans="1:3" ht="15">
      <c r="A2552" s="199" t="s">
        <v>8244</v>
      </c>
      <c r="B2552" s="13" t="s">
        <v>8245</v>
      </c>
      <c r="C2552" t="s">
        <v>3313</v>
      </c>
    </row>
    <row r="2553" spans="1:3" ht="15">
      <c r="A2553" s="199" t="s">
        <v>8246</v>
      </c>
      <c r="B2553" s="13" t="s">
        <v>8247</v>
      </c>
      <c r="C2553" t="s">
        <v>3313</v>
      </c>
    </row>
    <row r="2554" spans="1:3" ht="15">
      <c r="A2554" s="199" t="s">
        <v>8248</v>
      </c>
      <c r="B2554" s="13" t="s">
        <v>8249</v>
      </c>
      <c r="C2554" t="s">
        <v>3313</v>
      </c>
    </row>
    <row r="2555" spans="1:3" ht="15">
      <c r="A2555" s="199" t="s">
        <v>8250</v>
      </c>
      <c r="B2555" s="13" t="s">
        <v>8251</v>
      </c>
      <c r="C2555" t="s">
        <v>3313</v>
      </c>
    </row>
    <row r="2556" spans="1:3" ht="15">
      <c r="A2556" s="199" t="s">
        <v>8252</v>
      </c>
      <c r="B2556" s="13" t="s">
        <v>8253</v>
      </c>
      <c r="C2556" t="s">
        <v>3313</v>
      </c>
    </row>
    <row r="2557" spans="1:3" ht="15">
      <c r="A2557" s="199" t="s">
        <v>8254</v>
      </c>
      <c r="B2557" s="13" t="s">
        <v>8255</v>
      </c>
      <c r="C2557" t="s">
        <v>3313</v>
      </c>
    </row>
    <row r="2558" spans="1:3" ht="15">
      <c r="A2558" s="199" t="s">
        <v>8256</v>
      </c>
      <c r="B2558" s="13" t="s">
        <v>8257</v>
      </c>
      <c r="C2558" t="s">
        <v>3313</v>
      </c>
    </row>
    <row r="2559" spans="1:3" ht="15">
      <c r="A2559" s="199" t="s">
        <v>8258</v>
      </c>
      <c r="B2559" s="13" t="s">
        <v>8259</v>
      </c>
      <c r="C2559" t="s">
        <v>3313</v>
      </c>
    </row>
    <row r="2560" spans="1:3" ht="15">
      <c r="A2560" s="199" t="s">
        <v>8260</v>
      </c>
      <c r="B2560" s="13" t="s">
        <v>8261</v>
      </c>
      <c r="C2560" t="s">
        <v>3313</v>
      </c>
    </row>
    <row r="2561" spans="1:3" ht="15">
      <c r="A2561" s="199" t="s">
        <v>8262</v>
      </c>
      <c r="B2561" s="13" t="s">
        <v>8263</v>
      </c>
      <c r="C2561" t="s">
        <v>3313</v>
      </c>
    </row>
    <row r="2562" spans="1:3" ht="15">
      <c r="A2562" s="199" t="s">
        <v>8264</v>
      </c>
      <c r="B2562" s="13" t="s">
        <v>8265</v>
      </c>
      <c r="C2562" t="s">
        <v>3382</v>
      </c>
    </row>
    <row r="2563" spans="1:3" ht="15">
      <c r="A2563" s="199" t="s">
        <v>8266</v>
      </c>
      <c r="B2563" s="13" t="s">
        <v>8267</v>
      </c>
      <c r="C2563" t="s">
        <v>3313</v>
      </c>
    </row>
    <row r="2564" spans="1:3" ht="15">
      <c r="A2564" s="199" t="s">
        <v>8268</v>
      </c>
      <c r="B2564" s="13" t="s">
        <v>8269</v>
      </c>
      <c r="C2564" t="s">
        <v>3313</v>
      </c>
    </row>
    <row r="2565" spans="1:3" ht="15">
      <c r="A2565" s="199" t="s">
        <v>8270</v>
      </c>
      <c r="B2565" s="13" t="s">
        <v>8271</v>
      </c>
      <c r="C2565" t="s">
        <v>3313</v>
      </c>
    </row>
    <row r="2566" spans="1:3" ht="15">
      <c r="A2566" s="199" t="s">
        <v>8272</v>
      </c>
      <c r="B2566" s="13" t="s">
        <v>8273</v>
      </c>
      <c r="C2566" t="s">
        <v>3313</v>
      </c>
    </row>
    <row r="2567" spans="1:3" ht="15">
      <c r="A2567" s="199" t="s">
        <v>8274</v>
      </c>
      <c r="B2567" s="13" t="s">
        <v>8275</v>
      </c>
      <c r="C2567" t="s">
        <v>3313</v>
      </c>
    </row>
    <row r="2568" spans="1:3" ht="15">
      <c r="A2568" s="199" t="s">
        <v>8276</v>
      </c>
      <c r="B2568" s="13" t="s">
        <v>8277</v>
      </c>
      <c r="C2568" t="s">
        <v>3313</v>
      </c>
    </row>
    <row r="2569" spans="1:3" ht="15">
      <c r="A2569" s="199" t="s">
        <v>8278</v>
      </c>
      <c r="B2569" s="13" t="s">
        <v>8279</v>
      </c>
      <c r="C2569" t="s">
        <v>3382</v>
      </c>
    </row>
    <row r="2570" spans="1:3" ht="15">
      <c r="A2570" s="199" t="s">
        <v>8280</v>
      </c>
      <c r="B2570" s="13" t="s">
        <v>8281</v>
      </c>
      <c r="C2570" t="s">
        <v>3313</v>
      </c>
    </row>
    <row r="2571" spans="1:3" ht="15">
      <c r="A2571" s="199" t="s">
        <v>8282</v>
      </c>
      <c r="B2571" s="13" t="s">
        <v>8283</v>
      </c>
      <c r="C2571" t="s">
        <v>3313</v>
      </c>
    </row>
    <row r="2572" spans="1:3" ht="15">
      <c r="A2572" s="199" t="s">
        <v>8284</v>
      </c>
      <c r="B2572" s="13" t="s">
        <v>8285</v>
      </c>
      <c r="C2572" t="s">
        <v>3313</v>
      </c>
    </row>
    <row r="2573" spans="1:3" ht="15">
      <c r="A2573" s="199" t="s">
        <v>8286</v>
      </c>
      <c r="B2573" s="13" t="s">
        <v>8287</v>
      </c>
      <c r="C2573" t="s">
        <v>3313</v>
      </c>
    </row>
    <row r="2574" spans="1:3" ht="15">
      <c r="A2574" s="199" t="s">
        <v>8288</v>
      </c>
      <c r="B2574" s="13" t="s">
        <v>8289</v>
      </c>
      <c r="C2574" t="s">
        <v>3313</v>
      </c>
    </row>
    <row r="2575" spans="1:3" ht="15">
      <c r="A2575" s="199" t="s">
        <v>8290</v>
      </c>
      <c r="B2575" s="13" t="s">
        <v>8291</v>
      </c>
      <c r="C2575" t="s">
        <v>3313</v>
      </c>
    </row>
    <row r="2576" spans="1:3" ht="15">
      <c r="A2576" s="199" t="s">
        <v>8292</v>
      </c>
      <c r="B2576" s="13" t="s">
        <v>8293</v>
      </c>
      <c r="C2576" t="s">
        <v>3313</v>
      </c>
    </row>
    <row r="2577" spans="1:3" ht="15">
      <c r="A2577" s="199" t="s">
        <v>8294</v>
      </c>
      <c r="B2577" s="13" t="s">
        <v>8295</v>
      </c>
      <c r="C2577" t="s">
        <v>3313</v>
      </c>
    </row>
    <row r="2578" spans="1:3" ht="15">
      <c r="A2578" s="199" t="s">
        <v>8296</v>
      </c>
      <c r="B2578" s="13" t="s">
        <v>8297</v>
      </c>
      <c r="C2578" t="s">
        <v>3382</v>
      </c>
    </row>
    <row r="2579" spans="1:3" ht="15">
      <c r="A2579" s="199" t="s">
        <v>8298</v>
      </c>
      <c r="B2579" s="13" t="s">
        <v>8299</v>
      </c>
      <c r="C2579" t="s">
        <v>3313</v>
      </c>
    </row>
    <row r="2580" spans="1:3" ht="15">
      <c r="A2580" s="199" t="s">
        <v>8300</v>
      </c>
      <c r="B2580" s="13" t="s">
        <v>8301</v>
      </c>
      <c r="C2580" t="s">
        <v>3313</v>
      </c>
    </row>
    <row r="2581" spans="1:3" ht="15">
      <c r="A2581" s="199" t="s">
        <v>8302</v>
      </c>
      <c r="B2581" s="13" t="s">
        <v>8303</v>
      </c>
      <c r="C2581" t="s">
        <v>3313</v>
      </c>
    </row>
    <row r="2582" spans="1:3" ht="15">
      <c r="A2582" s="199" t="s">
        <v>8304</v>
      </c>
      <c r="B2582" s="13" t="s">
        <v>8305</v>
      </c>
      <c r="C2582" t="s">
        <v>3313</v>
      </c>
    </row>
    <row r="2583" spans="1:3" ht="15">
      <c r="A2583" s="199" t="s">
        <v>8306</v>
      </c>
      <c r="B2583" s="13" t="s">
        <v>8307</v>
      </c>
      <c r="C2583" t="s">
        <v>3313</v>
      </c>
    </row>
    <row r="2584" spans="1:3" ht="15">
      <c r="A2584" s="199" t="s">
        <v>8308</v>
      </c>
      <c r="B2584" s="13" t="s">
        <v>8309</v>
      </c>
      <c r="C2584" t="s">
        <v>3313</v>
      </c>
    </row>
    <row r="2585" spans="1:3" ht="15">
      <c r="A2585" s="199" t="s">
        <v>8310</v>
      </c>
      <c r="B2585" s="13" t="s">
        <v>8311</v>
      </c>
      <c r="C2585" t="s">
        <v>3313</v>
      </c>
    </row>
    <row r="2586" spans="1:3" ht="15">
      <c r="A2586" s="199" t="s">
        <v>8312</v>
      </c>
      <c r="B2586" s="13" t="s">
        <v>8313</v>
      </c>
      <c r="C2586" t="s">
        <v>3313</v>
      </c>
    </row>
    <row r="2587" spans="1:3" ht="15">
      <c r="A2587" s="199" t="s">
        <v>8314</v>
      </c>
      <c r="B2587" s="13" t="s">
        <v>8315</v>
      </c>
      <c r="C2587" t="s">
        <v>3313</v>
      </c>
    </row>
    <row r="2588" spans="1:3" ht="15">
      <c r="A2588" s="199" t="s">
        <v>8316</v>
      </c>
      <c r="B2588" s="13" t="s">
        <v>8317</v>
      </c>
      <c r="C2588" t="s">
        <v>3313</v>
      </c>
    </row>
    <row r="2589" spans="1:3" ht="15">
      <c r="A2589" s="199" t="s">
        <v>8318</v>
      </c>
      <c r="B2589" s="13" t="s">
        <v>8319</v>
      </c>
      <c r="C2589" t="s">
        <v>3382</v>
      </c>
    </row>
    <row r="2590" spans="1:3" ht="15">
      <c r="A2590" s="199" t="s">
        <v>8320</v>
      </c>
      <c r="B2590" s="13" t="s">
        <v>8321</v>
      </c>
      <c r="C2590" t="s">
        <v>3313</v>
      </c>
    </row>
    <row r="2591" spans="1:3" ht="15">
      <c r="A2591" s="199" t="s">
        <v>8322</v>
      </c>
      <c r="B2591" s="13" t="s">
        <v>8323</v>
      </c>
      <c r="C2591" t="s">
        <v>3313</v>
      </c>
    </row>
    <row r="2592" spans="1:3" ht="15">
      <c r="A2592" s="199" t="s">
        <v>8324</v>
      </c>
      <c r="B2592" s="13" t="s">
        <v>8325</v>
      </c>
      <c r="C2592" t="s">
        <v>3313</v>
      </c>
    </row>
    <row r="2593" spans="1:3" ht="15">
      <c r="A2593" s="199" t="s">
        <v>8326</v>
      </c>
      <c r="B2593" s="13" t="s">
        <v>8327</v>
      </c>
      <c r="C2593" t="s">
        <v>3313</v>
      </c>
    </row>
    <row r="2594" spans="1:3" ht="15">
      <c r="A2594" s="199" t="s">
        <v>8328</v>
      </c>
      <c r="B2594" s="13" t="s">
        <v>8329</v>
      </c>
      <c r="C2594" t="s">
        <v>3313</v>
      </c>
    </row>
    <row r="2595" spans="1:3" ht="15">
      <c r="A2595" s="199" t="s">
        <v>8330</v>
      </c>
      <c r="B2595" s="13" t="s">
        <v>8331</v>
      </c>
      <c r="C2595" t="s">
        <v>3313</v>
      </c>
    </row>
    <row r="2596" spans="1:3" ht="15">
      <c r="A2596" s="199" t="s">
        <v>8332</v>
      </c>
      <c r="B2596" s="13" t="s">
        <v>8333</v>
      </c>
      <c r="C2596" t="s">
        <v>3313</v>
      </c>
    </row>
    <row r="2597" spans="1:3" ht="15">
      <c r="A2597" s="199" t="s">
        <v>8334</v>
      </c>
      <c r="B2597" s="13" t="s">
        <v>8335</v>
      </c>
      <c r="C2597" t="s">
        <v>3313</v>
      </c>
    </row>
    <row r="2598" spans="1:3" ht="15">
      <c r="A2598" s="199" t="s">
        <v>8336</v>
      </c>
      <c r="B2598" s="13" t="s">
        <v>8337</v>
      </c>
      <c r="C2598" t="s">
        <v>3382</v>
      </c>
    </row>
    <row r="2599" spans="1:3" ht="15">
      <c r="A2599" s="199" t="s">
        <v>8338</v>
      </c>
      <c r="B2599" s="13" t="s">
        <v>8339</v>
      </c>
      <c r="C2599" t="s">
        <v>3313</v>
      </c>
    </row>
    <row r="2600" spans="1:3" ht="15">
      <c r="A2600" s="199" t="s">
        <v>8340</v>
      </c>
      <c r="B2600" s="13" t="s">
        <v>8341</v>
      </c>
      <c r="C2600" t="s">
        <v>3313</v>
      </c>
    </row>
    <row r="2601" spans="1:3" ht="15">
      <c r="A2601" s="199" t="s">
        <v>8342</v>
      </c>
      <c r="B2601" s="13" t="s">
        <v>8343</v>
      </c>
      <c r="C2601" t="s">
        <v>3313</v>
      </c>
    </row>
    <row r="2602" spans="1:3" ht="15">
      <c r="A2602" s="199" t="s">
        <v>8344</v>
      </c>
      <c r="B2602" s="13" t="s">
        <v>8345</v>
      </c>
      <c r="C2602" t="s">
        <v>3313</v>
      </c>
    </row>
    <row r="2603" spans="1:3" ht="15">
      <c r="A2603" s="199" t="s">
        <v>8346</v>
      </c>
      <c r="B2603" s="13" t="s">
        <v>8347</v>
      </c>
      <c r="C2603" t="s">
        <v>3313</v>
      </c>
    </row>
    <row r="2604" spans="1:3" ht="15">
      <c r="A2604" s="199" t="s">
        <v>8348</v>
      </c>
      <c r="B2604" s="13" t="s">
        <v>8349</v>
      </c>
      <c r="C2604" t="s">
        <v>3313</v>
      </c>
    </row>
    <row r="2605" spans="1:3" ht="15">
      <c r="A2605" s="199" t="s">
        <v>8350</v>
      </c>
      <c r="B2605" s="13" t="s">
        <v>8351</v>
      </c>
      <c r="C2605" t="s">
        <v>3313</v>
      </c>
    </row>
    <row r="2606" spans="1:3" ht="15">
      <c r="A2606" s="199" t="s">
        <v>8352</v>
      </c>
      <c r="B2606" s="13" t="s">
        <v>8353</v>
      </c>
      <c r="C2606" t="s">
        <v>3313</v>
      </c>
    </row>
    <row r="2607" spans="1:3" ht="15">
      <c r="A2607" s="199" t="s">
        <v>8354</v>
      </c>
      <c r="B2607" s="13" t="s">
        <v>8355</v>
      </c>
      <c r="C2607" t="s">
        <v>3313</v>
      </c>
    </row>
    <row r="2608" spans="1:3" ht="15">
      <c r="A2608" s="199" t="s">
        <v>8356</v>
      </c>
      <c r="B2608" s="13" t="s">
        <v>8357</v>
      </c>
      <c r="C2608" t="s">
        <v>3313</v>
      </c>
    </row>
    <row r="2609" spans="1:3" ht="15">
      <c r="A2609" s="199" t="s">
        <v>8358</v>
      </c>
      <c r="B2609" s="13" t="s">
        <v>8359</v>
      </c>
      <c r="C2609" t="s">
        <v>3313</v>
      </c>
    </row>
    <row r="2610" spans="1:3" ht="15">
      <c r="A2610" s="199" t="s">
        <v>8360</v>
      </c>
      <c r="B2610" s="13" t="s">
        <v>8361</v>
      </c>
      <c r="C2610" t="s">
        <v>3313</v>
      </c>
    </row>
    <row r="2611" spans="1:3" ht="15">
      <c r="A2611" s="199" t="s">
        <v>8362</v>
      </c>
      <c r="B2611" s="13" t="s">
        <v>8363</v>
      </c>
      <c r="C2611" t="s">
        <v>3313</v>
      </c>
    </row>
    <row r="2612" spans="1:3" ht="15">
      <c r="A2612" s="199" t="s">
        <v>8364</v>
      </c>
      <c r="B2612" s="13" t="s">
        <v>8365</v>
      </c>
      <c r="C2612" t="s">
        <v>3313</v>
      </c>
    </row>
    <row r="2613" spans="1:3" ht="15">
      <c r="A2613" s="199" t="s">
        <v>8366</v>
      </c>
      <c r="B2613" s="13" t="s">
        <v>8367</v>
      </c>
      <c r="C2613" t="s">
        <v>3313</v>
      </c>
    </row>
    <row r="2614" spans="1:3" ht="15">
      <c r="A2614" s="199" t="s">
        <v>8368</v>
      </c>
      <c r="B2614" s="13" t="s">
        <v>8369</v>
      </c>
      <c r="C2614" t="s">
        <v>3313</v>
      </c>
    </row>
    <row r="2615" spans="1:3" ht="15">
      <c r="A2615" s="199" t="s">
        <v>8370</v>
      </c>
      <c r="B2615" s="13" t="s">
        <v>8371</v>
      </c>
      <c r="C2615" t="s">
        <v>3382</v>
      </c>
    </row>
    <row r="2616" spans="1:3" ht="15">
      <c r="A2616" s="199" t="s">
        <v>8372</v>
      </c>
      <c r="B2616" s="13" t="s">
        <v>8373</v>
      </c>
      <c r="C2616" t="s">
        <v>3313</v>
      </c>
    </row>
    <row r="2617" spans="1:3" ht="15">
      <c r="A2617" s="199" t="s">
        <v>8374</v>
      </c>
      <c r="B2617" s="13" t="s">
        <v>8375</v>
      </c>
      <c r="C2617" t="s">
        <v>3313</v>
      </c>
    </row>
    <row r="2618" spans="1:3" ht="15">
      <c r="A2618" s="199" t="s">
        <v>8376</v>
      </c>
      <c r="B2618" s="13" t="s">
        <v>8377</v>
      </c>
      <c r="C2618" t="s">
        <v>3313</v>
      </c>
    </row>
    <row r="2619" spans="1:3" ht="15">
      <c r="A2619" s="199" t="s">
        <v>8378</v>
      </c>
      <c r="B2619" s="13" t="s">
        <v>8379</v>
      </c>
      <c r="C2619" t="s">
        <v>3313</v>
      </c>
    </row>
    <row r="2620" spans="1:3" ht="15">
      <c r="A2620" s="199" t="s">
        <v>8380</v>
      </c>
      <c r="B2620" s="13" t="s">
        <v>8381</v>
      </c>
      <c r="C2620" t="s">
        <v>3313</v>
      </c>
    </row>
    <row r="2621" spans="1:3" ht="15">
      <c r="A2621" s="199" t="s">
        <v>8382</v>
      </c>
      <c r="B2621" s="13" t="s">
        <v>8383</v>
      </c>
      <c r="C2621" t="s">
        <v>3313</v>
      </c>
    </row>
    <row r="2622" spans="1:3" ht="15">
      <c r="A2622" s="199" t="s">
        <v>8384</v>
      </c>
      <c r="B2622" s="13" t="s">
        <v>8385</v>
      </c>
      <c r="C2622" t="s">
        <v>3313</v>
      </c>
    </row>
    <row r="2623" spans="1:3" ht="15">
      <c r="A2623" s="199" t="s">
        <v>8386</v>
      </c>
      <c r="B2623" s="13" t="s">
        <v>8387</v>
      </c>
      <c r="C2623" t="s">
        <v>3313</v>
      </c>
    </row>
    <row r="2624" spans="1:3" ht="15">
      <c r="A2624" s="199" t="s">
        <v>8388</v>
      </c>
      <c r="B2624" s="13" t="s">
        <v>8389</v>
      </c>
      <c r="C2624" t="s">
        <v>3313</v>
      </c>
    </row>
    <row r="2625" spans="1:3" ht="15">
      <c r="A2625" s="199" t="s">
        <v>8390</v>
      </c>
      <c r="B2625" s="13" t="s">
        <v>8391</v>
      </c>
      <c r="C2625" t="s">
        <v>3313</v>
      </c>
    </row>
    <row r="2626" spans="1:3" ht="15">
      <c r="A2626" s="199" t="s">
        <v>8392</v>
      </c>
      <c r="B2626" s="13" t="s">
        <v>8393</v>
      </c>
      <c r="C2626" t="s">
        <v>3313</v>
      </c>
    </row>
    <row r="2627" spans="1:3" ht="15">
      <c r="A2627" s="199" t="s">
        <v>8394</v>
      </c>
      <c r="B2627" s="13" t="s">
        <v>8395</v>
      </c>
      <c r="C2627" t="s">
        <v>3313</v>
      </c>
    </row>
    <row r="2628" spans="1:3" ht="15">
      <c r="A2628" s="199" t="s">
        <v>8396</v>
      </c>
      <c r="B2628" s="13" t="s">
        <v>8397</v>
      </c>
      <c r="C2628" t="s">
        <v>63</v>
      </c>
    </row>
    <row r="2629" spans="1:3" ht="15">
      <c r="A2629" s="199" t="s">
        <v>8398</v>
      </c>
      <c r="B2629" s="13" t="s">
        <v>8399</v>
      </c>
      <c r="C2629" t="s">
        <v>3382</v>
      </c>
    </row>
    <row r="2630" spans="1:3" ht="15">
      <c r="A2630" s="199" t="s">
        <v>8400</v>
      </c>
      <c r="B2630" s="13" t="s">
        <v>8401</v>
      </c>
      <c r="C2630" t="s">
        <v>3313</v>
      </c>
    </row>
    <row r="2631" spans="1:3" ht="15">
      <c r="A2631" s="199" t="s">
        <v>8402</v>
      </c>
      <c r="B2631" s="13" t="s">
        <v>8403</v>
      </c>
      <c r="C2631" t="s">
        <v>3313</v>
      </c>
    </row>
    <row r="2632" spans="1:3" ht="15">
      <c r="A2632" s="199" t="s">
        <v>8404</v>
      </c>
      <c r="B2632" s="13" t="s">
        <v>8405</v>
      </c>
      <c r="C2632" t="s">
        <v>3313</v>
      </c>
    </row>
    <row r="2633" spans="1:3" ht="15">
      <c r="A2633" s="199" t="s">
        <v>8406</v>
      </c>
      <c r="B2633" s="13" t="s">
        <v>8407</v>
      </c>
      <c r="C2633" t="s">
        <v>3313</v>
      </c>
    </row>
    <row r="2634" spans="1:3" ht="15">
      <c r="A2634" s="199" t="s">
        <v>8408</v>
      </c>
      <c r="B2634" s="13" t="s">
        <v>8409</v>
      </c>
      <c r="C2634" t="s">
        <v>3313</v>
      </c>
    </row>
    <row r="2635" spans="1:3" ht="15">
      <c r="A2635" s="199" t="s">
        <v>8410</v>
      </c>
      <c r="B2635" s="13" t="s">
        <v>8411</v>
      </c>
      <c r="C2635" t="s">
        <v>3313</v>
      </c>
    </row>
    <row r="2636" spans="1:3" ht="15">
      <c r="A2636" s="199" t="s">
        <v>8412</v>
      </c>
      <c r="B2636" s="13" t="s">
        <v>8413</v>
      </c>
      <c r="C2636" t="s">
        <v>3313</v>
      </c>
    </row>
    <row r="2637" spans="1:3" ht="15">
      <c r="A2637" s="199" t="s">
        <v>8414</v>
      </c>
      <c r="B2637" s="13" t="s">
        <v>8415</v>
      </c>
      <c r="C2637" t="s">
        <v>3313</v>
      </c>
    </row>
    <row r="2638" spans="1:3" ht="15">
      <c r="A2638" s="199" t="s">
        <v>8416</v>
      </c>
      <c r="B2638" s="13" t="s">
        <v>8417</v>
      </c>
      <c r="C2638" t="s">
        <v>3313</v>
      </c>
    </row>
    <row r="2639" spans="1:3" ht="15">
      <c r="A2639" s="199" t="s">
        <v>8418</v>
      </c>
      <c r="B2639" s="13" t="s">
        <v>8419</v>
      </c>
      <c r="C2639" t="s">
        <v>3313</v>
      </c>
    </row>
    <row r="2640" spans="1:3" ht="15">
      <c r="A2640" s="199" t="s">
        <v>8420</v>
      </c>
      <c r="B2640" s="13" t="s">
        <v>8421</v>
      </c>
      <c r="C2640" t="s">
        <v>3313</v>
      </c>
    </row>
    <row r="2641" spans="1:3" ht="15">
      <c r="A2641" s="199" t="s">
        <v>8422</v>
      </c>
      <c r="B2641" s="13" t="s">
        <v>8423</v>
      </c>
      <c r="C2641" t="s">
        <v>3313</v>
      </c>
    </row>
    <row r="2642" spans="1:3" ht="15">
      <c r="A2642" s="199" t="s">
        <v>8424</v>
      </c>
      <c r="B2642" s="13" t="s">
        <v>8425</v>
      </c>
      <c r="C2642" t="s">
        <v>3313</v>
      </c>
    </row>
    <row r="2643" spans="1:3" ht="15">
      <c r="A2643" s="199" t="s">
        <v>8426</v>
      </c>
      <c r="B2643" s="13" t="s">
        <v>8427</v>
      </c>
      <c r="C2643" t="s">
        <v>3313</v>
      </c>
    </row>
    <row r="2644" spans="1:3" ht="15">
      <c r="A2644" s="199" t="s">
        <v>8428</v>
      </c>
      <c r="B2644" s="13" t="s">
        <v>8429</v>
      </c>
      <c r="C2644" t="s">
        <v>3382</v>
      </c>
    </row>
    <row r="2645" spans="1:3" ht="15">
      <c r="A2645" s="199" t="s">
        <v>8430</v>
      </c>
      <c r="B2645" s="13" t="s">
        <v>8431</v>
      </c>
      <c r="C2645" t="s">
        <v>3313</v>
      </c>
    </row>
    <row r="2646" spans="1:3" ht="15">
      <c r="A2646" s="199" t="s">
        <v>8432</v>
      </c>
      <c r="B2646" s="13" t="s">
        <v>8433</v>
      </c>
      <c r="C2646" t="s">
        <v>3313</v>
      </c>
    </row>
    <row r="2647" spans="1:3" ht="15">
      <c r="A2647" s="199" t="s">
        <v>8434</v>
      </c>
      <c r="B2647" s="13" t="s">
        <v>8435</v>
      </c>
      <c r="C2647" t="s">
        <v>3313</v>
      </c>
    </row>
    <row r="2648" spans="1:3" ht="15">
      <c r="A2648" s="199" t="s">
        <v>8436</v>
      </c>
      <c r="B2648" s="13" t="s">
        <v>8437</v>
      </c>
      <c r="C2648" t="s">
        <v>3313</v>
      </c>
    </row>
    <row r="2649" spans="1:3" ht="15">
      <c r="A2649" s="199" t="s">
        <v>8438</v>
      </c>
      <c r="B2649" s="13" t="s">
        <v>8439</v>
      </c>
      <c r="C2649" t="s">
        <v>3313</v>
      </c>
    </row>
    <row r="2650" spans="1:3" ht="15">
      <c r="A2650" s="199" t="s">
        <v>8440</v>
      </c>
      <c r="B2650" s="13" t="s">
        <v>8441</v>
      </c>
      <c r="C2650" t="s">
        <v>3313</v>
      </c>
    </row>
    <row r="2651" spans="1:3" ht="15">
      <c r="A2651" s="199" t="s">
        <v>8442</v>
      </c>
      <c r="B2651" s="13" t="s">
        <v>8443</v>
      </c>
      <c r="C2651" t="s">
        <v>3313</v>
      </c>
    </row>
    <row r="2652" spans="1:3" ht="15">
      <c r="A2652" s="199" t="s">
        <v>8444</v>
      </c>
      <c r="B2652" s="13" t="s">
        <v>8445</v>
      </c>
      <c r="C2652" t="s">
        <v>3313</v>
      </c>
    </row>
    <row r="2653" spans="1:3" ht="15">
      <c r="A2653" s="199" t="s">
        <v>8446</v>
      </c>
      <c r="B2653" s="13" t="s">
        <v>8447</v>
      </c>
      <c r="C2653" t="s">
        <v>3313</v>
      </c>
    </row>
    <row r="2654" spans="1:3" ht="15">
      <c r="A2654" s="199" t="s">
        <v>8448</v>
      </c>
      <c r="B2654" s="13" t="s">
        <v>8449</v>
      </c>
      <c r="C2654" t="s">
        <v>3382</v>
      </c>
    </row>
    <row r="2655" spans="1:3" ht="15">
      <c r="A2655" s="199" t="s">
        <v>8450</v>
      </c>
      <c r="B2655" s="13" t="s">
        <v>8451</v>
      </c>
      <c r="C2655" t="s">
        <v>3313</v>
      </c>
    </row>
    <row r="2656" spans="1:3" ht="15">
      <c r="A2656" s="199" t="s">
        <v>8452</v>
      </c>
      <c r="B2656" s="13" t="s">
        <v>8453</v>
      </c>
      <c r="C2656" t="s">
        <v>3313</v>
      </c>
    </row>
    <row r="2657" spans="1:3" ht="15">
      <c r="A2657" s="199" t="s">
        <v>8454</v>
      </c>
      <c r="B2657" s="13" t="s">
        <v>8455</v>
      </c>
      <c r="C2657" t="s">
        <v>3313</v>
      </c>
    </row>
    <row r="2658" spans="1:3" ht="15">
      <c r="A2658" s="199" t="s">
        <v>8456</v>
      </c>
      <c r="B2658" s="13" t="s">
        <v>8457</v>
      </c>
      <c r="C2658" t="s">
        <v>3313</v>
      </c>
    </row>
    <row r="2659" spans="1:3" ht="15">
      <c r="A2659" s="199" t="s">
        <v>8458</v>
      </c>
      <c r="B2659" s="13" t="s">
        <v>8459</v>
      </c>
      <c r="C2659" t="s">
        <v>3313</v>
      </c>
    </row>
    <row r="2660" spans="1:3" ht="15">
      <c r="A2660" s="199" t="s">
        <v>8460</v>
      </c>
      <c r="B2660" s="13" t="s">
        <v>8461</v>
      </c>
      <c r="C2660" t="s">
        <v>3313</v>
      </c>
    </row>
    <row r="2661" spans="1:3" ht="15">
      <c r="A2661" s="199" t="s">
        <v>8462</v>
      </c>
      <c r="B2661" s="13" t="s">
        <v>8463</v>
      </c>
      <c r="C2661" t="s">
        <v>3313</v>
      </c>
    </row>
    <row r="2662" spans="1:3" ht="15">
      <c r="A2662" s="199" t="s">
        <v>8464</v>
      </c>
      <c r="B2662" s="13" t="s">
        <v>8465</v>
      </c>
      <c r="C2662" t="s">
        <v>3313</v>
      </c>
    </row>
    <row r="2663" spans="1:3" ht="15">
      <c r="A2663" s="199" t="s">
        <v>8466</v>
      </c>
      <c r="B2663" s="13" t="s">
        <v>8467</v>
      </c>
      <c r="C2663" t="s">
        <v>3313</v>
      </c>
    </row>
    <row r="2664" spans="1:3" ht="15">
      <c r="A2664" s="199" t="s">
        <v>8468</v>
      </c>
      <c r="B2664" s="13" t="s">
        <v>8469</v>
      </c>
      <c r="C2664" t="s">
        <v>3382</v>
      </c>
    </row>
    <row r="2665" spans="1:3" ht="15">
      <c r="A2665" s="199" t="s">
        <v>8470</v>
      </c>
      <c r="B2665" s="13" t="s">
        <v>8471</v>
      </c>
      <c r="C2665" t="s">
        <v>3313</v>
      </c>
    </row>
    <row r="2666" spans="1:3" ht="15">
      <c r="A2666" s="199" t="s">
        <v>8472</v>
      </c>
      <c r="B2666" s="13" t="s">
        <v>8473</v>
      </c>
      <c r="C2666" t="s">
        <v>3313</v>
      </c>
    </row>
    <row r="2667" spans="1:3" ht="15">
      <c r="A2667" s="199" t="s">
        <v>8474</v>
      </c>
      <c r="B2667" s="13" t="s">
        <v>8475</v>
      </c>
      <c r="C2667" t="s">
        <v>3313</v>
      </c>
    </row>
    <row r="2668" spans="1:3" ht="15">
      <c r="A2668" s="199" t="s">
        <v>8476</v>
      </c>
      <c r="B2668" s="13" t="s">
        <v>8477</v>
      </c>
      <c r="C2668" t="s">
        <v>3313</v>
      </c>
    </row>
    <row r="2669" spans="1:3" ht="15">
      <c r="A2669" s="199" t="s">
        <v>8478</v>
      </c>
      <c r="B2669" s="13" t="s">
        <v>8479</v>
      </c>
      <c r="C2669" t="s">
        <v>3313</v>
      </c>
    </row>
    <row r="2670" spans="1:3" ht="15">
      <c r="A2670" s="199" t="s">
        <v>8480</v>
      </c>
      <c r="B2670" s="13" t="s">
        <v>8481</v>
      </c>
      <c r="C2670" t="s">
        <v>3382</v>
      </c>
    </row>
    <row r="2671" spans="1:3" ht="15">
      <c r="A2671" s="199" t="s">
        <v>8482</v>
      </c>
      <c r="B2671" s="13" t="s">
        <v>8483</v>
      </c>
      <c r="C2671" t="s">
        <v>3313</v>
      </c>
    </row>
    <row r="2672" spans="1:3" ht="15">
      <c r="A2672" s="199" t="s">
        <v>8484</v>
      </c>
      <c r="B2672" s="13" t="s">
        <v>8485</v>
      </c>
      <c r="C2672" t="s">
        <v>3313</v>
      </c>
    </row>
    <row r="2673" spans="1:3" ht="15">
      <c r="A2673" s="199" t="s">
        <v>8486</v>
      </c>
      <c r="B2673" s="13" t="s">
        <v>8487</v>
      </c>
      <c r="C2673" t="s">
        <v>3313</v>
      </c>
    </row>
    <row r="2674" spans="1:3" ht="15">
      <c r="A2674" s="199" t="s">
        <v>8488</v>
      </c>
      <c r="B2674" s="13" t="s">
        <v>8489</v>
      </c>
      <c r="C2674" t="s">
        <v>3313</v>
      </c>
    </row>
    <row r="2675" spans="1:3" ht="15">
      <c r="A2675" s="199" t="s">
        <v>8490</v>
      </c>
      <c r="B2675" s="13" t="s">
        <v>8491</v>
      </c>
      <c r="C2675" t="s">
        <v>3313</v>
      </c>
    </row>
    <row r="2676" spans="1:3" ht="15">
      <c r="A2676" s="199" t="s">
        <v>8492</v>
      </c>
      <c r="B2676" s="13" t="s">
        <v>8493</v>
      </c>
      <c r="C2676" t="s">
        <v>3313</v>
      </c>
    </row>
    <row r="2677" spans="1:3" ht="15">
      <c r="A2677" s="199" t="s">
        <v>8494</v>
      </c>
      <c r="B2677" s="13" t="s">
        <v>8495</v>
      </c>
      <c r="C2677" t="s">
        <v>3313</v>
      </c>
    </row>
    <row r="2678" spans="1:3" ht="15">
      <c r="A2678" s="199" t="s">
        <v>8496</v>
      </c>
      <c r="B2678" s="13" t="s">
        <v>8497</v>
      </c>
      <c r="C2678" t="s">
        <v>3313</v>
      </c>
    </row>
    <row r="2679" spans="1:3" ht="15">
      <c r="A2679" s="199" t="s">
        <v>8498</v>
      </c>
      <c r="B2679" s="13" t="s">
        <v>8499</v>
      </c>
      <c r="C2679" t="s">
        <v>3313</v>
      </c>
    </row>
    <row r="2680" spans="1:3" ht="15">
      <c r="A2680" s="199" t="s">
        <v>8500</v>
      </c>
      <c r="B2680" s="13" t="s">
        <v>8501</v>
      </c>
      <c r="C2680" t="s">
        <v>3313</v>
      </c>
    </row>
    <row r="2681" spans="1:3" ht="15">
      <c r="A2681" s="199" t="s">
        <v>8502</v>
      </c>
      <c r="B2681" s="13" t="s">
        <v>8503</v>
      </c>
      <c r="C2681" t="s">
        <v>3313</v>
      </c>
    </row>
    <row r="2682" spans="1:3" ht="15">
      <c r="A2682" s="199" t="s">
        <v>8504</v>
      </c>
      <c r="B2682" s="13" t="s">
        <v>8505</v>
      </c>
      <c r="C2682" t="s">
        <v>3382</v>
      </c>
    </row>
    <row r="2683" spans="1:3" ht="15">
      <c r="A2683" s="199" t="s">
        <v>8506</v>
      </c>
      <c r="B2683" s="13" t="s">
        <v>8507</v>
      </c>
      <c r="C2683" t="s">
        <v>3313</v>
      </c>
    </row>
    <row r="2684" spans="1:3" ht="15">
      <c r="A2684" s="199" t="s">
        <v>8508</v>
      </c>
      <c r="B2684" s="13" t="s">
        <v>8509</v>
      </c>
      <c r="C2684" t="s">
        <v>3313</v>
      </c>
    </row>
    <row r="2685" spans="1:3" ht="15">
      <c r="A2685" s="199" t="s">
        <v>8510</v>
      </c>
      <c r="B2685" s="13" t="s">
        <v>8511</v>
      </c>
      <c r="C2685" t="s">
        <v>3313</v>
      </c>
    </row>
    <row r="2686" spans="1:3" ht="15">
      <c r="A2686" s="199" t="s">
        <v>8512</v>
      </c>
      <c r="B2686" s="13" t="s">
        <v>8513</v>
      </c>
      <c r="C2686" t="s">
        <v>3313</v>
      </c>
    </row>
    <row r="2687" spans="1:3" ht="15">
      <c r="A2687" s="199" t="s">
        <v>8514</v>
      </c>
      <c r="B2687" s="13" t="s">
        <v>8515</v>
      </c>
      <c r="C2687" t="s">
        <v>3313</v>
      </c>
    </row>
    <row r="2688" spans="1:3" ht="15">
      <c r="A2688" s="199" t="s">
        <v>8516</v>
      </c>
      <c r="B2688" s="13" t="s">
        <v>8517</v>
      </c>
      <c r="C2688" t="s">
        <v>3382</v>
      </c>
    </row>
    <row r="2689" spans="1:3" ht="15">
      <c r="A2689" s="199" t="s">
        <v>8518</v>
      </c>
      <c r="B2689" s="13" t="s">
        <v>8519</v>
      </c>
      <c r="C2689" t="s">
        <v>3313</v>
      </c>
    </row>
    <row r="2690" spans="1:3" ht="15">
      <c r="A2690" s="199" t="s">
        <v>8520</v>
      </c>
      <c r="B2690" s="13" t="s">
        <v>8521</v>
      </c>
      <c r="C2690" t="s">
        <v>3313</v>
      </c>
    </row>
    <row r="2691" spans="1:3" ht="15">
      <c r="A2691" s="199" t="s">
        <v>8522</v>
      </c>
      <c r="B2691" s="13" t="s">
        <v>8523</v>
      </c>
      <c r="C2691" t="s">
        <v>3313</v>
      </c>
    </row>
    <row r="2692" spans="1:3" ht="15">
      <c r="A2692" s="199" t="s">
        <v>8524</v>
      </c>
      <c r="B2692" s="13" t="s">
        <v>8525</v>
      </c>
      <c r="C2692" t="s">
        <v>3313</v>
      </c>
    </row>
    <row r="2693" spans="1:3" ht="15">
      <c r="A2693" s="199" t="s">
        <v>8526</v>
      </c>
      <c r="B2693" s="13" t="s">
        <v>8527</v>
      </c>
      <c r="C2693" t="s">
        <v>3313</v>
      </c>
    </row>
    <row r="2694" spans="1:3" ht="15">
      <c r="A2694" s="199" t="s">
        <v>8528</v>
      </c>
      <c r="B2694" s="13" t="s">
        <v>8529</v>
      </c>
      <c r="C2694" t="s">
        <v>3313</v>
      </c>
    </row>
    <row r="2695" spans="1:3" ht="15">
      <c r="A2695" s="199" t="s">
        <v>8530</v>
      </c>
      <c r="B2695" s="13" t="s">
        <v>8531</v>
      </c>
      <c r="C2695" t="s">
        <v>3313</v>
      </c>
    </row>
    <row r="2696" spans="1:3" ht="15">
      <c r="A2696" s="199" t="s">
        <v>8532</v>
      </c>
      <c r="B2696" s="13" t="s">
        <v>8533</v>
      </c>
      <c r="C2696" t="s">
        <v>3313</v>
      </c>
    </row>
    <row r="2697" spans="1:3" ht="15">
      <c r="A2697" s="199" t="s">
        <v>8534</v>
      </c>
      <c r="B2697" s="13" t="s">
        <v>8535</v>
      </c>
      <c r="C2697" t="s">
        <v>3313</v>
      </c>
    </row>
    <row r="2698" spans="1:3" ht="15">
      <c r="A2698" s="199" t="s">
        <v>8536</v>
      </c>
      <c r="B2698" s="13" t="s">
        <v>8537</v>
      </c>
      <c r="C2698" t="s">
        <v>3313</v>
      </c>
    </row>
    <row r="2699" spans="1:3" ht="15">
      <c r="A2699" s="199" t="s">
        <v>8538</v>
      </c>
      <c r="B2699" s="13" t="s">
        <v>8539</v>
      </c>
      <c r="C2699" t="s">
        <v>3382</v>
      </c>
    </row>
    <row r="2700" spans="1:3" ht="15">
      <c r="A2700" s="199" t="s">
        <v>8540</v>
      </c>
      <c r="B2700" s="13" t="s">
        <v>8541</v>
      </c>
      <c r="C2700" t="s">
        <v>3313</v>
      </c>
    </row>
    <row r="2701" spans="1:3" ht="15">
      <c r="A2701" s="199" t="s">
        <v>8542</v>
      </c>
      <c r="B2701" s="13" t="s">
        <v>8543</v>
      </c>
      <c r="C2701" t="s">
        <v>3313</v>
      </c>
    </row>
    <row r="2702" spans="1:3" ht="15">
      <c r="A2702" s="199" t="s">
        <v>8544</v>
      </c>
      <c r="B2702" s="13" t="s">
        <v>8545</v>
      </c>
      <c r="C2702" t="s">
        <v>3313</v>
      </c>
    </row>
    <row r="2703" spans="1:3" ht="15">
      <c r="A2703" s="199" t="s">
        <v>8546</v>
      </c>
      <c r="B2703" s="13" t="s">
        <v>8547</v>
      </c>
      <c r="C2703" t="s">
        <v>3313</v>
      </c>
    </row>
    <row r="2704" spans="1:3" ht="15">
      <c r="A2704" s="199" t="s">
        <v>8548</v>
      </c>
      <c r="B2704" s="13" t="s">
        <v>8549</v>
      </c>
      <c r="C2704" t="s">
        <v>3313</v>
      </c>
    </row>
    <row r="2705" spans="1:3" ht="15">
      <c r="A2705" s="199" t="s">
        <v>8550</v>
      </c>
      <c r="B2705" s="13" t="s">
        <v>8551</v>
      </c>
      <c r="C2705" t="s">
        <v>3313</v>
      </c>
    </row>
    <row r="2706" spans="1:3" ht="15">
      <c r="A2706" s="199" t="s">
        <v>8552</v>
      </c>
      <c r="B2706" s="13" t="s">
        <v>8553</v>
      </c>
      <c r="C2706" t="s">
        <v>3313</v>
      </c>
    </row>
    <row r="2707" spans="1:3" ht="15">
      <c r="A2707" s="199" t="s">
        <v>8554</v>
      </c>
      <c r="B2707" s="13" t="s">
        <v>8555</v>
      </c>
      <c r="C2707" t="s">
        <v>3313</v>
      </c>
    </row>
    <row r="2708" spans="1:3" ht="15">
      <c r="A2708" s="199" t="s">
        <v>8556</v>
      </c>
      <c r="B2708" s="13" t="s">
        <v>8557</v>
      </c>
      <c r="C2708" t="s">
        <v>3382</v>
      </c>
    </row>
    <row r="2709" spans="1:3" ht="15">
      <c r="A2709" s="199" t="s">
        <v>8558</v>
      </c>
      <c r="B2709" s="13" t="s">
        <v>8559</v>
      </c>
      <c r="C2709" t="s">
        <v>3313</v>
      </c>
    </row>
    <row r="2710" spans="1:3" ht="15">
      <c r="A2710" s="199" t="s">
        <v>8560</v>
      </c>
      <c r="B2710" s="13" t="s">
        <v>8561</v>
      </c>
      <c r="C2710" t="s">
        <v>3313</v>
      </c>
    </row>
    <row r="2711" spans="1:3" ht="15">
      <c r="A2711" s="199" t="s">
        <v>8562</v>
      </c>
      <c r="B2711" s="13" t="s">
        <v>8563</v>
      </c>
      <c r="C2711" t="s">
        <v>3313</v>
      </c>
    </row>
    <row r="2712" spans="1:3" ht="15">
      <c r="A2712" s="199" t="s">
        <v>8564</v>
      </c>
      <c r="B2712" s="13" t="s">
        <v>8565</v>
      </c>
      <c r="C2712" t="s">
        <v>3313</v>
      </c>
    </row>
    <row r="2713" spans="1:3" ht="15">
      <c r="A2713" s="199" t="s">
        <v>8566</v>
      </c>
      <c r="B2713" s="13" t="s">
        <v>8567</v>
      </c>
      <c r="C2713" t="s">
        <v>3313</v>
      </c>
    </row>
    <row r="2714" spans="1:3" ht="15">
      <c r="A2714" s="199" t="s">
        <v>8568</v>
      </c>
      <c r="B2714" s="13" t="s">
        <v>8569</v>
      </c>
      <c r="C2714" t="s">
        <v>3313</v>
      </c>
    </row>
    <row r="2715" spans="1:3" ht="15">
      <c r="A2715" s="199" t="s">
        <v>8570</v>
      </c>
      <c r="B2715" s="13" t="s">
        <v>8571</v>
      </c>
      <c r="C2715" t="s">
        <v>3313</v>
      </c>
    </row>
    <row r="2716" spans="1:3" ht="15">
      <c r="A2716" s="199" t="s">
        <v>8572</v>
      </c>
      <c r="B2716" s="13" t="s">
        <v>8573</v>
      </c>
      <c r="C2716" t="s">
        <v>3313</v>
      </c>
    </row>
    <row r="2717" spans="1:3" ht="15">
      <c r="A2717" s="199" t="s">
        <v>8574</v>
      </c>
      <c r="B2717" s="13" t="s">
        <v>8575</v>
      </c>
      <c r="C2717" t="s">
        <v>3313</v>
      </c>
    </row>
    <row r="2718" spans="1:3" ht="15">
      <c r="A2718" s="199" t="s">
        <v>8576</v>
      </c>
      <c r="B2718" s="13" t="s">
        <v>8577</v>
      </c>
      <c r="C2718" t="s">
        <v>3313</v>
      </c>
    </row>
    <row r="2719" spans="1:3" ht="15">
      <c r="A2719" s="199" t="s">
        <v>8578</v>
      </c>
      <c r="B2719" s="13" t="s">
        <v>8579</v>
      </c>
      <c r="C2719" t="s">
        <v>3382</v>
      </c>
    </row>
    <row r="2720" spans="1:3" ht="15">
      <c r="A2720" s="199" t="s">
        <v>8580</v>
      </c>
      <c r="B2720" s="13" t="s">
        <v>8581</v>
      </c>
      <c r="C2720" t="s">
        <v>3313</v>
      </c>
    </row>
    <row r="2721" spans="1:3" ht="15">
      <c r="A2721" s="199" t="s">
        <v>8582</v>
      </c>
      <c r="B2721" s="13" t="s">
        <v>8583</v>
      </c>
      <c r="C2721" t="s">
        <v>3313</v>
      </c>
    </row>
    <row r="2722" spans="1:3" ht="15">
      <c r="A2722" s="199" t="s">
        <v>8584</v>
      </c>
      <c r="B2722" s="13" t="s">
        <v>8585</v>
      </c>
      <c r="C2722" t="s">
        <v>3313</v>
      </c>
    </row>
    <row r="2723" spans="1:3" ht="15">
      <c r="A2723" s="199" t="s">
        <v>8586</v>
      </c>
      <c r="B2723" s="13" t="s">
        <v>8587</v>
      </c>
      <c r="C2723" t="s">
        <v>3313</v>
      </c>
    </row>
    <row r="2724" spans="1:3" ht="15">
      <c r="A2724" s="199" t="s">
        <v>8588</v>
      </c>
      <c r="B2724" s="13" t="s">
        <v>8589</v>
      </c>
      <c r="C2724" t="s">
        <v>3313</v>
      </c>
    </row>
    <row r="2725" spans="1:3" ht="15">
      <c r="A2725" s="199" t="s">
        <v>8590</v>
      </c>
      <c r="B2725" s="13" t="s">
        <v>8591</v>
      </c>
      <c r="C2725" t="s">
        <v>3313</v>
      </c>
    </row>
    <row r="2726" spans="1:3" ht="15">
      <c r="A2726" s="199" t="s">
        <v>8592</v>
      </c>
      <c r="B2726" s="13" t="s">
        <v>8593</v>
      </c>
      <c r="C2726" t="s">
        <v>3313</v>
      </c>
    </row>
    <row r="2727" spans="1:3" ht="15">
      <c r="A2727" s="199" t="s">
        <v>8594</v>
      </c>
      <c r="B2727" s="13" t="s">
        <v>8595</v>
      </c>
      <c r="C2727" t="s">
        <v>3313</v>
      </c>
    </row>
    <row r="2728" spans="1:3" ht="15">
      <c r="A2728" s="199" t="s">
        <v>8596</v>
      </c>
      <c r="B2728" s="13" t="s">
        <v>8597</v>
      </c>
      <c r="C2728" t="s">
        <v>3313</v>
      </c>
    </row>
    <row r="2729" spans="1:3" ht="15">
      <c r="A2729" s="199" t="s">
        <v>8598</v>
      </c>
      <c r="B2729" s="13" t="s">
        <v>8599</v>
      </c>
      <c r="C2729" t="s">
        <v>3313</v>
      </c>
    </row>
    <row r="2730" spans="1:3" ht="15">
      <c r="A2730" s="199" t="s">
        <v>8600</v>
      </c>
      <c r="B2730" s="13" t="s">
        <v>8601</v>
      </c>
      <c r="C2730" t="s">
        <v>3313</v>
      </c>
    </row>
    <row r="2731" spans="1:3" ht="15">
      <c r="A2731" s="199" t="s">
        <v>8602</v>
      </c>
      <c r="B2731" s="13" t="s">
        <v>8603</v>
      </c>
      <c r="C2731" t="s">
        <v>3313</v>
      </c>
    </row>
    <row r="2732" spans="1:3" ht="15">
      <c r="A2732" s="199" t="s">
        <v>8604</v>
      </c>
      <c r="B2732" s="13" t="s">
        <v>8605</v>
      </c>
      <c r="C2732" t="s">
        <v>3313</v>
      </c>
    </row>
    <row r="2733" spans="1:3" ht="15">
      <c r="A2733" s="199" t="s">
        <v>8606</v>
      </c>
      <c r="B2733" s="13" t="s">
        <v>8607</v>
      </c>
      <c r="C2733" t="s">
        <v>3382</v>
      </c>
    </row>
    <row r="2734" spans="1:3" ht="15">
      <c r="A2734" s="199" t="s">
        <v>8608</v>
      </c>
      <c r="B2734" s="13" t="s">
        <v>8609</v>
      </c>
      <c r="C2734" t="s">
        <v>3313</v>
      </c>
    </row>
    <row r="2735" spans="1:3" ht="15">
      <c r="A2735" s="199" t="s">
        <v>8610</v>
      </c>
      <c r="B2735" s="13" t="s">
        <v>8611</v>
      </c>
      <c r="C2735" t="s">
        <v>3313</v>
      </c>
    </row>
    <row r="2736" spans="1:3" ht="15">
      <c r="A2736" s="199" t="s">
        <v>8612</v>
      </c>
      <c r="B2736" s="13" t="s">
        <v>8613</v>
      </c>
      <c r="C2736" t="s">
        <v>3313</v>
      </c>
    </row>
    <row r="2737" spans="1:3" ht="15">
      <c r="A2737" s="199" t="s">
        <v>8614</v>
      </c>
      <c r="B2737" s="13" t="s">
        <v>8615</v>
      </c>
      <c r="C2737" t="s">
        <v>3313</v>
      </c>
    </row>
    <row r="2738" spans="1:3" ht="15">
      <c r="A2738" s="199" t="s">
        <v>8616</v>
      </c>
      <c r="B2738" s="13" t="s">
        <v>8617</v>
      </c>
      <c r="C2738" t="s">
        <v>3313</v>
      </c>
    </row>
    <row r="2739" spans="1:3" ht="15">
      <c r="A2739" s="199" t="s">
        <v>8618</v>
      </c>
      <c r="B2739" s="13" t="s">
        <v>8619</v>
      </c>
      <c r="C2739" t="s">
        <v>3313</v>
      </c>
    </row>
    <row r="2740" spans="1:3" ht="15">
      <c r="A2740" s="199" t="s">
        <v>8620</v>
      </c>
      <c r="B2740" s="13" t="s">
        <v>8621</v>
      </c>
      <c r="C2740" t="s">
        <v>3313</v>
      </c>
    </row>
    <row r="2741" spans="1:3" ht="15">
      <c r="A2741" s="199" t="s">
        <v>8622</v>
      </c>
      <c r="B2741" s="13" t="s">
        <v>8623</v>
      </c>
      <c r="C2741" t="s">
        <v>3313</v>
      </c>
    </row>
    <row r="2742" spans="1:3" ht="15">
      <c r="A2742" s="199" t="s">
        <v>8624</v>
      </c>
      <c r="B2742" s="13" t="s">
        <v>8625</v>
      </c>
      <c r="C2742" t="s">
        <v>3382</v>
      </c>
    </row>
    <row r="2743" spans="1:3" ht="15">
      <c r="A2743" s="199" t="s">
        <v>8626</v>
      </c>
      <c r="B2743" s="13" t="s">
        <v>8627</v>
      </c>
      <c r="C2743" t="s">
        <v>3313</v>
      </c>
    </row>
    <row r="2744" spans="1:3" ht="15">
      <c r="A2744" s="199" t="s">
        <v>8628</v>
      </c>
      <c r="B2744" s="13" t="s">
        <v>8629</v>
      </c>
      <c r="C2744" t="s">
        <v>3313</v>
      </c>
    </row>
    <row r="2745" spans="1:3" ht="15">
      <c r="A2745" s="199" t="s">
        <v>8630</v>
      </c>
      <c r="B2745" s="13" t="s">
        <v>8631</v>
      </c>
      <c r="C2745" t="s">
        <v>3313</v>
      </c>
    </row>
    <row r="2746" spans="1:3" ht="15">
      <c r="A2746" s="199" t="s">
        <v>8632</v>
      </c>
      <c r="B2746" s="13" t="s">
        <v>8633</v>
      </c>
      <c r="C2746" t="s">
        <v>3382</v>
      </c>
    </row>
    <row r="2747" spans="1:3" ht="15">
      <c r="A2747" s="199" t="s">
        <v>8634</v>
      </c>
      <c r="B2747" s="13" t="s">
        <v>8635</v>
      </c>
      <c r="C2747" t="s">
        <v>3313</v>
      </c>
    </row>
    <row r="2748" spans="1:3" ht="15">
      <c r="A2748" s="199" t="s">
        <v>8636</v>
      </c>
      <c r="B2748" s="13" t="s">
        <v>8637</v>
      </c>
      <c r="C2748" t="s">
        <v>3313</v>
      </c>
    </row>
    <row r="2749" spans="1:3" ht="15">
      <c r="A2749" s="199" t="s">
        <v>8638</v>
      </c>
      <c r="B2749" s="13" t="s">
        <v>8639</v>
      </c>
      <c r="C2749" t="s">
        <v>3313</v>
      </c>
    </row>
    <row r="2750" spans="1:3" ht="15">
      <c r="A2750" s="199" t="s">
        <v>8640</v>
      </c>
      <c r="B2750" s="13" t="s">
        <v>8641</v>
      </c>
      <c r="C2750" t="s">
        <v>3313</v>
      </c>
    </row>
    <row r="2751" spans="1:3" ht="15">
      <c r="A2751" s="199" t="s">
        <v>8642</v>
      </c>
      <c r="B2751" s="13" t="s">
        <v>8643</v>
      </c>
      <c r="C2751" t="s">
        <v>3313</v>
      </c>
    </row>
    <row r="2752" spans="1:3" ht="15">
      <c r="A2752" s="199" t="s">
        <v>8644</v>
      </c>
      <c r="B2752" s="13" t="s">
        <v>8645</v>
      </c>
      <c r="C2752" t="s">
        <v>3313</v>
      </c>
    </row>
    <row r="2753" spans="1:3" ht="15">
      <c r="A2753" s="199" t="s">
        <v>8646</v>
      </c>
      <c r="B2753" s="13" t="s">
        <v>8647</v>
      </c>
      <c r="C2753" t="s">
        <v>3313</v>
      </c>
    </row>
    <row r="2754" spans="1:3" ht="15">
      <c r="A2754" s="199" t="s">
        <v>8648</v>
      </c>
      <c r="B2754" s="13" t="s">
        <v>8649</v>
      </c>
      <c r="C2754" t="s">
        <v>3313</v>
      </c>
    </row>
    <row r="2755" spans="1:3" ht="15">
      <c r="A2755" s="199" t="s">
        <v>8650</v>
      </c>
      <c r="B2755" s="13" t="s">
        <v>8651</v>
      </c>
      <c r="C2755" t="s">
        <v>3313</v>
      </c>
    </row>
    <row r="2756" spans="1:3" ht="15">
      <c r="A2756" s="199" t="s">
        <v>8652</v>
      </c>
      <c r="B2756" s="13" t="s">
        <v>8653</v>
      </c>
      <c r="C2756" t="s">
        <v>3313</v>
      </c>
    </row>
    <row r="2757" spans="1:3" ht="15">
      <c r="A2757" s="199" t="s">
        <v>8654</v>
      </c>
      <c r="B2757" s="13" t="s">
        <v>8655</v>
      </c>
      <c r="C2757" t="s">
        <v>3313</v>
      </c>
    </row>
    <row r="2758" spans="1:3" ht="15">
      <c r="A2758" s="199" t="s">
        <v>8656</v>
      </c>
      <c r="B2758" s="13" t="s">
        <v>8657</v>
      </c>
      <c r="C2758" t="s">
        <v>3313</v>
      </c>
    </row>
    <row r="2759" spans="1:3" ht="15">
      <c r="A2759" s="199" t="s">
        <v>8658</v>
      </c>
      <c r="B2759" s="13" t="s">
        <v>8659</v>
      </c>
      <c r="C2759" t="s">
        <v>3382</v>
      </c>
    </row>
    <row r="2760" spans="1:3" ht="15">
      <c r="A2760" s="199" t="s">
        <v>8660</v>
      </c>
      <c r="B2760" s="13" t="s">
        <v>8661</v>
      </c>
      <c r="C2760" t="s">
        <v>3313</v>
      </c>
    </row>
    <row r="2761" spans="1:3" ht="15">
      <c r="A2761" s="199" t="s">
        <v>8662</v>
      </c>
      <c r="B2761" s="13" t="s">
        <v>8663</v>
      </c>
      <c r="C2761" t="s">
        <v>3313</v>
      </c>
    </row>
    <row r="2762" spans="1:3" ht="15">
      <c r="A2762" s="199" t="s">
        <v>8664</v>
      </c>
      <c r="B2762" s="13" t="s">
        <v>8665</v>
      </c>
      <c r="C2762" t="s">
        <v>3313</v>
      </c>
    </row>
    <row r="2763" spans="1:3" ht="15">
      <c r="A2763" s="199" t="s">
        <v>8666</v>
      </c>
      <c r="B2763" s="13" t="s">
        <v>8667</v>
      </c>
      <c r="C2763" t="s">
        <v>3313</v>
      </c>
    </row>
    <row r="2764" spans="1:3" ht="15">
      <c r="A2764" s="199" t="s">
        <v>8668</v>
      </c>
      <c r="B2764" s="13" t="s">
        <v>8669</v>
      </c>
      <c r="C2764" t="s">
        <v>3313</v>
      </c>
    </row>
    <row r="2765" spans="1:3" ht="15">
      <c r="A2765" s="199" t="s">
        <v>8670</v>
      </c>
      <c r="B2765" s="13" t="s">
        <v>8671</v>
      </c>
      <c r="C2765" t="s">
        <v>3382</v>
      </c>
    </row>
    <row r="2766" spans="1:3" ht="15">
      <c r="A2766" s="199" t="s">
        <v>8672</v>
      </c>
      <c r="B2766" s="13" t="s">
        <v>8673</v>
      </c>
      <c r="C2766" t="s">
        <v>3313</v>
      </c>
    </row>
    <row r="2767" spans="1:3" ht="15">
      <c r="A2767" s="199" t="s">
        <v>8674</v>
      </c>
      <c r="B2767" s="13" t="s">
        <v>8675</v>
      </c>
      <c r="C2767" t="s">
        <v>3313</v>
      </c>
    </row>
    <row r="2768" spans="1:3" ht="15">
      <c r="A2768" s="199" t="s">
        <v>8676</v>
      </c>
      <c r="B2768" s="13" t="s">
        <v>8677</v>
      </c>
      <c r="C2768" t="s">
        <v>3313</v>
      </c>
    </row>
    <row r="2769" spans="1:3" ht="15">
      <c r="A2769" s="199" t="s">
        <v>8678</v>
      </c>
      <c r="B2769" s="13" t="s">
        <v>8679</v>
      </c>
      <c r="C2769" t="s">
        <v>3313</v>
      </c>
    </row>
    <row r="2770" spans="1:3" ht="15">
      <c r="A2770" s="199" t="s">
        <v>8680</v>
      </c>
      <c r="B2770" s="13" t="s">
        <v>8681</v>
      </c>
      <c r="C2770" t="s">
        <v>3382</v>
      </c>
    </row>
    <row r="2771" spans="1:3" ht="15">
      <c r="A2771" s="199" t="s">
        <v>8682</v>
      </c>
      <c r="B2771" s="13" t="s">
        <v>8683</v>
      </c>
      <c r="C2771" t="s">
        <v>3313</v>
      </c>
    </row>
    <row r="2772" spans="1:3" ht="15">
      <c r="A2772" s="199" t="s">
        <v>8684</v>
      </c>
      <c r="B2772" s="13" t="s">
        <v>8685</v>
      </c>
      <c r="C2772" t="s">
        <v>3313</v>
      </c>
    </row>
    <row r="2773" spans="1:3" ht="15">
      <c r="A2773" s="199" t="s">
        <v>8686</v>
      </c>
      <c r="B2773" s="13" t="s">
        <v>8687</v>
      </c>
      <c r="C2773" t="s">
        <v>3313</v>
      </c>
    </row>
    <row r="2774" spans="1:3" ht="15">
      <c r="A2774" s="199" t="s">
        <v>8688</v>
      </c>
      <c r="B2774" s="13" t="s">
        <v>8689</v>
      </c>
      <c r="C2774" t="s">
        <v>63</v>
      </c>
    </row>
    <row r="2775" spans="1:3" ht="15">
      <c r="A2775" s="199" t="s">
        <v>8690</v>
      </c>
      <c r="B2775" s="13" t="s">
        <v>8691</v>
      </c>
      <c r="C2775" t="s">
        <v>3382</v>
      </c>
    </row>
    <row r="2776" spans="1:3" ht="15">
      <c r="A2776" s="199" t="s">
        <v>8692</v>
      </c>
      <c r="B2776" s="13" t="s">
        <v>8693</v>
      </c>
      <c r="C2776" t="s">
        <v>3313</v>
      </c>
    </row>
    <row r="2777" spans="1:3" ht="15">
      <c r="A2777" s="199" t="s">
        <v>8694</v>
      </c>
      <c r="B2777" s="13" t="s">
        <v>8695</v>
      </c>
      <c r="C2777" t="s">
        <v>3313</v>
      </c>
    </row>
    <row r="2778" spans="1:3" ht="15">
      <c r="A2778" s="199" t="s">
        <v>8696</v>
      </c>
      <c r="B2778" s="13" t="s">
        <v>8697</v>
      </c>
      <c r="C2778" t="s">
        <v>3313</v>
      </c>
    </row>
    <row r="2779" spans="1:3" ht="15">
      <c r="A2779" s="199" t="s">
        <v>8698</v>
      </c>
      <c r="B2779" s="13" t="s">
        <v>8699</v>
      </c>
      <c r="C2779" t="s">
        <v>3313</v>
      </c>
    </row>
    <row r="2780" spans="1:3" ht="15">
      <c r="A2780" s="199" t="s">
        <v>8700</v>
      </c>
      <c r="B2780" s="13" t="s">
        <v>8701</v>
      </c>
      <c r="C2780" t="s">
        <v>3313</v>
      </c>
    </row>
    <row r="2781" spans="1:3" ht="15">
      <c r="A2781" s="199" t="s">
        <v>8702</v>
      </c>
      <c r="B2781" s="13" t="s">
        <v>8703</v>
      </c>
      <c r="C2781" t="s">
        <v>3313</v>
      </c>
    </row>
    <row r="2782" spans="1:3" ht="15">
      <c r="A2782" s="199" t="s">
        <v>8704</v>
      </c>
      <c r="B2782" s="13" t="s">
        <v>8705</v>
      </c>
      <c r="C2782" t="s">
        <v>3313</v>
      </c>
    </row>
    <row r="2783" spans="1:3" ht="15">
      <c r="A2783" s="199" t="s">
        <v>8706</v>
      </c>
      <c r="B2783" s="13" t="s">
        <v>8707</v>
      </c>
      <c r="C2783" t="s">
        <v>3313</v>
      </c>
    </row>
    <row r="2784" spans="1:3" ht="15">
      <c r="A2784" s="199" t="s">
        <v>8708</v>
      </c>
      <c r="B2784" s="13" t="s">
        <v>8709</v>
      </c>
      <c r="C2784" t="s">
        <v>3382</v>
      </c>
    </row>
    <row r="2785" spans="1:3" ht="15">
      <c r="A2785" s="199" t="s">
        <v>8710</v>
      </c>
      <c r="B2785" s="13" t="s">
        <v>8711</v>
      </c>
      <c r="C2785" t="s">
        <v>3313</v>
      </c>
    </row>
    <row r="2786" spans="1:3" ht="15">
      <c r="A2786" s="199" t="s">
        <v>8712</v>
      </c>
      <c r="B2786" s="13" t="s">
        <v>8713</v>
      </c>
      <c r="C2786" t="s">
        <v>3313</v>
      </c>
    </row>
    <row r="2787" spans="1:3" ht="15">
      <c r="A2787" s="199" t="s">
        <v>8714</v>
      </c>
      <c r="B2787" s="13" t="s">
        <v>8715</v>
      </c>
      <c r="C2787" t="s">
        <v>3313</v>
      </c>
    </row>
    <row r="2788" spans="1:3" ht="15">
      <c r="A2788" s="199" t="s">
        <v>8716</v>
      </c>
      <c r="B2788" s="13" t="s">
        <v>8717</v>
      </c>
      <c r="C2788" t="s">
        <v>3313</v>
      </c>
    </row>
    <row r="2789" spans="1:3" ht="15">
      <c r="A2789" s="199" t="s">
        <v>8718</v>
      </c>
      <c r="B2789" s="13" t="s">
        <v>8719</v>
      </c>
      <c r="C2789" t="s">
        <v>3313</v>
      </c>
    </row>
    <row r="2790" spans="1:3" ht="15">
      <c r="A2790" s="199" t="s">
        <v>8720</v>
      </c>
      <c r="B2790" s="13" t="s">
        <v>8721</v>
      </c>
      <c r="C2790" t="s">
        <v>3313</v>
      </c>
    </row>
    <row r="2791" spans="1:3" ht="15">
      <c r="A2791" s="199" t="s">
        <v>8722</v>
      </c>
      <c r="B2791" s="13" t="s">
        <v>8723</v>
      </c>
      <c r="C2791" t="s">
        <v>3313</v>
      </c>
    </row>
    <row r="2792" spans="1:3" ht="15">
      <c r="A2792" s="199" t="s">
        <v>8724</v>
      </c>
      <c r="B2792" s="13" t="s">
        <v>8725</v>
      </c>
      <c r="C2792" t="s">
        <v>3313</v>
      </c>
    </row>
    <row r="2793" spans="1:3" ht="15">
      <c r="A2793" s="199" t="s">
        <v>8726</v>
      </c>
      <c r="B2793" s="13" t="s">
        <v>8727</v>
      </c>
      <c r="C2793" t="s">
        <v>3313</v>
      </c>
    </row>
    <row r="2794" spans="1:3" ht="15">
      <c r="A2794" s="199" t="s">
        <v>8728</v>
      </c>
      <c r="B2794" s="13" t="s">
        <v>8729</v>
      </c>
      <c r="C2794" t="s">
        <v>3313</v>
      </c>
    </row>
    <row r="2795" spans="1:3" ht="15">
      <c r="A2795" s="199" t="s">
        <v>8730</v>
      </c>
      <c r="B2795" s="13" t="s">
        <v>8731</v>
      </c>
      <c r="C2795" t="s">
        <v>3313</v>
      </c>
    </row>
    <row r="2796" spans="1:3" ht="15">
      <c r="A2796" s="199" t="s">
        <v>8732</v>
      </c>
      <c r="B2796" s="13" t="s">
        <v>8733</v>
      </c>
      <c r="C2796" t="s">
        <v>3313</v>
      </c>
    </row>
    <row r="2797" spans="1:3" ht="15">
      <c r="A2797" s="199" t="s">
        <v>8734</v>
      </c>
      <c r="B2797" s="13" t="s">
        <v>8735</v>
      </c>
      <c r="C2797" t="s">
        <v>3313</v>
      </c>
    </row>
    <row r="2798" spans="1:3" ht="15">
      <c r="A2798" s="199" t="s">
        <v>8736</v>
      </c>
      <c r="B2798" s="13" t="s">
        <v>8737</v>
      </c>
      <c r="C2798" t="s">
        <v>3313</v>
      </c>
    </row>
    <row r="2799" spans="1:3" ht="15">
      <c r="A2799" s="199" t="s">
        <v>8738</v>
      </c>
      <c r="B2799" s="13" t="s">
        <v>8739</v>
      </c>
      <c r="C2799" t="s">
        <v>3313</v>
      </c>
    </row>
    <row r="2800" spans="1:3" ht="15">
      <c r="A2800" s="199" t="s">
        <v>8740</v>
      </c>
      <c r="B2800" s="13" t="s">
        <v>8741</v>
      </c>
      <c r="C2800" t="s">
        <v>3313</v>
      </c>
    </row>
    <row r="2801" spans="1:3" ht="15">
      <c r="A2801" s="199" t="s">
        <v>8742</v>
      </c>
      <c r="B2801" s="13" t="s">
        <v>8743</v>
      </c>
      <c r="C2801" t="s">
        <v>3313</v>
      </c>
    </row>
    <row r="2802" spans="1:3" ht="15">
      <c r="A2802" s="199" t="s">
        <v>8744</v>
      </c>
      <c r="B2802" s="13" t="s">
        <v>8745</v>
      </c>
      <c r="C2802" t="s">
        <v>3313</v>
      </c>
    </row>
    <row r="2803" spans="1:3" ht="15">
      <c r="A2803" s="199" t="s">
        <v>8746</v>
      </c>
      <c r="B2803" s="13" t="s">
        <v>8747</v>
      </c>
      <c r="C2803" t="s">
        <v>3382</v>
      </c>
    </row>
    <row r="2804" spans="1:3" ht="15">
      <c r="A2804" s="199" t="s">
        <v>8748</v>
      </c>
      <c r="B2804" s="13" t="s">
        <v>8749</v>
      </c>
      <c r="C2804" t="s">
        <v>3313</v>
      </c>
    </row>
    <row r="2805" spans="1:3" ht="15">
      <c r="A2805" s="199" t="s">
        <v>8750</v>
      </c>
      <c r="B2805" s="13" t="s">
        <v>8751</v>
      </c>
      <c r="C2805" t="s">
        <v>3313</v>
      </c>
    </row>
    <row r="2806" spans="1:3" ht="15">
      <c r="A2806" s="199" t="s">
        <v>8752</v>
      </c>
      <c r="B2806" s="13" t="s">
        <v>8753</v>
      </c>
      <c r="C2806" t="s">
        <v>3313</v>
      </c>
    </row>
    <row r="2807" spans="1:3" ht="15">
      <c r="A2807" s="199" t="s">
        <v>8754</v>
      </c>
      <c r="B2807" s="13" t="s">
        <v>8755</v>
      </c>
      <c r="C2807" t="s">
        <v>3313</v>
      </c>
    </row>
    <row r="2808" spans="1:3" ht="15">
      <c r="A2808" s="199" t="s">
        <v>8756</v>
      </c>
      <c r="B2808" s="13" t="s">
        <v>8757</v>
      </c>
      <c r="C2808" t="s">
        <v>3313</v>
      </c>
    </row>
    <row r="2809" spans="1:3" ht="15">
      <c r="A2809" s="199" t="s">
        <v>8758</v>
      </c>
      <c r="B2809" s="13" t="s">
        <v>8759</v>
      </c>
      <c r="C2809" t="s">
        <v>3313</v>
      </c>
    </row>
    <row r="2810" spans="1:3" ht="15">
      <c r="A2810" s="199" t="s">
        <v>8760</v>
      </c>
      <c r="B2810" s="13" t="s">
        <v>8761</v>
      </c>
      <c r="C2810" t="s">
        <v>3313</v>
      </c>
    </row>
    <row r="2811" spans="1:3" ht="15">
      <c r="A2811" s="199" t="s">
        <v>8762</v>
      </c>
      <c r="B2811" s="13" t="s">
        <v>8763</v>
      </c>
      <c r="C2811" t="s">
        <v>3313</v>
      </c>
    </row>
    <row r="2812" spans="1:3" ht="15">
      <c r="A2812" s="199" t="s">
        <v>8764</v>
      </c>
      <c r="B2812" s="13" t="s">
        <v>8765</v>
      </c>
      <c r="C2812" t="s">
        <v>3313</v>
      </c>
    </row>
    <row r="2813" spans="1:3" ht="15">
      <c r="A2813" s="199" t="s">
        <v>8766</v>
      </c>
      <c r="B2813" s="13" t="s">
        <v>8767</v>
      </c>
      <c r="C2813" t="s">
        <v>3313</v>
      </c>
    </row>
    <row r="2814" spans="1:3" ht="15">
      <c r="A2814" s="199" t="s">
        <v>8768</v>
      </c>
      <c r="B2814" s="13" t="s">
        <v>8769</v>
      </c>
      <c r="C2814" t="s">
        <v>3313</v>
      </c>
    </row>
    <row r="2815" spans="1:3" ht="15">
      <c r="A2815" s="199" t="s">
        <v>8770</v>
      </c>
      <c r="B2815" s="13" t="s">
        <v>8771</v>
      </c>
      <c r="C2815" t="s">
        <v>3382</v>
      </c>
    </row>
    <row r="2816" spans="1:3" ht="15">
      <c r="A2816" s="199" t="s">
        <v>8772</v>
      </c>
      <c r="B2816" s="13" t="s">
        <v>8773</v>
      </c>
      <c r="C2816" t="s">
        <v>3313</v>
      </c>
    </row>
    <row r="2817" spans="1:3" ht="15">
      <c r="A2817" s="199" t="s">
        <v>8774</v>
      </c>
      <c r="B2817" s="13" t="s">
        <v>8775</v>
      </c>
      <c r="C2817" t="s">
        <v>3313</v>
      </c>
    </row>
    <row r="2818" spans="1:3" ht="15">
      <c r="A2818" s="199" t="s">
        <v>8776</v>
      </c>
      <c r="B2818" s="13" t="s">
        <v>8777</v>
      </c>
      <c r="C2818" t="s">
        <v>3313</v>
      </c>
    </row>
    <row r="2819" spans="1:3" ht="15">
      <c r="A2819" s="199" t="s">
        <v>8778</v>
      </c>
      <c r="B2819" s="13" t="s">
        <v>8779</v>
      </c>
      <c r="C2819" t="s">
        <v>3313</v>
      </c>
    </row>
    <row r="2820" spans="1:3" ht="15">
      <c r="A2820" s="199" t="s">
        <v>8780</v>
      </c>
      <c r="B2820" s="13" t="s">
        <v>8781</v>
      </c>
      <c r="C2820" t="s">
        <v>3313</v>
      </c>
    </row>
    <row r="2821" spans="1:3" ht="15">
      <c r="A2821" s="199" t="s">
        <v>8782</v>
      </c>
      <c r="B2821" s="13" t="s">
        <v>8783</v>
      </c>
      <c r="C2821" t="s">
        <v>3313</v>
      </c>
    </row>
    <row r="2822" spans="1:3" ht="15">
      <c r="A2822" s="199" t="s">
        <v>8784</v>
      </c>
      <c r="B2822" s="13" t="s">
        <v>8785</v>
      </c>
      <c r="C2822" t="s">
        <v>3313</v>
      </c>
    </row>
    <row r="2823" spans="1:3" ht="15">
      <c r="A2823" s="199" t="s">
        <v>8786</v>
      </c>
      <c r="B2823" s="13" t="s">
        <v>8787</v>
      </c>
      <c r="C2823" t="s">
        <v>3382</v>
      </c>
    </row>
    <row r="2824" spans="1:3" ht="15">
      <c r="A2824" s="199" t="s">
        <v>8788</v>
      </c>
      <c r="B2824" s="13" t="s">
        <v>8789</v>
      </c>
      <c r="C2824" t="s">
        <v>3313</v>
      </c>
    </row>
    <row r="2825" spans="1:3" ht="15">
      <c r="A2825" s="199" t="s">
        <v>8790</v>
      </c>
      <c r="B2825" s="13" t="s">
        <v>8791</v>
      </c>
      <c r="C2825" t="s">
        <v>3313</v>
      </c>
    </row>
    <row r="2826" spans="1:3" ht="15">
      <c r="A2826" s="199" t="s">
        <v>8792</v>
      </c>
      <c r="B2826" s="13" t="s">
        <v>8793</v>
      </c>
      <c r="C2826" t="s">
        <v>3313</v>
      </c>
    </row>
    <row r="2827" spans="1:3" ht="15">
      <c r="A2827" s="199" t="s">
        <v>8794</v>
      </c>
      <c r="B2827" s="13" t="s">
        <v>8795</v>
      </c>
      <c r="C2827" t="s">
        <v>3313</v>
      </c>
    </row>
    <row r="2828" spans="1:3" ht="15">
      <c r="A2828" s="199" t="s">
        <v>8796</v>
      </c>
      <c r="B2828" s="13" t="s">
        <v>8797</v>
      </c>
      <c r="C2828" t="s">
        <v>3313</v>
      </c>
    </row>
    <row r="2829" spans="1:3" ht="15">
      <c r="A2829" s="199" t="s">
        <v>8798</v>
      </c>
      <c r="B2829" s="13" t="s">
        <v>8799</v>
      </c>
      <c r="C2829" t="s">
        <v>3313</v>
      </c>
    </row>
    <row r="2830" spans="1:3" ht="15">
      <c r="A2830" s="199" t="s">
        <v>8800</v>
      </c>
      <c r="B2830" s="13" t="s">
        <v>8801</v>
      </c>
      <c r="C2830" t="s">
        <v>3313</v>
      </c>
    </row>
    <row r="2831" spans="1:3" ht="15">
      <c r="A2831" s="199" t="s">
        <v>8802</v>
      </c>
      <c r="B2831" s="13" t="s">
        <v>8803</v>
      </c>
      <c r="C2831" t="s">
        <v>3313</v>
      </c>
    </row>
    <row r="2832" spans="1:3" ht="15">
      <c r="A2832" s="199" t="s">
        <v>8804</v>
      </c>
      <c r="B2832" s="13" t="s">
        <v>8805</v>
      </c>
      <c r="C2832" t="s">
        <v>3313</v>
      </c>
    </row>
    <row r="2833" spans="1:3" ht="15">
      <c r="A2833" s="199" t="s">
        <v>8806</v>
      </c>
      <c r="B2833" s="13" t="s">
        <v>8807</v>
      </c>
      <c r="C2833" t="s">
        <v>3313</v>
      </c>
    </row>
    <row r="2834" spans="1:3" ht="15">
      <c r="A2834" s="199" t="s">
        <v>8808</v>
      </c>
      <c r="B2834" s="13" t="s">
        <v>8809</v>
      </c>
      <c r="C2834" t="s">
        <v>3313</v>
      </c>
    </row>
    <row r="2835" spans="1:3" ht="15">
      <c r="A2835" s="199" t="s">
        <v>8810</v>
      </c>
      <c r="B2835" s="13" t="s">
        <v>8811</v>
      </c>
      <c r="C2835" t="s">
        <v>3313</v>
      </c>
    </row>
    <row r="2836" spans="1:3" ht="15">
      <c r="A2836" s="199" t="s">
        <v>8812</v>
      </c>
      <c r="B2836" s="13" t="s">
        <v>8813</v>
      </c>
      <c r="C2836" t="s">
        <v>3382</v>
      </c>
    </row>
    <row r="2837" spans="1:3" ht="15">
      <c r="A2837" s="199" t="s">
        <v>8814</v>
      </c>
      <c r="B2837" s="13" t="s">
        <v>8815</v>
      </c>
      <c r="C2837" t="s">
        <v>3313</v>
      </c>
    </row>
    <row r="2838" spans="1:3" ht="15">
      <c r="A2838" s="199" t="s">
        <v>8816</v>
      </c>
      <c r="B2838" s="13" t="s">
        <v>8817</v>
      </c>
      <c r="C2838" t="s">
        <v>3313</v>
      </c>
    </row>
    <row r="2839" spans="1:3" ht="15">
      <c r="A2839" s="199" t="s">
        <v>8818</v>
      </c>
      <c r="B2839" s="13" t="s">
        <v>8819</v>
      </c>
      <c r="C2839" t="s">
        <v>3313</v>
      </c>
    </row>
    <row r="2840" spans="1:3" ht="15">
      <c r="A2840" s="199" t="s">
        <v>8820</v>
      </c>
      <c r="B2840" s="13" t="s">
        <v>8821</v>
      </c>
      <c r="C2840" t="s">
        <v>3313</v>
      </c>
    </row>
    <row r="2841" spans="1:3" ht="15">
      <c r="A2841" s="199" t="s">
        <v>8822</v>
      </c>
      <c r="B2841" s="13" t="s">
        <v>8823</v>
      </c>
      <c r="C2841" t="s">
        <v>3313</v>
      </c>
    </row>
    <row r="2842" spans="1:3" ht="15">
      <c r="A2842" s="199" t="s">
        <v>8824</v>
      </c>
      <c r="B2842" s="13" t="s">
        <v>8825</v>
      </c>
      <c r="C2842" t="s">
        <v>3313</v>
      </c>
    </row>
    <row r="2843" spans="1:3" ht="15">
      <c r="A2843" s="199" t="s">
        <v>8826</v>
      </c>
      <c r="B2843" s="13" t="s">
        <v>8827</v>
      </c>
      <c r="C2843" t="s">
        <v>3313</v>
      </c>
    </row>
    <row r="2844" spans="1:3" ht="15">
      <c r="A2844" s="199" t="s">
        <v>8828</v>
      </c>
      <c r="B2844" s="13" t="s">
        <v>8829</v>
      </c>
      <c r="C2844" t="s">
        <v>3313</v>
      </c>
    </row>
    <row r="2845" spans="1:3" ht="15">
      <c r="A2845" s="199" t="s">
        <v>8830</v>
      </c>
      <c r="B2845" s="13" t="s">
        <v>8831</v>
      </c>
      <c r="C2845" t="s">
        <v>3313</v>
      </c>
    </row>
    <row r="2846" spans="1:3" ht="15">
      <c r="A2846" s="199" t="s">
        <v>8832</v>
      </c>
      <c r="B2846" s="13" t="s">
        <v>8833</v>
      </c>
      <c r="C2846" t="s">
        <v>3313</v>
      </c>
    </row>
    <row r="2847" spans="1:3" ht="15">
      <c r="A2847" s="199" t="s">
        <v>8834</v>
      </c>
      <c r="B2847" s="13" t="s">
        <v>8835</v>
      </c>
      <c r="C2847" t="s">
        <v>3313</v>
      </c>
    </row>
    <row r="2848" spans="1:3" ht="15">
      <c r="A2848" s="199" t="s">
        <v>8836</v>
      </c>
      <c r="B2848" s="13" t="s">
        <v>8837</v>
      </c>
      <c r="C2848" t="s">
        <v>3382</v>
      </c>
    </row>
    <row r="2849" spans="1:3" ht="15">
      <c r="A2849" s="199" t="s">
        <v>8838</v>
      </c>
      <c r="B2849" s="13" t="s">
        <v>8839</v>
      </c>
      <c r="C2849" t="s">
        <v>3313</v>
      </c>
    </row>
    <row r="2850" spans="1:3" ht="15">
      <c r="A2850" s="199" t="s">
        <v>8840</v>
      </c>
      <c r="B2850" s="13" t="s">
        <v>8841</v>
      </c>
      <c r="C2850" t="s">
        <v>3313</v>
      </c>
    </row>
    <row r="2851" spans="1:3" ht="15">
      <c r="A2851" s="199" t="s">
        <v>8842</v>
      </c>
      <c r="B2851" s="13" t="s">
        <v>8843</v>
      </c>
      <c r="C2851" t="s">
        <v>3313</v>
      </c>
    </row>
    <row r="2852" spans="1:3" ht="15">
      <c r="A2852" s="199" t="s">
        <v>8844</v>
      </c>
      <c r="B2852" s="13" t="s">
        <v>8845</v>
      </c>
      <c r="C2852" t="s">
        <v>3313</v>
      </c>
    </row>
    <row r="2853" spans="1:3" ht="15">
      <c r="A2853" s="199" t="s">
        <v>8846</v>
      </c>
      <c r="B2853" s="13" t="s">
        <v>8847</v>
      </c>
      <c r="C2853" t="s">
        <v>3313</v>
      </c>
    </row>
    <row r="2854" spans="1:3" ht="15">
      <c r="A2854" s="199" t="s">
        <v>8848</v>
      </c>
      <c r="B2854" s="13" t="s">
        <v>8849</v>
      </c>
      <c r="C2854" t="s">
        <v>3313</v>
      </c>
    </row>
    <row r="2855" spans="1:3" ht="15">
      <c r="A2855" s="199" t="s">
        <v>8850</v>
      </c>
      <c r="B2855" s="13" t="s">
        <v>8851</v>
      </c>
      <c r="C2855" t="s">
        <v>3313</v>
      </c>
    </row>
    <row r="2856" spans="1:3" ht="15">
      <c r="A2856" s="199" t="s">
        <v>8852</v>
      </c>
      <c r="B2856" s="13" t="s">
        <v>8853</v>
      </c>
      <c r="C2856" t="s">
        <v>63</v>
      </c>
    </row>
    <row r="2857" spans="1:3" ht="15">
      <c r="A2857" s="199" t="s">
        <v>8854</v>
      </c>
      <c r="B2857" s="13" t="s">
        <v>8855</v>
      </c>
      <c r="C2857" t="s">
        <v>3382</v>
      </c>
    </row>
    <row r="2858" spans="1:3" ht="15">
      <c r="A2858" s="199" t="s">
        <v>8856</v>
      </c>
      <c r="B2858" s="13" t="s">
        <v>3999</v>
      </c>
      <c r="C2858" t="s">
        <v>3313</v>
      </c>
    </row>
    <row r="2859" spans="1:3" ht="15">
      <c r="A2859" s="199" t="s">
        <v>8857</v>
      </c>
      <c r="B2859" s="13" t="s">
        <v>8858</v>
      </c>
      <c r="C2859" t="s">
        <v>3313</v>
      </c>
    </row>
    <row r="2860" spans="1:3" ht="15">
      <c r="A2860" s="199" t="s">
        <v>8859</v>
      </c>
      <c r="B2860" s="13" t="s">
        <v>8860</v>
      </c>
      <c r="C2860" t="s">
        <v>3313</v>
      </c>
    </row>
    <row r="2861" spans="1:3" ht="15">
      <c r="A2861" s="199" t="s">
        <v>8861</v>
      </c>
      <c r="B2861" s="13" t="s">
        <v>8862</v>
      </c>
      <c r="C2861" t="s">
        <v>3313</v>
      </c>
    </row>
    <row r="2862" spans="1:3" ht="15">
      <c r="A2862" s="199" t="s">
        <v>8863</v>
      </c>
      <c r="B2862" s="13" t="s">
        <v>8864</v>
      </c>
      <c r="C2862" t="s">
        <v>3313</v>
      </c>
    </row>
    <row r="2863" spans="1:3" ht="15">
      <c r="A2863" s="199" t="s">
        <v>8865</v>
      </c>
      <c r="B2863" s="13" t="s">
        <v>8866</v>
      </c>
      <c r="C2863" t="s">
        <v>3313</v>
      </c>
    </row>
    <row r="2864" spans="1:3" ht="15">
      <c r="A2864" s="199" t="s">
        <v>8867</v>
      </c>
      <c r="B2864" s="13" t="s">
        <v>8868</v>
      </c>
      <c r="C2864" t="s">
        <v>3313</v>
      </c>
    </row>
    <row r="2865" spans="1:3" ht="15">
      <c r="A2865" s="199" t="s">
        <v>8869</v>
      </c>
      <c r="B2865" s="13" t="s">
        <v>8870</v>
      </c>
      <c r="C2865" t="s">
        <v>3313</v>
      </c>
    </row>
    <row r="2866" spans="1:3" ht="15">
      <c r="A2866" s="199" t="s">
        <v>8871</v>
      </c>
      <c r="B2866" s="13" t="s">
        <v>3384</v>
      </c>
      <c r="C2866" t="s">
        <v>3313</v>
      </c>
    </row>
    <row r="2867" spans="1:3" ht="15">
      <c r="A2867" s="199" t="s">
        <v>8872</v>
      </c>
      <c r="B2867" s="13" t="s">
        <v>8873</v>
      </c>
      <c r="C2867" t="s">
        <v>3313</v>
      </c>
    </row>
    <row r="2868" spans="1:3" ht="15">
      <c r="A2868" s="199" t="s">
        <v>8874</v>
      </c>
      <c r="B2868" s="13" t="s">
        <v>8875</v>
      </c>
      <c r="C2868" t="s">
        <v>3313</v>
      </c>
    </row>
    <row r="2869" spans="1:3" ht="15">
      <c r="A2869" s="199" t="s">
        <v>8876</v>
      </c>
      <c r="B2869" s="13" t="s">
        <v>8877</v>
      </c>
      <c r="C2869" t="s">
        <v>3313</v>
      </c>
    </row>
    <row r="2870" spans="1:3" ht="15">
      <c r="A2870" s="199" t="s">
        <v>8878</v>
      </c>
      <c r="B2870" s="13" t="s">
        <v>8879</v>
      </c>
      <c r="C2870" t="s">
        <v>3313</v>
      </c>
    </row>
    <row r="2871" spans="1:3" ht="15">
      <c r="A2871" s="199" t="s">
        <v>8880</v>
      </c>
      <c r="B2871" s="13" t="s">
        <v>8881</v>
      </c>
      <c r="C2871" t="s">
        <v>3382</v>
      </c>
    </row>
    <row r="2872" spans="1:3" ht="15">
      <c r="A2872" s="199" t="s">
        <v>8882</v>
      </c>
      <c r="B2872" s="13" t="s">
        <v>8883</v>
      </c>
      <c r="C2872" t="s">
        <v>3313</v>
      </c>
    </row>
    <row r="2873" spans="1:3" ht="15">
      <c r="A2873" s="199" t="s">
        <v>8884</v>
      </c>
      <c r="B2873" s="13" t="s">
        <v>8885</v>
      </c>
      <c r="C2873" t="s">
        <v>3313</v>
      </c>
    </row>
    <row r="2874" spans="1:3" ht="15">
      <c r="A2874" s="199" t="s">
        <v>8886</v>
      </c>
      <c r="B2874" s="13" t="s">
        <v>8887</v>
      </c>
      <c r="C2874" t="s">
        <v>3313</v>
      </c>
    </row>
    <row r="2875" spans="1:3" ht="15">
      <c r="A2875" s="199" t="s">
        <v>8888</v>
      </c>
      <c r="B2875" s="13" t="s">
        <v>8889</v>
      </c>
      <c r="C2875" t="s">
        <v>3313</v>
      </c>
    </row>
    <row r="2876" spans="1:3" ht="15">
      <c r="A2876" s="199" t="s">
        <v>8890</v>
      </c>
      <c r="B2876" s="13" t="s">
        <v>8891</v>
      </c>
      <c r="C2876" t="s">
        <v>3382</v>
      </c>
    </row>
    <row r="2877" spans="1:3" ht="15">
      <c r="A2877" s="199" t="s">
        <v>8892</v>
      </c>
      <c r="B2877" s="13" t="s">
        <v>8893</v>
      </c>
      <c r="C2877" t="s">
        <v>3313</v>
      </c>
    </row>
    <row r="2878" spans="1:3" ht="15">
      <c r="A2878" s="199" t="s">
        <v>8894</v>
      </c>
      <c r="B2878" s="13" t="s">
        <v>8895</v>
      </c>
      <c r="C2878" t="s">
        <v>3313</v>
      </c>
    </row>
    <row r="2879" spans="1:3" ht="15">
      <c r="A2879" s="199" t="s">
        <v>8896</v>
      </c>
      <c r="B2879" s="13" t="s">
        <v>8897</v>
      </c>
      <c r="C2879" t="s">
        <v>3313</v>
      </c>
    </row>
    <row r="2880" spans="1:3" ht="15">
      <c r="A2880" s="199" t="s">
        <v>8898</v>
      </c>
      <c r="B2880" s="13" t="s">
        <v>8899</v>
      </c>
      <c r="C2880" t="s">
        <v>3313</v>
      </c>
    </row>
    <row r="2881" spans="1:3" ht="15">
      <c r="A2881" s="199" t="s">
        <v>8900</v>
      </c>
      <c r="B2881" s="13" t="s">
        <v>8901</v>
      </c>
      <c r="C2881" t="s">
        <v>3313</v>
      </c>
    </row>
    <row r="2882" spans="1:3" ht="15">
      <c r="A2882" s="199" t="s">
        <v>8902</v>
      </c>
      <c r="B2882" s="13" t="s">
        <v>8903</v>
      </c>
      <c r="C2882" t="s">
        <v>3313</v>
      </c>
    </row>
    <row r="2883" spans="1:3" ht="15">
      <c r="A2883" s="199" t="s">
        <v>8904</v>
      </c>
      <c r="B2883" s="13" t="s">
        <v>8905</v>
      </c>
      <c r="C2883" t="s">
        <v>3313</v>
      </c>
    </row>
    <row r="2884" spans="1:3" ht="15">
      <c r="A2884" s="199" t="s">
        <v>8906</v>
      </c>
      <c r="B2884" s="13" t="s">
        <v>8907</v>
      </c>
      <c r="C2884" t="s">
        <v>3313</v>
      </c>
    </row>
    <row r="2885" spans="1:3" ht="15">
      <c r="A2885" s="199" t="s">
        <v>8908</v>
      </c>
      <c r="B2885" s="13" t="s">
        <v>8909</v>
      </c>
      <c r="C2885" t="s">
        <v>3313</v>
      </c>
    </row>
    <row r="2886" spans="1:3" ht="15">
      <c r="A2886" s="199" t="s">
        <v>8910</v>
      </c>
      <c r="B2886" s="13" t="s">
        <v>8911</v>
      </c>
      <c r="C2886" t="s">
        <v>3313</v>
      </c>
    </row>
    <row r="2887" spans="1:3" ht="15">
      <c r="A2887" s="199" t="s">
        <v>8912</v>
      </c>
      <c r="B2887" s="13" t="s">
        <v>8913</v>
      </c>
      <c r="C2887" t="s">
        <v>3313</v>
      </c>
    </row>
    <row r="2888" spans="1:3" ht="15">
      <c r="A2888" s="199" t="s">
        <v>8914</v>
      </c>
      <c r="B2888" s="13" t="s">
        <v>8915</v>
      </c>
      <c r="C2888" t="s">
        <v>3313</v>
      </c>
    </row>
    <row r="2889" spans="1:3" ht="15">
      <c r="A2889" s="199" t="s">
        <v>8916</v>
      </c>
      <c r="B2889" s="13" t="s">
        <v>8917</v>
      </c>
      <c r="C2889" t="s">
        <v>3382</v>
      </c>
    </row>
    <row r="2890" spans="1:3" ht="15">
      <c r="A2890" s="199" t="s">
        <v>8918</v>
      </c>
      <c r="B2890" s="13" t="s">
        <v>8919</v>
      </c>
      <c r="C2890" t="s">
        <v>3313</v>
      </c>
    </row>
    <row r="2891" spans="1:3" ht="15">
      <c r="A2891" s="199" t="s">
        <v>8920</v>
      </c>
      <c r="B2891" s="13" t="s">
        <v>8921</v>
      </c>
      <c r="C2891" t="s">
        <v>3313</v>
      </c>
    </row>
    <row r="2892" spans="1:3" ht="15">
      <c r="A2892" s="199" t="s">
        <v>8922</v>
      </c>
      <c r="B2892" s="13" t="s">
        <v>8923</v>
      </c>
      <c r="C2892" t="s">
        <v>3313</v>
      </c>
    </row>
    <row r="2893" spans="1:3" ht="15">
      <c r="A2893" s="199" t="s">
        <v>8924</v>
      </c>
      <c r="B2893" s="13" t="s">
        <v>8925</v>
      </c>
      <c r="C2893" t="s">
        <v>3313</v>
      </c>
    </row>
    <row r="2894" spans="1:3" ht="15">
      <c r="A2894" s="199" t="s">
        <v>8926</v>
      </c>
      <c r="B2894" s="13" t="s">
        <v>8927</v>
      </c>
      <c r="C2894" t="s">
        <v>3313</v>
      </c>
    </row>
    <row r="2895" spans="1:3" ht="15">
      <c r="A2895" s="199" t="s">
        <v>8928</v>
      </c>
      <c r="B2895" s="13" t="s">
        <v>8929</v>
      </c>
      <c r="C2895" t="s">
        <v>3313</v>
      </c>
    </row>
    <row r="2896" spans="1:3" ht="15">
      <c r="A2896" s="199" t="s">
        <v>8930</v>
      </c>
      <c r="B2896" s="13" t="s">
        <v>8931</v>
      </c>
      <c r="C2896" t="s">
        <v>3313</v>
      </c>
    </row>
    <row r="2897" spans="1:3" ht="15">
      <c r="A2897" s="199" t="s">
        <v>8932</v>
      </c>
      <c r="B2897" s="13" t="s">
        <v>8933</v>
      </c>
      <c r="C2897" t="s">
        <v>3313</v>
      </c>
    </row>
    <row r="2898" spans="1:3" ht="15">
      <c r="A2898" s="199" t="s">
        <v>8934</v>
      </c>
      <c r="B2898" s="13" t="s">
        <v>8935</v>
      </c>
      <c r="C2898" t="s">
        <v>3313</v>
      </c>
    </row>
    <row r="2899" spans="1:3" ht="15">
      <c r="A2899" s="199" t="s">
        <v>8936</v>
      </c>
      <c r="B2899" s="13" t="s">
        <v>8937</v>
      </c>
      <c r="C2899" t="s">
        <v>3313</v>
      </c>
    </row>
    <row r="2900" spans="1:3" ht="15">
      <c r="A2900" s="199" t="s">
        <v>8938</v>
      </c>
      <c r="B2900" s="13" t="s">
        <v>8939</v>
      </c>
      <c r="C2900" t="s">
        <v>3313</v>
      </c>
    </row>
    <row r="2901" spans="1:3" ht="15">
      <c r="A2901" s="199" t="s">
        <v>8940</v>
      </c>
      <c r="B2901" s="13" t="s">
        <v>8941</v>
      </c>
      <c r="C2901" t="s">
        <v>3313</v>
      </c>
    </row>
    <row r="2902" spans="1:3" ht="15">
      <c r="A2902" s="199" t="s">
        <v>8942</v>
      </c>
      <c r="B2902" s="13" t="s">
        <v>8943</v>
      </c>
      <c r="C2902" t="s">
        <v>3313</v>
      </c>
    </row>
    <row r="2903" spans="1:3" ht="15">
      <c r="A2903" s="199" t="s">
        <v>8944</v>
      </c>
      <c r="B2903" s="13" t="s">
        <v>8945</v>
      </c>
      <c r="C2903" t="s">
        <v>3382</v>
      </c>
    </row>
    <row r="2904" spans="1:3" ht="15">
      <c r="A2904" s="199" t="s">
        <v>8946</v>
      </c>
      <c r="B2904" s="13" t="s">
        <v>8947</v>
      </c>
      <c r="C2904" t="s">
        <v>3313</v>
      </c>
    </row>
    <row r="2905" spans="1:3" ht="15">
      <c r="A2905" s="199" t="s">
        <v>8948</v>
      </c>
      <c r="B2905" s="13" t="s">
        <v>8949</v>
      </c>
      <c r="C2905" t="s">
        <v>3313</v>
      </c>
    </row>
    <row r="2906" spans="1:3" ht="15">
      <c r="A2906" s="199" t="s">
        <v>8950</v>
      </c>
      <c r="B2906" s="13" t="s">
        <v>8951</v>
      </c>
      <c r="C2906" t="s">
        <v>3313</v>
      </c>
    </row>
    <row r="2907" spans="1:3" ht="15">
      <c r="A2907" s="199" t="s">
        <v>8952</v>
      </c>
      <c r="B2907" s="13" t="s">
        <v>8953</v>
      </c>
      <c r="C2907" t="s">
        <v>3313</v>
      </c>
    </row>
    <row r="2908" spans="1:3" ht="15">
      <c r="A2908" s="199" t="s">
        <v>8954</v>
      </c>
      <c r="B2908" s="13" t="s">
        <v>8955</v>
      </c>
      <c r="C2908" t="s">
        <v>3313</v>
      </c>
    </row>
    <row r="2909" spans="1:3" ht="15">
      <c r="A2909" s="199" t="s">
        <v>8956</v>
      </c>
      <c r="B2909" s="13" t="s">
        <v>8957</v>
      </c>
      <c r="C2909" t="s">
        <v>3313</v>
      </c>
    </row>
    <row r="2910" spans="1:3" ht="15">
      <c r="A2910" s="199" t="s">
        <v>8958</v>
      </c>
      <c r="B2910" s="13" t="s">
        <v>8959</v>
      </c>
      <c r="C2910" t="s">
        <v>3313</v>
      </c>
    </row>
    <row r="2911" spans="1:3" ht="15">
      <c r="A2911" s="199" t="s">
        <v>8960</v>
      </c>
      <c r="B2911" s="13" t="s">
        <v>8961</v>
      </c>
      <c r="C2911" t="s">
        <v>3313</v>
      </c>
    </row>
    <row r="2912" spans="1:3" ht="15">
      <c r="A2912" s="199" t="s">
        <v>8962</v>
      </c>
      <c r="B2912" s="13" t="s">
        <v>8963</v>
      </c>
      <c r="C2912" t="s">
        <v>3313</v>
      </c>
    </row>
    <row r="2913" spans="1:3" ht="15">
      <c r="A2913" s="199" t="s">
        <v>8964</v>
      </c>
      <c r="B2913" s="13" t="s">
        <v>8965</v>
      </c>
      <c r="C2913" t="s">
        <v>3313</v>
      </c>
    </row>
    <row r="2914" spans="1:3" ht="15">
      <c r="A2914" s="199" t="s">
        <v>8966</v>
      </c>
      <c r="B2914" s="13" t="s">
        <v>8967</v>
      </c>
      <c r="C2914" t="s">
        <v>3313</v>
      </c>
    </row>
    <row r="2915" spans="1:3" ht="15">
      <c r="A2915" s="199" t="s">
        <v>8968</v>
      </c>
      <c r="B2915" s="13" t="s">
        <v>8969</v>
      </c>
      <c r="C2915" t="s">
        <v>3382</v>
      </c>
    </row>
    <row r="2916" spans="1:3" ht="15">
      <c r="A2916" s="199" t="s">
        <v>8970</v>
      </c>
      <c r="B2916" s="13" t="s">
        <v>8971</v>
      </c>
      <c r="C2916" t="s">
        <v>3313</v>
      </c>
    </row>
    <row r="2917" spans="1:3" ht="15">
      <c r="A2917" s="199" t="s">
        <v>8972</v>
      </c>
      <c r="B2917" s="13" t="s">
        <v>8973</v>
      </c>
      <c r="C2917" t="s">
        <v>3313</v>
      </c>
    </row>
    <row r="2918" spans="1:3" ht="15">
      <c r="A2918" s="199" t="s">
        <v>8974</v>
      </c>
      <c r="B2918" s="13" t="s">
        <v>8975</v>
      </c>
      <c r="C2918" t="s">
        <v>3313</v>
      </c>
    </row>
    <row r="2919" spans="1:3" ht="15">
      <c r="A2919" s="199" t="s">
        <v>8976</v>
      </c>
      <c r="B2919" s="13" t="s">
        <v>8977</v>
      </c>
      <c r="C2919" t="s">
        <v>3313</v>
      </c>
    </row>
    <row r="2920" spans="1:3" ht="15">
      <c r="A2920" s="199" t="s">
        <v>8978</v>
      </c>
      <c r="B2920" s="13" t="s">
        <v>8979</v>
      </c>
      <c r="C2920" t="s">
        <v>3313</v>
      </c>
    </row>
    <row r="2921" spans="1:3" ht="15">
      <c r="A2921" s="199" t="s">
        <v>8980</v>
      </c>
      <c r="B2921" s="13" t="s">
        <v>8981</v>
      </c>
      <c r="C2921" t="s">
        <v>3313</v>
      </c>
    </row>
    <row r="2922" spans="1:3" ht="15">
      <c r="A2922" s="199" t="s">
        <v>8982</v>
      </c>
      <c r="B2922" s="13" t="s">
        <v>8983</v>
      </c>
      <c r="C2922" t="s">
        <v>3313</v>
      </c>
    </row>
    <row r="2923" spans="1:3" ht="15">
      <c r="A2923" s="199" t="s">
        <v>8984</v>
      </c>
      <c r="B2923" s="13" t="s">
        <v>8985</v>
      </c>
      <c r="C2923" t="s">
        <v>3313</v>
      </c>
    </row>
    <row r="2924" spans="1:3" ht="15">
      <c r="A2924" s="199" t="s">
        <v>8986</v>
      </c>
      <c r="B2924" s="13" t="s">
        <v>8987</v>
      </c>
      <c r="C2924" t="s">
        <v>3313</v>
      </c>
    </row>
    <row r="2925" spans="1:3" ht="15">
      <c r="A2925" s="199" t="s">
        <v>8988</v>
      </c>
      <c r="B2925" s="13" t="s">
        <v>8989</v>
      </c>
      <c r="C2925" t="s">
        <v>3313</v>
      </c>
    </row>
    <row r="2926" spans="1:3" ht="15">
      <c r="A2926" s="199" t="s">
        <v>8990</v>
      </c>
      <c r="B2926" s="13" t="s">
        <v>8991</v>
      </c>
      <c r="C2926" t="s">
        <v>3313</v>
      </c>
    </row>
    <row r="2927" spans="1:3" ht="15">
      <c r="A2927" s="199" t="s">
        <v>8992</v>
      </c>
      <c r="B2927" s="13" t="s">
        <v>8993</v>
      </c>
      <c r="C2927" t="s">
        <v>3313</v>
      </c>
    </row>
    <row r="2928" spans="1:3" ht="15">
      <c r="A2928" s="199" t="s">
        <v>8994</v>
      </c>
      <c r="B2928" s="13" t="s">
        <v>8995</v>
      </c>
      <c r="C2928" t="s">
        <v>3313</v>
      </c>
    </row>
    <row r="2929" spans="1:3" ht="15">
      <c r="A2929" s="199" t="s">
        <v>8996</v>
      </c>
      <c r="B2929" s="13" t="s">
        <v>8997</v>
      </c>
      <c r="C2929" t="s">
        <v>3382</v>
      </c>
    </row>
    <row r="2930" spans="1:3" ht="15">
      <c r="A2930" s="199" t="s">
        <v>8998</v>
      </c>
      <c r="B2930" s="13" t="s">
        <v>8999</v>
      </c>
      <c r="C2930" t="s">
        <v>3313</v>
      </c>
    </row>
    <row r="2931" spans="1:3" ht="15">
      <c r="A2931" s="199" t="s">
        <v>9000</v>
      </c>
      <c r="B2931" s="13" t="s">
        <v>9001</v>
      </c>
      <c r="C2931" t="s">
        <v>3313</v>
      </c>
    </row>
    <row r="2932" spans="1:3" ht="15">
      <c r="A2932" s="199" t="s">
        <v>9002</v>
      </c>
      <c r="B2932" s="13" t="s">
        <v>9003</v>
      </c>
      <c r="C2932" t="s">
        <v>3313</v>
      </c>
    </row>
    <row r="2933" spans="1:3" ht="15">
      <c r="A2933" s="199" t="s">
        <v>9004</v>
      </c>
      <c r="B2933" s="13" t="s">
        <v>9005</v>
      </c>
      <c r="C2933" t="s">
        <v>3313</v>
      </c>
    </row>
    <row r="2934" spans="1:3" ht="15">
      <c r="A2934" s="199" t="s">
        <v>9006</v>
      </c>
      <c r="B2934" s="13" t="s">
        <v>9007</v>
      </c>
      <c r="C2934" t="s">
        <v>3313</v>
      </c>
    </row>
    <row r="2935" spans="1:3" ht="15">
      <c r="A2935" s="199" t="s">
        <v>9008</v>
      </c>
      <c r="B2935" s="13" t="s">
        <v>9009</v>
      </c>
      <c r="C2935" t="s">
        <v>3313</v>
      </c>
    </row>
    <row r="2936" spans="1:3" ht="15">
      <c r="A2936" s="199" t="s">
        <v>9010</v>
      </c>
      <c r="B2936" s="13" t="s">
        <v>9011</v>
      </c>
      <c r="C2936" t="s">
        <v>3313</v>
      </c>
    </row>
    <row r="2937" spans="1:3" ht="15">
      <c r="A2937" s="199" t="s">
        <v>9012</v>
      </c>
      <c r="B2937" s="13" t="s">
        <v>9013</v>
      </c>
      <c r="C2937" t="s">
        <v>3313</v>
      </c>
    </row>
    <row r="2938" spans="1:3" ht="15">
      <c r="A2938" s="199" t="s">
        <v>9014</v>
      </c>
      <c r="B2938" s="13" t="s">
        <v>9015</v>
      </c>
      <c r="C2938" t="s">
        <v>3313</v>
      </c>
    </row>
    <row r="2939" spans="1:3" ht="15">
      <c r="A2939" s="199" t="s">
        <v>9016</v>
      </c>
      <c r="B2939" s="13" t="s">
        <v>9017</v>
      </c>
      <c r="C2939" t="s">
        <v>3313</v>
      </c>
    </row>
    <row r="2940" spans="1:3" ht="15">
      <c r="A2940" s="199" t="s">
        <v>9018</v>
      </c>
      <c r="B2940" s="13" t="s">
        <v>9019</v>
      </c>
      <c r="C2940" t="s">
        <v>3313</v>
      </c>
    </row>
    <row r="2941" spans="1:3" ht="15">
      <c r="A2941" s="199" t="s">
        <v>9020</v>
      </c>
      <c r="B2941" s="13" t="s">
        <v>9021</v>
      </c>
      <c r="C2941" t="s">
        <v>3382</v>
      </c>
    </row>
    <row r="2942" spans="1:3" ht="15">
      <c r="A2942" s="199" t="s">
        <v>9022</v>
      </c>
      <c r="B2942" s="13" t="s">
        <v>9023</v>
      </c>
      <c r="C2942" t="s">
        <v>3313</v>
      </c>
    </row>
    <row r="2943" spans="1:3" ht="15">
      <c r="A2943" s="199" t="s">
        <v>9024</v>
      </c>
      <c r="B2943" s="13" t="s">
        <v>9025</v>
      </c>
      <c r="C2943" t="s">
        <v>3313</v>
      </c>
    </row>
    <row r="2944" spans="1:3" ht="15">
      <c r="A2944" s="199" t="s">
        <v>9026</v>
      </c>
      <c r="B2944" s="13" t="s">
        <v>9027</v>
      </c>
      <c r="C2944" t="s">
        <v>3313</v>
      </c>
    </row>
    <row r="2945" spans="1:3" ht="15">
      <c r="A2945" s="199" t="s">
        <v>9028</v>
      </c>
      <c r="B2945" s="13" t="s">
        <v>9029</v>
      </c>
      <c r="C2945" t="s">
        <v>3313</v>
      </c>
    </row>
    <row r="2946" spans="1:3" ht="15">
      <c r="A2946" s="199" t="s">
        <v>9030</v>
      </c>
      <c r="B2946" s="13" t="s">
        <v>9031</v>
      </c>
      <c r="C2946" t="s">
        <v>3313</v>
      </c>
    </row>
    <row r="2947" spans="1:3" ht="15">
      <c r="A2947" s="199" t="s">
        <v>9032</v>
      </c>
      <c r="B2947" s="13" t="s">
        <v>9033</v>
      </c>
      <c r="C2947" t="s">
        <v>3313</v>
      </c>
    </row>
    <row r="2948" spans="1:3" ht="15">
      <c r="A2948" s="199" t="s">
        <v>9034</v>
      </c>
      <c r="B2948" s="13" t="s">
        <v>9035</v>
      </c>
      <c r="C2948" t="s">
        <v>3313</v>
      </c>
    </row>
    <row r="2949" spans="1:3" ht="15">
      <c r="A2949" s="199" t="s">
        <v>9036</v>
      </c>
      <c r="B2949" s="13" t="s">
        <v>9037</v>
      </c>
      <c r="C2949" t="s">
        <v>3313</v>
      </c>
    </row>
    <row r="2950" spans="1:3" ht="15">
      <c r="A2950" s="199" t="s">
        <v>9038</v>
      </c>
      <c r="B2950" s="13" t="s">
        <v>9039</v>
      </c>
      <c r="C2950" t="s">
        <v>3313</v>
      </c>
    </row>
    <row r="2951" spans="1:3" ht="15">
      <c r="A2951" s="199" t="s">
        <v>9040</v>
      </c>
      <c r="B2951" s="13" t="s">
        <v>9041</v>
      </c>
      <c r="C2951" t="s">
        <v>3313</v>
      </c>
    </row>
    <row r="2952" spans="1:3" ht="15">
      <c r="A2952" s="199" t="s">
        <v>9042</v>
      </c>
      <c r="B2952" s="13" t="s">
        <v>9043</v>
      </c>
      <c r="C2952" t="s">
        <v>3313</v>
      </c>
    </row>
    <row r="2953" spans="1:3" ht="15">
      <c r="A2953" s="199" t="s">
        <v>9044</v>
      </c>
      <c r="B2953" s="13" t="s">
        <v>9045</v>
      </c>
      <c r="C2953" t="s">
        <v>3313</v>
      </c>
    </row>
    <row r="2954" spans="1:3" ht="15">
      <c r="A2954" s="199" t="s">
        <v>9046</v>
      </c>
      <c r="B2954" s="13" t="s">
        <v>9047</v>
      </c>
      <c r="C2954" t="s">
        <v>3382</v>
      </c>
    </row>
    <row r="2955" spans="1:3" ht="15">
      <c r="A2955" s="199" t="s">
        <v>9048</v>
      </c>
      <c r="B2955" s="13" t="s">
        <v>9049</v>
      </c>
      <c r="C2955" t="s">
        <v>3313</v>
      </c>
    </row>
    <row r="2956" spans="1:3" ht="15">
      <c r="A2956" s="199" t="s">
        <v>9050</v>
      </c>
      <c r="B2956" s="13" t="s">
        <v>9051</v>
      </c>
      <c r="C2956" t="s">
        <v>3313</v>
      </c>
    </row>
    <row r="2957" spans="1:3" ht="15">
      <c r="A2957" s="199" t="s">
        <v>9052</v>
      </c>
      <c r="B2957" s="13" t="s">
        <v>9053</v>
      </c>
      <c r="C2957" t="s">
        <v>3313</v>
      </c>
    </row>
    <row r="2958" spans="1:3" ht="15">
      <c r="A2958" s="199" t="s">
        <v>9054</v>
      </c>
      <c r="B2958" s="13" t="s">
        <v>9055</v>
      </c>
      <c r="C2958" t="s">
        <v>3313</v>
      </c>
    </row>
    <row r="2959" spans="1:3" ht="15">
      <c r="A2959" s="199" t="s">
        <v>9056</v>
      </c>
      <c r="B2959" s="13" t="s">
        <v>9057</v>
      </c>
      <c r="C2959" t="s">
        <v>3313</v>
      </c>
    </row>
    <row r="2960" spans="1:3" ht="15">
      <c r="A2960" s="199" t="s">
        <v>9058</v>
      </c>
      <c r="B2960" s="13" t="s">
        <v>9059</v>
      </c>
      <c r="C2960" t="s">
        <v>3313</v>
      </c>
    </row>
    <row r="2961" spans="1:3" ht="15">
      <c r="A2961" s="199" t="s">
        <v>9060</v>
      </c>
      <c r="B2961" s="13" t="s">
        <v>9061</v>
      </c>
      <c r="C2961" t="s">
        <v>3313</v>
      </c>
    </row>
    <row r="2962" spans="1:3" ht="15">
      <c r="A2962" s="199" t="s">
        <v>9062</v>
      </c>
      <c r="B2962" s="13" t="s">
        <v>9063</v>
      </c>
      <c r="C2962" t="s">
        <v>3313</v>
      </c>
    </row>
    <row r="2963" spans="1:3" ht="15">
      <c r="A2963" s="199" t="s">
        <v>9064</v>
      </c>
      <c r="B2963" s="13" t="s">
        <v>9065</v>
      </c>
      <c r="C2963" t="s">
        <v>3313</v>
      </c>
    </row>
    <row r="2964" spans="1:3" ht="15">
      <c r="A2964" s="199" t="s">
        <v>9066</v>
      </c>
      <c r="B2964" s="13" t="s">
        <v>9067</v>
      </c>
      <c r="C2964" t="s">
        <v>3313</v>
      </c>
    </row>
    <row r="2965" spans="1:3" ht="15">
      <c r="A2965" s="199" t="s">
        <v>9068</v>
      </c>
      <c r="B2965" s="13" t="s">
        <v>9069</v>
      </c>
      <c r="C2965" t="s">
        <v>3382</v>
      </c>
    </row>
    <row r="2966" spans="1:3" ht="15">
      <c r="A2966" s="199" t="s">
        <v>9070</v>
      </c>
      <c r="B2966" s="13" t="s">
        <v>9071</v>
      </c>
      <c r="C2966" t="s">
        <v>3313</v>
      </c>
    </row>
    <row r="2967" spans="1:3" ht="15">
      <c r="A2967" s="199" t="s">
        <v>9072</v>
      </c>
      <c r="B2967" s="13" t="s">
        <v>9073</v>
      </c>
      <c r="C2967" t="s">
        <v>3313</v>
      </c>
    </row>
    <row r="2968" spans="1:3" ht="15">
      <c r="A2968" s="199" t="s">
        <v>9074</v>
      </c>
      <c r="B2968" s="13" t="s">
        <v>9075</v>
      </c>
      <c r="C2968" t="s">
        <v>3313</v>
      </c>
    </row>
    <row r="2969" spans="1:3" ht="15">
      <c r="A2969" s="199" t="s">
        <v>9076</v>
      </c>
      <c r="B2969" s="13" t="s">
        <v>9077</v>
      </c>
      <c r="C2969" t="s">
        <v>3313</v>
      </c>
    </row>
    <row r="2970" spans="1:3" ht="15">
      <c r="A2970" s="199" t="s">
        <v>9078</v>
      </c>
      <c r="B2970" s="13" t="s">
        <v>9079</v>
      </c>
      <c r="C2970" t="s">
        <v>3313</v>
      </c>
    </row>
    <row r="2971" spans="1:3" ht="15">
      <c r="A2971" s="199" t="s">
        <v>9080</v>
      </c>
      <c r="B2971" s="13" t="s">
        <v>9081</v>
      </c>
      <c r="C2971" t="s">
        <v>3313</v>
      </c>
    </row>
    <row r="2972" spans="1:3" ht="15">
      <c r="A2972" s="199" t="s">
        <v>9082</v>
      </c>
      <c r="B2972" s="13" t="s">
        <v>9083</v>
      </c>
      <c r="C2972" t="s">
        <v>3313</v>
      </c>
    </row>
    <row r="2973" spans="1:3" ht="15">
      <c r="A2973" s="199" t="s">
        <v>9084</v>
      </c>
      <c r="B2973" s="13" t="s">
        <v>9085</v>
      </c>
      <c r="C2973" t="s">
        <v>3382</v>
      </c>
    </row>
    <row r="2974" spans="1:3" ht="15">
      <c r="A2974" s="199" t="s">
        <v>9086</v>
      </c>
      <c r="B2974" s="13" t="s">
        <v>9087</v>
      </c>
      <c r="C2974" t="s">
        <v>3313</v>
      </c>
    </row>
    <row r="2975" spans="1:3" ht="15">
      <c r="A2975" s="199" t="s">
        <v>9088</v>
      </c>
      <c r="B2975" s="13" t="s">
        <v>9089</v>
      </c>
      <c r="C2975" t="s">
        <v>63</v>
      </c>
    </row>
    <row r="2976" spans="1:3" ht="15">
      <c r="A2976" s="199" t="s">
        <v>9090</v>
      </c>
      <c r="B2976" s="13" t="s">
        <v>9091</v>
      </c>
      <c r="C2976" t="s">
        <v>3382</v>
      </c>
    </row>
    <row r="2977" spans="1:3" ht="15">
      <c r="A2977" s="199" t="s">
        <v>9092</v>
      </c>
      <c r="B2977" s="13" t="s">
        <v>8693</v>
      </c>
      <c r="C2977" t="s">
        <v>3313</v>
      </c>
    </row>
    <row r="2978" spans="1:3" ht="15">
      <c r="A2978" s="199" t="s">
        <v>9093</v>
      </c>
      <c r="B2978" s="13" t="s">
        <v>9094</v>
      </c>
      <c r="C2978" t="s">
        <v>3313</v>
      </c>
    </row>
    <row r="2979" spans="1:3" ht="15">
      <c r="A2979" s="199" t="s">
        <v>9095</v>
      </c>
      <c r="B2979" s="13" t="s">
        <v>9096</v>
      </c>
      <c r="C2979" t="s">
        <v>3313</v>
      </c>
    </row>
    <row r="2980" spans="1:3" ht="15">
      <c r="A2980" s="199" t="s">
        <v>9097</v>
      </c>
      <c r="B2980" s="13" t="s">
        <v>9098</v>
      </c>
      <c r="C2980" t="s">
        <v>3313</v>
      </c>
    </row>
    <row r="2981" spans="1:3" ht="15">
      <c r="A2981" s="199" t="s">
        <v>9099</v>
      </c>
      <c r="B2981" s="13" t="s">
        <v>9100</v>
      </c>
      <c r="C2981" t="s">
        <v>3313</v>
      </c>
    </row>
    <row r="2982" spans="1:3" ht="15">
      <c r="A2982" s="199" t="s">
        <v>9101</v>
      </c>
      <c r="B2982" s="13" t="s">
        <v>9102</v>
      </c>
      <c r="C2982" t="s">
        <v>3313</v>
      </c>
    </row>
    <row r="2983" spans="1:3" ht="15">
      <c r="A2983" s="199" t="s">
        <v>9103</v>
      </c>
      <c r="B2983" s="13" t="s">
        <v>9104</v>
      </c>
      <c r="C2983" t="s">
        <v>3313</v>
      </c>
    </row>
    <row r="2984" spans="1:3" ht="15">
      <c r="A2984" s="199" t="s">
        <v>9105</v>
      </c>
      <c r="B2984" s="13" t="s">
        <v>9106</v>
      </c>
      <c r="C2984" t="s">
        <v>3313</v>
      </c>
    </row>
    <row r="2985" spans="1:3" ht="15">
      <c r="A2985" s="199" t="s">
        <v>9107</v>
      </c>
      <c r="B2985" s="13" t="s">
        <v>9108</v>
      </c>
      <c r="C2985" t="s">
        <v>3382</v>
      </c>
    </row>
    <row r="2986" spans="1:3" ht="15">
      <c r="A2986" s="199" t="s">
        <v>9109</v>
      </c>
      <c r="B2986" s="13" t="s">
        <v>9110</v>
      </c>
      <c r="C2986" t="s">
        <v>3382</v>
      </c>
    </row>
    <row r="2987" spans="1:3" ht="15">
      <c r="A2987" s="199" t="s">
        <v>9111</v>
      </c>
      <c r="B2987" s="13" t="s">
        <v>9112</v>
      </c>
      <c r="C2987" t="s">
        <v>3313</v>
      </c>
    </row>
    <row r="2988" spans="1:3" ht="15">
      <c r="A2988" s="199" t="s">
        <v>9113</v>
      </c>
      <c r="B2988" s="13" t="s">
        <v>9114</v>
      </c>
      <c r="C2988" t="s">
        <v>3313</v>
      </c>
    </row>
    <row r="2989" spans="1:3" ht="15">
      <c r="A2989" s="199" t="s">
        <v>9115</v>
      </c>
      <c r="B2989" s="13" t="s">
        <v>9116</v>
      </c>
      <c r="C2989" t="s">
        <v>3382</v>
      </c>
    </row>
    <row r="2990" spans="1:3" ht="15">
      <c r="A2990" s="199" t="s">
        <v>9117</v>
      </c>
      <c r="B2990" s="13" t="s">
        <v>9118</v>
      </c>
      <c r="C2990" t="s">
        <v>3313</v>
      </c>
    </row>
    <row r="2991" spans="1:3" ht="15">
      <c r="A2991" s="199" t="s">
        <v>9119</v>
      </c>
      <c r="B2991" s="13" t="s">
        <v>9120</v>
      </c>
      <c r="C2991" t="s">
        <v>3313</v>
      </c>
    </row>
    <row r="2992" spans="1:3" ht="15">
      <c r="A2992" s="199" t="s">
        <v>9121</v>
      </c>
      <c r="B2992" s="13" t="s">
        <v>9122</v>
      </c>
      <c r="C2992" t="s">
        <v>3313</v>
      </c>
    </row>
    <row r="2993" spans="1:3" ht="15">
      <c r="A2993" s="199" t="s">
        <v>9123</v>
      </c>
      <c r="B2993" s="13" t="s">
        <v>9124</v>
      </c>
      <c r="C2993" t="s">
        <v>3313</v>
      </c>
    </row>
    <row r="2994" spans="1:3" ht="15">
      <c r="A2994" s="199" t="s">
        <v>9125</v>
      </c>
      <c r="B2994" s="13" t="s">
        <v>9126</v>
      </c>
      <c r="C2994" t="s">
        <v>3313</v>
      </c>
    </row>
    <row r="2995" spans="1:3" ht="15">
      <c r="A2995" s="199" t="s">
        <v>9127</v>
      </c>
      <c r="B2995" s="13" t="s">
        <v>9128</v>
      </c>
      <c r="C2995" t="s">
        <v>3382</v>
      </c>
    </row>
    <row r="2996" spans="1:3" ht="15">
      <c r="A2996" s="199" t="s">
        <v>9129</v>
      </c>
      <c r="B2996" s="13" t="s">
        <v>9130</v>
      </c>
      <c r="C2996" t="s">
        <v>3313</v>
      </c>
    </row>
    <row r="2997" spans="1:3" ht="15">
      <c r="A2997" s="199" t="s">
        <v>9131</v>
      </c>
      <c r="B2997" s="13" t="s">
        <v>9132</v>
      </c>
      <c r="C2997" t="s">
        <v>3313</v>
      </c>
    </row>
    <row r="2998" spans="1:3" ht="15">
      <c r="A2998" s="199" t="s">
        <v>9133</v>
      </c>
      <c r="B2998" s="13" t="s">
        <v>9134</v>
      </c>
      <c r="C2998" t="s">
        <v>3313</v>
      </c>
    </row>
    <row r="2999" spans="1:3" ht="15">
      <c r="A2999" s="199" t="s">
        <v>9135</v>
      </c>
      <c r="B2999" s="13" t="s">
        <v>9136</v>
      </c>
      <c r="C2999" t="s">
        <v>3313</v>
      </c>
    </row>
    <row r="3000" spans="1:3" ht="15">
      <c r="A3000" s="199" t="s">
        <v>9137</v>
      </c>
      <c r="B3000" s="13" t="s">
        <v>9138</v>
      </c>
      <c r="C3000" t="s">
        <v>3313</v>
      </c>
    </row>
    <row r="3001" spans="1:3" ht="15">
      <c r="A3001" s="199" t="s">
        <v>9139</v>
      </c>
      <c r="B3001" s="13" t="s">
        <v>9140</v>
      </c>
      <c r="C3001" t="s">
        <v>3313</v>
      </c>
    </row>
    <row r="3002" spans="1:3" ht="15">
      <c r="A3002" s="199" t="s">
        <v>9141</v>
      </c>
      <c r="B3002" s="13" t="s">
        <v>9142</v>
      </c>
      <c r="C3002" t="s">
        <v>3313</v>
      </c>
    </row>
    <row r="3003" spans="1:3" ht="15">
      <c r="A3003" s="199" t="s">
        <v>9143</v>
      </c>
      <c r="B3003" s="13" t="s">
        <v>9144</v>
      </c>
      <c r="C3003" t="s">
        <v>3382</v>
      </c>
    </row>
    <row r="3004" spans="1:3" ht="15">
      <c r="A3004" s="199" t="s">
        <v>9145</v>
      </c>
      <c r="B3004" s="13" t="s">
        <v>9146</v>
      </c>
      <c r="C3004" t="s">
        <v>3313</v>
      </c>
    </row>
    <row r="3005" spans="1:3" ht="15">
      <c r="A3005" s="199" t="s">
        <v>9147</v>
      </c>
      <c r="B3005" s="13" t="s">
        <v>9148</v>
      </c>
      <c r="C3005" t="s">
        <v>3313</v>
      </c>
    </row>
    <row r="3006" spans="1:3" ht="15">
      <c r="A3006" s="199" t="s">
        <v>9149</v>
      </c>
      <c r="B3006" s="13" t="s">
        <v>9150</v>
      </c>
      <c r="C3006" t="s">
        <v>3313</v>
      </c>
    </row>
    <row r="3007" spans="1:3" ht="15">
      <c r="A3007" s="199" t="s">
        <v>9151</v>
      </c>
      <c r="B3007" s="13" t="s">
        <v>9152</v>
      </c>
      <c r="C3007" t="s">
        <v>3313</v>
      </c>
    </row>
    <row r="3008" spans="1:3" ht="15">
      <c r="A3008" s="199" t="s">
        <v>9153</v>
      </c>
      <c r="B3008" s="13" t="s">
        <v>9154</v>
      </c>
      <c r="C3008" t="s">
        <v>3382</v>
      </c>
    </row>
    <row r="3009" spans="1:3" ht="15">
      <c r="A3009" s="199" t="s">
        <v>9155</v>
      </c>
      <c r="B3009" s="13" t="s">
        <v>9156</v>
      </c>
      <c r="C3009" t="s">
        <v>3313</v>
      </c>
    </row>
    <row r="3010" spans="1:3" ht="15">
      <c r="A3010" s="199" t="s">
        <v>9157</v>
      </c>
      <c r="B3010" s="13" t="s">
        <v>9158</v>
      </c>
      <c r="C3010" t="s">
        <v>3313</v>
      </c>
    </row>
    <row r="3011" spans="1:3" ht="15">
      <c r="A3011" s="199" t="s">
        <v>9159</v>
      </c>
      <c r="B3011" s="13" t="s">
        <v>9160</v>
      </c>
      <c r="C3011" t="s">
        <v>3313</v>
      </c>
    </row>
    <row r="3012" spans="1:3" ht="15">
      <c r="A3012" s="199" t="s">
        <v>9161</v>
      </c>
      <c r="B3012" s="13" t="s">
        <v>9162</v>
      </c>
      <c r="C3012" t="s">
        <v>3313</v>
      </c>
    </row>
    <row r="3013" spans="1:3" ht="15">
      <c r="A3013" s="199" t="s">
        <v>9163</v>
      </c>
      <c r="B3013" s="13" t="s">
        <v>9164</v>
      </c>
      <c r="C3013" t="s">
        <v>3313</v>
      </c>
    </row>
    <row r="3014" spans="1:3" ht="15">
      <c r="A3014" s="199" t="s">
        <v>9165</v>
      </c>
      <c r="B3014" s="13" t="s">
        <v>9166</v>
      </c>
      <c r="C3014" t="s">
        <v>3313</v>
      </c>
    </row>
    <row r="3015" spans="1:3" ht="15">
      <c r="A3015" s="199" t="s">
        <v>9167</v>
      </c>
      <c r="B3015" s="13" t="s">
        <v>9168</v>
      </c>
      <c r="C3015" t="s">
        <v>3382</v>
      </c>
    </row>
    <row r="3016" spans="1:3" ht="15">
      <c r="A3016" s="199" t="s">
        <v>9169</v>
      </c>
      <c r="B3016" s="13" t="s">
        <v>9170</v>
      </c>
      <c r="C3016" t="s">
        <v>3313</v>
      </c>
    </row>
    <row r="3017" spans="1:3" ht="15">
      <c r="A3017" s="199" t="s">
        <v>9171</v>
      </c>
      <c r="B3017" s="13" t="s">
        <v>9172</v>
      </c>
      <c r="C3017" t="s">
        <v>3313</v>
      </c>
    </row>
    <row r="3018" spans="1:3" ht="15">
      <c r="A3018" s="199" t="s">
        <v>9173</v>
      </c>
      <c r="B3018" s="13" t="s">
        <v>9174</v>
      </c>
      <c r="C3018" t="s">
        <v>3313</v>
      </c>
    </row>
    <row r="3019" spans="1:3" ht="15">
      <c r="A3019" s="199" t="s">
        <v>9175</v>
      </c>
      <c r="B3019" s="13" t="s">
        <v>9176</v>
      </c>
      <c r="C3019" t="s">
        <v>3313</v>
      </c>
    </row>
    <row r="3020" spans="1:3" ht="15">
      <c r="A3020" s="199" t="s">
        <v>9177</v>
      </c>
      <c r="B3020" s="13" t="s">
        <v>9178</v>
      </c>
      <c r="C3020" t="s">
        <v>3313</v>
      </c>
    </row>
    <row r="3021" spans="1:3" ht="15">
      <c r="A3021" s="199" t="s">
        <v>9179</v>
      </c>
      <c r="B3021" s="13" t="s">
        <v>9180</v>
      </c>
      <c r="C3021" t="s">
        <v>3313</v>
      </c>
    </row>
    <row r="3022" spans="1:3" ht="15">
      <c r="A3022" s="199" t="s">
        <v>9181</v>
      </c>
      <c r="B3022" s="13" t="s">
        <v>9182</v>
      </c>
      <c r="C3022" t="s">
        <v>3313</v>
      </c>
    </row>
    <row r="3023" spans="1:3" ht="15">
      <c r="A3023" s="199" t="s">
        <v>9183</v>
      </c>
      <c r="B3023" s="13" t="s">
        <v>9184</v>
      </c>
      <c r="C3023" t="s">
        <v>3382</v>
      </c>
    </row>
    <row r="3024" spans="1:3" ht="15">
      <c r="A3024" s="199" t="s">
        <v>9185</v>
      </c>
      <c r="B3024" s="13" t="s">
        <v>9186</v>
      </c>
      <c r="C3024" t="s">
        <v>3313</v>
      </c>
    </row>
    <row r="3025" spans="1:3" ht="15">
      <c r="A3025" s="199" t="s">
        <v>9187</v>
      </c>
      <c r="B3025" s="13" t="s">
        <v>9188</v>
      </c>
      <c r="C3025" t="s">
        <v>3313</v>
      </c>
    </row>
    <row r="3026" spans="1:3" ht="15">
      <c r="A3026" s="199" t="s">
        <v>9189</v>
      </c>
      <c r="B3026" s="13" t="s">
        <v>9190</v>
      </c>
      <c r="C3026" t="s">
        <v>3313</v>
      </c>
    </row>
    <row r="3027" spans="1:3" ht="15">
      <c r="A3027" s="199" t="s">
        <v>9191</v>
      </c>
      <c r="B3027" s="13" t="s">
        <v>9192</v>
      </c>
      <c r="C3027" t="s">
        <v>3313</v>
      </c>
    </row>
    <row r="3028" spans="1:3" ht="15">
      <c r="A3028" s="199" t="s">
        <v>9193</v>
      </c>
      <c r="B3028" s="13" t="s">
        <v>9194</v>
      </c>
      <c r="C3028" t="s">
        <v>3313</v>
      </c>
    </row>
    <row r="3029" spans="1:3" ht="15">
      <c r="A3029" s="199" t="s">
        <v>9195</v>
      </c>
      <c r="B3029" s="13" t="s">
        <v>9196</v>
      </c>
      <c r="C3029" t="s">
        <v>3313</v>
      </c>
    </row>
    <row r="3030" spans="1:3" ht="15">
      <c r="A3030" s="199" t="s">
        <v>9197</v>
      </c>
      <c r="B3030" s="13" t="s">
        <v>9198</v>
      </c>
      <c r="C3030" t="s">
        <v>3313</v>
      </c>
    </row>
    <row r="3031" spans="1:3" ht="15">
      <c r="A3031" s="199" t="s">
        <v>9199</v>
      </c>
      <c r="B3031" s="13" t="s">
        <v>9200</v>
      </c>
      <c r="C3031" t="s">
        <v>3382</v>
      </c>
    </row>
    <row r="3032" spans="1:3" ht="15">
      <c r="A3032" s="199" t="s">
        <v>9201</v>
      </c>
      <c r="B3032" s="13" t="s">
        <v>9202</v>
      </c>
      <c r="C3032" t="s">
        <v>3313</v>
      </c>
    </row>
    <row r="3033" spans="1:3" ht="15">
      <c r="A3033" s="199" t="s">
        <v>9203</v>
      </c>
      <c r="B3033" s="13" t="s">
        <v>9204</v>
      </c>
      <c r="C3033" t="s">
        <v>3313</v>
      </c>
    </row>
    <row r="3034" spans="1:3" ht="15">
      <c r="A3034" s="199" t="s">
        <v>9205</v>
      </c>
      <c r="B3034" s="13" t="s">
        <v>9206</v>
      </c>
      <c r="C3034" t="s">
        <v>3313</v>
      </c>
    </row>
    <row r="3035" spans="1:3" ht="15">
      <c r="A3035" s="199" t="s">
        <v>9207</v>
      </c>
      <c r="B3035" s="13" t="s">
        <v>9208</v>
      </c>
      <c r="C3035" t="s">
        <v>3313</v>
      </c>
    </row>
    <row r="3036" spans="1:3" ht="15">
      <c r="A3036" s="199" t="s">
        <v>9209</v>
      </c>
      <c r="B3036" s="13" t="s">
        <v>9210</v>
      </c>
      <c r="C3036" t="s">
        <v>3313</v>
      </c>
    </row>
    <row r="3037" spans="1:3" ht="15">
      <c r="A3037" s="199" t="s">
        <v>9211</v>
      </c>
      <c r="B3037" s="13" t="s">
        <v>9212</v>
      </c>
      <c r="C3037" t="s">
        <v>3313</v>
      </c>
    </row>
    <row r="3038" spans="1:3" ht="15">
      <c r="A3038" s="199" t="s">
        <v>9213</v>
      </c>
      <c r="B3038" s="13" t="s">
        <v>9214</v>
      </c>
      <c r="C3038" t="s">
        <v>3313</v>
      </c>
    </row>
    <row r="3039" spans="1:3" ht="15">
      <c r="A3039" s="199" t="s">
        <v>9215</v>
      </c>
      <c r="B3039" s="13" t="s">
        <v>9216</v>
      </c>
      <c r="C3039" t="s">
        <v>3313</v>
      </c>
    </row>
    <row r="3040" spans="1:3" ht="15">
      <c r="A3040" s="199" t="s">
        <v>9217</v>
      </c>
      <c r="B3040" s="13" t="s">
        <v>9218</v>
      </c>
      <c r="C3040" t="s">
        <v>3382</v>
      </c>
    </row>
    <row r="3041" spans="1:3" ht="15">
      <c r="A3041" s="199" t="s">
        <v>9219</v>
      </c>
      <c r="B3041" s="13" t="s">
        <v>9220</v>
      </c>
      <c r="C3041" t="s">
        <v>3313</v>
      </c>
    </row>
    <row r="3042" spans="1:3" ht="15">
      <c r="A3042" s="199" t="s">
        <v>9221</v>
      </c>
      <c r="B3042" s="13" t="s">
        <v>9222</v>
      </c>
      <c r="C3042" t="s">
        <v>3313</v>
      </c>
    </row>
    <row r="3043" spans="1:3" ht="15">
      <c r="A3043" s="199" t="s">
        <v>9223</v>
      </c>
      <c r="B3043" s="13" t="s">
        <v>9224</v>
      </c>
      <c r="C3043" t="s">
        <v>3313</v>
      </c>
    </row>
    <row r="3044" spans="1:3" ht="15">
      <c r="A3044" s="199" t="s">
        <v>9225</v>
      </c>
      <c r="B3044" s="13" t="s">
        <v>9226</v>
      </c>
      <c r="C3044" t="s">
        <v>3313</v>
      </c>
    </row>
    <row r="3045" spans="1:3" ht="15">
      <c r="A3045" s="199" t="s">
        <v>9227</v>
      </c>
      <c r="B3045" s="13" t="s">
        <v>9228</v>
      </c>
      <c r="C3045" t="s">
        <v>3313</v>
      </c>
    </row>
    <row r="3046" spans="1:3" ht="15">
      <c r="A3046" s="199" t="s">
        <v>9229</v>
      </c>
      <c r="B3046" s="13" t="s">
        <v>9230</v>
      </c>
      <c r="C3046" t="s">
        <v>3313</v>
      </c>
    </row>
    <row r="3047" spans="1:3" ht="15">
      <c r="A3047" s="199" t="s">
        <v>9231</v>
      </c>
      <c r="B3047" s="13" t="s">
        <v>9232</v>
      </c>
      <c r="C3047" t="s">
        <v>3313</v>
      </c>
    </row>
    <row r="3048" spans="1:3" ht="15">
      <c r="A3048" s="199" t="s">
        <v>9233</v>
      </c>
      <c r="B3048" s="13" t="s">
        <v>9234</v>
      </c>
      <c r="C3048" t="s">
        <v>3382</v>
      </c>
    </row>
    <row r="3049" spans="1:3" ht="15">
      <c r="A3049" s="199" t="s">
        <v>9235</v>
      </c>
      <c r="B3049" s="13" t="s">
        <v>9236</v>
      </c>
      <c r="C3049" t="s">
        <v>3313</v>
      </c>
    </row>
    <row r="3050" spans="1:3" ht="15">
      <c r="A3050" s="199" t="s">
        <v>9237</v>
      </c>
      <c r="B3050" s="13" t="s">
        <v>9238</v>
      </c>
      <c r="C3050" t="s">
        <v>3313</v>
      </c>
    </row>
    <row r="3051" spans="1:3" ht="15">
      <c r="A3051" s="199" t="s">
        <v>9239</v>
      </c>
      <c r="B3051" s="13" t="s">
        <v>9240</v>
      </c>
      <c r="C3051" t="s">
        <v>3313</v>
      </c>
    </row>
    <row r="3052" spans="1:3" ht="15">
      <c r="A3052" s="199" t="s">
        <v>9241</v>
      </c>
      <c r="B3052" s="13" t="s">
        <v>9242</v>
      </c>
      <c r="C3052" t="s">
        <v>3313</v>
      </c>
    </row>
    <row r="3053" spans="1:3" ht="15">
      <c r="A3053" s="199" t="s">
        <v>9243</v>
      </c>
      <c r="B3053" s="13" t="s">
        <v>9244</v>
      </c>
      <c r="C3053" t="s">
        <v>3313</v>
      </c>
    </row>
    <row r="3054" spans="1:3" ht="15">
      <c r="A3054" s="199" t="s">
        <v>9245</v>
      </c>
      <c r="B3054" s="13" t="s">
        <v>9246</v>
      </c>
      <c r="C3054" t="s">
        <v>3313</v>
      </c>
    </row>
    <row r="3055" spans="1:3" ht="15">
      <c r="A3055" s="199" t="s">
        <v>9247</v>
      </c>
      <c r="B3055" s="13" t="s">
        <v>9248</v>
      </c>
      <c r="C3055" t="s">
        <v>3313</v>
      </c>
    </row>
    <row r="3056" spans="1:3" ht="15">
      <c r="A3056" s="199" t="s">
        <v>9249</v>
      </c>
      <c r="B3056" s="13" t="s">
        <v>9250</v>
      </c>
      <c r="C3056" t="s">
        <v>3313</v>
      </c>
    </row>
    <row r="3057" spans="1:3" ht="15">
      <c r="A3057" s="199" t="s">
        <v>9251</v>
      </c>
      <c r="B3057" s="13" t="s">
        <v>9252</v>
      </c>
      <c r="C3057" t="s">
        <v>3313</v>
      </c>
    </row>
    <row r="3058" spans="1:3" ht="15">
      <c r="A3058" s="199" t="s">
        <v>9253</v>
      </c>
      <c r="B3058" s="13" t="s">
        <v>9254</v>
      </c>
      <c r="C3058" t="s">
        <v>3382</v>
      </c>
    </row>
    <row r="3059" spans="1:3" ht="15">
      <c r="A3059" s="199" t="s">
        <v>9255</v>
      </c>
      <c r="B3059" s="13" t="s">
        <v>9256</v>
      </c>
      <c r="C3059" t="s">
        <v>3313</v>
      </c>
    </row>
    <row r="3060" spans="1:3" ht="15">
      <c r="A3060" s="199" t="s">
        <v>9257</v>
      </c>
      <c r="B3060" s="13" t="s">
        <v>9258</v>
      </c>
      <c r="C3060" t="s">
        <v>3313</v>
      </c>
    </row>
    <row r="3061" spans="1:3" ht="15">
      <c r="A3061" s="199" t="s">
        <v>9259</v>
      </c>
      <c r="B3061" s="13" t="s">
        <v>9260</v>
      </c>
      <c r="C3061" t="s">
        <v>3313</v>
      </c>
    </row>
    <row r="3062" spans="1:3" ht="15">
      <c r="A3062" s="199" t="s">
        <v>9261</v>
      </c>
      <c r="B3062" s="13" t="s">
        <v>9262</v>
      </c>
      <c r="C3062" t="s">
        <v>3313</v>
      </c>
    </row>
    <row r="3063" spans="1:3" ht="15">
      <c r="A3063" s="199" t="s">
        <v>9263</v>
      </c>
      <c r="B3063" s="13" t="s">
        <v>9264</v>
      </c>
      <c r="C3063" t="s">
        <v>3313</v>
      </c>
    </row>
    <row r="3064" spans="1:3" ht="15">
      <c r="A3064" s="199" t="s">
        <v>9265</v>
      </c>
      <c r="B3064" s="13" t="s">
        <v>9266</v>
      </c>
      <c r="C3064" t="s">
        <v>3313</v>
      </c>
    </row>
    <row r="3065" spans="1:3" ht="15">
      <c r="A3065" s="199" t="s">
        <v>9267</v>
      </c>
      <c r="B3065" s="13" t="s">
        <v>9268</v>
      </c>
      <c r="C3065" t="s">
        <v>3313</v>
      </c>
    </row>
    <row r="3066" spans="1:3" ht="15">
      <c r="A3066" s="199" t="s">
        <v>9269</v>
      </c>
      <c r="B3066" s="13" t="s">
        <v>9270</v>
      </c>
      <c r="C3066" t="s">
        <v>3313</v>
      </c>
    </row>
    <row r="3067" spans="1:3" ht="15">
      <c r="A3067" s="199" t="s">
        <v>9271</v>
      </c>
      <c r="B3067" s="13" t="s">
        <v>9272</v>
      </c>
      <c r="C3067" t="s">
        <v>3382</v>
      </c>
    </row>
    <row r="3068" spans="1:3" ht="15">
      <c r="A3068" s="199" t="s">
        <v>9273</v>
      </c>
      <c r="B3068" s="13" t="s">
        <v>9274</v>
      </c>
      <c r="C3068" t="s">
        <v>3313</v>
      </c>
    </row>
    <row r="3069" spans="1:3" ht="15">
      <c r="A3069" s="199" t="s">
        <v>9275</v>
      </c>
      <c r="B3069" s="13" t="s">
        <v>9276</v>
      </c>
      <c r="C3069" t="s">
        <v>3313</v>
      </c>
    </row>
    <row r="3070" spans="1:3" ht="15">
      <c r="A3070" s="199" t="s">
        <v>9277</v>
      </c>
      <c r="B3070" s="13" t="s">
        <v>9278</v>
      </c>
      <c r="C3070" t="s">
        <v>3313</v>
      </c>
    </row>
    <row r="3071" spans="1:3" ht="15">
      <c r="A3071" s="199" t="s">
        <v>9279</v>
      </c>
      <c r="B3071" s="13" t="s">
        <v>9280</v>
      </c>
      <c r="C3071" t="s">
        <v>3313</v>
      </c>
    </row>
    <row r="3072" spans="1:3" ht="15">
      <c r="A3072" s="199" t="s">
        <v>9281</v>
      </c>
      <c r="B3072" s="13" t="s">
        <v>9282</v>
      </c>
      <c r="C3072" t="s">
        <v>3313</v>
      </c>
    </row>
    <row r="3073" spans="1:3" ht="15">
      <c r="A3073" s="199" t="s">
        <v>9283</v>
      </c>
      <c r="B3073" s="13" t="s">
        <v>9284</v>
      </c>
      <c r="C3073" t="s">
        <v>3313</v>
      </c>
    </row>
    <row r="3074" spans="1:3" ht="15">
      <c r="A3074" s="199" t="s">
        <v>9285</v>
      </c>
      <c r="B3074" s="13" t="s">
        <v>9286</v>
      </c>
      <c r="C3074" t="s">
        <v>3313</v>
      </c>
    </row>
    <row r="3075" spans="1:3" ht="15">
      <c r="A3075" s="199" t="s">
        <v>9287</v>
      </c>
      <c r="B3075" s="13" t="s">
        <v>9288</v>
      </c>
      <c r="C3075" t="s">
        <v>3313</v>
      </c>
    </row>
    <row r="3076" spans="1:3" ht="15">
      <c r="A3076" s="199" t="s">
        <v>9289</v>
      </c>
      <c r="B3076" s="13" t="s">
        <v>9290</v>
      </c>
      <c r="C3076" t="s">
        <v>63</v>
      </c>
    </row>
    <row r="3077" spans="1:3" ht="15">
      <c r="A3077" s="199" t="s">
        <v>9291</v>
      </c>
      <c r="B3077" s="13" t="s">
        <v>9292</v>
      </c>
      <c r="C3077" t="s">
        <v>3382</v>
      </c>
    </row>
    <row r="3078" spans="1:3" ht="15">
      <c r="A3078" s="199" t="s">
        <v>9293</v>
      </c>
      <c r="B3078" s="13" t="s">
        <v>9294</v>
      </c>
      <c r="C3078" t="s">
        <v>3313</v>
      </c>
    </row>
    <row r="3079" spans="1:3" ht="15">
      <c r="A3079" s="199" t="s">
        <v>9295</v>
      </c>
      <c r="B3079" s="13" t="s">
        <v>7437</v>
      </c>
      <c r="C3079" t="s">
        <v>3313</v>
      </c>
    </row>
    <row r="3080" spans="1:3" ht="15">
      <c r="A3080" s="199" t="s">
        <v>9296</v>
      </c>
      <c r="B3080" s="13" t="s">
        <v>9297</v>
      </c>
      <c r="C3080" t="s">
        <v>3313</v>
      </c>
    </row>
    <row r="3081" spans="1:3" ht="15">
      <c r="A3081" s="199" t="s">
        <v>9298</v>
      </c>
      <c r="B3081" s="13" t="s">
        <v>9299</v>
      </c>
      <c r="C3081" t="s">
        <v>3313</v>
      </c>
    </row>
    <row r="3082" spans="1:3" ht="15">
      <c r="A3082" s="199" t="s">
        <v>9300</v>
      </c>
      <c r="B3082" s="13" t="s">
        <v>9301</v>
      </c>
      <c r="C3082" t="s">
        <v>3313</v>
      </c>
    </row>
    <row r="3083" spans="1:3" ht="15">
      <c r="A3083" s="199" t="s">
        <v>9302</v>
      </c>
      <c r="B3083" s="13" t="s">
        <v>9303</v>
      </c>
      <c r="C3083" t="s">
        <v>3313</v>
      </c>
    </row>
    <row r="3084" spans="1:3" ht="15">
      <c r="A3084" s="199" t="s">
        <v>9304</v>
      </c>
      <c r="B3084" s="13" t="s">
        <v>9305</v>
      </c>
      <c r="C3084" t="s">
        <v>3313</v>
      </c>
    </row>
    <row r="3085" spans="1:3" ht="15">
      <c r="A3085" s="199" t="s">
        <v>9306</v>
      </c>
      <c r="B3085" s="13" t="s">
        <v>9307</v>
      </c>
      <c r="C3085" t="s">
        <v>3382</v>
      </c>
    </row>
    <row r="3086" spans="1:3" ht="15">
      <c r="A3086" s="199" t="s">
        <v>9308</v>
      </c>
      <c r="B3086" s="13" t="s">
        <v>9309</v>
      </c>
      <c r="C3086" t="s">
        <v>3313</v>
      </c>
    </row>
    <row r="3087" spans="1:3" ht="15">
      <c r="A3087" s="199" t="s">
        <v>9310</v>
      </c>
      <c r="B3087" s="13" t="s">
        <v>9311</v>
      </c>
      <c r="C3087" t="s">
        <v>3313</v>
      </c>
    </row>
    <row r="3088" spans="1:3" ht="15">
      <c r="A3088" s="199" t="s">
        <v>9312</v>
      </c>
      <c r="B3088" s="13" t="s">
        <v>9313</v>
      </c>
      <c r="C3088" t="s">
        <v>3313</v>
      </c>
    </row>
    <row r="3089" spans="1:3" ht="15">
      <c r="A3089" s="199" t="s">
        <v>9314</v>
      </c>
      <c r="B3089" s="13" t="s">
        <v>9315</v>
      </c>
      <c r="C3089" t="s">
        <v>3313</v>
      </c>
    </row>
    <row r="3090" spans="1:3" ht="15">
      <c r="A3090" s="199" t="s">
        <v>9316</v>
      </c>
      <c r="B3090" s="13" t="s">
        <v>9317</v>
      </c>
      <c r="C3090" t="s">
        <v>3313</v>
      </c>
    </row>
    <row r="3091" spans="1:3" ht="15">
      <c r="A3091" s="199" t="s">
        <v>9318</v>
      </c>
      <c r="B3091" s="13" t="s">
        <v>9319</v>
      </c>
      <c r="C3091" t="s">
        <v>3313</v>
      </c>
    </row>
    <row r="3092" spans="1:3" ht="15">
      <c r="A3092" s="199" t="s">
        <v>9320</v>
      </c>
      <c r="B3092" s="13" t="s">
        <v>9321</v>
      </c>
      <c r="C3092" t="s">
        <v>3382</v>
      </c>
    </row>
    <row r="3093" spans="1:3" ht="15">
      <c r="A3093" s="199" t="s">
        <v>9322</v>
      </c>
      <c r="B3093" s="13" t="s">
        <v>9323</v>
      </c>
      <c r="C3093" t="s">
        <v>3313</v>
      </c>
    </row>
    <row r="3094" spans="1:3" ht="15">
      <c r="A3094" s="199" t="s">
        <v>9324</v>
      </c>
      <c r="B3094" s="13" t="s">
        <v>9325</v>
      </c>
      <c r="C3094" t="s">
        <v>3313</v>
      </c>
    </row>
    <row r="3095" spans="1:3" ht="15">
      <c r="A3095" s="199" t="s">
        <v>9326</v>
      </c>
      <c r="B3095" s="13" t="s">
        <v>9327</v>
      </c>
      <c r="C3095" t="s">
        <v>3313</v>
      </c>
    </row>
    <row r="3096" spans="1:3" ht="15">
      <c r="A3096" s="199" t="s">
        <v>9328</v>
      </c>
      <c r="B3096" s="13" t="s">
        <v>9329</v>
      </c>
      <c r="C3096" t="s">
        <v>3313</v>
      </c>
    </row>
    <row r="3097" spans="1:3" ht="15">
      <c r="A3097" s="199" t="s">
        <v>9330</v>
      </c>
      <c r="B3097" s="13" t="s">
        <v>9331</v>
      </c>
      <c r="C3097" t="s">
        <v>3382</v>
      </c>
    </row>
    <row r="3098" spans="1:3" ht="15">
      <c r="A3098" s="199" t="s">
        <v>9332</v>
      </c>
      <c r="B3098" s="13" t="s">
        <v>9333</v>
      </c>
      <c r="C3098" t="s">
        <v>3313</v>
      </c>
    </row>
    <row r="3099" spans="1:3" ht="15">
      <c r="A3099" s="199" t="s">
        <v>9334</v>
      </c>
      <c r="B3099" s="13" t="s">
        <v>9335</v>
      </c>
      <c r="C3099" t="s">
        <v>3313</v>
      </c>
    </row>
    <row r="3100" spans="1:3" ht="15">
      <c r="A3100" s="199" t="s">
        <v>9336</v>
      </c>
      <c r="B3100" s="13" t="s">
        <v>9337</v>
      </c>
      <c r="C3100" t="s">
        <v>3313</v>
      </c>
    </row>
    <row r="3101" spans="1:3" ht="15">
      <c r="A3101" s="199" t="s">
        <v>9338</v>
      </c>
      <c r="B3101" s="13" t="s">
        <v>9339</v>
      </c>
      <c r="C3101" t="s">
        <v>3313</v>
      </c>
    </row>
    <row r="3102" spans="1:3" ht="15">
      <c r="A3102" s="199" t="s">
        <v>9340</v>
      </c>
      <c r="B3102" s="13" t="s">
        <v>9341</v>
      </c>
      <c r="C3102" t="s">
        <v>3382</v>
      </c>
    </row>
    <row r="3103" spans="1:3" ht="15">
      <c r="A3103" s="199" t="s">
        <v>9342</v>
      </c>
      <c r="B3103" s="13" t="s">
        <v>9343</v>
      </c>
      <c r="C3103" t="s">
        <v>3313</v>
      </c>
    </row>
    <row r="3104" spans="1:3" ht="15">
      <c r="A3104" s="199" t="s">
        <v>9344</v>
      </c>
      <c r="B3104" s="13" t="s">
        <v>9345</v>
      </c>
      <c r="C3104" t="s">
        <v>3313</v>
      </c>
    </row>
    <row r="3105" spans="1:3" ht="15">
      <c r="A3105" s="199" t="s">
        <v>9346</v>
      </c>
      <c r="B3105" s="13" t="s">
        <v>9347</v>
      </c>
      <c r="C3105" t="s">
        <v>3313</v>
      </c>
    </row>
    <row r="3106" spans="1:3" ht="15">
      <c r="A3106" s="199" t="s">
        <v>9348</v>
      </c>
      <c r="B3106" s="13" t="s">
        <v>9349</v>
      </c>
      <c r="C3106" t="s">
        <v>3313</v>
      </c>
    </row>
    <row r="3107" spans="1:3" ht="15">
      <c r="A3107" s="199" t="s">
        <v>9350</v>
      </c>
      <c r="B3107" s="13" t="s">
        <v>9351</v>
      </c>
      <c r="C3107" t="s">
        <v>3313</v>
      </c>
    </row>
    <row r="3108" spans="1:3" ht="15">
      <c r="A3108" s="199" t="s">
        <v>9352</v>
      </c>
      <c r="B3108" s="13" t="s">
        <v>9353</v>
      </c>
      <c r="C3108" t="s">
        <v>3382</v>
      </c>
    </row>
    <row r="3109" spans="1:3" ht="15">
      <c r="A3109" s="199" t="s">
        <v>9354</v>
      </c>
      <c r="B3109" s="13" t="s">
        <v>9355</v>
      </c>
      <c r="C3109" t="s">
        <v>3313</v>
      </c>
    </row>
    <row r="3110" spans="1:3" ht="15">
      <c r="A3110" s="199" t="s">
        <v>9356</v>
      </c>
      <c r="B3110" s="13" t="s">
        <v>9357</v>
      </c>
      <c r="C3110" t="s">
        <v>3313</v>
      </c>
    </row>
    <row r="3111" spans="1:3" ht="15">
      <c r="A3111" s="199" t="s">
        <v>9358</v>
      </c>
      <c r="B3111" s="13" t="s">
        <v>9359</v>
      </c>
      <c r="C3111" t="s">
        <v>3313</v>
      </c>
    </row>
    <row r="3112" spans="1:3" ht="15">
      <c r="A3112" s="199" t="s">
        <v>9360</v>
      </c>
      <c r="B3112" s="13" t="s">
        <v>9361</v>
      </c>
      <c r="C3112" t="s">
        <v>3313</v>
      </c>
    </row>
    <row r="3113" spans="1:3" ht="15">
      <c r="A3113" s="199" t="s">
        <v>9362</v>
      </c>
      <c r="B3113" s="13" t="s">
        <v>9363</v>
      </c>
      <c r="C3113" t="s">
        <v>3313</v>
      </c>
    </row>
    <row r="3114" spans="1:3" ht="15">
      <c r="A3114" s="199" t="s">
        <v>9364</v>
      </c>
      <c r="B3114" s="13" t="s">
        <v>9365</v>
      </c>
      <c r="C3114" t="s">
        <v>3313</v>
      </c>
    </row>
    <row r="3115" spans="1:3" ht="15">
      <c r="A3115" s="199" t="s">
        <v>9366</v>
      </c>
      <c r="B3115" s="13" t="s">
        <v>9367</v>
      </c>
      <c r="C3115" t="s">
        <v>3382</v>
      </c>
    </row>
    <row r="3116" spans="1:3" ht="15">
      <c r="A3116" s="199" t="s">
        <v>9368</v>
      </c>
      <c r="B3116" s="13" t="s">
        <v>9369</v>
      </c>
      <c r="C3116" t="s">
        <v>3313</v>
      </c>
    </row>
    <row r="3117" spans="1:3" ht="15">
      <c r="A3117" s="199" t="s">
        <v>9370</v>
      </c>
      <c r="B3117" s="13" t="s">
        <v>9371</v>
      </c>
      <c r="C3117" t="s">
        <v>3313</v>
      </c>
    </row>
    <row r="3118" spans="1:3" ht="15">
      <c r="A3118" s="199" t="s">
        <v>9372</v>
      </c>
      <c r="B3118" s="13" t="s">
        <v>9373</v>
      </c>
      <c r="C3118" t="s">
        <v>3313</v>
      </c>
    </row>
    <row r="3119" spans="1:3" ht="15">
      <c r="A3119" s="199" t="s">
        <v>9374</v>
      </c>
      <c r="B3119" s="13" t="s">
        <v>9375</v>
      </c>
      <c r="C3119" t="s">
        <v>3313</v>
      </c>
    </row>
    <row r="3120" spans="1:3" ht="15">
      <c r="A3120" s="199" t="s">
        <v>9376</v>
      </c>
      <c r="B3120" s="13" t="s">
        <v>9377</v>
      </c>
      <c r="C3120" t="s">
        <v>3313</v>
      </c>
    </row>
    <row r="3121" spans="1:3" ht="15">
      <c r="A3121" s="199" t="s">
        <v>9378</v>
      </c>
      <c r="B3121" s="13" t="s">
        <v>9379</v>
      </c>
      <c r="C3121" t="s">
        <v>3313</v>
      </c>
    </row>
    <row r="3122" spans="1:3" ht="15">
      <c r="A3122" s="199" t="s">
        <v>9380</v>
      </c>
      <c r="B3122" s="13" t="s">
        <v>9381</v>
      </c>
      <c r="C3122" t="s">
        <v>3382</v>
      </c>
    </row>
    <row r="3123" spans="1:3" ht="15">
      <c r="A3123" s="199" t="s">
        <v>9382</v>
      </c>
      <c r="B3123" s="13" t="s">
        <v>9383</v>
      </c>
      <c r="C3123" t="s">
        <v>3313</v>
      </c>
    </row>
    <row r="3124" spans="1:3" ht="15">
      <c r="A3124" s="199" t="s">
        <v>9384</v>
      </c>
      <c r="B3124" s="13" t="s">
        <v>9385</v>
      </c>
      <c r="C3124" t="s">
        <v>3313</v>
      </c>
    </row>
    <row r="3125" spans="1:3" ht="15">
      <c r="A3125" s="199" t="s">
        <v>9386</v>
      </c>
      <c r="B3125" s="13" t="s">
        <v>9387</v>
      </c>
      <c r="C3125" t="s">
        <v>3313</v>
      </c>
    </row>
    <row r="3126" spans="1:3" ht="15">
      <c r="A3126" s="199" t="s">
        <v>9388</v>
      </c>
      <c r="B3126" s="13" t="s">
        <v>9389</v>
      </c>
      <c r="C3126" t="s">
        <v>3313</v>
      </c>
    </row>
    <row r="3127" spans="1:3" ht="15">
      <c r="A3127" s="199" t="s">
        <v>9390</v>
      </c>
      <c r="B3127" s="13" t="s">
        <v>9391</v>
      </c>
      <c r="C3127" t="s">
        <v>3313</v>
      </c>
    </row>
    <row r="3128" spans="1:3" ht="15">
      <c r="A3128" s="199" t="s">
        <v>9392</v>
      </c>
      <c r="B3128" s="13" t="s">
        <v>9393</v>
      </c>
      <c r="C3128" t="s">
        <v>3313</v>
      </c>
    </row>
    <row r="3129" spans="1:3" ht="15">
      <c r="A3129" s="199" t="s">
        <v>9394</v>
      </c>
      <c r="B3129" s="13" t="s">
        <v>9395</v>
      </c>
      <c r="C3129" t="s">
        <v>3313</v>
      </c>
    </row>
    <row r="3130" spans="1:3" ht="15">
      <c r="A3130" s="199" t="s">
        <v>9396</v>
      </c>
      <c r="B3130" s="13" t="s">
        <v>9397</v>
      </c>
      <c r="C3130" t="s">
        <v>63</v>
      </c>
    </row>
    <row r="3131" spans="1:3" ht="15">
      <c r="A3131" s="199" t="s">
        <v>9398</v>
      </c>
      <c r="B3131" s="13" t="s">
        <v>9399</v>
      </c>
      <c r="C3131" t="s">
        <v>3382</v>
      </c>
    </row>
    <row r="3132" spans="1:3" ht="15">
      <c r="A3132" s="199" t="s">
        <v>9400</v>
      </c>
      <c r="B3132" s="13" t="s">
        <v>9401</v>
      </c>
      <c r="C3132" t="s">
        <v>3313</v>
      </c>
    </row>
    <row r="3133" spans="1:3" ht="15">
      <c r="A3133" s="199" t="s">
        <v>9402</v>
      </c>
      <c r="B3133" s="13" t="s">
        <v>9403</v>
      </c>
      <c r="C3133" t="s">
        <v>3313</v>
      </c>
    </row>
    <row r="3134" spans="1:3" ht="15">
      <c r="A3134" s="199" t="s">
        <v>9404</v>
      </c>
      <c r="B3134" s="13" t="s">
        <v>9405</v>
      </c>
      <c r="C3134" t="s">
        <v>3313</v>
      </c>
    </row>
    <row r="3135" spans="1:3" ht="15">
      <c r="A3135" s="199" t="s">
        <v>9406</v>
      </c>
      <c r="B3135" s="13" t="s">
        <v>9407</v>
      </c>
      <c r="C3135" t="s">
        <v>3313</v>
      </c>
    </row>
    <row r="3136" spans="1:3" ht="15">
      <c r="A3136" s="199" t="s">
        <v>9408</v>
      </c>
      <c r="B3136" s="13" t="s">
        <v>9409</v>
      </c>
      <c r="C3136" t="s">
        <v>3313</v>
      </c>
    </row>
    <row r="3137" spans="1:3" ht="15">
      <c r="A3137" s="199" t="s">
        <v>9410</v>
      </c>
      <c r="B3137" s="13" t="s">
        <v>9411</v>
      </c>
      <c r="C3137" t="s">
        <v>3313</v>
      </c>
    </row>
    <row r="3138" spans="1:3" ht="15">
      <c r="A3138" s="199" t="s">
        <v>9412</v>
      </c>
      <c r="B3138" s="13" t="s">
        <v>9413</v>
      </c>
      <c r="C3138" t="s">
        <v>3382</v>
      </c>
    </row>
    <row r="3139" spans="1:3" ht="15">
      <c r="A3139" s="199" t="s">
        <v>9414</v>
      </c>
      <c r="B3139" s="13" t="s">
        <v>9415</v>
      </c>
      <c r="C3139" t="s">
        <v>3313</v>
      </c>
    </row>
    <row r="3140" spans="1:3" ht="15">
      <c r="A3140" s="199" t="s">
        <v>9416</v>
      </c>
      <c r="B3140" s="13" t="s">
        <v>9417</v>
      </c>
      <c r="C3140" t="s">
        <v>3313</v>
      </c>
    </row>
    <row r="3141" spans="1:3" ht="15">
      <c r="A3141" s="199" t="s">
        <v>9418</v>
      </c>
      <c r="B3141" s="13" t="s">
        <v>9419</v>
      </c>
      <c r="C3141" t="s">
        <v>3313</v>
      </c>
    </row>
    <row r="3142" spans="1:3" ht="15">
      <c r="A3142" s="199" t="s">
        <v>9420</v>
      </c>
      <c r="B3142" s="13" t="s">
        <v>9421</v>
      </c>
      <c r="C3142" t="s">
        <v>3382</v>
      </c>
    </row>
    <row r="3143" spans="1:3" ht="15">
      <c r="A3143" s="199" t="s">
        <v>9422</v>
      </c>
      <c r="B3143" s="13" t="s">
        <v>9423</v>
      </c>
      <c r="C3143" t="s">
        <v>3313</v>
      </c>
    </row>
    <row r="3144" spans="1:3" ht="15">
      <c r="A3144" s="199" t="s">
        <v>9424</v>
      </c>
      <c r="B3144" s="13" t="s">
        <v>9425</v>
      </c>
      <c r="C3144" t="s">
        <v>3313</v>
      </c>
    </row>
    <row r="3145" spans="1:3" ht="15">
      <c r="A3145" s="199" t="s">
        <v>9426</v>
      </c>
      <c r="B3145" s="13" t="s">
        <v>9427</v>
      </c>
      <c r="C3145" t="s">
        <v>3313</v>
      </c>
    </row>
    <row r="3146" spans="1:3" ht="15">
      <c r="A3146" s="199" t="s">
        <v>9428</v>
      </c>
      <c r="B3146" s="13" t="s">
        <v>9429</v>
      </c>
      <c r="C3146" t="s">
        <v>3313</v>
      </c>
    </row>
    <row r="3147" spans="1:3" ht="15">
      <c r="A3147" s="199" t="s">
        <v>9430</v>
      </c>
      <c r="B3147" s="13" t="s">
        <v>9431</v>
      </c>
      <c r="C3147" t="s">
        <v>3313</v>
      </c>
    </row>
    <row r="3148" spans="1:3" ht="15">
      <c r="A3148" s="199" t="s">
        <v>9432</v>
      </c>
      <c r="B3148" s="13" t="s">
        <v>9433</v>
      </c>
      <c r="C3148" t="s">
        <v>3382</v>
      </c>
    </row>
    <row r="3149" spans="1:3" ht="15">
      <c r="A3149" s="199" t="s">
        <v>9434</v>
      </c>
      <c r="B3149" s="13" t="s">
        <v>9435</v>
      </c>
      <c r="C3149" t="s">
        <v>3313</v>
      </c>
    </row>
    <row r="3150" spans="1:3" ht="15">
      <c r="A3150" s="199" t="s">
        <v>9436</v>
      </c>
      <c r="B3150" s="13" t="s">
        <v>9437</v>
      </c>
      <c r="C3150" t="s">
        <v>3313</v>
      </c>
    </row>
    <row r="3151" spans="1:3" ht="15">
      <c r="A3151" s="199" t="s">
        <v>9438</v>
      </c>
      <c r="B3151" s="13" t="s">
        <v>9439</v>
      </c>
      <c r="C3151" t="s">
        <v>3313</v>
      </c>
    </row>
    <row r="3152" spans="1:3" ht="15">
      <c r="A3152" s="199" t="s">
        <v>9440</v>
      </c>
      <c r="B3152" s="13" t="s">
        <v>9441</v>
      </c>
      <c r="C3152" t="s">
        <v>3313</v>
      </c>
    </row>
    <row r="3153" spans="1:3" ht="15">
      <c r="A3153" s="199" t="s">
        <v>9442</v>
      </c>
      <c r="B3153" s="13" t="s">
        <v>9443</v>
      </c>
      <c r="C3153" t="s">
        <v>3313</v>
      </c>
    </row>
    <row r="3154" spans="1:3" ht="15">
      <c r="A3154" s="199" t="s">
        <v>9444</v>
      </c>
      <c r="B3154" s="13" t="s">
        <v>9445</v>
      </c>
      <c r="C3154" t="s">
        <v>3382</v>
      </c>
    </row>
    <row r="3155" spans="1:3" ht="15">
      <c r="A3155" s="199" t="s">
        <v>9446</v>
      </c>
      <c r="B3155" s="13" t="s">
        <v>9447</v>
      </c>
      <c r="C3155" t="s">
        <v>3313</v>
      </c>
    </row>
    <row r="3156" spans="1:3" ht="15">
      <c r="A3156" s="199" t="s">
        <v>9448</v>
      </c>
      <c r="B3156" s="13" t="s">
        <v>9449</v>
      </c>
      <c r="C3156" t="s">
        <v>3313</v>
      </c>
    </row>
    <row r="3157" spans="1:3" ht="15">
      <c r="A3157" s="199" t="s">
        <v>9450</v>
      </c>
      <c r="B3157" s="13" t="s">
        <v>9451</v>
      </c>
      <c r="C3157" t="s">
        <v>3313</v>
      </c>
    </row>
    <row r="3158" spans="1:3" ht="15">
      <c r="A3158" s="199" t="s">
        <v>9452</v>
      </c>
      <c r="B3158" s="13" t="s">
        <v>9453</v>
      </c>
      <c r="C3158" t="s">
        <v>63</v>
      </c>
    </row>
    <row r="3159" spans="1:3" ht="15">
      <c r="A3159" s="199" t="s">
        <v>9454</v>
      </c>
      <c r="B3159" s="13" t="s">
        <v>9455</v>
      </c>
      <c r="C3159" t="s">
        <v>3382</v>
      </c>
    </row>
    <row r="3160" spans="1:3" ht="15">
      <c r="A3160" s="199" t="s">
        <v>9456</v>
      </c>
      <c r="B3160" s="13" t="s">
        <v>9457</v>
      </c>
      <c r="C3160" t="s">
        <v>3313</v>
      </c>
    </row>
    <row r="3161" spans="1:3" ht="15">
      <c r="A3161" s="199" t="s">
        <v>9458</v>
      </c>
      <c r="B3161" s="13" t="s">
        <v>9459</v>
      </c>
      <c r="C3161" t="s">
        <v>3313</v>
      </c>
    </row>
    <row r="3162" spans="1:3" ht="15">
      <c r="A3162" s="199" t="s">
        <v>9460</v>
      </c>
      <c r="B3162" s="13" t="s">
        <v>9461</v>
      </c>
      <c r="C3162" t="s">
        <v>3313</v>
      </c>
    </row>
    <row r="3163" spans="1:3" ht="15">
      <c r="A3163" s="199" t="s">
        <v>9462</v>
      </c>
      <c r="B3163" s="13" t="s">
        <v>9463</v>
      </c>
      <c r="C3163" t="s">
        <v>3313</v>
      </c>
    </row>
    <row r="3164" spans="1:3" ht="15">
      <c r="A3164" s="199" t="s">
        <v>9464</v>
      </c>
      <c r="B3164" s="13" t="s">
        <v>9465</v>
      </c>
      <c r="C3164" t="s">
        <v>3313</v>
      </c>
    </row>
    <row r="3165" spans="1:3" ht="15">
      <c r="A3165" s="199" t="s">
        <v>9466</v>
      </c>
      <c r="B3165" s="13" t="s">
        <v>9467</v>
      </c>
      <c r="C3165" t="s">
        <v>3313</v>
      </c>
    </row>
    <row r="3166" spans="1:3" ht="15">
      <c r="A3166" s="199" t="s">
        <v>9468</v>
      </c>
      <c r="B3166" s="13" t="s">
        <v>9469</v>
      </c>
      <c r="C3166" t="s">
        <v>3313</v>
      </c>
    </row>
    <row r="3167" spans="1:3" ht="15">
      <c r="A3167" s="199" t="s">
        <v>9470</v>
      </c>
      <c r="B3167" s="13" t="s">
        <v>9471</v>
      </c>
      <c r="C3167" t="s">
        <v>3313</v>
      </c>
    </row>
    <row r="3168" spans="1:3" ht="15">
      <c r="A3168" s="199" t="s">
        <v>9472</v>
      </c>
      <c r="B3168" s="13" t="s">
        <v>9473</v>
      </c>
      <c r="C3168" t="s">
        <v>3382</v>
      </c>
    </row>
    <row r="3169" spans="1:3" ht="15">
      <c r="A3169" s="199" t="s">
        <v>9474</v>
      </c>
      <c r="B3169" s="13" t="s">
        <v>9475</v>
      </c>
      <c r="C3169" t="s">
        <v>3313</v>
      </c>
    </row>
    <row r="3170" spans="1:3" ht="15">
      <c r="A3170" s="199" t="s">
        <v>9476</v>
      </c>
      <c r="B3170" s="13" t="s">
        <v>9477</v>
      </c>
      <c r="C3170" t="s">
        <v>3313</v>
      </c>
    </row>
    <row r="3171" spans="1:3" ht="15">
      <c r="A3171" s="199" t="s">
        <v>9478</v>
      </c>
      <c r="B3171" s="13" t="s">
        <v>9479</v>
      </c>
      <c r="C3171" t="s">
        <v>3313</v>
      </c>
    </row>
    <row r="3172" spans="1:3" ht="15">
      <c r="A3172" s="199" t="s">
        <v>9480</v>
      </c>
      <c r="B3172" s="13" t="s">
        <v>9481</v>
      </c>
      <c r="C3172" t="s">
        <v>3313</v>
      </c>
    </row>
    <row r="3173" spans="1:3" ht="15">
      <c r="A3173" s="199" t="s">
        <v>9482</v>
      </c>
      <c r="B3173" s="13" t="s">
        <v>9483</v>
      </c>
      <c r="C3173" t="s">
        <v>3382</v>
      </c>
    </row>
    <row r="3174" spans="1:3" ht="15">
      <c r="A3174" s="199" t="s">
        <v>9484</v>
      </c>
      <c r="B3174" s="13" t="s">
        <v>9485</v>
      </c>
      <c r="C3174" t="s">
        <v>3313</v>
      </c>
    </row>
    <row r="3175" spans="1:3" ht="15">
      <c r="A3175" s="199" t="s">
        <v>9486</v>
      </c>
      <c r="B3175" s="13" t="s">
        <v>9487</v>
      </c>
      <c r="C3175" t="s">
        <v>3313</v>
      </c>
    </row>
    <row r="3176" spans="1:3" ht="15">
      <c r="A3176" s="199" t="s">
        <v>9488</v>
      </c>
      <c r="B3176" s="13" t="s">
        <v>9489</v>
      </c>
      <c r="C3176" t="s">
        <v>3313</v>
      </c>
    </row>
    <row r="3177" spans="1:3" ht="15">
      <c r="A3177" s="199" t="s">
        <v>9490</v>
      </c>
      <c r="B3177" s="13" t="s">
        <v>9491</v>
      </c>
      <c r="C3177" t="s">
        <v>3382</v>
      </c>
    </row>
    <row r="3178" spans="1:3" ht="15">
      <c r="A3178" s="199" t="s">
        <v>9492</v>
      </c>
      <c r="B3178" s="13" t="s">
        <v>9493</v>
      </c>
      <c r="C3178" t="s">
        <v>3313</v>
      </c>
    </row>
    <row r="3179" spans="1:3" ht="15">
      <c r="A3179" s="199" t="s">
        <v>9494</v>
      </c>
      <c r="B3179" s="13" t="s">
        <v>9495</v>
      </c>
      <c r="C3179" t="s">
        <v>3313</v>
      </c>
    </row>
    <row r="3180" spans="1:3" ht="15">
      <c r="A3180" s="199" t="s">
        <v>9496</v>
      </c>
      <c r="B3180" s="13" t="s">
        <v>9497</v>
      </c>
      <c r="C3180" t="s">
        <v>3313</v>
      </c>
    </row>
    <row r="3181" spans="1:3" ht="15">
      <c r="A3181" s="199" t="s">
        <v>9498</v>
      </c>
      <c r="B3181" s="13" t="s">
        <v>9499</v>
      </c>
      <c r="C3181" t="s">
        <v>3382</v>
      </c>
    </row>
    <row r="3182" spans="1:3" ht="15">
      <c r="A3182" s="199" t="s">
        <v>9500</v>
      </c>
      <c r="B3182" s="13" t="s">
        <v>9501</v>
      </c>
      <c r="C3182" t="s">
        <v>3313</v>
      </c>
    </row>
    <row r="3183" spans="1:3" ht="15">
      <c r="A3183" s="199" t="s">
        <v>9502</v>
      </c>
      <c r="B3183" s="13" t="s">
        <v>9503</v>
      </c>
      <c r="C3183" t="s">
        <v>3313</v>
      </c>
    </row>
    <row r="3184" spans="1:3" ht="15">
      <c r="A3184" s="199" t="s">
        <v>9504</v>
      </c>
      <c r="B3184" s="13" t="s">
        <v>9505</v>
      </c>
      <c r="C3184" t="s">
        <v>3313</v>
      </c>
    </row>
    <row r="3185" spans="1:3" ht="15">
      <c r="A3185" s="199" t="s">
        <v>9506</v>
      </c>
      <c r="B3185" s="13" t="s">
        <v>9507</v>
      </c>
      <c r="C3185" t="s">
        <v>3313</v>
      </c>
    </row>
    <row r="3186" spans="1:3" ht="15">
      <c r="A3186" s="199" t="s">
        <v>9508</v>
      </c>
      <c r="B3186" s="13" t="s">
        <v>9509</v>
      </c>
      <c r="C3186" t="s">
        <v>3313</v>
      </c>
    </row>
    <row r="3187" spans="1:3" ht="15">
      <c r="A3187" s="199" t="s">
        <v>9510</v>
      </c>
      <c r="B3187" s="13" t="s">
        <v>9511</v>
      </c>
      <c r="C3187" t="s">
        <v>3313</v>
      </c>
    </row>
    <row r="3188" spans="1:3" ht="15">
      <c r="A3188" s="199" t="s">
        <v>9512</v>
      </c>
      <c r="B3188" s="13" t="s">
        <v>9513</v>
      </c>
      <c r="C3188" t="s">
        <v>3313</v>
      </c>
    </row>
    <row r="3189" spans="1:3" ht="15">
      <c r="A3189" s="199" t="s">
        <v>9514</v>
      </c>
      <c r="B3189" s="13" t="s">
        <v>9515</v>
      </c>
      <c r="C3189" t="s">
        <v>3382</v>
      </c>
    </row>
    <row r="3190" spans="1:3" ht="15">
      <c r="A3190" s="199" t="s">
        <v>9516</v>
      </c>
      <c r="B3190" s="13" t="s">
        <v>9517</v>
      </c>
      <c r="C3190" t="s">
        <v>3313</v>
      </c>
    </row>
    <row r="3191" spans="1:3" ht="15">
      <c r="A3191" s="199" t="s">
        <v>9518</v>
      </c>
      <c r="B3191" s="13" t="s">
        <v>9519</v>
      </c>
      <c r="C3191" t="s">
        <v>3313</v>
      </c>
    </row>
    <row r="3192" spans="1:3" ht="15">
      <c r="A3192" s="199" t="s">
        <v>9520</v>
      </c>
      <c r="B3192" s="13" t="s">
        <v>9521</v>
      </c>
      <c r="C3192" t="s">
        <v>3313</v>
      </c>
    </row>
    <row r="3193" spans="1:3" ht="15">
      <c r="A3193" s="199" t="s">
        <v>9522</v>
      </c>
      <c r="B3193" s="13" t="s">
        <v>9523</v>
      </c>
      <c r="C3193" t="s">
        <v>3313</v>
      </c>
    </row>
    <row r="3194" spans="1:3" ht="15">
      <c r="A3194" s="199" t="s">
        <v>9524</v>
      </c>
      <c r="B3194" s="13" t="s">
        <v>9525</v>
      </c>
      <c r="C3194" t="s">
        <v>3382</v>
      </c>
    </row>
    <row r="3195" spans="1:3" ht="15">
      <c r="A3195" s="199" t="s">
        <v>9526</v>
      </c>
      <c r="B3195" s="13" t="s">
        <v>9527</v>
      </c>
      <c r="C3195" t="s">
        <v>3313</v>
      </c>
    </row>
    <row r="3196" spans="1:3" ht="15">
      <c r="A3196" s="199" t="s">
        <v>9528</v>
      </c>
      <c r="B3196" s="13" t="s">
        <v>9529</v>
      </c>
      <c r="C3196" t="s">
        <v>3313</v>
      </c>
    </row>
    <row r="3197" spans="1:3" ht="15">
      <c r="A3197" s="199" t="s">
        <v>9530</v>
      </c>
      <c r="B3197" s="13" t="s">
        <v>9531</v>
      </c>
      <c r="C3197" t="s">
        <v>3313</v>
      </c>
    </row>
    <row r="3198" spans="1:3" ht="15">
      <c r="A3198" s="199" t="s">
        <v>9532</v>
      </c>
      <c r="B3198" s="13" t="s">
        <v>9533</v>
      </c>
      <c r="C3198" t="s">
        <v>3313</v>
      </c>
    </row>
    <row r="3199" spans="1:3" ht="15">
      <c r="A3199" s="199" t="s">
        <v>9534</v>
      </c>
      <c r="B3199" s="13" t="s">
        <v>9535</v>
      </c>
      <c r="C3199" t="s">
        <v>3313</v>
      </c>
    </row>
    <row r="3200" spans="1:3" ht="15">
      <c r="A3200" s="199" t="s">
        <v>9536</v>
      </c>
      <c r="B3200" s="13" t="s">
        <v>9537</v>
      </c>
      <c r="C3200" t="s">
        <v>3313</v>
      </c>
    </row>
    <row r="3201" spans="1:3" ht="15">
      <c r="A3201" s="199" t="s">
        <v>9538</v>
      </c>
      <c r="B3201" s="13" t="s">
        <v>9539</v>
      </c>
      <c r="C3201" t="s">
        <v>3313</v>
      </c>
    </row>
    <row r="3202" spans="1:3" ht="15">
      <c r="A3202" s="199" t="s">
        <v>9540</v>
      </c>
      <c r="B3202" s="13" t="s">
        <v>9541</v>
      </c>
      <c r="C3202" t="s">
        <v>3313</v>
      </c>
    </row>
    <row r="3203" spans="1:3" ht="15">
      <c r="A3203" s="199" t="s">
        <v>9542</v>
      </c>
      <c r="B3203" s="13" t="s">
        <v>9543</v>
      </c>
      <c r="C3203" t="s">
        <v>3313</v>
      </c>
    </row>
    <row r="3204" spans="1:3" ht="15">
      <c r="A3204" s="199" t="s">
        <v>9544</v>
      </c>
      <c r="B3204" s="13" t="s">
        <v>9545</v>
      </c>
      <c r="C3204" t="s">
        <v>3382</v>
      </c>
    </row>
    <row r="3205" spans="1:3" ht="15">
      <c r="A3205" s="199" t="s">
        <v>9546</v>
      </c>
      <c r="B3205" s="13" t="s">
        <v>9547</v>
      </c>
      <c r="C3205" t="s">
        <v>3313</v>
      </c>
    </row>
    <row r="3206" spans="1:3" ht="15">
      <c r="A3206" s="199" t="s">
        <v>9548</v>
      </c>
      <c r="B3206" s="13" t="s">
        <v>9549</v>
      </c>
      <c r="C3206" t="s">
        <v>3313</v>
      </c>
    </row>
    <row r="3207" spans="1:3" ht="15">
      <c r="A3207" s="199" t="s">
        <v>9550</v>
      </c>
      <c r="B3207" s="13" t="s">
        <v>9551</v>
      </c>
      <c r="C3207" t="s">
        <v>3313</v>
      </c>
    </row>
    <row r="3208" spans="1:3" ht="15">
      <c r="A3208" s="199" t="s">
        <v>9552</v>
      </c>
      <c r="B3208" s="13" t="s">
        <v>9553</v>
      </c>
      <c r="C3208" t="s">
        <v>3313</v>
      </c>
    </row>
    <row r="3209" spans="1:3" ht="15">
      <c r="A3209" s="199" t="s">
        <v>9554</v>
      </c>
      <c r="B3209" s="13" t="s">
        <v>9555</v>
      </c>
      <c r="C3209" t="s">
        <v>3313</v>
      </c>
    </row>
    <row r="3210" spans="1:3" ht="15">
      <c r="A3210" s="199" t="s">
        <v>9556</v>
      </c>
      <c r="B3210" s="13" t="s">
        <v>9557</v>
      </c>
      <c r="C3210" t="s">
        <v>3313</v>
      </c>
    </row>
    <row r="3211" spans="1:3" ht="15">
      <c r="A3211" s="199" t="s">
        <v>9558</v>
      </c>
      <c r="B3211" s="13" t="s">
        <v>9559</v>
      </c>
      <c r="C3211" t="s">
        <v>3313</v>
      </c>
    </row>
    <row r="3212" spans="1:3" ht="15">
      <c r="A3212" s="199" t="s">
        <v>9560</v>
      </c>
      <c r="B3212" s="13" t="s">
        <v>9561</v>
      </c>
      <c r="C3212" t="s">
        <v>3313</v>
      </c>
    </row>
    <row r="3213" spans="1:3" ht="15">
      <c r="A3213" s="199" t="s">
        <v>9562</v>
      </c>
      <c r="B3213" s="13" t="s">
        <v>9563</v>
      </c>
      <c r="C3213" t="s">
        <v>3313</v>
      </c>
    </row>
    <row r="3214" spans="1:3" ht="15">
      <c r="A3214" s="199" t="s">
        <v>9564</v>
      </c>
      <c r="B3214" s="13" t="s">
        <v>9565</v>
      </c>
      <c r="C3214" t="s">
        <v>3382</v>
      </c>
    </row>
    <row r="3215" spans="1:3" ht="15">
      <c r="A3215" s="199" t="s">
        <v>9566</v>
      </c>
      <c r="B3215" s="13" t="s">
        <v>9567</v>
      </c>
      <c r="C3215" t="s">
        <v>3313</v>
      </c>
    </row>
    <row r="3216" spans="1:3" ht="15">
      <c r="A3216" s="199" t="s">
        <v>9568</v>
      </c>
      <c r="B3216" s="13" t="s">
        <v>9569</v>
      </c>
      <c r="C3216" t="s">
        <v>3313</v>
      </c>
    </row>
    <row r="3217" spans="1:3" ht="15">
      <c r="A3217" s="199" t="s">
        <v>9570</v>
      </c>
      <c r="B3217" s="13" t="s">
        <v>9571</v>
      </c>
      <c r="C3217" t="s">
        <v>3313</v>
      </c>
    </row>
    <row r="3218" spans="1:3" ht="15">
      <c r="A3218" s="199" t="s">
        <v>9572</v>
      </c>
      <c r="B3218" s="13" t="s">
        <v>9573</v>
      </c>
      <c r="C3218" t="s">
        <v>3313</v>
      </c>
    </row>
    <row r="3219" spans="1:3" ht="15">
      <c r="A3219" s="199" t="s">
        <v>9574</v>
      </c>
      <c r="B3219" s="13" t="s">
        <v>9575</v>
      </c>
      <c r="C3219" t="s">
        <v>3382</v>
      </c>
    </row>
    <row r="3220" spans="1:3" ht="15">
      <c r="A3220" s="199" t="s">
        <v>9576</v>
      </c>
      <c r="B3220" s="13" t="s">
        <v>9577</v>
      </c>
      <c r="C3220" t="s">
        <v>3313</v>
      </c>
    </row>
    <row r="3221" spans="1:3" ht="15">
      <c r="A3221" s="199" t="s">
        <v>9578</v>
      </c>
      <c r="B3221" s="13" t="s">
        <v>9579</v>
      </c>
      <c r="C3221" t="s">
        <v>3313</v>
      </c>
    </row>
    <row r="3222" spans="1:3" ht="15">
      <c r="A3222" s="199" t="s">
        <v>9580</v>
      </c>
      <c r="B3222" s="13" t="s">
        <v>9581</v>
      </c>
      <c r="C3222" t="s">
        <v>3313</v>
      </c>
    </row>
    <row r="3223" spans="1:3" ht="15">
      <c r="A3223" s="199" t="s">
        <v>9582</v>
      </c>
      <c r="B3223" s="13" t="s">
        <v>9583</v>
      </c>
      <c r="C3223" t="s">
        <v>3313</v>
      </c>
    </row>
    <row r="3224" spans="1:3" ht="15">
      <c r="A3224" s="199" t="s">
        <v>9584</v>
      </c>
      <c r="B3224" s="13" t="s">
        <v>9585</v>
      </c>
      <c r="C3224" t="s">
        <v>3313</v>
      </c>
    </row>
    <row r="3225" spans="1:3" ht="15">
      <c r="A3225" s="199" t="s">
        <v>9586</v>
      </c>
      <c r="B3225" s="13" t="s">
        <v>9587</v>
      </c>
      <c r="C3225" t="s">
        <v>3313</v>
      </c>
    </row>
    <row r="3226" spans="1:3" ht="15">
      <c r="A3226" s="199" t="s">
        <v>9588</v>
      </c>
      <c r="B3226" s="13" t="s">
        <v>9589</v>
      </c>
      <c r="C3226" t="s">
        <v>3313</v>
      </c>
    </row>
    <row r="3227" spans="1:3" ht="15">
      <c r="A3227" s="199" t="s">
        <v>9590</v>
      </c>
      <c r="B3227" s="13" t="s">
        <v>9591</v>
      </c>
      <c r="C3227" t="s">
        <v>3313</v>
      </c>
    </row>
    <row r="3228" spans="1:3" ht="15">
      <c r="A3228" s="199" t="s">
        <v>9592</v>
      </c>
      <c r="B3228" s="13" t="s">
        <v>9593</v>
      </c>
      <c r="C3228" t="s">
        <v>3313</v>
      </c>
    </row>
    <row r="3229" spans="1:3" ht="15">
      <c r="A3229" s="199" t="s">
        <v>9594</v>
      </c>
      <c r="B3229" s="13" t="s">
        <v>9595</v>
      </c>
      <c r="C3229" t="s">
        <v>3313</v>
      </c>
    </row>
    <row r="3230" spans="1:3" ht="15">
      <c r="A3230" s="199" t="s">
        <v>9596</v>
      </c>
      <c r="B3230" s="13" t="s">
        <v>9597</v>
      </c>
      <c r="C3230" t="s">
        <v>3313</v>
      </c>
    </row>
    <row r="3231" spans="1:3" ht="15">
      <c r="A3231" s="199" t="s">
        <v>9598</v>
      </c>
      <c r="B3231" s="13" t="s">
        <v>9599</v>
      </c>
      <c r="C3231" t="s">
        <v>3313</v>
      </c>
    </row>
    <row r="3232" spans="1:3" ht="15">
      <c r="A3232" s="199" t="s">
        <v>9600</v>
      </c>
      <c r="B3232" s="13" t="s">
        <v>9601</v>
      </c>
      <c r="C3232" t="s">
        <v>3382</v>
      </c>
    </row>
    <row r="3233" spans="1:3" ht="15">
      <c r="A3233" s="199" t="s">
        <v>9602</v>
      </c>
      <c r="B3233" s="13" t="s">
        <v>9603</v>
      </c>
      <c r="C3233" t="s">
        <v>3313</v>
      </c>
    </row>
    <row r="3234" spans="1:3" ht="15">
      <c r="A3234" s="199" t="s">
        <v>9604</v>
      </c>
      <c r="B3234" s="13" t="s">
        <v>9605</v>
      </c>
      <c r="C3234" t="s">
        <v>3313</v>
      </c>
    </row>
    <row r="3235" spans="1:3" ht="15">
      <c r="A3235" s="199" t="s">
        <v>9606</v>
      </c>
      <c r="B3235" s="13" t="s">
        <v>9607</v>
      </c>
      <c r="C3235" t="s">
        <v>3313</v>
      </c>
    </row>
    <row r="3236" spans="1:3" ht="15">
      <c r="A3236" s="199" t="s">
        <v>9608</v>
      </c>
      <c r="B3236" s="13" t="s">
        <v>9609</v>
      </c>
      <c r="C3236" t="s">
        <v>3313</v>
      </c>
    </row>
    <row r="3237" spans="1:3" ht="15">
      <c r="A3237" s="199" t="s">
        <v>9610</v>
      </c>
      <c r="B3237" s="13" t="s">
        <v>9611</v>
      </c>
      <c r="C3237" t="s">
        <v>3313</v>
      </c>
    </row>
    <row r="3238" spans="1:3" ht="15">
      <c r="A3238" s="199" t="s">
        <v>9612</v>
      </c>
      <c r="B3238" s="13" t="s">
        <v>9613</v>
      </c>
      <c r="C3238" t="s">
        <v>3313</v>
      </c>
    </row>
    <row r="3239" spans="1:3" ht="15">
      <c r="A3239" s="199" t="s">
        <v>9614</v>
      </c>
      <c r="B3239" s="13" t="s">
        <v>9615</v>
      </c>
      <c r="C3239" t="s">
        <v>3313</v>
      </c>
    </row>
    <row r="3240" spans="1:3" ht="15">
      <c r="A3240" s="199" t="s">
        <v>9616</v>
      </c>
      <c r="B3240" s="13" t="s">
        <v>9617</v>
      </c>
      <c r="C3240" t="s">
        <v>3313</v>
      </c>
    </row>
    <row r="3241" spans="1:3" ht="15">
      <c r="A3241" s="199" t="s">
        <v>9618</v>
      </c>
      <c r="B3241" s="13" t="s">
        <v>9619</v>
      </c>
      <c r="C3241" t="s">
        <v>3382</v>
      </c>
    </row>
    <row r="3242" spans="1:3" ht="15">
      <c r="A3242" s="199" t="s">
        <v>9620</v>
      </c>
      <c r="B3242" s="13" t="s">
        <v>9621</v>
      </c>
      <c r="C3242" t="s">
        <v>3313</v>
      </c>
    </row>
    <row r="3243" spans="1:3" ht="15">
      <c r="A3243" s="199" t="s">
        <v>9622</v>
      </c>
      <c r="B3243" s="13" t="s">
        <v>9623</v>
      </c>
      <c r="C3243" t="s">
        <v>3313</v>
      </c>
    </row>
    <row r="3244" spans="1:3" ht="15">
      <c r="A3244" s="199" t="s">
        <v>9624</v>
      </c>
      <c r="B3244" s="13" t="s">
        <v>9625</v>
      </c>
      <c r="C3244" t="s">
        <v>3313</v>
      </c>
    </row>
    <row r="3245" spans="1:3" ht="15">
      <c r="A3245" s="199" t="s">
        <v>9626</v>
      </c>
      <c r="B3245" s="13" t="s">
        <v>9627</v>
      </c>
      <c r="C3245" t="s">
        <v>3313</v>
      </c>
    </row>
    <row r="3246" spans="1:3" ht="15">
      <c r="A3246" s="199" t="s">
        <v>9628</v>
      </c>
      <c r="B3246" s="13" t="s">
        <v>9629</v>
      </c>
      <c r="C3246" t="s">
        <v>3313</v>
      </c>
    </row>
    <row r="3247" spans="1:3" ht="15">
      <c r="A3247" s="199" t="s">
        <v>9630</v>
      </c>
      <c r="B3247" s="13" t="s">
        <v>9631</v>
      </c>
      <c r="C3247" t="s">
        <v>3313</v>
      </c>
    </row>
    <row r="3248" spans="1:3" ht="15">
      <c r="A3248" s="199" t="s">
        <v>9632</v>
      </c>
      <c r="B3248" s="13" t="s">
        <v>9633</v>
      </c>
      <c r="C3248" t="s">
        <v>3313</v>
      </c>
    </row>
    <row r="3249" spans="1:3" ht="15">
      <c r="A3249" s="199" t="s">
        <v>9634</v>
      </c>
      <c r="B3249" s="13" t="s">
        <v>9635</v>
      </c>
      <c r="C3249" t="s">
        <v>3313</v>
      </c>
    </row>
    <row r="3250" spans="1:3" ht="15">
      <c r="A3250" s="199" t="s">
        <v>9636</v>
      </c>
      <c r="B3250" s="13" t="s">
        <v>9637</v>
      </c>
      <c r="C3250" t="s">
        <v>3313</v>
      </c>
    </row>
    <row r="3251" spans="1:3" ht="15">
      <c r="A3251" s="199" t="s">
        <v>9638</v>
      </c>
      <c r="B3251" s="13" t="s">
        <v>9639</v>
      </c>
      <c r="C3251" t="s">
        <v>3313</v>
      </c>
    </row>
    <row r="3252" spans="1:3" ht="15">
      <c r="A3252" s="199" t="s">
        <v>9640</v>
      </c>
      <c r="B3252" s="13" t="s">
        <v>9641</v>
      </c>
      <c r="C3252" t="s">
        <v>3313</v>
      </c>
    </row>
    <row r="3253" spans="1:3" ht="15">
      <c r="A3253" s="199" t="s">
        <v>9642</v>
      </c>
      <c r="B3253" s="13" t="s">
        <v>9643</v>
      </c>
      <c r="C3253" t="s">
        <v>3382</v>
      </c>
    </row>
    <row r="3254" spans="1:3" ht="15">
      <c r="A3254" s="199" t="s">
        <v>9644</v>
      </c>
      <c r="B3254" s="13" t="s">
        <v>9645</v>
      </c>
      <c r="C3254" t="s">
        <v>3313</v>
      </c>
    </row>
    <row r="3255" spans="1:3" ht="15">
      <c r="A3255" s="199" t="s">
        <v>9646</v>
      </c>
      <c r="B3255" s="13" t="s">
        <v>9647</v>
      </c>
      <c r="C3255" t="s">
        <v>3313</v>
      </c>
    </row>
    <row r="3256" spans="1:3" ht="15">
      <c r="A3256" s="199" t="s">
        <v>9648</v>
      </c>
      <c r="B3256" s="13" t="s">
        <v>9649</v>
      </c>
      <c r="C3256" t="s">
        <v>3313</v>
      </c>
    </row>
    <row r="3257" spans="1:3" ht="15">
      <c r="A3257" s="199" t="s">
        <v>9650</v>
      </c>
      <c r="B3257" s="13" t="s">
        <v>9651</v>
      </c>
      <c r="C3257" t="s">
        <v>3313</v>
      </c>
    </row>
    <row r="3258" spans="1:3" ht="15">
      <c r="A3258" s="199" t="s">
        <v>9652</v>
      </c>
      <c r="B3258" s="13" t="s">
        <v>9653</v>
      </c>
      <c r="C3258" t="s">
        <v>3313</v>
      </c>
    </row>
    <row r="3259" spans="1:3" ht="15">
      <c r="A3259" s="199" t="s">
        <v>9654</v>
      </c>
      <c r="B3259" s="13" t="s">
        <v>9655</v>
      </c>
      <c r="C3259" t="s">
        <v>3313</v>
      </c>
    </row>
    <row r="3260" spans="1:3" ht="15">
      <c r="A3260" s="199" t="s">
        <v>9656</v>
      </c>
      <c r="B3260" s="13" t="s">
        <v>9657</v>
      </c>
      <c r="C3260" t="s">
        <v>3313</v>
      </c>
    </row>
    <row r="3261" spans="1:3" ht="15">
      <c r="A3261" s="199" t="s">
        <v>9658</v>
      </c>
      <c r="B3261" s="13" t="s">
        <v>9659</v>
      </c>
      <c r="C3261" t="s">
        <v>3382</v>
      </c>
    </row>
    <row r="3262" spans="1:3" ht="15">
      <c r="A3262" s="199" t="s">
        <v>9660</v>
      </c>
      <c r="B3262" s="13" t="s">
        <v>9661</v>
      </c>
      <c r="C3262" t="s">
        <v>3313</v>
      </c>
    </row>
    <row r="3263" spans="1:3" ht="15">
      <c r="A3263" s="199" t="s">
        <v>9662</v>
      </c>
      <c r="B3263" s="13" t="s">
        <v>9663</v>
      </c>
      <c r="C3263" t="s">
        <v>3313</v>
      </c>
    </row>
    <row r="3264" spans="1:3" ht="15">
      <c r="A3264" s="199" t="s">
        <v>9664</v>
      </c>
      <c r="B3264" s="13" t="s">
        <v>9665</v>
      </c>
      <c r="C3264" t="s">
        <v>3313</v>
      </c>
    </row>
    <row r="3265" spans="1:3" ht="15">
      <c r="A3265" s="199" t="s">
        <v>9666</v>
      </c>
      <c r="B3265" s="13" t="s">
        <v>9667</v>
      </c>
      <c r="C3265" t="s">
        <v>3313</v>
      </c>
    </row>
    <row r="3266" spans="1:3" ht="15">
      <c r="A3266" s="199" t="s">
        <v>9668</v>
      </c>
      <c r="B3266" s="13" t="s">
        <v>9669</v>
      </c>
      <c r="C3266" t="s">
        <v>3313</v>
      </c>
    </row>
    <row r="3267" spans="1:3" ht="15">
      <c r="A3267" s="199" t="s">
        <v>9670</v>
      </c>
      <c r="B3267" s="13" t="s">
        <v>9671</v>
      </c>
      <c r="C3267" t="s">
        <v>3313</v>
      </c>
    </row>
    <row r="3268" spans="1:3" ht="15">
      <c r="A3268" s="199" t="s">
        <v>9672</v>
      </c>
      <c r="B3268" s="13" t="s">
        <v>9673</v>
      </c>
      <c r="C3268" t="s">
        <v>3313</v>
      </c>
    </row>
    <row r="3269" spans="1:3" ht="15">
      <c r="A3269" s="199" t="s">
        <v>9674</v>
      </c>
      <c r="B3269" s="13" t="s">
        <v>9675</v>
      </c>
      <c r="C3269" t="s">
        <v>63</v>
      </c>
    </row>
    <row r="3270" spans="1:3" ht="15">
      <c r="A3270" s="199" t="s">
        <v>9676</v>
      </c>
      <c r="B3270" s="13" t="s">
        <v>9677</v>
      </c>
      <c r="C3270" t="s">
        <v>3313</v>
      </c>
    </row>
    <row r="3271" spans="1:3" ht="15">
      <c r="A3271" s="199" t="s">
        <v>9678</v>
      </c>
      <c r="B3271" s="13" t="s">
        <v>9679</v>
      </c>
      <c r="C3271" t="s">
        <v>3313</v>
      </c>
    </row>
    <row r="3272" spans="1:3" ht="15">
      <c r="A3272" s="199" t="s">
        <v>9680</v>
      </c>
      <c r="B3272" s="13" t="s">
        <v>9681</v>
      </c>
      <c r="C3272" t="s">
        <v>3313</v>
      </c>
    </row>
    <row r="3273" spans="1:3" ht="15">
      <c r="A3273" s="199" t="s">
        <v>9682</v>
      </c>
      <c r="B3273" s="13" t="s">
        <v>9683</v>
      </c>
      <c r="C3273" t="s">
        <v>3313</v>
      </c>
    </row>
    <row r="3274" spans="1:3" ht="15">
      <c r="A3274" s="199" t="s">
        <v>9684</v>
      </c>
      <c r="B3274" s="13" t="s">
        <v>9685</v>
      </c>
      <c r="C3274" t="s">
        <v>3313</v>
      </c>
    </row>
    <row r="3275" spans="1:3" ht="15">
      <c r="A3275" s="199" t="s">
        <v>9686</v>
      </c>
      <c r="B3275" s="13" t="s">
        <v>9687</v>
      </c>
      <c r="C3275" t="s">
        <v>3313</v>
      </c>
    </row>
    <row r="3276" spans="1:3" ht="15">
      <c r="A3276" s="199" t="s">
        <v>9688</v>
      </c>
      <c r="B3276" s="13" t="s">
        <v>9689</v>
      </c>
      <c r="C3276" t="s">
        <v>3313</v>
      </c>
    </row>
    <row r="3277" spans="1:3" ht="15">
      <c r="A3277" s="199" t="s">
        <v>9690</v>
      </c>
      <c r="B3277" s="13" t="s">
        <v>9691</v>
      </c>
      <c r="C3277" t="s">
        <v>3313</v>
      </c>
    </row>
    <row r="3278" spans="1:3" ht="15">
      <c r="A3278" s="199" t="s">
        <v>9692</v>
      </c>
      <c r="B3278" s="13" t="s">
        <v>9693</v>
      </c>
      <c r="C3278" t="s">
        <v>3313</v>
      </c>
    </row>
    <row r="3279" spans="1:3" ht="15">
      <c r="A3279" s="199" t="s">
        <v>9694</v>
      </c>
      <c r="B3279" s="13" t="s">
        <v>9695</v>
      </c>
      <c r="C3279" t="s">
        <v>3313</v>
      </c>
    </row>
    <row r="3280" spans="1:3" ht="15">
      <c r="A3280" s="199" t="s">
        <v>9696</v>
      </c>
      <c r="B3280" s="13" t="s">
        <v>9697</v>
      </c>
      <c r="C3280" t="s">
        <v>3313</v>
      </c>
    </row>
    <row r="3281" spans="1:3" ht="15">
      <c r="A3281" s="199" t="s">
        <v>9698</v>
      </c>
      <c r="B3281" s="13" t="s">
        <v>9699</v>
      </c>
      <c r="C3281" t="s">
        <v>3313</v>
      </c>
    </row>
  </sheetData>
  <sheetProtection sheet="1" objects="1" scenarios="1" autoFilter="0"/>
  <sortState ref="NC2:NC8">
    <sortCondition ref="NC2:NC8"/>
  </sortState>
  <phoneticPr fontId="49" type="noConversion"/>
  <pageMargins left="0.69930555555555596" right="0.69930555555555596" top="0.75" bottom="0.75" header="0.3" footer="0.3"/>
</worksheet>
</file>

<file path=xl/worksheets/sheet20.xml><?xml version="1.0" encoding="utf-8"?>
<worksheet xmlns="http://schemas.openxmlformats.org/spreadsheetml/2006/main" xmlns:r="http://schemas.openxmlformats.org/officeDocument/2006/relationships">
  <sheetPr codeName="Sheet20"/>
  <dimension ref="A1:I17"/>
  <sheetViews>
    <sheetView workbookViewId="0">
      <selection activeCell="K12" sqref="K12"/>
    </sheetView>
  </sheetViews>
  <sheetFormatPr defaultRowHeight="13.5"/>
  <cols>
    <col min="1" max="1" width="48.25" bestFit="1" customWidth="1"/>
    <col min="2" max="2" width="11.625" bestFit="1" customWidth="1"/>
    <col min="3" max="3" width="8.125" bestFit="1" customWidth="1"/>
    <col min="4" max="4" width="10.5" bestFit="1" customWidth="1"/>
    <col min="5" max="5" width="11.625" bestFit="1" customWidth="1"/>
    <col min="6" max="6" width="9.25" bestFit="1" customWidth="1"/>
    <col min="7" max="8" width="8.125" bestFit="1" customWidth="1"/>
    <col min="9" max="9" width="11.625" bestFit="1" customWidth="1"/>
  </cols>
  <sheetData>
    <row r="1" spans="1:9" s="234" customFormat="1" ht="14.25">
      <c r="A1" s="229" t="s">
        <v>13485</v>
      </c>
      <c r="B1" s="230"/>
      <c r="C1" s="230"/>
      <c r="D1" s="231"/>
      <c r="E1" s="232"/>
      <c r="F1" s="233"/>
    </row>
    <row r="2" spans="1:9" ht="25.5">
      <c r="A2" s="418" t="s">
        <v>14052</v>
      </c>
      <c r="B2" s="419"/>
      <c r="C2" s="419"/>
      <c r="D2" s="420"/>
      <c r="E2" s="419"/>
      <c r="F2" s="419"/>
      <c r="G2" s="419"/>
      <c r="H2" s="419"/>
      <c r="I2" s="419"/>
    </row>
    <row r="3" spans="1:9" ht="14.25">
      <c r="A3" s="308"/>
      <c r="B3" s="308"/>
      <c r="C3" s="309"/>
      <c r="D3" s="310"/>
      <c r="E3" s="308"/>
      <c r="F3" s="308"/>
      <c r="G3" s="308"/>
      <c r="H3" s="308"/>
      <c r="I3" s="328" t="s">
        <v>9701</v>
      </c>
    </row>
    <row r="4" spans="1:9" ht="67.5">
      <c r="A4" s="311" t="s">
        <v>13464</v>
      </c>
      <c r="B4" s="312" t="s">
        <v>12195</v>
      </c>
      <c r="C4" s="313" t="s">
        <v>13465</v>
      </c>
      <c r="D4" s="313" t="s">
        <v>13466</v>
      </c>
      <c r="E4" s="314" t="s">
        <v>13467</v>
      </c>
      <c r="F4" s="315" t="s">
        <v>13468</v>
      </c>
      <c r="G4" s="315" t="s">
        <v>13469</v>
      </c>
      <c r="H4" s="315" t="s">
        <v>13470</v>
      </c>
      <c r="I4" s="312" t="s">
        <v>13471</v>
      </c>
    </row>
    <row r="5" spans="1:9" ht="19.5" customHeight="1">
      <c r="A5" s="316" t="s">
        <v>13472</v>
      </c>
      <c r="B5" s="317">
        <v>22141</v>
      </c>
      <c r="C5" s="318">
        <v>0</v>
      </c>
      <c r="D5" s="317">
        <v>2214</v>
      </c>
      <c r="E5" s="317">
        <v>19927</v>
      </c>
      <c r="F5" s="317">
        <v>0</v>
      </c>
      <c r="G5" s="317">
        <v>0</v>
      </c>
      <c r="H5" s="317">
        <v>0</v>
      </c>
      <c r="I5" s="329">
        <v>0</v>
      </c>
    </row>
    <row r="6" spans="1:9" ht="19.5" customHeight="1">
      <c r="A6" s="319" t="s">
        <v>13473</v>
      </c>
      <c r="B6" s="317">
        <v>8930</v>
      </c>
      <c r="C6" s="317">
        <v>0</v>
      </c>
      <c r="D6" s="320">
        <v>611</v>
      </c>
      <c r="E6" s="321">
        <v>8319</v>
      </c>
      <c r="F6" s="317">
        <v>0</v>
      </c>
      <c r="G6" s="317">
        <v>0</v>
      </c>
      <c r="H6" s="317">
        <v>0</v>
      </c>
      <c r="I6" s="329">
        <v>0</v>
      </c>
    </row>
    <row r="7" spans="1:9" ht="19.5" customHeight="1">
      <c r="A7" s="319" t="s">
        <v>13474</v>
      </c>
      <c r="B7" s="317">
        <v>12775</v>
      </c>
      <c r="C7" s="317"/>
      <c r="D7" s="322">
        <v>1475</v>
      </c>
      <c r="E7" s="323">
        <v>11300</v>
      </c>
      <c r="F7" s="317">
        <v>0</v>
      </c>
      <c r="G7" s="317"/>
      <c r="H7" s="317">
        <v>0</v>
      </c>
      <c r="I7" s="329">
        <v>0</v>
      </c>
    </row>
    <row r="8" spans="1:9" ht="19.5" customHeight="1">
      <c r="A8" s="324" t="s">
        <v>13475</v>
      </c>
      <c r="B8" s="317">
        <v>17</v>
      </c>
      <c r="C8" s="317">
        <v>0</v>
      </c>
      <c r="D8" s="322">
        <v>4</v>
      </c>
      <c r="E8" s="323">
        <v>13</v>
      </c>
      <c r="F8" s="317">
        <v>0</v>
      </c>
      <c r="G8" s="317">
        <v>0</v>
      </c>
      <c r="H8" s="317">
        <v>0</v>
      </c>
      <c r="I8" s="329">
        <v>0</v>
      </c>
    </row>
    <row r="9" spans="1:9" ht="19.5" customHeight="1">
      <c r="A9" s="324" t="s">
        <v>13476</v>
      </c>
      <c r="B9" s="317">
        <v>102</v>
      </c>
      <c r="C9" s="317">
        <v>0</v>
      </c>
      <c r="D9" s="325">
        <v>102</v>
      </c>
      <c r="E9" s="326"/>
      <c r="F9" s="317"/>
      <c r="G9" s="317"/>
      <c r="H9" s="317"/>
      <c r="I9" s="317"/>
    </row>
    <row r="10" spans="1:9" ht="19.5" customHeight="1">
      <c r="A10" s="324" t="s">
        <v>13477</v>
      </c>
      <c r="B10" s="317">
        <v>314</v>
      </c>
      <c r="C10" s="317">
        <v>0</v>
      </c>
      <c r="D10" s="317">
        <v>19</v>
      </c>
      <c r="E10" s="317">
        <v>295</v>
      </c>
      <c r="F10" s="317">
        <v>0</v>
      </c>
      <c r="G10" s="317"/>
      <c r="H10" s="317"/>
      <c r="I10" s="317">
        <v>0</v>
      </c>
    </row>
    <row r="11" spans="1:9" ht="19.5" customHeight="1">
      <c r="A11" s="324" t="s">
        <v>13478</v>
      </c>
      <c r="B11" s="317">
        <v>3</v>
      </c>
      <c r="C11" s="317">
        <v>0</v>
      </c>
      <c r="D11" s="317">
        <v>3</v>
      </c>
      <c r="E11" s="317"/>
      <c r="F11" s="317"/>
      <c r="G11" s="317"/>
      <c r="H11" s="317">
        <v>0</v>
      </c>
      <c r="I11" s="317">
        <v>0</v>
      </c>
    </row>
    <row r="12" spans="1:9" ht="19.5" customHeight="1">
      <c r="A12" s="319" t="s">
        <v>13479</v>
      </c>
      <c r="B12" s="317">
        <v>21519</v>
      </c>
      <c r="C12" s="317">
        <v>0</v>
      </c>
      <c r="D12" s="317">
        <v>1691</v>
      </c>
      <c r="E12" s="317">
        <v>19828</v>
      </c>
      <c r="F12" s="317">
        <v>0</v>
      </c>
      <c r="G12" s="317">
        <v>0</v>
      </c>
      <c r="H12" s="317">
        <v>0</v>
      </c>
      <c r="I12" s="317">
        <v>0</v>
      </c>
    </row>
    <row r="13" spans="1:9" ht="19.5" customHeight="1">
      <c r="A13" s="319" t="s">
        <v>13480</v>
      </c>
      <c r="B13" s="317">
        <v>21002</v>
      </c>
      <c r="C13" s="317">
        <v>0</v>
      </c>
      <c r="D13" s="317">
        <v>1674</v>
      </c>
      <c r="E13" s="327">
        <v>19328</v>
      </c>
      <c r="F13" s="317">
        <v>0</v>
      </c>
      <c r="G13" s="317">
        <v>0</v>
      </c>
      <c r="H13" s="317">
        <v>0</v>
      </c>
      <c r="I13" s="317">
        <v>0</v>
      </c>
    </row>
    <row r="14" spans="1:9" ht="19.5" customHeight="1">
      <c r="A14" s="319" t="s">
        <v>13481</v>
      </c>
      <c r="B14" s="317">
        <v>517</v>
      </c>
      <c r="C14" s="317">
        <v>0</v>
      </c>
      <c r="D14" s="317">
        <v>17</v>
      </c>
      <c r="E14" s="317">
        <v>500</v>
      </c>
      <c r="F14" s="317">
        <v>0</v>
      </c>
      <c r="G14" s="317"/>
      <c r="H14" s="317"/>
      <c r="I14" s="317">
        <v>0</v>
      </c>
    </row>
    <row r="15" spans="1:9" ht="19.5" customHeight="1">
      <c r="A15" s="324" t="s">
        <v>13482</v>
      </c>
      <c r="B15" s="317">
        <v>0</v>
      </c>
      <c r="C15" s="317">
        <v>0</v>
      </c>
      <c r="D15" s="317"/>
      <c r="E15" s="317"/>
      <c r="F15" s="317">
        <v>0</v>
      </c>
      <c r="G15" s="317">
        <v>0</v>
      </c>
      <c r="H15" s="317">
        <v>0</v>
      </c>
      <c r="I15" s="317">
        <v>0</v>
      </c>
    </row>
    <row r="16" spans="1:9" ht="19.5" customHeight="1">
      <c r="A16" s="316" t="s">
        <v>13483</v>
      </c>
      <c r="B16" s="317">
        <v>622</v>
      </c>
      <c r="C16" s="317">
        <v>0</v>
      </c>
      <c r="D16" s="317">
        <v>523</v>
      </c>
      <c r="E16" s="317">
        <v>99</v>
      </c>
      <c r="F16" s="317">
        <v>0</v>
      </c>
      <c r="G16" s="317">
        <v>0</v>
      </c>
      <c r="H16" s="317">
        <v>0</v>
      </c>
      <c r="I16" s="329">
        <v>0</v>
      </c>
    </row>
    <row r="17" spans="1:9" ht="19.5" customHeight="1">
      <c r="A17" s="319" t="s">
        <v>13484</v>
      </c>
      <c r="B17" s="317">
        <v>9491</v>
      </c>
      <c r="C17" s="317">
        <v>0</v>
      </c>
      <c r="D17" s="317">
        <v>6052</v>
      </c>
      <c r="E17" s="317">
        <v>3439</v>
      </c>
      <c r="F17" s="317">
        <v>0</v>
      </c>
      <c r="G17" s="317">
        <v>0</v>
      </c>
      <c r="H17" s="317">
        <v>0</v>
      </c>
      <c r="I17" s="329">
        <v>0</v>
      </c>
    </row>
  </sheetData>
  <mergeCells count="1">
    <mergeCell ref="A2:I2"/>
  </mergeCells>
  <phoneticPr fontId="4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3">
    <pageSetUpPr fitToPage="1"/>
  </sheetPr>
  <dimension ref="A1:G35"/>
  <sheetViews>
    <sheetView showGridLines="0" showZeros="0" workbookViewId="0">
      <pane xSplit="3" ySplit="7" topLeftCell="D8" activePane="bottomRight" state="frozen"/>
      <selection pane="topRight"/>
      <selection pane="bottomLeft"/>
      <selection pane="bottomRight" activeCell="L17" sqref="L17"/>
    </sheetView>
  </sheetViews>
  <sheetFormatPr defaultColWidth="8.75" defaultRowHeight="13.5"/>
  <cols>
    <col min="1" max="1" width="6.5" style="105" customWidth="1"/>
    <col min="2" max="2" width="29.75" style="105" customWidth="1"/>
    <col min="3" max="5" width="10.75" style="106" customWidth="1"/>
    <col min="6" max="7" width="8.5" style="106" customWidth="1"/>
    <col min="8" max="16384" width="8.75" style="105"/>
  </cols>
  <sheetData>
    <row r="1" spans="1:7" ht="18" customHeight="1">
      <c r="A1" s="107" t="s">
        <v>9700</v>
      </c>
      <c r="B1" s="94"/>
      <c r="C1" s="190"/>
      <c r="D1" s="190"/>
      <c r="E1" s="190"/>
      <c r="F1" s="190"/>
      <c r="G1" s="190"/>
    </row>
    <row r="2" spans="1:7" s="103" customFormat="1" ht="24">
      <c r="A2" s="332" t="s">
        <v>13522</v>
      </c>
      <c r="B2" s="332"/>
      <c r="C2" s="333"/>
      <c r="D2" s="333"/>
      <c r="E2" s="333"/>
      <c r="F2" s="333"/>
      <c r="G2" s="333"/>
    </row>
    <row r="3" spans="1:7" ht="20.25" customHeight="1">
      <c r="A3" s="94"/>
      <c r="B3" s="94"/>
      <c r="C3" s="190"/>
      <c r="D3" s="190"/>
      <c r="E3" s="190"/>
      <c r="F3" s="334" t="s">
        <v>9701</v>
      </c>
      <c r="G3" s="334"/>
    </row>
    <row r="4" spans="1:7" ht="33" customHeight="1">
      <c r="A4" s="335" t="s">
        <v>9702</v>
      </c>
      <c r="B4" s="336"/>
      <c r="C4" s="342" t="s">
        <v>9703</v>
      </c>
      <c r="D4" s="344" t="s">
        <v>9704</v>
      </c>
      <c r="E4" s="337" t="s">
        <v>9705</v>
      </c>
      <c r="F4" s="338"/>
      <c r="G4" s="339"/>
    </row>
    <row r="5" spans="1:7" ht="63" customHeight="1">
      <c r="A5" s="7" t="s">
        <v>0</v>
      </c>
      <c r="B5" s="155" t="s">
        <v>1</v>
      </c>
      <c r="C5" s="343"/>
      <c r="D5" s="343"/>
      <c r="E5" s="8" t="s">
        <v>9706</v>
      </c>
      <c r="F5" s="176" t="s">
        <v>9707</v>
      </c>
      <c r="G5" s="176" t="s">
        <v>9708</v>
      </c>
    </row>
    <row r="6" spans="1:7" ht="20.100000000000001" customHeight="1">
      <c r="A6" s="191" t="s">
        <v>9709</v>
      </c>
      <c r="B6" s="192" t="s">
        <v>9710</v>
      </c>
      <c r="C6" s="193">
        <f t="shared" ref="C6:E6" si="0">SUM(C7:C23)</f>
        <v>5500</v>
      </c>
      <c r="D6" s="193">
        <f t="shared" si="0"/>
        <v>5985</v>
      </c>
      <c r="E6" s="193">
        <f t="shared" si="0"/>
        <v>6258</v>
      </c>
      <c r="F6" s="194">
        <f t="shared" ref="F6:G35" si="1">IFERROR($E6/C6,)</f>
        <v>1.1378181818181818</v>
      </c>
      <c r="G6" s="194">
        <f t="shared" si="1"/>
        <v>1.0456140350877192</v>
      </c>
    </row>
    <row r="7" spans="1:7" ht="20.100000000000001" customHeight="1">
      <c r="A7" s="114" t="s">
        <v>9711</v>
      </c>
      <c r="B7" s="110" t="s">
        <v>9712</v>
      </c>
      <c r="C7" s="111">
        <v>2321</v>
      </c>
      <c r="D7" s="111">
        <v>2212</v>
      </c>
      <c r="E7" s="111">
        <v>2700</v>
      </c>
      <c r="F7" s="130">
        <f t="shared" si="1"/>
        <v>1.1632916846186989</v>
      </c>
      <c r="G7" s="130">
        <f t="shared" si="1"/>
        <v>1.2206148282097649</v>
      </c>
    </row>
    <row r="8" spans="1:7" ht="20.100000000000001" customHeight="1">
      <c r="A8" s="114" t="s">
        <v>9713</v>
      </c>
      <c r="B8" s="110" t="s">
        <v>9714</v>
      </c>
      <c r="C8" s="111">
        <v>350</v>
      </c>
      <c r="D8" s="111">
        <v>351</v>
      </c>
      <c r="E8" s="111">
        <v>360</v>
      </c>
      <c r="F8" s="130">
        <f t="shared" si="1"/>
        <v>1.0285714285714285</v>
      </c>
      <c r="G8" s="130">
        <f t="shared" si="1"/>
        <v>1.0256410256410255</v>
      </c>
    </row>
    <row r="9" spans="1:7" ht="20.100000000000001" customHeight="1">
      <c r="A9" s="114" t="s">
        <v>9715</v>
      </c>
      <c r="B9" s="110" t="s">
        <v>9716</v>
      </c>
      <c r="C9" s="111">
        <v>360</v>
      </c>
      <c r="D9" s="111">
        <v>296</v>
      </c>
      <c r="E9" s="111">
        <v>300</v>
      </c>
      <c r="F9" s="130">
        <f t="shared" si="1"/>
        <v>0.83333333333333337</v>
      </c>
      <c r="G9" s="130">
        <f t="shared" si="1"/>
        <v>1.0135135135135136</v>
      </c>
    </row>
    <row r="10" spans="1:7" ht="20.100000000000001" customHeight="1">
      <c r="A10" s="114" t="s">
        <v>9717</v>
      </c>
      <c r="B10" s="110" t="s">
        <v>9718</v>
      </c>
      <c r="C10" s="111">
        <v>150</v>
      </c>
      <c r="D10" s="111">
        <v>184</v>
      </c>
      <c r="E10" s="111">
        <v>220</v>
      </c>
      <c r="F10" s="130">
        <f t="shared" si="1"/>
        <v>1.4666666666666666</v>
      </c>
      <c r="G10" s="130">
        <f t="shared" si="1"/>
        <v>1.1956521739130435</v>
      </c>
    </row>
    <row r="11" spans="1:7" ht="20.100000000000001" customHeight="1">
      <c r="A11" s="114" t="s">
        <v>9719</v>
      </c>
      <c r="B11" s="110" t="s">
        <v>9720</v>
      </c>
      <c r="C11" s="111">
        <v>256</v>
      </c>
      <c r="D11" s="111">
        <v>345</v>
      </c>
      <c r="E11" s="111">
        <v>423</v>
      </c>
      <c r="F11" s="130">
        <f t="shared" si="1"/>
        <v>1.65234375</v>
      </c>
      <c r="G11" s="130">
        <f t="shared" si="1"/>
        <v>1.2260869565217392</v>
      </c>
    </row>
    <row r="12" spans="1:7" ht="20.100000000000001" customHeight="1">
      <c r="A12" s="114" t="s">
        <v>9721</v>
      </c>
      <c r="B12" s="110" t="s">
        <v>9722</v>
      </c>
      <c r="C12" s="111">
        <v>526</v>
      </c>
      <c r="D12" s="111">
        <v>475</v>
      </c>
      <c r="E12" s="111">
        <v>490</v>
      </c>
      <c r="F12" s="130">
        <f t="shared" si="1"/>
        <v>0.9315589353612167</v>
      </c>
      <c r="G12" s="130">
        <f t="shared" si="1"/>
        <v>1.0315789473684212</v>
      </c>
    </row>
    <row r="13" spans="1:7" ht="20.100000000000001" customHeight="1">
      <c r="A13" s="114" t="s">
        <v>9723</v>
      </c>
      <c r="B13" s="110" t="s">
        <v>9724</v>
      </c>
      <c r="C13" s="111">
        <v>74</v>
      </c>
      <c r="D13" s="111">
        <v>87</v>
      </c>
      <c r="E13" s="111">
        <v>90</v>
      </c>
      <c r="F13" s="130">
        <f t="shared" si="1"/>
        <v>1.2162162162162162</v>
      </c>
      <c r="G13" s="130">
        <f t="shared" si="1"/>
        <v>1.0344827586206897</v>
      </c>
    </row>
    <row r="14" spans="1:7" ht="20.100000000000001" customHeight="1">
      <c r="A14" s="114" t="s">
        <v>9725</v>
      </c>
      <c r="B14" s="110" t="s">
        <v>9726</v>
      </c>
      <c r="C14" s="111">
        <v>371</v>
      </c>
      <c r="D14" s="111">
        <v>372</v>
      </c>
      <c r="E14" s="111">
        <v>380</v>
      </c>
      <c r="F14" s="130">
        <f t="shared" si="1"/>
        <v>1.0242587601078168</v>
      </c>
      <c r="G14" s="130">
        <f t="shared" si="1"/>
        <v>1.021505376344086</v>
      </c>
    </row>
    <row r="15" spans="1:7" ht="20.100000000000001" customHeight="1">
      <c r="A15" s="114" t="s">
        <v>9727</v>
      </c>
      <c r="B15" s="110" t="s">
        <v>9728</v>
      </c>
      <c r="C15" s="111">
        <v>231</v>
      </c>
      <c r="D15" s="111">
        <v>190</v>
      </c>
      <c r="E15" s="111">
        <v>200</v>
      </c>
      <c r="F15" s="130">
        <f t="shared" si="1"/>
        <v>0.86580086580086579</v>
      </c>
      <c r="G15" s="130">
        <f t="shared" si="1"/>
        <v>1.0526315789473684</v>
      </c>
    </row>
    <row r="16" spans="1:7" ht="20.100000000000001" customHeight="1">
      <c r="A16" s="114" t="s">
        <v>9729</v>
      </c>
      <c r="B16" s="110" t="s">
        <v>9730</v>
      </c>
      <c r="C16" s="111">
        <v>210</v>
      </c>
      <c r="D16" s="111">
        <v>297</v>
      </c>
      <c r="E16" s="111">
        <v>330</v>
      </c>
      <c r="F16" s="130">
        <f t="shared" si="1"/>
        <v>1.5714285714285714</v>
      </c>
      <c r="G16" s="130">
        <f t="shared" si="1"/>
        <v>1.1111111111111112</v>
      </c>
    </row>
    <row r="17" spans="1:7" ht="20.100000000000001" customHeight="1">
      <c r="A17" s="114" t="s">
        <v>9731</v>
      </c>
      <c r="B17" s="110" t="s">
        <v>9732</v>
      </c>
      <c r="C17" s="111">
        <v>190</v>
      </c>
      <c r="D17" s="111">
        <v>711</v>
      </c>
      <c r="E17" s="111">
        <v>299</v>
      </c>
      <c r="F17" s="130">
        <f t="shared" si="1"/>
        <v>1.5736842105263158</v>
      </c>
      <c r="G17" s="130">
        <f t="shared" si="1"/>
        <v>0.42053445850914206</v>
      </c>
    </row>
    <row r="18" spans="1:7" ht="20.100000000000001" customHeight="1">
      <c r="A18" s="114" t="s">
        <v>9733</v>
      </c>
      <c r="B18" s="110" t="s">
        <v>9734</v>
      </c>
      <c r="C18" s="111">
        <v>431</v>
      </c>
      <c r="D18" s="111">
        <v>438</v>
      </c>
      <c r="E18" s="111">
        <v>440</v>
      </c>
      <c r="F18" s="130">
        <f t="shared" si="1"/>
        <v>1.0208816705336428</v>
      </c>
      <c r="G18" s="130">
        <f t="shared" si="1"/>
        <v>1.004566210045662</v>
      </c>
    </row>
    <row r="19" spans="1:7" ht="20.100000000000001" customHeight="1">
      <c r="A19" s="114" t="s">
        <v>9735</v>
      </c>
      <c r="B19" s="110" t="s">
        <v>9736</v>
      </c>
      <c r="C19" s="111"/>
      <c r="D19" s="111"/>
      <c r="E19" s="111"/>
      <c r="F19" s="130">
        <f t="shared" si="1"/>
        <v>0</v>
      </c>
      <c r="G19" s="130">
        <f t="shared" si="1"/>
        <v>0</v>
      </c>
    </row>
    <row r="20" spans="1:7" ht="20.100000000000001" customHeight="1">
      <c r="A20" s="114" t="s">
        <v>9737</v>
      </c>
      <c r="B20" s="110" t="s">
        <v>9738</v>
      </c>
      <c r="C20" s="111">
        <v>30</v>
      </c>
      <c r="D20" s="111">
        <v>27</v>
      </c>
      <c r="E20" s="111">
        <v>26</v>
      </c>
      <c r="F20" s="130">
        <f t="shared" si="1"/>
        <v>0.8666666666666667</v>
      </c>
      <c r="G20" s="130">
        <f t="shared" si="1"/>
        <v>0.96296296296296291</v>
      </c>
    </row>
    <row r="21" spans="1:7" ht="20.100000000000001" customHeight="1">
      <c r="A21" s="114" t="s">
        <v>9739</v>
      </c>
      <c r="B21" s="110" t="s">
        <v>9740</v>
      </c>
      <c r="C21" s="111"/>
      <c r="D21" s="111"/>
      <c r="E21" s="111"/>
      <c r="F21" s="130">
        <f t="shared" si="1"/>
        <v>0</v>
      </c>
      <c r="G21" s="130">
        <f t="shared" si="1"/>
        <v>0</v>
      </c>
    </row>
    <row r="22" spans="1:7" ht="20.100000000000001" customHeight="1">
      <c r="A22" s="114"/>
      <c r="B22" s="110"/>
      <c r="C22" s="101"/>
      <c r="D22" s="101"/>
      <c r="E22" s="101"/>
      <c r="F22" s="130"/>
      <c r="G22" s="130"/>
    </row>
    <row r="23" spans="1:7" ht="20.100000000000001" customHeight="1">
      <c r="A23" s="114"/>
      <c r="B23" s="110"/>
      <c r="C23" s="101"/>
      <c r="D23" s="101"/>
      <c r="E23" s="101"/>
      <c r="F23" s="130"/>
      <c r="G23" s="130"/>
    </row>
    <row r="24" spans="1:7" ht="20.100000000000001" customHeight="1">
      <c r="A24" s="191" t="s">
        <v>9741</v>
      </c>
      <c r="B24" s="192" t="s">
        <v>9742</v>
      </c>
      <c r="C24" s="193">
        <f t="shared" ref="C24:E24" si="2">SUM(C25:C34)</f>
        <v>6600</v>
      </c>
      <c r="D24" s="193">
        <f t="shared" si="2"/>
        <v>6370</v>
      </c>
      <c r="E24" s="193">
        <f t="shared" si="2"/>
        <v>6728.2000000000007</v>
      </c>
      <c r="F24" s="194">
        <f t="shared" si="1"/>
        <v>1.0194242424242426</v>
      </c>
      <c r="G24" s="194">
        <f t="shared" si="1"/>
        <v>1.0562323390894821</v>
      </c>
    </row>
    <row r="25" spans="1:7" ht="20.100000000000001" customHeight="1">
      <c r="A25" s="114" t="s">
        <v>9743</v>
      </c>
      <c r="B25" s="110" t="s">
        <v>9744</v>
      </c>
      <c r="C25" s="111">
        <v>4267</v>
      </c>
      <c r="D25" s="111">
        <v>4787</v>
      </c>
      <c r="E25" s="111">
        <v>1148</v>
      </c>
      <c r="F25" s="130">
        <f t="shared" si="1"/>
        <v>0.26904148113428639</v>
      </c>
      <c r="G25" s="130">
        <f t="shared" si="1"/>
        <v>0.23981616879047421</v>
      </c>
    </row>
    <row r="26" spans="1:7" ht="20.100000000000001" customHeight="1">
      <c r="A26" s="114" t="s">
        <v>9745</v>
      </c>
      <c r="B26" s="110" t="s">
        <v>9746</v>
      </c>
      <c r="C26" s="111">
        <v>910</v>
      </c>
      <c r="D26" s="111">
        <v>506</v>
      </c>
      <c r="E26" s="111">
        <v>482</v>
      </c>
      <c r="F26" s="130">
        <f t="shared" si="1"/>
        <v>0.52967032967032968</v>
      </c>
      <c r="G26" s="130">
        <f t="shared" si="1"/>
        <v>0.95256916996047436</v>
      </c>
    </row>
    <row r="27" spans="1:7" ht="20.100000000000001" customHeight="1">
      <c r="A27" s="114" t="s">
        <v>9747</v>
      </c>
      <c r="B27" s="110" t="s">
        <v>9748</v>
      </c>
      <c r="C27" s="111">
        <v>400</v>
      </c>
      <c r="D27" s="111">
        <v>379</v>
      </c>
      <c r="E27" s="111">
        <v>1477.4</v>
      </c>
      <c r="F27" s="130">
        <f t="shared" si="1"/>
        <v>3.6935000000000002</v>
      </c>
      <c r="G27" s="130">
        <f t="shared" si="1"/>
        <v>3.8981530343007917</v>
      </c>
    </row>
    <row r="28" spans="1:7" ht="20.100000000000001" customHeight="1">
      <c r="A28" s="114" t="s">
        <v>9749</v>
      </c>
      <c r="B28" s="110" t="s">
        <v>9750</v>
      </c>
      <c r="C28" s="111"/>
      <c r="D28" s="111"/>
      <c r="E28" s="111"/>
      <c r="F28" s="130">
        <f t="shared" si="1"/>
        <v>0</v>
      </c>
      <c r="G28" s="130">
        <f t="shared" si="1"/>
        <v>0</v>
      </c>
    </row>
    <row r="29" spans="1:7" ht="20.100000000000001" customHeight="1">
      <c r="A29" s="114" t="s">
        <v>9751</v>
      </c>
      <c r="B29" s="110" t="s">
        <v>9752</v>
      </c>
      <c r="C29" s="111">
        <v>950</v>
      </c>
      <c r="D29" s="242">
        <v>617</v>
      </c>
      <c r="E29" s="111">
        <v>3539.8</v>
      </c>
      <c r="F29" s="130">
        <f t="shared" si="1"/>
        <v>3.726105263157895</v>
      </c>
      <c r="G29" s="130">
        <f t="shared" si="1"/>
        <v>5.7371150729335501</v>
      </c>
    </row>
    <row r="30" spans="1:7" ht="20.100000000000001" customHeight="1">
      <c r="A30" s="114" t="s">
        <v>9753</v>
      </c>
      <c r="B30" s="110" t="s">
        <v>9754</v>
      </c>
      <c r="C30" s="111"/>
      <c r="D30" s="242"/>
      <c r="E30" s="111"/>
      <c r="F30" s="130">
        <f t="shared" si="1"/>
        <v>0</v>
      </c>
      <c r="G30" s="130">
        <f t="shared" si="1"/>
        <v>0</v>
      </c>
    </row>
    <row r="31" spans="1:7" ht="20.100000000000001" customHeight="1">
      <c r="A31" s="114" t="s">
        <v>9755</v>
      </c>
      <c r="B31" s="110" t="s">
        <v>9756</v>
      </c>
      <c r="C31" s="111">
        <v>42</v>
      </c>
      <c r="D31" s="111">
        <v>50</v>
      </c>
      <c r="E31" s="111">
        <v>50</v>
      </c>
      <c r="F31" s="130">
        <f t="shared" si="1"/>
        <v>1.1904761904761905</v>
      </c>
      <c r="G31" s="130">
        <f t="shared" si="1"/>
        <v>1</v>
      </c>
    </row>
    <row r="32" spans="1:7" s="128" customFormat="1" ht="20.100000000000001" customHeight="1">
      <c r="A32" s="114" t="s">
        <v>9757</v>
      </c>
      <c r="B32" s="110" t="s">
        <v>9758</v>
      </c>
      <c r="C32" s="179">
        <v>31</v>
      </c>
      <c r="D32" s="111">
        <v>31</v>
      </c>
      <c r="E32" s="179">
        <v>31</v>
      </c>
      <c r="F32" s="130">
        <f t="shared" si="1"/>
        <v>1</v>
      </c>
      <c r="G32" s="130">
        <f t="shared" si="1"/>
        <v>1</v>
      </c>
    </row>
    <row r="33" spans="1:7" s="128" customFormat="1" ht="20.100000000000001" customHeight="1">
      <c r="A33" s="114"/>
      <c r="B33" s="110"/>
      <c r="C33" s="101"/>
      <c r="D33" s="101"/>
      <c r="E33" s="195"/>
      <c r="F33" s="130"/>
      <c r="G33" s="130"/>
    </row>
    <row r="34" spans="1:7" s="128" customFormat="1" ht="20.100000000000001" customHeight="1">
      <c r="A34" s="114"/>
      <c r="B34" s="95"/>
      <c r="C34" s="101"/>
      <c r="D34" s="101"/>
      <c r="E34" s="195"/>
      <c r="F34" s="130"/>
      <c r="G34" s="130"/>
    </row>
    <row r="35" spans="1:7" ht="20.100000000000001" customHeight="1">
      <c r="A35" s="340" t="s">
        <v>9759</v>
      </c>
      <c r="B35" s="341"/>
      <c r="C35" s="193">
        <f t="shared" ref="C35:E35" si="3">C6+C24</f>
        <v>12100</v>
      </c>
      <c r="D35" s="193">
        <f t="shared" si="3"/>
        <v>12355</v>
      </c>
      <c r="E35" s="193">
        <f t="shared" si="3"/>
        <v>12986.2</v>
      </c>
      <c r="F35" s="194">
        <f t="shared" si="1"/>
        <v>1.0732396694214876</v>
      </c>
      <c r="G35" s="194">
        <f t="shared" si="1"/>
        <v>1.0510886280857952</v>
      </c>
    </row>
  </sheetData>
  <sheetProtection selectLockedCells="1" autoFilter="0"/>
  <mergeCells count="7">
    <mergeCell ref="A2:G2"/>
    <mergeCell ref="F3:G3"/>
    <mergeCell ref="A4:B4"/>
    <mergeCell ref="E4:G4"/>
    <mergeCell ref="A35:B35"/>
    <mergeCell ref="C4:C5"/>
    <mergeCell ref="D4:D5"/>
  </mergeCells>
  <phoneticPr fontId="49" type="noConversion"/>
  <dataValidations count="1">
    <dataValidation allowBlank="1" showErrorMessage="1" promptTitle="注意：新增科目必须以政府收支分类科目书或中央修订通知为准。" prompt="新增款级收入科目在此录入" sqref="A22:B23 A33:B34"/>
  </dataValidations>
  <printOptions horizontalCentered="1"/>
  <pageMargins left="0.47152777777777799" right="0.47152777777777799" top="0.8" bottom="7.7777777777777807E-2" header="0" footer="0"/>
  <pageSetup paperSize="9" fitToWidth="0" orientation="portrait"/>
</worksheet>
</file>

<file path=xl/worksheets/sheet4.xml><?xml version="1.0" encoding="utf-8"?>
<worksheet xmlns="http://schemas.openxmlformats.org/spreadsheetml/2006/main" xmlns:r="http://schemas.openxmlformats.org/officeDocument/2006/relationships">
  <sheetPr codeName="Sheet4"/>
  <dimension ref="A1:G1131"/>
  <sheetViews>
    <sheetView workbookViewId="0"/>
  </sheetViews>
  <sheetFormatPr defaultColWidth="8.75" defaultRowHeight="13.5"/>
  <cols>
    <col min="1" max="1" width="8.875" style="172" customWidth="1"/>
    <col min="2" max="2" width="29.5" style="105" customWidth="1"/>
    <col min="3" max="7" width="10.75" style="105" customWidth="1"/>
    <col min="8" max="16384" width="8.75" style="105"/>
  </cols>
  <sheetData>
    <row r="1" spans="1:7" ht="15">
      <c r="A1" s="175" t="s">
        <v>14060</v>
      </c>
      <c r="B1" s="94"/>
      <c r="C1" s="94"/>
      <c r="D1" s="94"/>
      <c r="E1" s="94"/>
      <c r="F1" s="174" t="s">
        <v>9760</v>
      </c>
      <c r="G1" s="174"/>
    </row>
    <row r="2" spans="1:7" s="171" customFormat="1" ht="24">
      <c r="A2" s="332" t="s">
        <v>13521</v>
      </c>
      <c r="B2" s="332"/>
      <c r="C2" s="332"/>
      <c r="D2" s="332"/>
      <c r="E2" s="332"/>
      <c r="F2" s="332"/>
      <c r="G2" s="332"/>
    </row>
    <row r="3" spans="1:7" s="164" customFormat="1" ht="15.75">
      <c r="A3" s="175"/>
      <c r="B3" s="94"/>
      <c r="C3" s="94"/>
      <c r="D3" s="94"/>
      <c r="E3" s="94"/>
      <c r="F3" s="345" t="s">
        <v>9761</v>
      </c>
      <c r="G3" s="345"/>
    </row>
    <row r="4" spans="1:7" s="164" customFormat="1" ht="33" customHeight="1">
      <c r="A4" s="346" t="s">
        <v>9762</v>
      </c>
      <c r="B4" s="347"/>
      <c r="C4" s="342" t="s">
        <v>9703</v>
      </c>
      <c r="D4" s="344" t="s">
        <v>9704</v>
      </c>
      <c r="E4" s="337" t="s">
        <v>9705</v>
      </c>
      <c r="F4" s="338"/>
      <c r="G4" s="339"/>
    </row>
    <row r="5" spans="1:7" s="164" customFormat="1" ht="63" customHeight="1">
      <c r="A5" s="213" t="s">
        <v>0</v>
      </c>
      <c r="B5" s="212" t="s">
        <v>1</v>
      </c>
      <c r="C5" s="343"/>
      <c r="D5" s="343"/>
      <c r="E5" s="214" t="s">
        <v>9706</v>
      </c>
      <c r="F5" s="176" t="s">
        <v>9707</v>
      </c>
      <c r="G5" s="176" t="s">
        <v>9708</v>
      </c>
    </row>
    <row r="6" spans="1:7" ht="15">
      <c r="A6" s="177" t="s">
        <v>10906</v>
      </c>
      <c r="B6" s="182" t="s">
        <v>10907</v>
      </c>
      <c r="C6" s="162"/>
      <c r="D6" s="179"/>
      <c r="E6" s="243">
        <v>0</v>
      </c>
      <c r="F6" s="244"/>
      <c r="G6" s="244"/>
    </row>
    <row r="7" spans="1:7" ht="15">
      <c r="A7" s="177" t="s">
        <v>11467</v>
      </c>
      <c r="B7" s="182" t="s">
        <v>11468</v>
      </c>
      <c r="C7" s="162"/>
      <c r="D7" s="180"/>
      <c r="E7" s="245">
        <v>0</v>
      </c>
      <c r="F7" s="244"/>
      <c r="G7" s="244"/>
    </row>
    <row r="8" spans="1:7" ht="15">
      <c r="A8" s="177" t="s">
        <v>11799</v>
      </c>
      <c r="B8" s="182" t="s">
        <v>11800</v>
      </c>
      <c r="C8" s="162"/>
      <c r="D8" s="179"/>
      <c r="E8" s="243">
        <v>0</v>
      </c>
      <c r="F8" s="244"/>
      <c r="G8" s="244"/>
    </row>
    <row r="9" spans="1:7" ht="15">
      <c r="A9" s="177" t="s">
        <v>11812</v>
      </c>
      <c r="B9" s="182" t="s">
        <v>11813</v>
      </c>
      <c r="C9" s="162"/>
      <c r="D9" s="179"/>
      <c r="E9" s="243">
        <v>0</v>
      </c>
      <c r="F9" s="244"/>
      <c r="G9" s="244"/>
    </row>
    <row r="10" spans="1:7" ht="15">
      <c r="A10" s="206" t="s">
        <v>10</v>
      </c>
      <c r="B10" s="178" t="s">
        <v>10406</v>
      </c>
      <c r="C10" s="162">
        <v>642</v>
      </c>
      <c r="D10" s="179">
        <v>436</v>
      </c>
      <c r="E10" s="179">
        <v>15</v>
      </c>
      <c r="F10" s="244">
        <f t="shared" ref="F10:F73" ca="1" si="0">IFERROR(OFFSET(F10,0,-1)/OFFSET(F10,0,-3),)</f>
        <v>2.336448598130841E-2</v>
      </c>
      <c r="G10" s="244">
        <f t="shared" ref="G10:G73" ca="1" si="1">IFERROR(OFFSET(F10,0,-1)/OFFSET(F10,0,-2),)</f>
        <v>3.4403669724770644E-2</v>
      </c>
    </row>
    <row r="11" spans="1:7" ht="15">
      <c r="A11" s="177" t="s">
        <v>13492</v>
      </c>
      <c r="B11" s="182" t="s">
        <v>13493</v>
      </c>
      <c r="C11" s="162"/>
      <c r="D11" s="179"/>
      <c r="E11" s="179"/>
      <c r="F11" s="244">
        <f t="shared" ca="1" si="0"/>
        <v>0</v>
      </c>
      <c r="G11" s="244">
        <f t="shared" ca="1" si="1"/>
        <v>0</v>
      </c>
    </row>
    <row r="12" spans="1:7" ht="15">
      <c r="A12" s="177" t="s">
        <v>11322</v>
      </c>
      <c r="B12" s="182" t="s">
        <v>10182</v>
      </c>
      <c r="C12" s="162">
        <v>189</v>
      </c>
      <c r="D12" s="179">
        <v>226</v>
      </c>
      <c r="E12" s="179">
        <v>231</v>
      </c>
      <c r="F12" s="244">
        <f t="shared" ca="1" si="0"/>
        <v>1.2222222222222223</v>
      </c>
      <c r="G12" s="244">
        <f t="shared" ca="1" si="1"/>
        <v>1.0221238938053097</v>
      </c>
    </row>
    <row r="13" spans="1:7" ht="15">
      <c r="A13" s="177" t="s">
        <v>11323</v>
      </c>
      <c r="B13" s="182" t="s">
        <v>10184</v>
      </c>
      <c r="C13" s="162"/>
      <c r="D13" s="179"/>
      <c r="E13" s="179"/>
      <c r="F13" s="244">
        <f t="shared" ca="1" si="0"/>
        <v>0</v>
      </c>
      <c r="G13" s="244">
        <f t="shared" ca="1" si="1"/>
        <v>0</v>
      </c>
    </row>
    <row r="14" spans="1:7" ht="15">
      <c r="A14" s="177" t="s">
        <v>11324</v>
      </c>
      <c r="B14" s="182" t="s">
        <v>10186</v>
      </c>
      <c r="C14" s="162"/>
      <c r="D14" s="179"/>
      <c r="E14" s="179"/>
      <c r="F14" s="244">
        <f t="shared" ca="1" si="0"/>
        <v>0</v>
      </c>
      <c r="G14" s="244">
        <f t="shared" ca="1" si="1"/>
        <v>0</v>
      </c>
    </row>
    <row r="15" spans="1:7" ht="15">
      <c r="A15" s="177" t="s">
        <v>11325</v>
      </c>
      <c r="B15" s="182" t="s">
        <v>10200</v>
      </c>
      <c r="C15" s="162">
        <v>1359</v>
      </c>
      <c r="D15" s="179">
        <v>1284</v>
      </c>
      <c r="E15" s="179">
        <v>1296</v>
      </c>
      <c r="F15" s="244">
        <f t="shared" ca="1" si="0"/>
        <v>0.95364238410596025</v>
      </c>
      <c r="G15" s="244">
        <f t="shared" ca="1" si="1"/>
        <v>1.0093457943925233</v>
      </c>
    </row>
    <row r="16" spans="1:7" ht="15">
      <c r="A16" s="177" t="s">
        <v>13494</v>
      </c>
      <c r="B16" s="182" t="s">
        <v>13495</v>
      </c>
      <c r="C16" s="162">
        <v>158</v>
      </c>
      <c r="D16" s="179">
        <v>189</v>
      </c>
      <c r="E16" s="179">
        <v>92</v>
      </c>
      <c r="F16" s="244">
        <f t="shared" ca="1" si="0"/>
        <v>0.58227848101265822</v>
      </c>
      <c r="G16" s="244">
        <f t="shared" ca="1" si="1"/>
        <v>0.48677248677248675</v>
      </c>
    </row>
    <row r="17" spans="1:7" ht="15">
      <c r="A17" s="177" t="s">
        <v>10181</v>
      </c>
      <c r="B17" s="178" t="s">
        <v>10182</v>
      </c>
      <c r="C17" s="162">
        <v>215</v>
      </c>
      <c r="D17" s="179">
        <v>219</v>
      </c>
      <c r="E17" s="246">
        <v>274</v>
      </c>
      <c r="F17" s="244">
        <f t="shared" ca="1" si="0"/>
        <v>1.2744186046511627</v>
      </c>
      <c r="G17" s="244">
        <f t="shared" ca="1" si="1"/>
        <v>1.2511415525114156</v>
      </c>
    </row>
    <row r="18" spans="1:7" ht="15">
      <c r="A18" s="177" t="s">
        <v>10183</v>
      </c>
      <c r="B18" s="178" t="s">
        <v>10184</v>
      </c>
      <c r="C18" s="162"/>
      <c r="D18" s="179"/>
      <c r="E18" s="179">
        <v>8</v>
      </c>
      <c r="F18" s="244">
        <f t="shared" ca="1" si="0"/>
        <v>0</v>
      </c>
      <c r="G18" s="244">
        <f t="shared" ca="1" si="1"/>
        <v>0</v>
      </c>
    </row>
    <row r="19" spans="1:7" ht="15">
      <c r="A19" s="177" t="s">
        <v>10185</v>
      </c>
      <c r="B19" s="181" t="s">
        <v>10186</v>
      </c>
      <c r="C19" s="162"/>
      <c r="D19" s="179"/>
      <c r="E19" s="179"/>
      <c r="F19" s="244">
        <f t="shared" ca="1" si="0"/>
        <v>0</v>
      </c>
      <c r="G19" s="244">
        <f t="shared" ca="1" si="1"/>
        <v>0</v>
      </c>
    </row>
    <row r="20" spans="1:7" ht="15">
      <c r="A20" s="177" t="s">
        <v>10187</v>
      </c>
      <c r="B20" s="181" t="s">
        <v>10188</v>
      </c>
      <c r="C20" s="162"/>
      <c r="D20" s="179"/>
      <c r="E20" s="179"/>
      <c r="F20" s="244">
        <f t="shared" ca="1" si="0"/>
        <v>0</v>
      </c>
      <c r="G20" s="244">
        <f t="shared" ca="1" si="1"/>
        <v>0</v>
      </c>
    </row>
    <row r="21" spans="1:7" ht="15">
      <c r="A21" s="177" t="s">
        <v>10189</v>
      </c>
      <c r="B21" s="181" t="s">
        <v>10190</v>
      </c>
      <c r="C21" s="162"/>
      <c r="D21" s="179"/>
      <c r="E21" s="179"/>
      <c r="F21" s="244">
        <f t="shared" ca="1" si="0"/>
        <v>0</v>
      </c>
      <c r="G21" s="244">
        <f t="shared" ca="1" si="1"/>
        <v>0</v>
      </c>
    </row>
    <row r="22" spans="1:7" ht="15">
      <c r="A22" s="177" t="s">
        <v>10191</v>
      </c>
      <c r="B22" s="182" t="s">
        <v>10192</v>
      </c>
      <c r="C22" s="162"/>
      <c r="D22" s="179"/>
      <c r="E22" s="179"/>
      <c r="F22" s="244">
        <f t="shared" ca="1" si="0"/>
        <v>0</v>
      </c>
      <c r="G22" s="244">
        <f t="shared" ca="1" si="1"/>
        <v>0</v>
      </c>
    </row>
    <row r="23" spans="1:7" ht="15">
      <c r="A23" s="177" t="s">
        <v>10193</v>
      </c>
      <c r="B23" s="182" t="s">
        <v>10194</v>
      </c>
      <c r="C23" s="162"/>
      <c r="D23" s="179"/>
      <c r="E23" s="179"/>
      <c r="F23" s="244">
        <f t="shared" ca="1" si="0"/>
        <v>0</v>
      </c>
      <c r="G23" s="244">
        <f t="shared" ca="1" si="1"/>
        <v>0</v>
      </c>
    </row>
    <row r="24" spans="1:7" ht="15">
      <c r="A24" s="177" t="s">
        <v>10195</v>
      </c>
      <c r="B24" s="182" t="s">
        <v>10196</v>
      </c>
      <c r="C24" s="162"/>
      <c r="D24" s="179"/>
      <c r="E24" s="179"/>
      <c r="F24" s="244">
        <f t="shared" ca="1" si="0"/>
        <v>0</v>
      </c>
      <c r="G24" s="244">
        <f t="shared" ca="1" si="1"/>
        <v>0</v>
      </c>
    </row>
    <row r="25" spans="1:7" ht="15">
      <c r="A25" s="177" t="s">
        <v>10197</v>
      </c>
      <c r="B25" s="182" t="s">
        <v>10198</v>
      </c>
      <c r="C25" s="162"/>
      <c r="D25" s="179"/>
      <c r="E25" s="179"/>
      <c r="F25" s="244">
        <f t="shared" ca="1" si="0"/>
        <v>0</v>
      </c>
      <c r="G25" s="244">
        <f t="shared" ca="1" si="1"/>
        <v>0</v>
      </c>
    </row>
    <row r="26" spans="1:7" ht="15">
      <c r="A26" s="177" t="s">
        <v>10199</v>
      </c>
      <c r="B26" s="182" t="s">
        <v>10200</v>
      </c>
      <c r="C26" s="162"/>
      <c r="D26" s="179"/>
      <c r="E26" s="179"/>
      <c r="F26" s="244">
        <f t="shared" ca="1" si="0"/>
        <v>0</v>
      </c>
      <c r="G26" s="244">
        <f t="shared" ca="1" si="1"/>
        <v>0</v>
      </c>
    </row>
    <row r="27" spans="1:7" ht="15">
      <c r="A27" s="177" t="s">
        <v>10201</v>
      </c>
      <c r="B27" s="182" t="s">
        <v>10202</v>
      </c>
      <c r="C27" s="162">
        <v>44</v>
      </c>
      <c r="D27" s="179">
        <v>38</v>
      </c>
      <c r="E27" s="179">
        <v>27</v>
      </c>
      <c r="F27" s="244">
        <f t="shared" ca="1" si="0"/>
        <v>0.61363636363636365</v>
      </c>
      <c r="G27" s="244">
        <f t="shared" ca="1" si="1"/>
        <v>0.71052631578947367</v>
      </c>
    </row>
    <row r="28" spans="1:7" ht="15">
      <c r="A28" s="177" t="s">
        <v>10203</v>
      </c>
      <c r="B28" s="178" t="s">
        <v>10182</v>
      </c>
      <c r="C28" s="162">
        <v>270</v>
      </c>
      <c r="D28" s="179">
        <v>264</v>
      </c>
      <c r="E28" s="179">
        <v>283</v>
      </c>
      <c r="F28" s="244">
        <f t="shared" ca="1" si="0"/>
        <v>1.0481481481481481</v>
      </c>
      <c r="G28" s="244">
        <f t="shared" ca="1" si="1"/>
        <v>1.071969696969697</v>
      </c>
    </row>
    <row r="29" spans="1:7" ht="15">
      <c r="A29" s="177" t="s">
        <v>10204</v>
      </c>
      <c r="B29" s="178" t="s">
        <v>10184</v>
      </c>
      <c r="C29" s="162"/>
      <c r="D29" s="179"/>
      <c r="E29" s="179"/>
      <c r="F29" s="244">
        <f t="shared" ca="1" si="0"/>
        <v>0</v>
      </c>
      <c r="G29" s="244">
        <f t="shared" ca="1" si="1"/>
        <v>0</v>
      </c>
    </row>
    <row r="30" spans="1:7" ht="15">
      <c r="A30" s="177" t="s">
        <v>10205</v>
      </c>
      <c r="B30" s="184" t="s">
        <v>10186</v>
      </c>
      <c r="C30" s="162"/>
      <c r="D30" s="179"/>
      <c r="E30" s="179"/>
      <c r="F30" s="244">
        <f t="shared" ca="1" si="0"/>
        <v>0</v>
      </c>
      <c r="G30" s="244">
        <f t="shared" ca="1" si="1"/>
        <v>0</v>
      </c>
    </row>
    <row r="31" spans="1:7" ht="15">
      <c r="A31" s="177" t="s">
        <v>10206</v>
      </c>
      <c r="B31" s="181" t="s">
        <v>10207</v>
      </c>
      <c r="C31" s="162"/>
      <c r="D31" s="179"/>
      <c r="E31" s="179">
        <v>10</v>
      </c>
      <c r="F31" s="244">
        <f t="shared" ca="1" si="0"/>
        <v>0</v>
      </c>
      <c r="G31" s="244">
        <f t="shared" ca="1" si="1"/>
        <v>0</v>
      </c>
    </row>
    <row r="32" spans="1:7" ht="15">
      <c r="A32" s="177" t="s">
        <v>10208</v>
      </c>
      <c r="B32" s="181" t="s">
        <v>10209</v>
      </c>
      <c r="C32" s="162"/>
      <c r="D32" s="179"/>
      <c r="E32" s="179"/>
      <c r="F32" s="244">
        <f t="shared" ca="1" si="0"/>
        <v>0</v>
      </c>
      <c r="G32" s="244">
        <f t="shared" ca="1" si="1"/>
        <v>0</v>
      </c>
    </row>
    <row r="33" spans="1:7" ht="15">
      <c r="A33" s="177" t="s">
        <v>10210</v>
      </c>
      <c r="B33" s="181" t="s">
        <v>10211</v>
      </c>
      <c r="C33" s="162"/>
      <c r="D33" s="179"/>
      <c r="E33" s="179"/>
      <c r="F33" s="244">
        <f t="shared" ca="1" si="0"/>
        <v>0</v>
      </c>
      <c r="G33" s="244">
        <f t="shared" ca="1" si="1"/>
        <v>0</v>
      </c>
    </row>
    <row r="34" spans="1:7" ht="15">
      <c r="A34" s="177" t="s">
        <v>10212</v>
      </c>
      <c r="B34" s="181" t="s">
        <v>10200</v>
      </c>
      <c r="C34" s="162"/>
      <c r="D34" s="179"/>
      <c r="E34" s="179"/>
      <c r="F34" s="244">
        <f t="shared" ca="1" si="0"/>
        <v>0</v>
      </c>
      <c r="G34" s="244">
        <f t="shared" ca="1" si="1"/>
        <v>0</v>
      </c>
    </row>
    <row r="35" spans="1:7" ht="15">
      <c r="A35" s="177" t="s">
        <v>10213</v>
      </c>
      <c r="B35" s="181" t="s">
        <v>10214</v>
      </c>
      <c r="C35" s="162">
        <v>18</v>
      </c>
      <c r="D35" s="179">
        <v>27</v>
      </c>
      <c r="E35" s="179">
        <v>28</v>
      </c>
      <c r="F35" s="244">
        <f t="shared" ca="1" si="0"/>
        <v>1.5555555555555556</v>
      </c>
      <c r="G35" s="244">
        <f t="shared" ca="1" si="1"/>
        <v>1.037037037037037</v>
      </c>
    </row>
    <row r="36" spans="1:7" ht="15">
      <c r="A36" s="177" t="s">
        <v>10215</v>
      </c>
      <c r="B36" s="178" t="s">
        <v>10182</v>
      </c>
      <c r="C36" s="162">
        <v>7772</v>
      </c>
      <c r="D36" s="179">
        <v>5734</v>
      </c>
      <c r="E36" s="179">
        <v>8856</v>
      </c>
      <c r="F36" s="244">
        <f t="shared" ca="1" si="0"/>
        <v>1.1394750386001029</v>
      </c>
      <c r="G36" s="244">
        <f t="shared" ca="1" si="1"/>
        <v>1.5444715730728984</v>
      </c>
    </row>
    <row r="37" spans="1:7" ht="15">
      <c r="A37" s="177" t="s">
        <v>10216</v>
      </c>
      <c r="B37" s="178" t="s">
        <v>10184</v>
      </c>
      <c r="C37" s="162"/>
      <c r="D37" s="179"/>
      <c r="E37" s="179"/>
      <c r="F37" s="244">
        <f t="shared" ca="1" si="0"/>
        <v>0</v>
      </c>
      <c r="G37" s="244">
        <f t="shared" ca="1" si="1"/>
        <v>0</v>
      </c>
    </row>
    <row r="38" spans="1:7" ht="15">
      <c r="A38" s="177" t="s">
        <v>10217</v>
      </c>
      <c r="B38" s="181" t="s">
        <v>10186</v>
      </c>
      <c r="C38" s="162"/>
      <c r="D38" s="179"/>
      <c r="E38" s="179"/>
      <c r="F38" s="244">
        <f t="shared" ca="1" si="0"/>
        <v>0</v>
      </c>
      <c r="G38" s="244">
        <f t="shared" ca="1" si="1"/>
        <v>0</v>
      </c>
    </row>
    <row r="39" spans="1:7" ht="15">
      <c r="A39" s="177" t="s">
        <v>10218</v>
      </c>
      <c r="B39" s="181" t="s">
        <v>10219</v>
      </c>
      <c r="C39" s="162"/>
      <c r="D39" s="179"/>
      <c r="E39" s="179"/>
      <c r="F39" s="244">
        <f t="shared" ca="1" si="0"/>
        <v>0</v>
      </c>
      <c r="G39" s="244">
        <f t="shared" ca="1" si="1"/>
        <v>0</v>
      </c>
    </row>
    <row r="40" spans="1:7" ht="15">
      <c r="A40" s="177" t="s">
        <v>10220</v>
      </c>
      <c r="B40" s="181" t="s">
        <v>10221</v>
      </c>
      <c r="C40" s="162"/>
      <c r="D40" s="179"/>
      <c r="E40" s="179"/>
      <c r="F40" s="244">
        <f t="shared" ca="1" si="0"/>
        <v>0</v>
      </c>
      <c r="G40" s="244">
        <f t="shared" ca="1" si="1"/>
        <v>0</v>
      </c>
    </row>
    <row r="41" spans="1:7" ht="15">
      <c r="A41" s="177" t="s">
        <v>10222</v>
      </c>
      <c r="B41" s="178" t="s">
        <v>10223</v>
      </c>
      <c r="C41" s="162"/>
      <c r="D41" s="179"/>
      <c r="E41" s="179"/>
      <c r="F41" s="244">
        <f t="shared" ca="1" si="0"/>
        <v>0</v>
      </c>
      <c r="G41" s="244">
        <f t="shared" ca="1" si="1"/>
        <v>0</v>
      </c>
    </row>
    <row r="42" spans="1:7" ht="15">
      <c r="A42" s="177" t="s">
        <v>10224</v>
      </c>
      <c r="B42" s="181" t="s">
        <v>10225</v>
      </c>
      <c r="C42" s="162"/>
      <c r="D42" s="179"/>
      <c r="E42" s="179"/>
      <c r="F42" s="244">
        <f t="shared" ca="1" si="0"/>
        <v>0</v>
      </c>
      <c r="G42" s="244">
        <f t="shared" ca="1" si="1"/>
        <v>0</v>
      </c>
    </row>
    <row r="43" spans="1:7" ht="15">
      <c r="A43" s="177" t="s">
        <v>10226</v>
      </c>
      <c r="B43" s="181" t="s">
        <v>10200</v>
      </c>
      <c r="C43" s="162">
        <v>20</v>
      </c>
      <c r="D43" s="179">
        <v>2445</v>
      </c>
      <c r="E43" s="179">
        <v>24</v>
      </c>
      <c r="F43" s="244">
        <f t="shared" ca="1" si="0"/>
        <v>1.2</v>
      </c>
      <c r="G43" s="244">
        <f t="shared" ca="1" si="1"/>
        <v>9.8159509202453993E-3</v>
      </c>
    </row>
    <row r="44" spans="1:7" ht="15">
      <c r="A44" s="177" t="s">
        <v>10227</v>
      </c>
      <c r="B44" s="181" t="s">
        <v>10228</v>
      </c>
      <c r="C44" s="162">
        <v>1971</v>
      </c>
      <c r="D44" s="179">
        <v>2447</v>
      </c>
      <c r="E44" s="179">
        <v>2625</v>
      </c>
      <c r="F44" s="244">
        <f t="shared" ca="1" si="0"/>
        <v>1.3318112633181127</v>
      </c>
      <c r="G44" s="244">
        <f t="shared" ca="1" si="1"/>
        <v>1.0727421332243563</v>
      </c>
    </row>
    <row r="45" spans="1:7" ht="15">
      <c r="A45" s="177" t="s">
        <v>10229</v>
      </c>
      <c r="B45" s="178" t="s">
        <v>10182</v>
      </c>
      <c r="C45" s="162">
        <v>194</v>
      </c>
      <c r="D45" s="179">
        <v>188</v>
      </c>
      <c r="E45" s="179">
        <v>411</v>
      </c>
      <c r="F45" s="244">
        <f t="shared" ca="1" si="0"/>
        <v>2.1185567010309279</v>
      </c>
      <c r="G45" s="244">
        <f t="shared" ca="1" si="1"/>
        <v>2.1861702127659575</v>
      </c>
    </row>
    <row r="46" spans="1:7" ht="15">
      <c r="A46" s="177" t="s">
        <v>10230</v>
      </c>
      <c r="B46" s="178" t="s">
        <v>10184</v>
      </c>
      <c r="C46" s="162"/>
      <c r="D46" s="179"/>
      <c r="E46" s="179"/>
      <c r="F46" s="244">
        <f t="shared" ca="1" si="0"/>
        <v>0</v>
      </c>
      <c r="G46" s="244">
        <f t="shared" ca="1" si="1"/>
        <v>0</v>
      </c>
    </row>
    <row r="47" spans="1:7" ht="15">
      <c r="A47" s="177" t="s">
        <v>10231</v>
      </c>
      <c r="B47" s="181" t="s">
        <v>10186</v>
      </c>
      <c r="C47" s="162"/>
      <c r="D47" s="179"/>
      <c r="E47" s="179"/>
      <c r="F47" s="244">
        <f t="shared" ca="1" si="0"/>
        <v>0</v>
      </c>
      <c r="G47" s="244">
        <f t="shared" ca="1" si="1"/>
        <v>0</v>
      </c>
    </row>
    <row r="48" spans="1:7" ht="15">
      <c r="A48" s="177" t="s">
        <v>10232</v>
      </c>
      <c r="B48" s="181" t="s">
        <v>10233</v>
      </c>
      <c r="C48" s="162">
        <v>120</v>
      </c>
      <c r="D48" s="179">
        <v>71</v>
      </c>
      <c r="E48" s="179">
        <v>40</v>
      </c>
      <c r="F48" s="244">
        <f t="shared" ca="1" si="0"/>
        <v>0.33333333333333331</v>
      </c>
      <c r="G48" s="244">
        <f t="shared" ca="1" si="1"/>
        <v>0.56338028169014087</v>
      </c>
    </row>
    <row r="49" spans="1:7" ht="15">
      <c r="A49" s="177" t="s">
        <v>10234</v>
      </c>
      <c r="B49" s="181" t="s">
        <v>10235</v>
      </c>
      <c r="C49" s="162"/>
      <c r="D49" s="179"/>
      <c r="E49" s="179"/>
      <c r="F49" s="244">
        <f t="shared" ca="1" si="0"/>
        <v>0</v>
      </c>
      <c r="G49" s="244">
        <f t="shared" ca="1" si="1"/>
        <v>0</v>
      </c>
    </row>
    <row r="50" spans="1:7" ht="15">
      <c r="A50" s="177" t="s">
        <v>10236</v>
      </c>
      <c r="B50" s="178" t="s">
        <v>10237</v>
      </c>
      <c r="C50" s="162"/>
      <c r="D50" s="179"/>
      <c r="E50" s="179"/>
      <c r="F50" s="244">
        <f t="shared" ca="1" si="0"/>
        <v>0</v>
      </c>
      <c r="G50" s="244">
        <f t="shared" ca="1" si="1"/>
        <v>0</v>
      </c>
    </row>
    <row r="51" spans="1:7" ht="15">
      <c r="A51" s="177" t="s">
        <v>10238</v>
      </c>
      <c r="B51" s="178" t="s">
        <v>10239</v>
      </c>
      <c r="C51" s="162"/>
      <c r="D51" s="179"/>
      <c r="E51" s="179"/>
      <c r="F51" s="244">
        <f t="shared" ca="1" si="0"/>
        <v>0</v>
      </c>
      <c r="G51" s="244">
        <f t="shared" ca="1" si="1"/>
        <v>0</v>
      </c>
    </row>
    <row r="52" spans="1:7" ht="15">
      <c r="A52" s="177" t="s">
        <v>10240</v>
      </c>
      <c r="B52" s="178" t="s">
        <v>10241</v>
      </c>
      <c r="C52" s="162"/>
      <c r="D52" s="179"/>
      <c r="E52" s="179"/>
      <c r="F52" s="244">
        <f t="shared" ca="1" si="0"/>
        <v>0</v>
      </c>
      <c r="G52" s="244">
        <f t="shared" ca="1" si="1"/>
        <v>0</v>
      </c>
    </row>
    <row r="53" spans="1:7" ht="15">
      <c r="A53" s="177" t="s">
        <v>10242</v>
      </c>
      <c r="B53" s="178" t="s">
        <v>10200</v>
      </c>
      <c r="C53" s="162">
        <v>151</v>
      </c>
      <c r="D53" s="179">
        <v>141</v>
      </c>
      <c r="E53" s="179">
        <v>138</v>
      </c>
      <c r="F53" s="244">
        <f t="shared" ca="1" si="0"/>
        <v>0.91390728476821192</v>
      </c>
      <c r="G53" s="244">
        <f t="shared" ca="1" si="1"/>
        <v>0.97872340425531912</v>
      </c>
    </row>
    <row r="54" spans="1:7" ht="15">
      <c r="A54" s="177" t="s">
        <v>10243</v>
      </c>
      <c r="B54" s="181" t="s">
        <v>10244</v>
      </c>
      <c r="C54" s="162">
        <v>286</v>
      </c>
      <c r="D54" s="179">
        <v>324</v>
      </c>
      <c r="E54" s="179">
        <v>24</v>
      </c>
      <c r="F54" s="244">
        <f t="shared" ca="1" si="0"/>
        <v>8.3916083916083919E-2</v>
      </c>
      <c r="G54" s="244">
        <f t="shared" ca="1" si="1"/>
        <v>7.407407407407407E-2</v>
      </c>
    </row>
    <row r="55" spans="1:7" ht="15">
      <c r="A55" s="177" t="s">
        <v>10245</v>
      </c>
      <c r="B55" s="181" t="s">
        <v>10182</v>
      </c>
      <c r="C55" s="162"/>
      <c r="D55" s="179"/>
      <c r="E55" s="179"/>
      <c r="F55" s="244">
        <f t="shared" ca="1" si="0"/>
        <v>0</v>
      </c>
      <c r="G55" s="244">
        <f t="shared" ca="1" si="1"/>
        <v>0</v>
      </c>
    </row>
    <row r="56" spans="1:7" ht="15">
      <c r="A56" s="177" t="s">
        <v>10246</v>
      </c>
      <c r="B56" s="182" t="s">
        <v>10184</v>
      </c>
      <c r="C56" s="162">
        <v>20</v>
      </c>
      <c r="D56" s="179">
        <v>32</v>
      </c>
      <c r="E56" s="179">
        <v>33</v>
      </c>
      <c r="F56" s="244">
        <f t="shared" ca="1" si="0"/>
        <v>1.65</v>
      </c>
      <c r="G56" s="244">
        <f t="shared" ca="1" si="1"/>
        <v>1.03125</v>
      </c>
    </row>
    <row r="57" spans="1:7" ht="15">
      <c r="A57" s="177" t="s">
        <v>10247</v>
      </c>
      <c r="B57" s="178" t="s">
        <v>10186</v>
      </c>
      <c r="C57" s="162"/>
      <c r="D57" s="179"/>
      <c r="E57" s="179"/>
      <c r="F57" s="244">
        <f t="shared" ca="1" si="0"/>
        <v>0</v>
      </c>
      <c r="G57" s="244">
        <f t="shared" ca="1" si="1"/>
        <v>0</v>
      </c>
    </row>
    <row r="58" spans="1:7" ht="15">
      <c r="A58" s="177" t="s">
        <v>10248</v>
      </c>
      <c r="B58" s="178" t="s">
        <v>10249</v>
      </c>
      <c r="C58" s="162"/>
      <c r="D58" s="179"/>
      <c r="E58" s="179"/>
      <c r="F58" s="244">
        <f t="shared" ca="1" si="0"/>
        <v>0</v>
      </c>
      <c r="G58" s="244">
        <f t="shared" ca="1" si="1"/>
        <v>0</v>
      </c>
    </row>
    <row r="59" spans="1:7" ht="15">
      <c r="A59" s="177" t="s">
        <v>10250</v>
      </c>
      <c r="B59" s="178" t="s">
        <v>10251</v>
      </c>
      <c r="C59" s="162"/>
      <c r="D59" s="179"/>
      <c r="E59" s="179"/>
      <c r="F59" s="244">
        <f t="shared" ca="1" si="0"/>
        <v>0</v>
      </c>
      <c r="G59" s="244">
        <f t="shared" ca="1" si="1"/>
        <v>0</v>
      </c>
    </row>
    <row r="60" spans="1:7" ht="15">
      <c r="A60" s="177" t="s">
        <v>10252</v>
      </c>
      <c r="B60" s="181" t="s">
        <v>10253</v>
      </c>
      <c r="C60" s="162"/>
      <c r="D60" s="179"/>
      <c r="E60" s="179"/>
      <c r="F60" s="244">
        <f t="shared" ca="1" si="0"/>
        <v>0</v>
      </c>
      <c r="G60" s="244">
        <f t="shared" ca="1" si="1"/>
        <v>0</v>
      </c>
    </row>
    <row r="61" spans="1:7" ht="15">
      <c r="A61" s="177" t="s">
        <v>10254</v>
      </c>
      <c r="B61" s="181" t="s">
        <v>10255</v>
      </c>
      <c r="C61" s="162"/>
      <c r="D61" s="179"/>
      <c r="E61" s="179"/>
      <c r="F61" s="244">
        <f t="shared" ca="1" si="0"/>
        <v>0</v>
      </c>
      <c r="G61" s="244">
        <f t="shared" ca="1" si="1"/>
        <v>0</v>
      </c>
    </row>
    <row r="62" spans="1:7" ht="15">
      <c r="A62" s="177" t="s">
        <v>10256</v>
      </c>
      <c r="B62" s="181" t="s">
        <v>10257</v>
      </c>
      <c r="C62" s="162"/>
      <c r="D62" s="179"/>
      <c r="E62" s="179"/>
      <c r="F62" s="244">
        <f t="shared" ca="1" si="0"/>
        <v>0</v>
      </c>
      <c r="G62" s="244">
        <f t="shared" ca="1" si="1"/>
        <v>0</v>
      </c>
    </row>
    <row r="63" spans="1:7" ht="15">
      <c r="A63" s="177" t="s">
        <v>10258</v>
      </c>
      <c r="B63" s="178" t="s">
        <v>10200</v>
      </c>
      <c r="C63" s="162"/>
      <c r="D63" s="179"/>
      <c r="E63" s="179"/>
      <c r="F63" s="244">
        <f t="shared" ca="1" si="0"/>
        <v>0</v>
      </c>
      <c r="G63" s="244">
        <f t="shared" ca="1" si="1"/>
        <v>0</v>
      </c>
    </row>
    <row r="64" spans="1:7" ht="15">
      <c r="A64" s="177" t="s">
        <v>10259</v>
      </c>
      <c r="B64" s="181" t="s">
        <v>10260</v>
      </c>
      <c r="C64" s="162"/>
      <c r="D64" s="179"/>
      <c r="E64" s="179"/>
      <c r="F64" s="244">
        <f t="shared" ca="1" si="0"/>
        <v>0</v>
      </c>
      <c r="G64" s="244">
        <f t="shared" ca="1" si="1"/>
        <v>0</v>
      </c>
    </row>
    <row r="65" spans="1:7" ht="15">
      <c r="A65" s="177" t="s">
        <v>10261</v>
      </c>
      <c r="B65" s="181" t="s">
        <v>10182</v>
      </c>
      <c r="C65" s="162">
        <v>351</v>
      </c>
      <c r="D65" s="179">
        <v>367</v>
      </c>
      <c r="E65" s="179">
        <v>373</v>
      </c>
      <c r="F65" s="244">
        <f t="shared" ca="1" si="0"/>
        <v>1.0626780626780628</v>
      </c>
      <c r="G65" s="244">
        <f t="shared" ca="1" si="1"/>
        <v>1.0163487738419619</v>
      </c>
    </row>
    <row r="66" spans="1:7" ht="15">
      <c r="A66" s="177" t="s">
        <v>10262</v>
      </c>
      <c r="B66" s="182" t="s">
        <v>10184</v>
      </c>
      <c r="C66" s="162"/>
      <c r="D66" s="179"/>
      <c r="E66" s="179"/>
      <c r="F66" s="244">
        <f t="shared" ca="1" si="0"/>
        <v>0</v>
      </c>
      <c r="G66" s="244">
        <f t="shared" ca="1" si="1"/>
        <v>0</v>
      </c>
    </row>
    <row r="67" spans="1:7" ht="15">
      <c r="A67" s="177" t="s">
        <v>10263</v>
      </c>
      <c r="B67" s="182" t="s">
        <v>10186</v>
      </c>
      <c r="C67" s="162"/>
      <c r="D67" s="179"/>
      <c r="E67" s="179"/>
      <c r="F67" s="244">
        <f t="shared" ca="1" si="0"/>
        <v>0</v>
      </c>
      <c r="G67" s="244">
        <f t="shared" ca="1" si="1"/>
        <v>0</v>
      </c>
    </row>
    <row r="68" spans="1:7" ht="15">
      <c r="A68" s="177" t="s">
        <v>10264</v>
      </c>
      <c r="B68" s="182" t="s">
        <v>10265</v>
      </c>
      <c r="C68" s="162"/>
      <c r="D68" s="179"/>
      <c r="E68" s="179"/>
      <c r="F68" s="244">
        <f t="shared" ca="1" si="0"/>
        <v>0</v>
      </c>
      <c r="G68" s="244">
        <f t="shared" ca="1" si="1"/>
        <v>0</v>
      </c>
    </row>
    <row r="69" spans="1:7" ht="15">
      <c r="A69" s="177" t="s">
        <v>10266</v>
      </c>
      <c r="B69" s="182" t="s">
        <v>10267</v>
      </c>
      <c r="C69" s="162"/>
      <c r="D69" s="179"/>
      <c r="E69" s="179"/>
      <c r="F69" s="244">
        <f t="shared" ca="1" si="0"/>
        <v>0</v>
      </c>
      <c r="G69" s="244">
        <f t="shared" ca="1" si="1"/>
        <v>0</v>
      </c>
    </row>
    <row r="70" spans="1:7" ht="15">
      <c r="A70" s="177" t="s">
        <v>10268</v>
      </c>
      <c r="B70" s="182" t="s">
        <v>10269</v>
      </c>
      <c r="C70" s="162"/>
      <c r="D70" s="179"/>
      <c r="E70" s="179"/>
      <c r="F70" s="244">
        <f t="shared" ca="1" si="0"/>
        <v>0</v>
      </c>
      <c r="G70" s="244">
        <f t="shared" ca="1" si="1"/>
        <v>0</v>
      </c>
    </row>
    <row r="71" spans="1:7" ht="15">
      <c r="A71" s="177" t="s">
        <v>10270</v>
      </c>
      <c r="B71" s="178" t="s">
        <v>10271</v>
      </c>
      <c r="C71" s="162">
        <v>217</v>
      </c>
      <c r="D71" s="179">
        <v>174</v>
      </c>
      <c r="E71" s="179">
        <v>267</v>
      </c>
      <c r="F71" s="244">
        <f t="shared" ca="1" si="0"/>
        <v>1.2304147465437787</v>
      </c>
      <c r="G71" s="244">
        <f t="shared" ca="1" si="1"/>
        <v>1.5344827586206897</v>
      </c>
    </row>
    <row r="72" spans="1:7" ht="15">
      <c r="A72" s="177" t="s">
        <v>10272</v>
      </c>
      <c r="B72" s="181" t="s">
        <v>10273</v>
      </c>
      <c r="C72" s="162">
        <v>129</v>
      </c>
      <c r="D72" s="179">
        <v>96</v>
      </c>
      <c r="E72" s="179">
        <v>129</v>
      </c>
      <c r="F72" s="244">
        <f t="shared" ca="1" si="0"/>
        <v>1</v>
      </c>
      <c r="G72" s="244">
        <f t="shared" ca="1" si="1"/>
        <v>1.34375</v>
      </c>
    </row>
    <row r="73" spans="1:7" ht="15">
      <c r="A73" s="177" t="s">
        <v>10274</v>
      </c>
      <c r="B73" s="181" t="s">
        <v>10200</v>
      </c>
      <c r="C73" s="162">
        <v>347</v>
      </c>
      <c r="D73" s="179">
        <v>299</v>
      </c>
      <c r="E73" s="179">
        <v>246</v>
      </c>
      <c r="F73" s="244">
        <f t="shared" ca="1" si="0"/>
        <v>0.70893371757925072</v>
      </c>
      <c r="G73" s="244">
        <f t="shared" ca="1" si="1"/>
        <v>0.82274247491638797</v>
      </c>
    </row>
    <row r="74" spans="1:7" ht="15">
      <c r="A74" s="177" t="s">
        <v>10275</v>
      </c>
      <c r="B74" s="184" t="s">
        <v>10276</v>
      </c>
      <c r="C74" s="162">
        <v>6</v>
      </c>
      <c r="D74" s="179">
        <v>5</v>
      </c>
      <c r="E74" s="179">
        <v>1396</v>
      </c>
      <c r="F74" s="244">
        <f t="shared" ref="F74:F137" ca="1" si="2">IFERROR(OFFSET(F74,0,-1)/OFFSET(F74,0,-3),)</f>
        <v>232.66666666666666</v>
      </c>
      <c r="G74" s="244">
        <f t="shared" ref="G74:G137" ca="1" si="3">IFERROR(OFFSET(F74,0,-1)/OFFSET(F74,0,-2),)</f>
        <v>279.2</v>
      </c>
    </row>
    <row r="75" spans="1:7" ht="15">
      <c r="A75" s="177" t="s">
        <v>10277</v>
      </c>
      <c r="B75" s="178" t="s">
        <v>10182</v>
      </c>
      <c r="C75" s="162">
        <v>855</v>
      </c>
      <c r="D75" s="179">
        <v>630</v>
      </c>
      <c r="E75" s="179">
        <v>755</v>
      </c>
      <c r="F75" s="244">
        <f t="shared" ca="1" si="2"/>
        <v>0.88304093567251463</v>
      </c>
      <c r="G75" s="244">
        <f t="shared" ca="1" si="3"/>
        <v>1.1984126984126984</v>
      </c>
    </row>
    <row r="76" spans="1:7" ht="15">
      <c r="A76" s="177" t="s">
        <v>10278</v>
      </c>
      <c r="B76" s="178" t="s">
        <v>10184</v>
      </c>
      <c r="C76" s="162"/>
      <c r="D76" s="179"/>
      <c r="E76" s="179">
        <v>100</v>
      </c>
      <c r="F76" s="244">
        <f t="shared" ca="1" si="2"/>
        <v>0</v>
      </c>
      <c r="G76" s="244">
        <f t="shared" ca="1" si="3"/>
        <v>0</v>
      </c>
    </row>
    <row r="77" spans="1:7" ht="15">
      <c r="A77" s="177" t="s">
        <v>10279</v>
      </c>
      <c r="B77" s="181" t="s">
        <v>10186</v>
      </c>
      <c r="C77" s="162"/>
      <c r="D77" s="179"/>
      <c r="E77" s="179"/>
      <c r="F77" s="244">
        <f t="shared" ca="1" si="2"/>
        <v>0</v>
      </c>
      <c r="G77" s="244">
        <f t="shared" ca="1" si="3"/>
        <v>0</v>
      </c>
    </row>
    <row r="78" spans="1:7" ht="15">
      <c r="A78" s="177" t="s">
        <v>10280</v>
      </c>
      <c r="B78" s="178" t="s">
        <v>10271</v>
      </c>
      <c r="C78" s="162"/>
      <c r="D78" s="179"/>
      <c r="E78" s="179"/>
      <c r="F78" s="244">
        <f t="shared" ca="1" si="2"/>
        <v>0</v>
      </c>
      <c r="G78" s="244">
        <f t="shared" ca="1" si="3"/>
        <v>0</v>
      </c>
    </row>
    <row r="79" spans="1:7" ht="15">
      <c r="A79" s="177" t="s">
        <v>10281</v>
      </c>
      <c r="B79" s="181" t="s">
        <v>10282</v>
      </c>
      <c r="C79" s="162"/>
      <c r="D79" s="179"/>
      <c r="E79" s="179"/>
      <c r="F79" s="244">
        <f t="shared" ca="1" si="2"/>
        <v>0</v>
      </c>
      <c r="G79" s="244">
        <f t="shared" ca="1" si="3"/>
        <v>0</v>
      </c>
    </row>
    <row r="80" spans="1:7" ht="15">
      <c r="A80" s="177" t="s">
        <v>10283</v>
      </c>
      <c r="B80" s="181" t="s">
        <v>10200</v>
      </c>
      <c r="C80" s="162"/>
      <c r="D80" s="179"/>
      <c r="E80" s="179"/>
      <c r="F80" s="244">
        <f t="shared" ca="1" si="2"/>
        <v>0</v>
      </c>
      <c r="G80" s="244">
        <f t="shared" ca="1" si="3"/>
        <v>0</v>
      </c>
    </row>
    <row r="81" spans="1:7" ht="15">
      <c r="A81" s="177" t="s">
        <v>10284</v>
      </c>
      <c r="B81" s="181" t="s">
        <v>10285</v>
      </c>
      <c r="C81" s="162"/>
      <c r="D81" s="179"/>
      <c r="E81" s="179"/>
      <c r="F81" s="244">
        <f t="shared" ca="1" si="2"/>
        <v>0</v>
      </c>
      <c r="G81" s="244">
        <f t="shared" ca="1" si="3"/>
        <v>0</v>
      </c>
    </row>
    <row r="82" spans="1:7" ht="15">
      <c r="A82" s="177" t="s">
        <v>10286</v>
      </c>
      <c r="B82" s="178" t="s">
        <v>10182</v>
      </c>
      <c r="C82" s="162">
        <v>187</v>
      </c>
      <c r="D82" s="179">
        <v>182</v>
      </c>
      <c r="E82" s="179">
        <v>150</v>
      </c>
      <c r="F82" s="244">
        <f t="shared" ca="1" si="2"/>
        <v>0.80213903743315507</v>
      </c>
      <c r="G82" s="244">
        <f t="shared" ca="1" si="3"/>
        <v>0.82417582417582413</v>
      </c>
    </row>
    <row r="83" spans="1:7" ht="15">
      <c r="A83" s="177" t="s">
        <v>10287</v>
      </c>
      <c r="B83" s="178" t="s">
        <v>10184</v>
      </c>
      <c r="C83" s="162"/>
      <c r="D83" s="179"/>
      <c r="E83" s="179"/>
      <c r="F83" s="244">
        <f t="shared" ca="1" si="2"/>
        <v>0</v>
      </c>
      <c r="G83" s="244">
        <f t="shared" ca="1" si="3"/>
        <v>0</v>
      </c>
    </row>
    <row r="84" spans="1:7" ht="15">
      <c r="A84" s="177" t="s">
        <v>10288</v>
      </c>
      <c r="B84" s="178" t="s">
        <v>10186</v>
      </c>
      <c r="C84" s="162"/>
      <c r="D84" s="179"/>
      <c r="E84" s="179"/>
      <c r="F84" s="244">
        <f t="shared" ca="1" si="2"/>
        <v>0</v>
      </c>
      <c r="G84" s="244">
        <f t="shared" ca="1" si="3"/>
        <v>0</v>
      </c>
    </row>
    <row r="85" spans="1:7" ht="15">
      <c r="A85" s="177" t="s">
        <v>10289</v>
      </c>
      <c r="B85" s="181" t="s">
        <v>10290</v>
      </c>
      <c r="C85" s="162"/>
      <c r="D85" s="179"/>
      <c r="E85" s="179"/>
      <c r="F85" s="244">
        <f t="shared" ca="1" si="2"/>
        <v>0</v>
      </c>
      <c r="G85" s="244">
        <f t="shared" ca="1" si="3"/>
        <v>0</v>
      </c>
    </row>
    <row r="86" spans="1:7" ht="15">
      <c r="A86" s="177" t="s">
        <v>10291</v>
      </c>
      <c r="B86" s="181" t="s">
        <v>10292</v>
      </c>
      <c r="C86" s="162"/>
      <c r="D86" s="179"/>
      <c r="E86" s="179"/>
      <c r="F86" s="244">
        <f t="shared" ca="1" si="2"/>
        <v>0</v>
      </c>
      <c r="G86" s="244">
        <f t="shared" ca="1" si="3"/>
        <v>0</v>
      </c>
    </row>
    <row r="87" spans="1:7" ht="15">
      <c r="A87" s="177" t="s">
        <v>10293</v>
      </c>
      <c r="B87" s="181" t="s">
        <v>10271</v>
      </c>
      <c r="C87" s="162"/>
      <c r="D87" s="179"/>
      <c r="E87" s="179"/>
      <c r="F87" s="244">
        <f t="shared" ca="1" si="2"/>
        <v>0</v>
      </c>
      <c r="G87" s="244">
        <f t="shared" ca="1" si="3"/>
        <v>0</v>
      </c>
    </row>
    <row r="88" spans="1:7" ht="15">
      <c r="A88" s="177" t="s">
        <v>10294</v>
      </c>
      <c r="B88" s="181" t="s">
        <v>10200</v>
      </c>
      <c r="C88" s="162"/>
      <c r="D88" s="179"/>
      <c r="E88" s="179"/>
      <c r="F88" s="244">
        <f t="shared" ca="1" si="2"/>
        <v>0</v>
      </c>
      <c r="G88" s="244">
        <f t="shared" ca="1" si="3"/>
        <v>0</v>
      </c>
    </row>
    <row r="89" spans="1:7" ht="15">
      <c r="A89" s="177" t="s">
        <v>10295</v>
      </c>
      <c r="B89" s="182" t="s">
        <v>10296</v>
      </c>
      <c r="C89" s="162">
        <v>46</v>
      </c>
      <c r="D89" s="179">
        <v>46</v>
      </c>
      <c r="E89" s="179">
        <v>67</v>
      </c>
      <c r="F89" s="244">
        <f t="shared" ca="1" si="2"/>
        <v>1.4565217391304348</v>
      </c>
      <c r="G89" s="244">
        <f t="shared" ca="1" si="3"/>
        <v>1.4565217391304348</v>
      </c>
    </row>
    <row r="90" spans="1:7" ht="15">
      <c r="A90" s="177" t="s">
        <v>10297</v>
      </c>
      <c r="B90" s="178" t="s">
        <v>10182</v>
      </c>
      <c r="C90" s="162"/>
      <c r="D90" s="179"/>
      <c r="E90" s="179"/>
      <c r="F90" s="244">
        <f t="shared" ca="1" si="2"/>
        <v>0</v>
      </c>
      <c r="G90" s="244">
        <f t="shared" ca="1" si="3"/>
        <v>0</v>
      </c>
    </row>
    <row r="91" spans="1:7" ht="15">
      <c r="A91" s="177" t="s">
        <v>10298</v>
      </c>
      <c r="B91" s="181" t="s">
        <v>10184</v>
      </c>
      <c r="C91" s="162"/>
      <c r="D91" s="179"/>
      <c r="E91" s="179"/>
      <c r="F91" s="244">
        <f t="shared" ca="1" si="2"/>
        <v>0</v>
      </c>
      <c r="G91" s="244">
        <f t="shared" ca="1" si="3"/>
        <v>0</v>
      </c>
    </row>
    <row r="92" spans="1:7" ht="15">
      <c r="A92" s="177" t="s">
        <v>10299</v>
      </c>
      <c r="B92" s="181" t="s">
        <v>10186</v>
      </c>
      <c r="C92" s="162"/>
      <c r="D92" s="179"/>
      <c r="E92" s="179"/>
      <c r="F92" s="244">
        <f t="shared" ca="1" si="2"/>
        <v>0</v>
      </c>
      <c r="G92" s="244">
        <f t="shared" ca="1" si="3"/>
        <v>0</v>
      </c>
    </row>
    <row r="93" spans="1:7" ht="15">
      <c r="A93" s="177" t="s">
        <v>10300</v>
      </c>
      <c r="B93" s="178" t="s">
        <v>10301</v>
      </c>
      <c r="C93" s="162"/>
      <c r="D93" s="179"/>
      <c r="E93" s="179"/>
      <c r="F93" s="244">
        <f t="shared" ca="1" si="2"/>
        <v>0</v>
      </c>
      <c r="G93" s="244">
        <f t="shared" ca="1" si="3"/>
        <v>0</v>
      </c>
    </row>
    <row r="94" spans="1:7" ht="15">
      <c r="A94" s="177" t="s">
        <v>10302</v>
      </c>
      <c r="B94" s="178" t="s">
        <v>10303</v>
      </c>
      <c r="C94" s="162"/>
      <c r="D94" s="179"/>
      <c r="E94" s="179"/>
      <c r="F94" s="244">
        <f t="shared" ca="1" si="2"/>
        <v>0</v>
      </c>
      <c r="G94" s="244">
        <f t="shared" ca="1" si="3"/>
        <v>0</v>
      </c>
    </row>
    <row r="95" spans="1:7" ht="15">
      <c r="A95" s="177" t="s">
        <v>10304</v>
      </c>
      <c r="B95" s="178" t="s">
        <v>10271</v>
      </c>
      <c r="C95" s="162"/>
      <c r="D95" s="179"/>
      <c r="E95" s="179"/>
      <c r="F95" s="244">
        <f t="shared" ca="1" si="2"/>
        <v>0</v>
      </c>
      <c r="G95" s="244">
        <f t="shared" ca="1" si="3"/>
        <v>0</v>
      </c>
    </row>
    <row r="96" spans="1:7" ht="15">
      <c r="A96" s="177" t="s">
        <v>10305</v>
      </c>
      <c r="B96" s="178" t="s">
        <v>10306</v>
      </c>
      <c r="C96" s="162"/>
      <c r="D96" s="179"/>
      <c r="E96" s="179"/>
      <c r="F96" s="244">
        <f t="shared" ca="1" si="2"/>
        <v>0</v>
      </c>
      <c r="G96" s="244">
        <f t="shared" ca="1" si="3"/>
        <v>0</v>
      </c>
    </row>
    <row r="97" spans="1:7" ht="15">
      <c r="A97" s="177" t="s">
        <v>10307</v>
      </c>
      <c r="B97" s="178" t="s">
        <v>10308</v>
      </c>
      <c r="C97" s="162"/>
      <c r="D97" s="179"/>
      <c r="E97" s="179"/>
      <c r="F97" s="244">
        <f t="shared" ca="1" si="2"/>
        <v>0</v>
      </c>
      <c r="G97" s="244">
        <f t="shared" ca="1" si="3"/>
        <v>0</v>
      </c>
    </row>
    <row r="98" spans="1:7" ht="15">
      <c r="A98" s="177" t="s">
        <v>10309</v>
      </c>
      <c r="B98" s="178" t="s">
        <v>10310</v>
      </c>
      <c r="C98" s="162"/>
      <c r="D98" s="179"/>
      <c r="E98" s="179"/>
      <c r="F98" s="244">
        <f t="shared" ca="1" si="2"/>
        <v>0</v>
      </c>
      <c r="G98" s="244">
        <f t="shared" ca="1" si="3"/>
        <v>0</v>
      </c>
    </row>
    <row r="99" spans="1:7" ht="15">
      <c r="A99" s="177" t="s">
        <v>10311</v>
      </c>
      <c r="B99" s="178" t="s">
        <v>10312</v>
      </c>
      <c r="C99" s="162"/>
      <c r="D99" s="179"/>
      <c r="E99" s="179"/>
      <c r="F99" s="244">
        <f t="shared" ca="1" si="2"/>
        <v>0</v>
      </c>
      <c r="G99" s="244">
        <f t="shared" ca="1" si="3"/>
        <v>0</v>
      </c>
    </row>
    <row r="100" spans="1:7" ht="15">
      <c r="A100" s="177" t="s">
        <v>10313</v>
      </c>
      <c r="B100" s="181" t="s">
        <v>10200</v>
      </c>
      <c r="C100" s="162"/>
      <c r="D100" s="179"/>
      <c r="E100" s="179"/>
      <c r="F100" s="244">
        <f t="shared" ca="1" si="2"/>
        <v>0</v>
      </c>
      <c r="G100" s="244">
        <f t="shared" ca="1" si="3"/>
        <v>0</v>
      </c>
    </row>
    <row r="101" spans="1:7" ht="15">
      <c r="A101" s="177" t="s">
        <v>10314</v>
      </c>
      <c r="B101" s="181" t="s">
        <v>10315</v>
      </c>
      <c r="C101" s="162"/>
      <c r="D101" s="179"/>
      <c r="E101" s="179"/>
      <c r="F101" s="244">
        <f t="shared" ca="1" si="2"/>
        <v>0</v>
      </c>
      <c r="G101" s="244">
        <f t="shared" ca="1" si="3"/>
        <v>0</v>
      </c>
    </row>
    <row r="102" spans="1:7" ht="15">
      <c r="A102" s="177" t="s">
        <v>10316</v>
      </c>
      <c r="B102" s="178" t="s">
        <v>10182</v>
      </c>
      <c r="C102" s="162">
        <v>889</v>
      </c>
      <c r="D102" s="179">
        <v>956</v>
      </c>
      <c r="E102" s="179">
        <v>1093</v>
      </c>
      <c r="F102" s="244">
        <f t="shared" ca="1" si="2"/>
        <v>1.2294713160854893</v>
      </c>
      <c r="G102" s="244">
        <f t="shared" ca="1" si="3"/>
        <v>1.143305439330544</v>
      </c>
    </row>
    <row r="103" spans="1:7" ht="15">
      <c r="A103" s="177" t="s">
        <v>10317</v>
      </c>
      <c r="B103" s="178" t="s">
        <v>10184</v>
      </c>
      <c r="C103" s="162"/>
      <c r="D103" s="179"/>
      <c r="E103" s="179"/>
      <c r="F103" s="244">
        <f t="shared" ca="1" si="2"/>
        <v>0</v>
      </c>
      <c r="G103" s="244">
        <f t="shared" ca="1" si="3"/>
        <v>0</v>
      </c>
    </row>
    <row r="104" spans="1:7" ht="15">
      <c r="A104" s="177" t="s">
        <v>10318</v>
      </c>
      <c r="B104" s="178" t="s">
        <v>10186</v>
      </c>
      <c r="C104" s="162"/>
      <c r="D104" s="179"/>
      <c r="E104" s="179"/>
      <c r="F104" s="244">
        <f t="shared" ca="1" si="2"/>
        <v>0</v>
      </c>
      <c r="G104" s="244">
        <f t="shared" ca="1" si="3"/>
        <v>0</v>
      </c>
    </row>
    <row r="105" spans="1:7" ht="15">
      <c r="A105" s="177" t="s">
        <v>10319</v>
      </c>
      <c r="B105" s="181" t="s">
        <v>10320</v>
      </c>
      <c r="C105" s="162">
        <v>164</v>
      </c>
      <c r="D105" s="179">
        <v>272</v>
      </c>
      <c r="E105" s="179">
        <v>200</v>
      </c>
      <c r="F105" s="244">
        <f t="shared" ca="1" si="2"/>
        <v>1.2195121951219512</v>
      </c>
      <c r="G105" s="244">
        <f t="shared" ca="1" si="3"/>
        <v>0.73529411764705888</v>
      </c>
    </row>
    <row r="106" spans="1:7" ht="15">
      <c r="A106" s="177" t="s">
        <v>10321</v>
      </c>
      <c r="B106" s="181" t="s">
        <v>10322</v>
      </c>
      <c r="C106" s="162"/>
      <c r="D106" s="179"/>
      <c r="E106" s="179"/>
      <c r="F106" s="244">
        <f t="shared" ca="1" si="2"/>
        <v>0</v>
      </c>
      <c r="G106" s="244">
        <f t="shared" ca="1" si="3"/>
        <v>0</v>
      </c>
    </row>
    <row r="107" spans="1:7" ht="15">
      <c r="A107" s="177" t="s">
        <v>10323</v>
      </c>
      <c r="B107" s="181" t="s">
        <v>10324</v>
      </c>
      <c r="C107" s="162">
        <v>40</v>
      </c>
      <c r="D107" s="179">
        <v>30</v>
      </c>
      <c r="E107" s="179">
        <v>40</v>
      </c>
      <c r="F107" s="244">
        <f t="shared" ca="1" si="2"/>
        <v>1</v>
      </c>
      <c r="G107" s="244">
        <f t="shared" ca="1" si="3"/>
        <v>1.3333333333333333</v>
      </c>
    </row>
    <row r="108" spans="1:7" ht="15">
      <c r="A108" s="177" t="s">
        <v>10325</v>
      </c>
      <c r="B108" s="178" t="s">
        <v>10200</v>
      </c>
      <c r="C108" s="162"/>
      <c r="D108" s="179"/>
      <c r="E108" s="179"/>
      <c r="F108" s="244">
        <f t="shared" ca="1" si="2"/>
        <v>0</v>
      </c>
      <c r="G108" s="244">
        <f t="shared" ca="1" si="3"/>
        <v>0</v>
      </c>
    </row>
    <row r="109" spans="1:7" ht="15">
      <c r="A109" s="177" t="s">
        <v>10326</v>
      </c>
      <c r="B109" s="178" t="s">
        <v>10327</v>
      </c>
      <c r="C109" s="162">
        <v>369</v>
      </c>
      <c r="D109" s="179">
        <v>391</v>
      </c>
      <c r="E109" s="179">
        <v>69</v>
      </c>
      <c r="F109" s="244">
        <f t="shared" ca="1" si="2"/>
        <v>0.18699186991869918</v>
      </c>
      <c r="G109" s="244">
        <f t="shared" ca="1" si="3"/>
        <v>0.17647058823529413</v>
      </c>
    </row>
    <row r="110" spans="1:7" ht="15">
      <c r="A110" s="177" t="s">
        <v>10328</v>
      </c>
      <c r="B110" s="178" t="s">
        <v>10182</v>
      </c>
      <c r="C110" s="162">
        <v>279</v>
      </c>
      <c r="D110" s="179">
        <v>269</v>
      </c>
      <c r="E110" s="179">
        <v>242</v>
      </c>
      <c r="F110" s="244">
        <f t="shared" ca="1" si="2"/>
        <v>0.86738351254480284</v>
      </c>
      <c r="G110" s="244">
        <f t="shared" ca="1" si="3"/>
        <v>0.8996282527881041</v>
      </c>
    </row>
    <row r="111" spans="1:7" ht="15">
      <c r="A111" s="177" t="s">
        <v>10329</v>
      </c>
      <c r="B111" s="178" t="s">
        <v>10184</v>
      </c>
      <c r="C111" s="162"/>
      <c r="D111" s="179"/>
      <c r="E111" s="179"/>
      <c r="F111" s="244">
        <f t="shared" ca="1" si="2"/>
        <v>0</v>
      </c>
      <c r="G111" s="244">
        <f t="shared" ca="1" si="3"/>
        <v>0</v>
      </c>
    </row>
    <row r="112" spans="1:7" ht="15">
      <c r="A112" s="177" t="s">
        <v>10330</v>
      </c>
      <c r="B112" s="178" t="s">
        <v>10186</v>
      </c>
      <c r="C112" s="162"/>
      <c r="D112" s="179"/>
      <c r="E112" s="179"/>
      <c r="F112" s="244">
        <f t="shared" ca="1" si="2"/>
        <v>0</v>
      </c>
      <c r="G112" s="244">
        <f t="shared" ca="1" si="3"/>
        <v>0</v>
      </c>
    </row>
    <row r="113" spans="1:7" ht="15">
      <c r="A113" s="177" t="s">
        <v>10331</v>
      </c>
      <c r="B113" s="181" t="s">
        <v>10332</v>
      </c>
      <c r="C113" s="162">
        <v>25</v>
      </c>
      <c r="D113" s="179">
        <v>11</v>
      </c>
      <c r="E113" s="179">
        <v>18</v>
      </c>
      <c r="F113" s="244">
        <f t="shared" ca="1" si="2"/>
        <v>0.72</v>
      </c>
      <c r="G113" s="244">
        <f t="shared" ca="1" si="3"/>
        <v>1.6363636363636365</v>
      </c>
    </row>
    <row r="114" spans="1:7" ht="15">
      <c r="A114" s="177" t="s">
        <v>10333</v>
      </c>
      <c r="B114" s="181" t="s">
        <v>10334</v>
      </c>
      <c r="C114" s="162"/>
      <c r="D114" s="179"/>
      <c r="E114" s="179"/>
      <c r="F114" s="244">
        <f t="shared" ca="1" si="2"/>
        <v>0</v>
      </c>
      <c r="G114" s="244">
        <f t="shared" ca="1" si="3"/>
        <v>0</v>
      </c>
    </row>
    <row r="115" spans="1:7" ht="15">
      <c r="A115" s="177" t="s">
        <v>10335</v>
      </c>
      <c r="B115" s="181" t="s">
        <v>10336</v>
      </c>
      <c r="C115" s="162"/>
      <c r="D115" s="179"/>
      <c r="E115" s="179"/>
      <c r="F115" s="244">
        <f t="shared" ca="1" si="2"/>
        <v>0</v>
      </c>
      <c r="G115" s="244">
        <f t="shared" ca="1" si="3"/>
        <v>0</v>
      </c>
    </row>
    <row r="116" spans="1:7" ht="15">
      <c r="A116" s="177" t="s">
        <v>10337</v>
      </c>
      <c r="B116" s="178" t="s">
        <v>10338</v>
      </c>
      <c r="C116" s="162"/>
      <c r="D116" s="179"/>
      <c r="E116" s="179"/>
      <c r="F116" s="244">
        <f t="shared" ca="1" si="2"/>
        <v>0</v>
      </c>
      <c r="G116" s="244">
        <f t="shared" ca="1" si="3"/>
        <v>0</v>
      </c>
    </row>
    <row r="117" spans="1:7" ht="15">
      <c r="A117" s="177" t="s">
        <v>10339</v>
      </c>
      <c r="B117" s="178" t="s">
        <v>10340</v>
      </c>
      <c r="C117" s="162"/>
      <c r="D117" s="179">
        <v>160</v>
      </c>
      <c r="E117" s="179"/>
      <c r="F117" s="244">
        <f t="shared" ca="1" si="2"/>
        <v>0</v>
      </c>
      <c r="G117" s="244">
        <f t="shared" ca="1" si="3"/>
        <v>0</v>
      </c>
    </row>
    <row r="118" spans="1:7" ht="15">
      <c r="A118" s="177" t="s">
        <v>10341</v>
      </c>
      <c r="B118" s="178" t="s">
        <v>10200</v>
      </c>
      <c r="C118" s="162">
        <v>52</v>
      </c>
      <c r="D118" s="179">
        <v>51</v>
      </c>
      <c r="E118" s="179">
        <v>50</v>
      </c>
      <c r="F118" s="244">
        <f t="shared" ca="1" si="2"/>
        <v>0.96153846153846156</v>
      </c>
      <c r="G118" s="244">
        <f t="shared" ca="1" si="3"/>
        <v>0.98039215686274506</v>
      </c>
    </row>
    <row r="119" spans="1:7" ht="15">
      <c r="A119" s="177" t="s">
        <v>10342</v>
      </c>
      <c r="B119" s="181" t="s">
        <v>10343</v>
      </c>
      <c r="C119" s="162">
        <v>546</v>
      </c>
      <c r="D119" s="179">
        <v>544</v>
      </c>
      <c r="E119" s="179">
        <v>794</v>
      </c>
      <c r="F119" s="244">
        <f t="shared" ca="1" si="2"/>
        <v>1.4542124542124542</v>
      </c>
      <c r="G119" s="244">
        <f t="shared" ca="1" si="3"/>
        <v>1.4595588235294117</v>
      </c>
    </row>
    <row r="120" spans="1:7" ht="15">
      <c r="A120" s="177" t="s">
        <v>10344</v>
      </c>
      <c r="B120" s="181" t="s">
        <v>10182</v>
      </c>
      <c r="C120" s="162"/>
      <c r="D120" s="179"/>
      <c r="E120" s="179"/>
      <c r="F120" s="244">
        <f t="shared" ca="1" si="2"/>
        <v>0</v>
      </c>
      <c r="G120" s="244">
        <f t="shared" ca="1" si="3"/>
        <v>0</v>
      </c>
    </row>
    <row r="121" spans="1:7" ht="15">
      <c r="A121" s="177" t="s">
        <v>10345</v>
      </c>
      <c r="B121" s="182" t="s">
        <v>10184</v>
      </c>
      <c r="C121" s="162"/>
      <c r="D121" s="179"/>
      <c r="E121" s="179"/>
      <c r="F121" s="244">
        <f t="shared" ca="1" si="2"/>
        <v>0</v>
      </c>
      <c r="G121" s="244">
        <f t="shared" ca="1" si="3"/>
        <v>0</v>
      </c>
    </row>
    <row r="122" spans="1:7" ht="15">
      <c r="A122" s="177" t="s">
        <v>10346</v>
      </c>
      <c r="B122" s="178" t="s">
        <v>10186</v>
      </c>
      <c r="C122" s="162"/>
      <c r="D122" s="179"/>
      <c r="E122" s="179"/>
      <c r="F122" s="244">
        <f t="shared" ca="1" si="2"/>
        <v>0</v>
      </c>
      <c r="G122" s="244">
        <f t="shared" ca="1" si="3"/>
        <v>0</v>
      </c>
    </row>
    <row r="123" spans="1:7" ht="15">
      <c r="A123" s="177" t="s">
        <v>10347</v>
      </c>
      <c r="B123" s="178" t="s">
        <v>10348</v>
      </c>
      <c r="C123" s="162"/>
      <c r="D123" s="179"/>
      <c r="E123" s="179"/>
      <c r="F123" s="244">
        <f t="shared" ca="1" si="2"/>
        <v>0</v>
      </c>
      <c r="G123" s="244">
        <f t="shared" ca="1" si="3"/>
        <v>0</v>
      </c>
    </row>
    <row r="124" spans="1:7" ht="15">
      <c r="A124" s="177" t="s">
        <v>10349</v>
      </c>
      <c r="B124" s="178" t="s">
        <v>10350</v>
      </c>
      <c r="C124" s="162"/>
      <c r="D124" s="179"/>
      <c r="E124" s="179"/>
      <c r="F124" s="244">
        <f t="shared" ca="1" si="2"/>
        <v>0</v>
      </c>
      <c r="G124" s="244">
        <f t="shared" ca="1" si="3"/>
        <v>0</v>
      </c>
    </row>
    <row r="125" spans="1:7" ht="15">
      <c r="A125" s="177" t="s">
        <v>10351</v>
      </c>
      <c r="B125" s="181" t="s">
        <v>10352</v>
      </c>
      <c r="C125" s="162"/>
      <c r="D125" s="179"/>
      <c r="E125" s="179"/>
      <c r="F125" s="244">
        <f t="shared" ca="1" si="2"/>
        <v>0</v>
      </c>
      <c r="G125" s="244">
        <f t="shared" ca="1" si="3"/>
        <v>0</v>
      </c>
    </row>
    <row r="126" spans="1:7" ht="15">
      <c r="A126" s="177" t="s">
        <v>10353</v>
      </c>
      <c r="B126" s="178" t="s">
        <v>10354</v>
      </c>
      <c r="C126" s="162"/>
      <c r="D126" s="179"/>
      <c r="E126" s="179"/>
      <c r="F126" s="244">
        <f t="shared" ca="1" si="2"/>
        <v>0</v>
      </c>
      <c r="G126" s="244">
        <f t="shared" ca="1" si="3"/>
        <v>0</v>
      </c>
    </row>
    <row r="127" spans="1:7" ht="15">
      <c r="A127" s="177" t="s">
        <v>10355</v>
      </c>
      <c r="B127" s="178" t="s">
        <v>10356</v>
      </c>
      <c r="C127" s="162"/>
      <c r="D127" s="179"/>
      <c r="E127" s="179"/>
      <c r="F127" s="244">
        <f t="shared" ca="1" si="2"/>
        <v>0</v>
      </c>
      <c r="G127" s="244">
        <f t="shared" ca="1" si="3"/>
        <v>0</v>
      </c>
    </row>
    <row r="128" spans="1:7" ht="15">
      <c r="A128" s="177" t="s">
        <v>10357</v>
      </c>
      <c r="B128" s="178" t="s">
        <v>10358</v>
      </c>
      <c r="C128" s="162"/>
      <c r="D128" s="179"/>
      <c r="E128" s="179"/>
      <c r="F128" s="244">
        <f t="shared" ca="1" si="2"/>
        <v>0</v>
      </c>
      <c r="G128" s="244">
        <f t="shared" ca="1" si="3"/>
        <v>0</v>
      </c>
    </row>
    <row r="129" spans="1:7" ht="15">
      <c r="A129" s="177" t="s">
        <v>10359</v>
      </c>
      <c r="B129" s="178" t="s">
        <v>10200</v>
      </c>
      <c r="C129" s="162"/>
      <c r="D129" s="179"/>
      <c r="E129" s="179"/>
      <c r="F129" s="244">
        <f t="shared" ca="1" si="2"/>
        <v>0</v>
      </c>
      <c r="G129" s="244">
        <f t="shared" ca="1" si="3"/>
        <v>0</v>
      </c>
    </row>
    <row r="130" spans="1:7" ht="15">
      <c r="A130" s="177" t="s">
        <v>10360</v>
      </c>
      <c r="B130" s="178" t="s">
        <v>10361</v>
      </c>
      <c r="C130" s="162"/>
      <c r="D130" s="179"/>
      <c r="E130" s="179"/>
      <c r="F130" s="244">
        <f t="shared" ca="1" si="2"/>
        <v>0</v>
      </c>
      <c r="G130" s="244">
        <f t="shared" ca="1" si="3"/>
        <v>0</v>
      </c>
    </row>
    <row r="131" spans="1:7" ht="15">
      <c r="A131" s="177" t="s">
        <v>10362</v>
      </c>
      <c r="B131" s="178" t="s">
        <v>10182</v>
      </c>
      <c r="C131" s="162"/>
      <c r="D131" s="179"/>
      <c r="E131" s="179"/>
      <c r="F131" s="244">
        <f t="shared" ca="1" si="2"/>
        <v>0</v>
      </c>
      <c r="G131" s="244">
        <f t="shared" ca="1" si="3"/>
        <v>0</v>
      </c>
    </row>
    <row r="132" spans="1:7" ht="15">
      <c r="A132" s="177" t="s">
        <v>10363</v>
      </c>
      <c r="B132" s="178" t="s">
        <v>10184</v>
      </c>
      <c r="C132" s="162"/>
      <c r="D132" s="179"/>
      <c r="E132" s="179"/>
      <c r="F132" s="244">
        <f t="shared" ca="1" si="2"/>
        <v>0</v>
      </c>
      <c r="G132" s="244">
        <f t="shared" ca="1" si="3"/>
        <v>0</v>
      </c>
    </row>
    <row r="133" spans="1:7" ht="15">
      <c r="A133" s="177" t="s">
        <v>10364</v>
      </c>
      <c r="B133" s="181" t="s">
        <v>10186</v>
      </c>
      <c r="C133" s="162"/>
      <c r="D133" s="179"/>
      <c r="E133" s="179"/>
      <c r="F133" s="244">
        <f t="shared" ca="1" si="2"/>
        <v>0</v>
      </c>
      <c r="G133" s="244">
        <f t="shared" ca="1" si="3"/>
        <v>0</v>
      </c>
    </row>
    <row r="134" spans="1:7" ht="15">
      <c r="A134" s="177" t="s">
        <v>10365</v>
      </c>
      <c r="B134" s="181" t="s">
        <v>10366</v>
      </c>
      <c r="C134" s="162"/>
      <c r="D134" s="179"/>
      <c r="E134" s="179"/>
      <c r="F134" s="244">
        <f t="shared" ca="1" si="2"/>
        <v>0</v>
      </c>
      <c r="G134" s="244">
        <f t="shared" ca="1" si="3"/>
        <v>0</v>
      </c>
    </row>
    <row r="135" spans="1:7" ht="15">
      <c r="A135" s="177" t="s">
        <v>10367</v>
      </c>
      <c r="B135" s="181" t="s">
        <v>10200</v>
      </c>
      <c r="C135" s="162"/>
      <c r="D135" s="179"/>
      <c r="E135" s="179"/>
      <c r="F135" s="244">
        <f t="shared" ca="1" si="2"/>
        <v>0</v>
      </c>
      <c r="G135" s="244">
        <f t="shared" ca="1" si="3"/>
        <v>0</v>
      </c>
    </row>
    <row r="136" spans="1:7" ht="15">
      <c r="A136" s="177" t="s">
        <v>10368</v>
      </c>
      <c r="B136" s="247" t="s">
        <v>10369</v>
      </c>
      <c r="C136" s="162">
        <v>146</v>
      </c>
      <c r="D136" s="179">
        <v>86</v>
      </c>
      <c r="E136" s="179">
        <v>52</v>
      </c>
      <c r="F136" s="244">
        <f t="shared" ca="1" si="2"/>
        <v>0.35616438356164382</v>
      </c>
      <c r="G136" s="244">
        <f t="shared" ca="1" si="3"/>
        <v>0.60465116279069764</v>
      </c>
    </row>
    <row r="137" spans="1:7" ht="15">
      <c r="A137" s="177" t="s">
        <v>10370</v>
      </c>
      <c r="B137" s="178" t="s">
        <v>10182</v>
      </c>
      <c r="C137" s="162"/>
      <c r="D137" s="179"/>
      <c r="E137" s="179"/>
      <c r="F137" s="244">
        <f t="shared" ca="1" si="2"/>
        <v>0</v>
      </c>
      <c r="G137" s="244">
        <f t="shared" ca="1" si="3"/>
        <v>0</v>
      </c>
    </row>
    <row r="138" spans="1:7" ht="15">
      <c r="A138" s="177" t="s">
        <v>10371</v>
      </c>
      <c r="B138" s="181" t="s">
        <v>10184</v>
      </c>
      <c r="C138" s="162"/>
      <c r="D138" s="179"/>
      <c r="E138" s="179"/>
      <c r="F138" s="244">
        <f t="shared" ref="F138:F201" ca="1" si="4">IFERROR(OFFSET(F138,0,-1)/OFFSET(F138,0,-3),)</f>
        <v>0</v>
      </c>
      <c r="G138" s="244">
        <f t="shared" ref="G138:G201" ca="1" si="5">IFERROR(OFFSET(F138,0,-1)/OFFSET(F138,0,-2),)</f>
        <v>0</v>
      </c>
    </row>
    <row r="139" spans="1:7" ht="15">
      <c r="A139" s="177" t="s">
        <v>10372</v>
      </c>
      <c r="B139" s="181" t="s">
        <v>10186</v>
      </c>
      <c r="C139" s="162"/>
      <c r="D139" s="179"/>
      <c r="E139" s="179"/>
      <c r="F139" s="244">
        <f t="shared" ca="1" si="4"/>
        <v>0</v>
      </c>
      <c r="G139" s="244">
        <f t="shared" ca="1" si="5"/>
        <v>0</v>
      </c>
    </row>
    <row r="140" spans="1:7" ht="15">
      <c r="A140" s="177" t="s">
        <v>10373</v>
      </c>
      <c r="B140" s="181" t="s">
        <v>10374</v>
      </c>
      <c r="C140" s="162"/>
      <c r="D140" s="179"/>
      <c r="E140" s="179"/>
      <c r="F140" s="244">
        <f t="shared" ca="1" si="4"/>
        <v>0</v>
      </c>
      <c r="G140" s="244">
        <f t="shared" ca="1" si="5"/>
        <v>0</v>
      </c>
    </row>
    <row r="141" spans="1:7" ht="15">
      <c r="A141" s="177" t="s">
        <v>10375</v>
      </c>
      <c r="B141" s="182" t="s">
        <v>10376</v>
      </c>
      <c r="C141" s="162"/>
      <c r="D141" s="179"/>
      <c r="E141" s="179"/>
      <c r="F141" s="244">
        <f t="shared" ca="1" si="4"/>
        <v>0</v>
      </c>
      <c r="G141" s="244">
        <f t="shared" ca="1" si="5"/>
        <v>0</v>
      </c>
    </row>
    <row r="142" spans="1:7" ht="15">
      <c r="A142" s="177" t="s">
        <v>10377</v>
      </c>
      <c r="B142" s="178" t="s">
        <v>10200</v>
      </c>
      <c r="C142" s="162"/>
      <c r="D142" s="179"/>
      <c r="E142" s="179"/>
      <c r="F142" s="244">
        <f t="shared" ca="1" si="4"/>
        <v>0</v>
      </c>
      <c r="G142" s="244">
        <f t="shared" ca="1" si="5"/>
        <v>0</v>
      </c>
    </row>
    <row r="143" spans="1:7" ht="15">
      <c r="A143" s="177" t="s">
        <v>10378</v>
      </c>
      <c r="B143" s="178" t="s">
        <v>10379</v>
      </c>
      <c r="C143" s="162"/>
      <c r="D143" s="179"/>
      <c r="E143" s="179"/>
      <c r="F143" s="244">
        <f t="shared" ca="1" si="4"/>
        <v>0</v>
      </c>
      <c r="G143" s="244">
        <f t="shared" ca="1" si="5"/>
        <v>0</v>
      </c>
    </row>
    <row r="144" spans="1:7" ht="15">
      <c r="A144" s="177" t="s">
        <v>10380</v>
      </c>
      <c r="B144" s="181" t="s">
        <v>10182</v>
      </c>
      <c r="C144" s="162">
        <v>158</v>
      </c>
      <c r="D144" s="179">
        <v>107</v>
      </c>
      <c r="E144" s="179">
        <v>146</v>
      </c>
      <c r="F144" s="244">
        <f t="shared" ca="1" si="4"/>
        <v>0.92405063291139244</v>
      </c>
      <c r="G144" s="244">
        <f t="shared" ca="1" si="5"/>
        <v>1.3644859813084111</v>
      </c>
    </row>
    <row r="145" spans="1:7" ht="15">
      <c r="A145" s="177" t="s">
        <v>10381</v>
      </c>
      <c r="B145" s="181" t="s">
        <v>10184</v>
      </c>
      <c r="C145" s="162"/>
      <c r="D145" s="179"/>
      <c r="E145" s="179"/>
      <c r="F145" s="244">
        <f t="shared" ca="1" si="4"/>
        <v>0</v>
      </c>
      <c r="G145" s="244">
        <f t="shared" ca="1" si="5"/>
        <v>0</v>
      </c>
    </row>
    <row r="146" spans="1:7" ht="15">
      <c r="A146" s="177" t="s">
        <v>10382</v>
      </c>
      <c r="B146" s="178" t="s">
        <v>10186</v>
      </c>
      <c r="C146" s="162"/>
      <c r="D146" s="179"/>
      <c r="E146" s="179"/>
      <c r="F146" s="244">
        <f t="shared" ca="1" si="4"/>
        <v>0</v>
      </c>
      <c r="G146" s="244">
        <f t="shared" ca="1" si="5"/>
        <v>0</v>
      </c>
    </row>
    <row r="147" spans="1:7" ht="15">
      <c r="A147" s="177" t="s">
        <v>10383</v>
      </c>
      <c r="B147" s="178" t="s">
        <v>10384</v>
      </c>
      <c r="C147" s="162"/>
      <c r="D147" s="179"/>
      <c r="E147" s="179"/>
      <c r="F147" s="244">
        <f t="shared" ca="1" si="4"/>
        <v>0</v>
      </c>
      <c r="G147" s="244">
        <f t="shared" ca="1" si="5"/>
        <v>0</v>
      </c>
    </row>
    <row r="148" spans="1:7" ht="15">
      <c r="A148" s="177" t="s">
        <v>10385</v>
      </c>
      <c r="B148" s="178" t="s">
        <v>10386</v>
      </c>
      <c r="C148" s="162">
        <v>26</v>
      </c>
      <c r="D148" s="179">
        <v>20</v>
      </c>
      <c r="E148" s="179">
        <v>10</v>
      </c>
      <c r="F148" s="244">
        <f t="shared" ca="1" si="4"/>
        <v>0.38461538461538464</v>
      </c>
      <c r="G148" s="244">
        <f t="shared" ca="1" si="5"/>
        <v>0.5</v>
      </c>
    </row>
    <row r="149" spans="1:7" ht="15">
      <c r="A149" s="177" t="s">
        <v>10387</v>
      </c>
      <c r="B149" s="181" t="s">
        <v>10182</v>
      </c>
      <c r="C149" s="162">
        <v>38</v>
      </c>
      <c r="D149" s="179">
        <v>39</v>
      </c>
      <c r="E149" s="179">
        <v>42</v>
      </c>
      <c r="F149" s="244">
        <f t="shared" ca="1" si="4"/>
        <v>1.1052631578947369</v>
      </c>
      <c r="G149" s="244">
        <f t="shared" ca="1" si="5"/>
        <v>1.0769230769230769</v>
      </c>
    </row>
    <row r="150" spans="1:7" ht="15">
      <c r="A150" s="177" t="s">
        <v>10388</v>
      </c>
      <c r="B150" s="181" t="s">
        <v>10184</v>
      </c>
      <c r="C150" s="162"/>
      <c r="D150" s="179"/>
      <c r="E150" s="179"/>
      <c r="F150" s="244">
        <f t="shared" ca="1" si="4"/>
        <v>0</v>
      </c>
      <c r="G150" s="244">
        <f t="shared" ca="1" si="5"/>
        <v>0</v>
      </c>
    </row>
    <row r="151" spans="1:7" ht="15">
      <c r="A151" s="177" t="s">
        <v>10389</v>
      </c>
      <c r="B151" s="182" t="s">
        <v>10186</v>
      </c>
      <c r="C151" s="162"/>
      <c r="D151" s="179"/>
      <c r="E151" s="179"/>
      <c r="F151" s="244">
        <f t="shared" ca="1" si="4"/>
        <v>0</v>
      </c>
      <c r="G151" s="244">
        <f t="shared" ca="1" si="5"/>
        <v>0</v>
      </c>
    </row>
    <row r="152" spans="1:7" ht="15">
      <c r="A152" s="177" t="s">
        <v>10390</v>
      </c>
      <c r="B152" s="178" t="s">
        <v>10211</v>
      </c>
      <c r="C152" s="162"/>
      <c r="D152" s="179"/>
      <c r="E152" s="179"/>
      <c r="F152" s="244">
        <f t="shared" ca="1" si="4"/>
        <v>0</v>
      </c>
      <c r="G152" s="244">
        <f t="shared" ca="1" si="5"/>
        <v>0</v>
      </c>
    </row>
    <row r="153" spans="1:7" ht="15">
      <c r="A153" s="177" t="s">
        <v>10391</v>
      </c>
      <c r="B153" s="178" t="s">
        <v>10200</v>
      </c>
      <c r="C153" s="162"/>
      <c r="D153" s="179"/>
      <c r="E153" s="179"/>
      <c r="F153" s="244">
        <f t="shared" ca="1" si="4"/>
        <v>0</v>
      </c>
      <c r="G153" s="244">
        <f t="shared" ca="1" si="5"/>
        <v>0</v>
      </c>
    </row>
    <row r="154" spans="1:7" ht="15">
      <c r="A154" s="177" t="s">
        <v>10392</v>
      </c>
      <c r="B154" s="178" t="s">
        <v>10393</v>
      </c>
      <c r="C154" s="162">
        <v>3</v>
      </c>
      <c r="D154" s="179">
        <v>0</v>
      </c>
      <c r="E154" s="179"/>
      <c r="F154" s="244">
        <f t="shared" ca="1" si="4"/>
        <v>0</v>
      </c>
      <c r="G154" s="244">
        <f t="shared" ca="1" si="5"/>
        <v>0</v>
      </c>
    </row>
    <row r="155" spans="1:7" ht="15">
      <c r="A155" s="177" t="s">
        <v>10394</v>
      </c>
      <c r="B155" s="181" t="s">
        <v>10182</v>
      </c>
      <c r="C155" s="162">
        <v>249</v>
      </c>
      <c r="D155" s="179">
        <v>424</v>
      </c>
      <c r="E155" s="179">
        <v>517</v>
      </c>
      <c r="F155" s="244">
        <f t="shared" ca="1" si="4"/>
        <v>2.0763052208835342</v>
      </c>
      <c r="G155" s="244">
        <f t="shared" ca="1" si="5"/>
        <v>1.2193396226415094</v>
      </c>
    </row>
    <row r="156" spans="1:7" ht="15">
      <c r="A156" s="177" t="s">
        <v>10395</v>
      </c>
      <c r="B156" s="181" t="s">
        <v>10184</v>
      </c>
      <c r="C156" s="162"/>
      <c r="D156" s="179"/>
      <c r="E156" s="179"/>
      <c r="F156" s="244">
        <f t="shared" ca="1" si="4"/>
        <v>0</v>
      </c>
      <c r="G156" s="244">
        <f t="shared" ca="1" si="5"/>
        <v>0</v>
      </c>
    </row>
    <row r="157" spans="1:7" ht="15">
      <c r="A157" s="177" t="s">
        <v>10396</v>
      </c>
      <c r="B157" s="178" t="s">
        <v>10186</v>
      </c>
      <c r="C157" s="162"/>
      <c r="D157" s="179"/>
      <c r="E157" s="179"/>
      <c r="F157" s="244">
        <f t="shared" ca="1" si="4"/>
        <v>0</v>
      </c>
      <c r="G157" s="244">
        <f t="shared" ca="1" si="5"/>
        <v>0</v>
      </c>
    </row>
    <row r="158" spans="1:7" ht="15">
      <c r="A158" s="177" t="s">
        <v>10397</v>
      </c>
      <c r="B158" s="178" t="s">
        <v>10398</v>
      </c>
      <c r="C158" s="162">
        <v>45</v>
      </c>
      <c r="D158" s="179"/>
      <c r="E158" s="179">
        <v>30</v>
      </c>
      <c r="F158" s="244">
        <f t="shared" ca="1" si="4"/>
        <v>0.66666666666666663</v>
      </c>
      <c r="G158" s="244">
        <f t="shared" ca="1" si="5"/>
        <v>0</v>
      </c>
    </row>
    <row r="159" spans="1:7" ht="15">
      <c r="A159" s="177" t="s">
        <v>10399</v>
      </c>
      <c r="B159" s="181" t="s">
        <v>10200</v>
      </c>
      <c r="C159" s="162"/>
      <c r="D159" s="179"/>
      <c r="E159" s="179"/>
      <c r="F159" s="244">
        <f t="shared" ca="1" si="4"/>
        <v>0</v>
      </c>
      <c r="G159" s="244">
        <f t="shared" ca="1" si="5"/>
        <v>0</v>
      </c>
    </row>
    <row r="160" spans="1:7" ht="15">
      <c r="A160" s="177" t="s">
        <v>10400</v>
      </c>
      <c r="B160" s="181" t="s">
        <v>10401</v>
      </c>
      <c r="C160" s="162">
        <v>20</v>
      </c>
      <c r="D160" s="179">
        <v>9</v>
      </c>
      <c r="E160" s="179">
        <v>61</v>
      </c>
      <c r="F160" s="244">
        <f t="shared" ca="1" si="4"/>
        <v>3.05</v>
      </c>
      <c r="G160" s="244">
        <f t="shared" ca="1" si="5"/>
        <v>6.7777777777777777</v>
      </c>
    </row>
    <row r="161" spans="1:7" ht="15">
      <c r="A161" s="177" t="s">
        <v>10402</v>
      </c>
      <c r="B161" s="181" t="s">
        <v>10182</v>
      </c>
      <c r="C161" s="162">
        <v>474</v>
      </c>
      <c r="D161" s="179">
        <v>491</v>
      </c>
      <c r="E161" s="179">
        <v>395</v>
      </c>
      <c r="F161" s="244">
        <f t="shared" ca="1" si="4"/>
        <v>0.83333333333333337</v>
      </c>
      <c r="G161" s="244">
        <f t="shared" ca="1" si="5"/>
        <v>0.8044806517311609</v>
      </c>
    </row>
    <row r="162" spans="1:7" ht="15">
      <c r="A162" s="177" t="s">
        <v>10403</v>
      </c>
      <c r="B162" s="178" t="s">
        <v>10184</v>
      </c>
      <c r="C162" s="162"/>
      <c r="D162" s="179"/>
      <c r="E162" s="179"/>
      <c r="F162" s="244">
        <f t="shared" ca="1" si="4"/>
        <v>0</v>
      </c>
      <c r="G162" s="244">
        <f t="shared" ca="1" si="5"/>
        <v>0</v>
      </c>
    </row>
    <row r="163" spans="1:7" ht="15">
      <c r="A163" s="177" t="s">
        <v>10404</v>
      </c>
      <c r="B163" s="178" t="s">
        <v>10186</v>
      </c>
      <c r="C163" s="162"/>
      <c r="D163" s="179"/>
      <c r="E163" s="179"/>
      <c r="F163" s="244">
        <f t="shared" ca="1" si="4"/>
        <v>0</v>
      </c>
      <c r="G163" s="244">
        <f t="shared" ca="1" si="5"/>
        <v>0</v>
      </c>
    </row>
    <row r="164" spans="1:7" ht="15">
      <c r="A164" s="177" t="s">
        <v>10405</v>
      </c>
      <c r="B164" s="178" t="s">
        <v>10406</v>
      </c>
      <c r="C164" s="162"/>
      <c r="D164" s="179"/>
      <c r="E164" s="179"/>
      <c r="F164" s="244">
        <f t="shared" ca="1" si="4"/>
        <v>0</v>
      </c>
      <c r="G164" s="244">
        <f t="shared" ca="1" si="5"/>
        <v>0</v>
      </c>
    </row>
    <row r="165" spans="1:7" ht="15">
      <c r="A165" s="177" t="s">
        <v>10407</v>
      </c>
      <c r="B165" s="181" t="s">
        <v>10200</v>
      </c>
      <c r="C165" s="162">
        <v>49</v>
      </c>
      <c r="D165" s="179">
        <v>49</v>
      </c>
      <c r="E165" s="179">
        <v>52</v>
      </c>
      <c r="F165" s="244">
        <f t="shared" ca="1" si="4"/>
        <v>1.0612244897959184</v>
      </c>
      <c r="G165" s="244">
        <f t="shared" ca="1" si="5"/>
        <v>1.0612244897959184</v>
      </c>
    </row>
    <row r="166" spans="1:7" ht="15">
      <c r="A166" s="177" t="s">
        <v>10408</v>
      </c>
      <c r="B166" s="181" t="s">
        <v>10409</v>
      </c>
      <c r="C166" s="162">
        <v>173</v>
      </c>
      <c r="D166" s="179">
        <v>79</v>
      </c>
      <c r="E166" s="179">
        <v>81</v>
      </c>
      <c r="F166" s="244">
        <f t="shared" ca="1" si="4"/>
        <v>0.46820809248554912</v>
      </c>
      <c r="G166" s="244">
        <f t="shared" ca="1" si="5"/>
        <v>1.0253164556962024</v>
      </c>
    </row>
    <row r="167" spans="1:7" ht="15">
      <c r="A167" s="177" t="s">
        <v>10410</v>
      </c>
      <c r="B167" s="178" t="s">
        <v>10182</v>
      </c>
      <c r="C167" s="162">
        <v>628</v>
      </c>
      <c r="D167" s="179">
        <v>641</v>
      </c>
      <c r="E167" s="179">
        <v>772</v>
      </c>
      <c r="F167" s="244">
        <f t="shared" ca="1" si="4"/>
        <v>1.2292993630573248</v>
      </c>
      <c r="G167" s="244">
        <f t="shared" ca="1" si="5"/>
        <v>1.204368174726989</v>
      </c>
    </row>
    <row r="168" spans="1:7" ht="15">
      <c r="A168" s="177" t="s">
        <v>10411</v>
      </c>
      <c r="B168" s="178" t="s">
        <v>10184</v>
      </c>
      <c r="C168" s="162"/>
      <c r="D168" s="179"/>
      <c r="E168" s="179"/>
      <c r="F168" s="244">
        <f t="shared" ca="1" si="4"/>
        <v>0</v>
      </c>
      <c r="G168" s="244">
        <f t="shared" ca="1" si="5"/>
        <v>0</v>
      </c>
    </row>
    <row r="169" spans="1:7" ht="15">
      <c r="A169" s="177" t="s">
        <v>10412</v>
      </c>
      <c r="B169" s="178" t="s">
        <v>10186</v>
      </c>
      <c r="C169" s="162"/>
      <c r="D169" s="179"/>
      <c r="E169" s="179"/>
      <c r="F169" s="244">
        <f t="shared" ca="1" si="4"/>
        <v>0</v>
      </c>
      <c r="G169" s="244">
        <f t="shared" ca="1" si="5"/>
        <v>0</v>
      </c>
    </row>
    <row r="170" spans="1:7" ht="15">
      <c r="A170" s="177" t="s">
        <v>10413</v>
      </c>
      <c r="B170" s="178" t="s">
        <v>10414</v>
      </c>
      <c r="C170" s="162"/>
      <c r="D170" s="179"/>
      <c r="E170" s="179"/>
      <c r="F170" s="244">
        <f t="shared" ca="1" si="4"/>
        <v>0</v>
      </c>
      <c r="G170" s="244">
        <f t="shared" ca="1" si="5"/>
        <v>0</v>
      </c>
    </row>
    <row r="171" spans="1:7" ht="15">
      <c r="A171" s="177" t="s">
        <v>10415</v>
      </c>
      <c r="B171" s="178" t="s">
        <v>10200</v>
      </c>
      <c r="C171" s="162"/>
      <c r="D171" s="179"/>
      <c r="E171" s="179"/>
      <c r="F171" s="244">
        <f t="shared" ca="1" si="4"/>
        <v>0</v>
      </c>
      <c r="G171" s="244">
        <f t="shared" ca="1" si="5"/>
        <v>0</v>
      </c>
    </row>
    <row r="172" spans="1:7" ht="15">
      <c r="A172" s="177" t="s">
        <v>10416</v>
      </c>
      <c r="B172" s="181" t="s">
        <v>10417</v>
      </c>
      <c r="C172" s="162">
        <v>1975</v>
      </c>
      <c r="D172" s="179">
        <v>1306</v>
      </c>
      <c r="E172" s="179">
        <v>2703</v>
      </c>
      <c r="F172" s="244">
        <f t="shared" ca="1" si="4"/>
        <v>1.3686075949367089</v>
      </c>
      <c r="G172" s="244">
        <f t="shared" ca="1" si="5"/>
        <v>2.0696784073506893</v>
      </c>
    </row>
    <row r="173" spans="1:7" ht="15">
      <c r="A173" s="177" t="s">
        <v>10418</v>
      </c>
      <c r="B173" s="182" t="s">
        <v>10182</v>
      </c>
      <c r="C173" s="162">
        <v>235</v>
      </c>
      <c r="D173" s="179">
        <v>225</v>
      </c>
      <c r="E173" s="179">
        <v>299</v>
      </c>
      <c r="F173" s="244">
        <f t="shared" ca="1" si="4"/>
        <v>1.2723404255319148</v>
      </c>
      <c r="G173" s="244">
        <f t="shared" ca="1" si="5"/>
        <v>1.3288888888888888</v>
      </c>
    </row>
    <row r="174" spans="1:7" ht="15">
      <c r="A174" s="177" t="s">
        <v>10419</v>
      </c>
      <c r="B174" s="178" t="s">
        <v>10184</v>
      </c>
      <c r="C174" s="162"/>
      <c r="D174" s="179"/>
      <c r="E174" s="179"/>
      <c r="F174" s="244">
        <f t="shared" ca="1" si="4"/>
        <v>0</v>
      </c>
      <c r="G174" s="244">
        <f t="shared" ca="1" si="5"/>
        <v>0</v>
      </c>
    </row>
    <row r="175" spans="1:7" ht="15">
      <c r="A175" s="177" t="s">
        <v>10420</v>
      </c>
      <c r="B175" s="178" t="s">
        <v>10186</v>
      </c>
      <c r="C175" s="162"/>
      <c r="D175" s="179"/>
      <c r="E175" s="179"/>
      <c r="F175" s="244">
        <f t="shared" ca="1" si="4"/>
        <v>0</v>
      </c>
      <c r="G175" s="244">
        <f t="shared" ca="1" si="5"/>
        <v>0</v>
      </c>
    </row>
    <row r="176" spans="1:7" ht="15">
      <c r="A176" s="177" t="s">
        <v>10421</v>
      </c>
      <c r="B176" s="178" t="s">
        <v>10422</v>
      </c>
      <c r="C176" s="162"/>
      <c r="D176" s="179"/>
      <c r="E176" s="179"/>
      <c r="F176" s="244">
        <f t="shared" ca="1" si="4"/>
        <v>0</v>
      </c>
      <c r="G176" s="244">
        <f t="shared" ca="1" si="5"/>
        <v>0</v>
      </c>
    </row>
    <row r="177" spans="1:7" ht="15">
      <c r="A177" s="177" t="s">
        <v>10423</v>
      </c>
      <c r="B177" s="178" t="s">
        <v>10200</v>
      </c>
      <c r="C177" s="162"/>
      <c r="D177" s="179"/>
      <c r="E177" s="179"/>
      <c r="F177" s="244">
        <f t="shared" ca="1" si="4"/>
        <v>0</v>
      </c>
      <c r="G177" s="244">
        <f t="shared" ca="1" si="5"/>
        <v>0</v>
      </c>
    </row>
    <row r="178" spans="1:7" ht="15">
      <c r="A178" s="177" t="s">
        <v>10424</v>
      </c>
      <c r="B178" s="181" t="s">
        <v>10425</v>
      </c>
      <c r="C178" s="162">
        <v>223</v>
      </c>
      <c r="D178" s="179">
        <v>66</v>
      </c>
      <c r="E178" s="179">
        <v>208</v>
      </c>
      <c r="F178" s="244">
        <f t="shared" ca="1" si="4"/>
        <v>0.93273542600896864</v>
      </c>
      <c r="G178" s="244">
        <f t="shared" ca="1" si="5"/>
        <v>3.1515151515151514</v>
      </c>
    </row>
    <row r="179" spans="1:7" ht="15">
      <c r="A179" s="177" t="s">
        <v>10426</v>
      </c>
      <c r="B179" s="181" t="s">
        <v>10182</v>
      </c>
      <c r="C179" s="162">
        <v>219</v>
      </c>
      <c r="D179" s="179">
        <v>223</v>
      </c>
      <c r="E179" s="179">
        <v>252</v>
      </c>
      <c r="F179" s="244">
        <f t="shared" ca="1" si="4"/>
        <v>1.1506849315068493</v>
      </c>
      <c r="G179" s="244">
        <f t="shared" ca="1" si="5"/>
        <v>1.1300448430493273</v>
      </c>
    </row>
    <row r="180" spans="1:7" ht="15">
      <c r="A180" s="177" t="s">
        <v>10427</v>
      </c>
      <c r="B180" s="178" t="s">
        <v>10184</v>
      </c>
      <c r="C180" s="162"/>
      <c r="D180" s="179"/>
      <c r="E180" s="179"/>
      <c r="F180" s="244">
        <f t="shared" ca="1" si="4"/>
        <v>0</v>
      </c>
      <c r="G180" s="244">
        <f t="shared" ca="1" si="5"/>
        <v>0</v>
      </c>
    </row>
    <row r="181" spans="1:7" ht="15">
      <c r="A181" s="177" t="s">
        <v>10428</v>
      </c>
      <c r="B181" s="178" t="s">
        <v>10186</v>
      </c>
      <c r="C181" s="162"/>
      <c r="D181" s="179"/>
      <c r="E181" s="179"/>
      <c r="F181" s="244">
        <f t="shared" ca="1" si="4"/>
        <v>0</v>
      </c>
      <c r="G181" s="244">
        <f t="shared" ca="1" si="5"/>
        <v>0</v>
      </c>
    </row>
    <row r="182" spans="1:7" ht="15">
      <c r="A182" s="177" t="s">
        <v>10429</v>
      </c>
      <c r="B182" s="178" t="s">
        <v>10430</v>
      </c>
      <c r="C182" s="162"/>
      <c r="D182" s="179"/>
      <c r="E182" s="179"/>
      <c r="F182" s="244">
        <f t="shared" ca="1" si="4"/>
        <v>0</v>
      </c>
      <c r="G182" s="244">
        <f t="shared" ca="1" si="5"/>
        <v>0</v>
      </c>
    </row>
    <row r="183" spans="1:7" ht="15">
      <c r="A183" s="177" t="s">
        <v>10431</v>
      </c>
      <c r="B183" s="178" t="s">
        <v>10432</v>
      </c>
      <c r="C183" s="162"/>
      <c r="D183" s="179"/>
      <c r="E183" s="179"/>
      <c r="F183" s="244">
        <f t="shared" ca="1" si="4"/>
        <v>0</v>
      </c>
      <c r="G183" s="244">
        <f t="shared" ca="1" si="5"/>
        <v>0</v>
      </c>
    </row>
    <row r="184" spans="1:7" ht="15">
      <c r="A184" s="177" t="s">
        <v>10433</v>
      </c>
      <c r="B184" s="178" t="s">
        <v>10200</v>
      </c>
      <c r="C184" s="162"/>
      <c r="D184" s="179"/>
      <c r="E184" s="179"/>
      <c r="F184" s="244">
        <f t="shared" ca="1" si="4"/>
        <v>0</v>
      </c>
      <c r="G184" s="244">
        <f t="shared" ca="1" si="5"/>
        <v>0</v>
      </c>
    </row>
    <row r="185" spans="1:7" ht="15">
      <c r="A185" s="177" t="s">
        <v>10434</v>
      </c>
      <c r="B185" s="181" t="s">
        <v>10435</v>
      </c>
      <c r="C185" s="162">
        <v>79</v>
      </c>
      <c r="D185" s="179">
        <v>72</v>
      </c>
      <c r="E185" s="179">
        <v>79</v>
      </c>
      <c r="F185" s="244">
        <f t="shared" ca="1" si="4"/>
        <v>1</v>
      </c>
      <c r="G185" s="244">
        <f t="shared" ca="1" si="5"/>
        <v>1.0972222222222223</v>
      </c>
    </row>
    <row r="186" spans="1:7" ht="15">
      <c r="A186" s="177" t="s">
        <v>10436</v>
      </c>
      <c r="B186" s="181" t="s">
        <v>10182</v>
      </c>
      <c r="C186" s="162">
        <v>105</v>
      </c>
      <c r="D186" s="179">
        <v>102</v>
      </c>
      <c r="E186" s="179"/>
      <c r="F186" s="244">
        <f t="shared" ca="1" si="4"/>
        <v>0</v>
      </c>
      <c r="G186" s="244">
        <f t="shared" ca="1" si="5"/>
        <v>0</v>
      </c>
    </row>
    <row r="187" spans="1:7" ht="15">
      <c r="A187" s="177" t="s">
        <v>10437</v>
      </c>
      <c r="B187" s="182" t="s">
        <v>10184</v>
      </c>
      <c r="C187" s="162"/>
      <c r="D187" s="179"/>
      <c r="E187" s="179"/>
      <c r="F187" s="244">
        <f t="shared" ca="1" si="4"/>
        <v>0</v>
      </c>
      <c r="G187" s="244">
        <f t="shared" ca="1" si="5"/>
        <v>0</v>
      </c>
    </row>
    <row r="188" spans="1:7" ht="15">
      <c r="A188" s="177" t="s">
        <v>10438</v>
      </c>
      <c r="B188" s="178" t="s">
        <v>10186</v>
      </c>
      <c r="C188" s="162"/>
      <c r="D188" s="179"/>
      <c r="E188" s="179"/>
      <c r="F188" s="244">
        <f t="shared" ca="1" si="4"/>
        <v>0</v>
      </c>
      <c r="G188" s="244">
        <f t="shared" ca="1" si="5"/>
        <v>0</v>
      </c>
    </row>
    <row r="189" spans="1:7" ht="15">
      <c r="A189" s="177" t="s">
        <v>10439</v>
      </c>
      <c r="B189" s="178" t="s">
        <v>10200</v>
      </c>
      <c r="C189" s="162"/>
      <c r="D189" s="179"/>
      <c r="E189" s="179"/>
      <c r="F189" s="244">
        <f t="shared" ca="1" si="4"/>
        <v>0</v>
      </c>
      <c r="G189" s="244">
        <f t="shared" ca="1" si="5"/>
        <v>0</v>
      </c>
    </row>
    <row r="190" spans="1:7" ht="15">
      <c r="A190" s="177" t="s">
        <v>10440</v>
      </c>
      <c r="B190" s="178" t="s">
        <v>10441</v>
      </c>
      <c r="C190" s="162"/>
      <c r="D190" s="179"/>
      <c r="E190" s="179"/>
      <c r="F190" s="244">
        <f t="shared" ca="1" si="4"/>
        <v>0</v>
      </c>
      <c r="G190" s="244">
        <f t="shared" ca="1" si="5"/>
        <v>0</v>
      </c>
    </row>
    <row r="191" spans="1:7" ht="15">
      <c r="A191" s="177" t="s">
        <v>10442</v>
      </c>
      <c r="B191" s="181" t="s">
        <v>10182</v>
      </c>
      <c r="C191" s="162"/>
      <c r="D191" s="179"/>
      <c r="E191" s="179"/>
      <c r="F191" s="244">
        <f t="shared" ca="1" si="4"/>
        <v>0</v>
      </c>
      <c r="G191" s="244">
        <f t="shared" ca="1" si="5"/>
        <v>0</v>
      </c>
    </row>
    <row r="192" spans="1:7" ht="15">
      <c r="A192" s="177" t="s">
        <v>10443</v>
      </c>
      <c r="B192" s="181" t="s">
        <v>10184</v>
      </c>
      <c r="C192" s="162"/>
      <c r="D192" s="179"/>
      <c r="E192" s="179"/>
      <c r="F192" s="244">
        <f t="shared" ca="1" si="4"/>
        <v>0</v>
      </c>
      <c r="G192" s="244">
        <f t="shared" ca="1" si="5"/>
        <v>0</v>
      </c>
    </row>
    <row r="193" spans="1:7" ht="15">
      <c r="A193" s="177" t="s">
        <v>10444</v>
      </c>
      <c r="B193" s="178" t="s">
        <v>10186</v>
      </c>
      <c r="C193" s="162"/>
      <c r="D193" s="179"/>
      <c r="E193" s="179"/>
      <c r="F193" s="244">
        <f t="shared" ca="1" si="4"/>
        <v>0</v>
      </c>
      <c r="G193" s="244">
        <f t="shared" ca="1" si="5"/>
        <v>0</v>
      </c>
    </row>
    <row r="194" spans="1:7" ht="15">
      <c r="A194" s="177" t="s">
        <v>10445</v>
      </c>
      <c r="B194" s="178" t="s">
        <v>10200</v>
      </c>
      <c r="C194" s="162"/>
      <c r="D194" s="179"/>
      <c r="E194" s="179"/>
      <c r="F194" s="244">
        <f t="shared" ca="1" si="4"/>
        <v>0</v>
      </c>
      <c r="G194" s="244">
        <f t="shared" ca="1" si="5"/>
        <v>0</v>
      </c>
    </row>
    <row r="195" spans="1:7" ht="15">
      <c r="A195" s="177" t="s">
        <v>10446</v>
      </c>
      <c r="B195" s="178" t="s">
        <v>9810</v>
      </c>
      <c r="C195" s="162"/>
      <c r="D195" s="179"/>
      <c r="E195" s="179"/>
      <c r="F195" s="244">
        <f t="shared" ca="1" si="4"/>
        <v>0</v>
      </c>
      <c r="G195" s="244">
        <f t="shared" ca="1" si="5"/>
        <v>0</v>
      </c>
    </row>
    <row r="196" spans="1:7" ht="15">
      <c r="A196" s="177" t="s">
        <v>10447</v>
      </c>
      <c r="B196" s="178" t="s">
        <v>10182</v>
      </c>
      <c r="C196" s="162"/>
      <c r="D196" s="179"/>
      <c r="E196" s="179"/>
      <c r="F196" s="244">
        <f t="shared" ca="1" si="4"/>
        <v>0</v>
      </c>
      <c r="G196" s="244">
        <f t="shared" ca="1" si="5"/>
        <v>0</v>
      </c>
    </row>
    <row r="197" spans="1:7" ht="15">
      <c r="A197" s="177" t="s">
        <v>10448</v>
      </c>
      <c r="B197" s="178" t="s">
        <v>10184</v>
      </c>
      <c r="C197" s="162"/>
      <c r="D197" s="179"/>
      <c r="E197" s="179"/>
      <c r="F197" s="244">
        <f t="shared" ca="1" si="4"/>
        <v>0</v>
      </c>
      <c r="G197" s="244">
        <f t="shared" ca="1" si="5"/>
        <v>0</v>
      </c>
    </row>
    <row r="198" spans="1:7" ht="15">
      <c r="A198" s="177" t="s">
        <v>10449</v>
      </c>
      <c r="B198" s="178" t="s">
        <v>10186</v>
      </c>
      <c r="C198" s="162"/>
      <c r="D198" s="179"/>
      <c r="E198" s="179"/>
      <c r="F198" s="244">
        <f t="shared" ca="1" si="4"/>
        <v>0</v>
      </c>
      <c r="G198" s="244">
        <f t="shared" ca="1" si="5"/>
        <v>0</v>
      </c>
    </row>
    <row r="199" spans="1:7" ht="15">
      <c r="A199" s="177" t="s">
        <v>10450</v>
      </c>
      <c r="B199" s="178" t="s">
        <v>10451</v>
      </c>
      <c r="C199" s="162"/>
      <c r="D199" s="179"/>
      <c r="E199" s="179"/>
      <c r="F199" s="244">
        <f t="shared" ca="1" si="4"/>
        <v>0</v>
      </c>
      <c r="G199" s="244">
        <f t="shared" ca="1" si="5"/>
        <v>0</v>
      </c>
    </row>
    <row r="200" spans="1:7" ht="15">
      <c r="A200" s="177" t="s">
        <v>10452</v>
      </c>
      <c r="B200" s="178" t="s">
        <v>10200</v>
      </c>
      <c r="C200" s="162"/>
      <c r="D200" s="179"/>
      <c r="E200" s="179"/>
      <c r="F200" s="244">
        <f t="shared" ca="1" si="4"/>
        <v>0</v>
      </c>
      <c r="G200" s="244">
        <f t="shared" ca="1" si="5"/>
        <v>0</v>
      </c>
    </row>
    <row r="201" spans="1:7" ht="15">
      <c r="A201" s="177" t="s">
        <v>10453</v>
      </c>
      <c r="B201" s="178" t="s">
        <v>10454</v>
      </c>
      <c r="C201" s="162"/>
      <c r="D201" s="179"/>
      <c r="E201" s="179"/>
      <c r="F201" s="244">
        <f t="shared" ca="1" si="4"/>
        <v>0</v>
      </c>
      <c r="G201" s="244">
        <f t="shared" ca="1" si="5"/>
        <v>0</v>
      </c>
    </row>
    <row r="202" spans="1:7" ht="15">
      <c r="A202" s="177" t="s">
        <v>10455</v>
      </c>
      <c r="B202" s="178" t="s">
        <v>10182</v>
      </c>
      <c r="C202" s="162">
        <v>501</v>
      </c>
      <c r="D202" s="179">
        <v>512</v>
      </c>
      <c r="E202" s="179">
        <v>482</v>
      </c>
      <c r="F202" s="244">
        <f t="shared" ref="F202:F265" ca="1" si="6">IFERROR(OFFSET(F202,0,-1)/OFFSET(F202,0,-3),)</f>
        <v>0.96207584830339321</v>
      </c>
      <c r="G202" s="244">
        <f t="shared" ref="G202:G265" ca="1" si="7">IFERROR(OFFSET(F202,0,-1)/OFFSET(F202,0,-2),)</f>
        <v>0.94140625</v>
      </c>
    </row>
    <row r="203" spans="1:7" ht="15">
      <c r="A203" s="177" t="s">
        <v>10456</v>
      </c>
      <c r="B203" s="178" t="s">
        <v>10184</v>
      </c>
      <c r="C203" s="162"/>
      <c r="D203" s="179"/>
      <c r="E203" s="179"/>
      <c r="F203" s="244">
        <f t="shared" ca="1" si="6"/>
        <v>0</v>
      </c>
      <c r="G203" s="244">
        <f t="shared" ca="1" si="7"/>
        <v>0</v>
      </c>
    </row>
    <row r="204" spans="1:7" ht="15">
      <c r="A204" s="177" t="s">
        <v>10457</v>
      </c>
      <c r="B204" s="178" t="s">
        <v>10186</v>
      </c>
      <c r="C204" s="162"/>
      <c r="D204" s="179"/>
      <c r="E204" s="179"/>
      <c r="F204" s="244">
        <f t="shared" ca="1" si="6"/>
        <v>0</v>
      </c>
      <c r="G204" s="244">
        <f t="shared" ca="1" si="7"/>
        <v>0</v>
      </c>
    </row>
    <row r="205" spans="1:7" ht="15">
      <c r="A205" s="177" t="s">
        <v>10458</v>
      </c>
      <c r="B205" s="178" t="s">
        <v>13496</v>
      </c>
      <c r="C205" s="162"/>
      <c r="D205" s="179"/>
      <c r="E205" s="179"/>
      <c r="F205" s="244">
        <f t="shared" ca="1" si="6"/>
        <v>0</v>
      </c>
      <c r="G205" s="244">
        <f t="shared" ca="1" si="7"/>
        <v>0</v>
      </c>
    </row>
    <row r="206" spans="1:7" ht="15">
      <c r="A206" s="177" t="s">
        <v>10459</v>
      </c>
      <c r="B206" s="178" t="s">
        <v>10460</v>
      </c>
      <c r="C206" s="162"/>
      <c r="D206" s="179"/>
      <c r="E206" s="179"/>
      <c r="F206" s="244">
        <f t="shared" ca="1" si="6"/>
        <v>0</v>
      </c>
      <c r="G206" s="244">
        <f t="shared" ca="1" si="7"/>
        <v>0</v>
      </c>
    </row>
    <row r="207" spans="1:7" ht="15">
      <c r="A207" s="177" t="s">
        <v>10461</v>
      </c>
      <c r="B207" s="178" t="s">
        <v>10271</v>
      </c>
      <c r="C207" s="162"/>
      <c r="D207" s="179"/>
      <c r="E207" s="179"/>
      <c r="F207" s="244">
        <f t="shared" ca="1" si="6"/>
        <v>0</v>
      </c>
      <c r="G207" s="244">
        <f t="shared" ca="1" si="7"/>
        <v>0</v>
      </c>
    </row>
    <row r="208" spans="1:7" ht="15">
      <c r="A208" s="177" t="s">
        <v>10462</v>
      </c>
      <c r="B208" s="178" t="s">
        <v>10463</v>
      </c>
      <c r="C208" s="162"/>
      <c r="D208" s="179">
        <v>11</v>
      </c>
      <c r="E208" s="179">
        <v>32</v>
      </c>
      <c r="F208" s="244">
        <f t="shared" ca="1" si="6"/>
        <v>0</v>
      </c>
      <c r="G208" s="244">
        <f t="shared" ca="1" si="7"/>
        <v>2.9090909090909092</v>
      </c>
    </row>
    <row r="209" spans="1:7" ht="15">
      <c r="A209" s="177" t="s">
        <v>10464</v>
      </c>
      <c r="B209" s="178" t="s">
        <v>10465</v>
      </c>
      <c r="C209" s="162"/>
      <c r="D209" s="179"/>
      <c r="E209" s="179"/>
      <c r="F209" s="244">
        <f t="shared" ca="1" si="6"/>
        <v>0</v>
      </c>
      <c r="G209" s="244">
        <f t="shared" ca="1" si="7"/>
        <v>0</v>
      </c>
    </row>
    <row r="210" spans="1:7" ht="15">
      <c r="A210" s="177" t="s">
        <v>10466</v>
      </c>
      <c r="B210" s="178" t="s">
        <v>10467</v>
      </c>
      <c r="C210" s="162"/>
      <c r="D210" s="179"/>
      <c r="E210" s="179"/>
      <c r="F210" s="244">
        <f t="shared" ca="1" si="6"/>
        <v>0</v>
      </c>
      <c r="G210" s="244">
        <f t="shared" ca="1" si="7"/>
        <v>0</v>
      </c>
    </row>
    <row r="211" spans="1:7" ht="15">
      <c r="A211" s="177" t="s">
        <v>10468</v>
      </c>
      <c r="B211" s="178" t="s">
        <v>10469</v>
      </c>
      <c r="C211" s="162"/>
      <c r="D211" s="179"/>
      <c r="E211" s="179"/>
      <c r="F211" s="244">
        <f t="shared" ca="1" si="6"/>
        <v>0</v>
      </c>
      <c r="G211" s="244">
        <f t="shared" ca="1" si="7"/>
        <v>0</v>
      </c>
    </row>
    <row r="212" spans="1:7" ht="15">
      <c r="A212" s="177" t="s">
        <v>10470</v>
      </c>
      <c r="B212" s="178" t="s">
        <v>10471</v>
      </c>
      <c r="C212" s="162">
        <v>1</v>
      </c>
      <c r="D212" s="179"/>
      <c r="E212" s="179">
        <v>2</v>
      </c>
      <c r="F212" s="244">
        <f t="shared" ca="1" si="6"/>
        <v>2</v>
      </c>
      <c r="G212" s="244">
        <f t="shared" ca="1" si="7"/>
        <v>0</v>
      </c>
    </row>
    <row r="213" spans="1:7" ht="15">
      <c r="A213" s="177" t="s">
        <v>10472</v>
      </c>
      <c r="B213" s="178" t="s">
        <v>10473</v>
      </c>
      <c r="C213" s="162"/>
      <c r="D213" s="179">
        <v>50</v>
      </c>
      <c r="E213" s="179"/>
      <c r="F213" s="244">
        <f t="shared" ca="1" si="6"/>
        <v>0</v>
      </c>
      <c r="G213" s="244">
        <f t="shared" ca="1" si="7"/>
        <v>0</v>
      </c>
    </row>
    <row r="214" spans="1:7" ht="15">
      <c r="A214" s="177" t="s">
        <v>10474</v>
      </c>
      <c r="B214" s="178" t="s">
        <v>10200</v>
      </c>
      <c r="C214" s="162">
        <v>90</v>
      </c>
      <c r="D214" s="179">
        <v>84</v>
      </c>
      <c r="E214" s="179">
        <v>104</v>
      </c>
      <c r="F214" s="244">
        <f t="shared" ca="1" si="6"/>
        <v>1.1555555555555554</v>
      </c>
      <c r="G214" s="244">
        <f t="shared" ca="1" si="7"/>
        <v>1.2380952380952381</v>
      </c>
    </row>
    <row r="215" spans="1:7" ht="15">
      <c r="A215" s="177" t="s">
        <v>10475</v>
      </c>
      <c r="B215" s="178" t="s">
        <v>10476</v>
      </c>
      <c r="C215" s="162">
        <v>56</v>
      </c>
      <c r="D215" s="179">
        <v>64</v>
      </c>
      <c r="E215" s="179">
        <v>73</v>
      </c>
      <c r="F215" s="244">
        <f t="shared" ca="1" si="6"/>
        <v>1.3035714285714286</v>
      </c>
      <c r="G215" s="244">
        <f t="shared" ca="1" si="7"/>
        <v>1.140625</v>
      </c>
    </row>
    <row r="216" spans="1:7" ht="15">
      <c r="A216" s="206" t="s">
        <v>7</v>
      </c>
      <c r="B216" s="178" t="s">
        <v>10182</v>
      </c>
      <c r="C216" s="162"/>
      <c r="D216" s="179"/>
      <c r="E216" s="179"/>
      <c r="F216" s="244">
        <f t="shared" ca="1" si="6"/>
        <v>0</v>
      </c>
      <c r="G216" s="244">
        <f t="shared" ca="1" si="7"/>
        <v>0</v>
      </c>
    </row>
    <row r="217" spans="1:7" ht="15">
      <c r="A217" s="206" t="s">
        <v>8</v>
      </c>
      <c r="B217" s="178" t="s">
        <v>10184</v>
      </c>
      <c r="C217" s="162"/>
      <c r="D217" s="179"/>
      <c r="E217" s="179"/>
      <c r="F217" s="244">
        <f t="shared" ca="1" si="6"/>
        <v>0</v>
      </c>
      <c r="G217" s="244">
        <f t="shared" ca="1" si="7"/>
        <v>0</v>
      </c>
    </row>
    <row r="218" spans="1:7" ht="15">
      <c r="A218" s="206" t="s">
        <v>9</v>
      </c>
      <c r="B218" s="178" t="s">
        <v>10186</v>
      </c>
      <c r="C218" s="162"/>
      <c r="D218" s="179"/>
      <c r="E218" s="179"/>
      <c r="F218" s="244">
        <f t="shared" ca="1" si="6"/>
        <v>0</v>
      </c>
      <c r="G218" s="244">
        <f t="shared" ca="1" si="7"/>
        <v>0</v>
      </c>
    </row>
    <row r="219" spans="1:7" ht="15">
      <c r="A219" s="206" t="s">
        <v>11</v>
      </c>
      <c r="B219" s="178" t="s">
        <v>10200</v>
      </c>
      <c r="C219" s="162"/>
      <c r="D219" s="179"/>
      <c r="E219" s="179"/>
      <c r="F219" s="244">
        <f t="shared" ca="1" si="6"/>
        <v>0</v>
      </c>
      <c r="G219" s="244">
        <f t="shared" ca="1" si="7"/>
        <v>0</v>
      </c>
    </row>
    <row r="220" spans="1:7" ht="15">
      <c r="A220" s="206" t="s">
        <v>12</v>
      </c>
      <c r="B220" s="178" t="s">
        <v>10477</v>
      </c>
      <c r="C220" s="162"/>
      <c r="D220" s="179"/>
      <c r="E220" s="179">
        <v>5</v>
      </c>
      <c r="F220" s="244">
        <f t="shared" ca="1" si="6"/>
        <v>0</v>
      </c>
      <c r="G220" s="244">
        <f t="shared" ca="1" si="7"/>
        <v>0</v>
      </c>
    </row>
    <row r="221" spans="1:7" ht="15">
      <c r="A221" s="206" t="s">
        <v>13</v>
      </c>
      <c r="B221" s="178" t="s">
        <v>10182</v>
      </c>
      <c r="C221" s="162"/>
      <c r="D221" s="179"/>
      <c r="E221" s="179"/>
      <c r="F221" s="244">
        <f t="shared" ca="1" si="6"/>
        <v>0</v>
      </c>
      <c r="G221" s="244">
        <f t="shared" ca="1" si="7"/>
        <v>0</v>
      </c>
    </row>
    <row r="222" spans="1:7" ht="15">
      <c r="A222" s="206" t="s">
        <v>14</v>
      </c>
      <c r="B222" s="178" t="s">
        <v>10184</v>
      </c>
      <c r="C222" s="162"/>
      <c r="D222" s="179"/>
      <c r="E222" s="179"/>
      <c r="F222" s="244">
        <f t="shared" ca="1" si="6"/>
        <v>0</v>
      </c>
      <c r="G222" s="244">
        <f t="shared" ca="1" si="7"/>
        <v>0</v>
      </c>
    </row>
    <row r="223" spans="1:7" ht="15">
      <c r="A223" s="206" t="s">
        <v>15</v>
      </c>
      <c r="B223" s="178" t="s">
        <v>10186</v>
      </c>
      <c r="C223" s="162"/>
      <c r="D223" s="179"/>
      <c r="E223" s="179"/>
      <c r="F223" s="244">
        <f t="shared" ca="1" si="6"/>
        <v>0</v>
      </c>
      <c r="G223" s="244">
        <f t="shared" ca="1" si="7"/>
        <v>0</v>
      </c>
    </row>
    <row r="224" spans="1:7" ht="15">
      <c r="A224" s="206" t="s">
        <v>16</v>
      </c>
      <c r="B224" s="178" t="s">
        <v>10478</v>
      </c>
      <c r="C224" s="162">
        <v>61</v>
      </c>
      <c r="D224" s="179">
        <v>70</v>
      </c>
      <c r="E224" s="179">
        <v>61</v>
      </c>
      <c r="F224" s="244">
        <f t="shared" ca="1" si="6"/>
        <v>1</v>
      </c>
      <c r="G224" s="244">
        <f t="shared" ca="1" si="7"/>
        <v>0.87142857142857144</v>
      </c>
    </row>
    <row r="225" spans="1:7" ht="15">
      <c r="A225" s="206" t="s">
        <v>13497</v>
      </c>
      <c r="B225" s="178" t="s">
        <v>10200</v>
      </c>
      <c r="C225" s="162">
        <v>0</v>
      </c>
      <c r="D225" s="179"/>
      <c r="E225" s="179"/>
      <c r="F225" s="244">
        <f t="shared" ca="1" si="6"/>
        <v>0</v>
      </c>
      <c r="G225" s="244">
        <f t="shared" ca="1" si="7"/>
        <v>0</v>
      </c>
    </row>
    <row r="226" spans="1:7" ht="15">
      <c r="A226" s="177" t="s">
        <v>17</v>
      </c>
      <c r="B226" s="181" t="s">
        <v>10479</v>
      </c>
      <c r="C226" s="162">
        <v>80</v>
      </c>
      <c r="D226" s="179">
        <v>85</v>
      </c>
      <c r="E226" s="179"/>
      <c r="F226" s="244">
        <f t="shared" ca="1" si="6"/>
        <v>0</v>
      </c>
      <c r="G226" s="244">
        <f t="shared" ca="1" si="7"/>
        <v>0</v>
      </c>
    </row>
    <row r="227" spans="1:7" ht="15">
      <c r="A227" s="177" t="s">
        <v>13498</v>
      </c>
      <c r="B227" s="181" t="s">
        <v>10182</v>
      </c>
      <c r="C227" s="162"/>
      <c r="D227" s="179"/>
      <c r="E227" s="179"/>
      <c r="F227" s="244">
        <f t="shared" ca="1" si="6"/>
        <v>0</v>
      </c>
      <c r="G227" s="244">
        <f t="shared" ca="1" si="7"/>
        <v>0</v>
      </c>
    </row>
    <row r="228" spans="1:7" ht="15">
      <c r="A228" s="177" t="s">
        <v>13499</v>
      </c>
      <c r="B228" s="178" t="s">
        <v>10184</v>
      </c>
      <c r="C228" s="162"/>
      <c r="D228" s="179"/>
      <c r="E228" s="179"/>
      <c r="F228" s="244">
        <f t="shared" ca="1" si="6"/>
        <v>0</v>
      </c>
      <c r="G228" s="244">
        <f t="shared" ca="1" si="7"/>
        <v>0</v>
      </c>
    </row>
    <row r="229" spans="1:7" ht="15">
      <c r="A229" s="177" t="s">
        <v>13500</v>
      </c>
      <c r="B229" s="178" t="s">
        <v>10186</v>
      </c>
      <c r="C229" s="162"/>
      <c r="D229" s="179"/>
      <c r="E229" s="179"/>
      <c r="F229" s="244">
        <f t="shared" ca="1" si="6"/>
        <v>0</v>
      </c>
      <c r="G229" s="244">
        <f t="shared" ca="1" si="7"/>
        <v>0</v>
      </c>
    </row>
    <row r="230" spans="1:7" ht="15">
      <c r="A230" s="177" t="s">
        <v>13501</v>
      </c>
      <c r="B230" s="178" t="s">
        <v>10200</v>
      </c>
      <c r="C230" s="162"/>
      <c r="D230" s="179"/>
      <c r="E230" s="179"/>
      <c r="F230" s="244">
        <f t="shared" ca="1" si="6"/>
        <v>0</v>
      </c>
      <c r="G230" s="244">
        <f t="shared" ca="1" si="7"/>
        <v>0</v>
      </c>
    </row>
    <row r="231" spans="1:7" ht="15">
      <c r="A231" s="177" t="s">
        <v>13502</v>
      </c>
      <c r="B231" s="178" t="s">
        <v>13503</v>
      </c>
      <c r="C231" s="162"/>
      <c r="D231" s="179"/>
      <c r="E231" s="179"/>
      <c r="F231" s="244">
        <f t="shared" ca="1" si="6"/>
        <v>0</v>
      </c>
      <c r="G231" s="244">
        <f t="shared" ca="1" si="7"/>
        <v>0</v>
      </c>
    </row>
    <row r="232" spans="1:7" ht="15">
      <c r="A232" s="177" t="s">
        <v>10480</v>
      </c>
      <c r="B232" s="178" t="s">
        <v>10481</v>
      </c>
      <c r="C232" s="162"/>
      <c r="D232" s="179"/>
      <c r="E232" s="179"/>
      <c r="F232" s="244">
        <f t="shared" ca="1" si="6"/>
        <v>0</v>
      </c>
      <c r="G232" s="244">
        <f t="shared" ca="1" si="7"/>
        <v>0</v>
      </c>
    </row>
    <row r="233" spans="1:7" ht="15">
      <c r="A233" s="177" t="s">
        <v>10482</v>
      </c>
      <c r="B233" s="178" t="s">
        <v>9818</v>
      </c>
      <c r="C233" s="162">
        <v>15</v>
      </c>
      <c r="D233" s="179">
        <v>17</v>
      </c>
      <c r="E233" s="179">
        <v>126</v>
      </c>
      <c r="F233" s="244">
        <f t="shared" ca="1" si="6"/>
        <v>8.4</v>
      </c>
      <c r="G233" s="244">
        <f t="shared" ca="1" si="7"/>
        <v>7.4117647058823533</v>
      </c>
    </row>
    <row r="234" spans="1:7" ht="15">
      <c r="A234" s="177" t="s">
        <v>10483</v>
      </c>
      <c r="B234" s="178" t="s">
        <v>10182</v>
      </c>
      <c r="C234" s="162"/>
      <c r="D234" s="179"/>
      <c r="E234" s="179"/>
      <c r="F234" s="244">
        <f t="shared" ca="1" si="6"/>
        <v>0</v>
      </c>
      <c r="G234" s="244">
        <f t="shared" ca="1" si="7"/>
        <v>0</v>
      </c>
    </row>
    <row r="235" spans="1:7" ht="15">
      <c r="A235" s="177" t="s">
        <v>10484</v>
      </c>
      <c r="B235" s="182" t="s">
        <v>10184</v>
      </c>
      <c r="C235" s="162"/>
      <c r="D235" s="179"/>
      <c r="E235" s="179"/>
      <c r="F235" s="244">
        <f t="shared" ca="1" si="6"/>
        <v>0</v>
      </c>
      <c r="G235" s="244">
        <f t="shared" ca="1" si="7"/>
        <v>0</v>
      </c>
    </row>
    <row r="236" spans="1:7" ht="15">
      <c r="A236" s="177" t="s">
        <v>10485</v>
      </c>
      <c r="B236" s="182" t="s">
        <v>10186</v>
      </c>
      <c r="C236" s="162"/>
      <c r="D236" s="179"/>
      <c r="E236" s="179"/>
      <c r="F236" s="244">
        <f t="shared" ca="1" si="6"/>
        <v>0</v>
      </c>
      <c r="G236" s="244">
        <f t="shared" ca="1" si="7"/>
        <v>0</v>
      </c>
    </row>
    <row r="237" spans="1:7" ht="15">
      <c r="A237" s="177" t="s">
        <v>10486</v>
      </c>
      <c r="B237" s="182" t="s">
        <v>10406</v>
      </c>
      <c r="C237" s="162"/>
      <c r="D237" s="179"/>
      <c r="E237" s="179"/>
      <c r="F237" s="244">
        <f t="shared" ca="1" si="6"/>
        <v>0</v>
      </c>
      <c r="G237" s="244">
        <f t="shared" ca="1" si="7"/>
        <v>0</v>
      </c>
    </row>
    <row r="238" spans="1:7" ht="15">
      <c r="A238" s="177" t="s">
        <v>10487</v>
      </c>
      <c r="B238" s="182" t="s">
        <v>10200</v>
      </c>
      <c r="C238" s="162"/>
      <c r="D238" s="179"/>
      <c r="E238" s="179"/>
      <c r="F238" s="244">
        <f t="shared" ca="1" si="6"/>
        <v>0</v>
      </c>
      <c r="G238" s="244">
        <f t="shared" ca="1" si="7"/>
        <v>0</v>
      </c>
    </row>
    <row r="239" spans="1:7" ht="15">
      <c r="A239" s="177" t="s">
        <v>10488</v>
      </c>
      <c r="B239" s="182" t="s">
        <v>10489</v>
      </c>
      <c r="C239" s="162"/>
      <c r="D239" s="179"/>
      <c r="E239" s="179"/>
      <c r="F239" s="244">
        <f t="shared" ca="1" si="6"/>
        <v>0</v>
      </c>
      <c r="G239" s="244">
        <f t="shared" ca="1" si="7"/>
        <v>0</v>
      </c>
    </row>
    <row r="240" spans="1:7" ht="15">
      <c r="A240" s="177" t="s">
        <v>10490</v>
      </c>
      <c r="B240" s="182" t="s">
        <v>10491</v>
      </c>
      <c r="C240" s="162"/>
      <c r="D240" s="179"/>
      <c r="E240" s="179"/>
      <c r="F240" s="244">
        <f t="shared" ca="1" si="6"/>
        <v>0</v>
      </c>
      <c r="G240" s="244">
        <f t="shared" ca="1" si="7"/>
        <v>0</v>
      </c>
    </row>
    <row r="241" spans="1:7" ht="15">
      <c r="A241" s="177" t="s">
        <v>10492</v>
      </c>
      <c r="B241" s="182" t="s">
        <v>10493</v>
      </c>
      <c r="C241" s="162"/>
      <c r="D241" s="179"/>
      <c r="E241" s="179"/>
      <c r="F241" s="244">
        <f t="shared" ca="1" si="6"/>
        <v>0</v>
      </c>
      <c r="G241" s="244">
        <f t="shared" ca="1" si="7"/>
        <v>0</v>
      </c>
    </row>
    <row r="242" spans="1:7" ht="15">
      <c r="A242" s="177" t="s">
        <v>10494</v>
      </c>
      <c r="B242" s="181" t="s">
        <v>10495</v>
      </c>
      <c r="C242" s="162"/>
      <c r="D242" s="179"/>
      <c r="E242" s="179"/>
      <c r="F242" s="244">
        <f t="shared" ca="1" si="6"/>
        <v>0</v>
      </c>
      <c r="G242" s="244">
        <f t="shared" ca="1" si="7"/>
        <v>0</v>
      </c>
    </row>
    <row r="243" spans="1:7" ht="15">
      <c r="A243" s="177" t="s">
        <v>10496</v>
      </c>
      <c r="B243" s="178" t="s">
        <v>9826</v>
      </c>
      <c r="C243" s="162"/>
      <c r="D243" s="179"/>
      <c r="E243" s="179"/>
      <c r="F243" s="244">
        <f t="shared" ca="1" si="6"/>
        <v>0</v>
      </c>
      <c r="G243" s="244">
        <f t="shared" ca="1" si="7"/>
        <v>0</v>
      </c>
    </row>
    <row r="244" spans="1:7" ht="15">
      <c r="A244" s="177" t="s">
        <v>10497</v>
      </c>
      <c r="B244" s="178" t="s">
        <v>10498</v>
      </c>
      <c r="C244" s="162"/>
      <c r="D244" s="179"/>
      <c r="E244" s="179"/>
      <c r="F244" s="244">
        <f t="shared" ca="1" si="6"/>
        <v>0</v>
      </c>
      <c r="G244" s="244">
        <f t="shared" ca="1" si="7"/>
        <v>0</v>
      </c>
    </row>
    <row r="245" spans="1:7" ht="15">
      <c r="A245" s="177" t="s">
        <v>10499</v>
      </c>
      <c r="B245" s="178" t="s">
        <v>10500</v>
      </c>
      <c r="C245" s="162"/>
      <c r="D245" s="179"/>
      <c r="E245" s="179"/>
      <c r="F245" s="244">
        <f t="shared" ca="1" si="6"/>
        <v>0</v>
      </c>
      <c r="G245" s="244">
        <f t="shared" ca="1" si="7"/>
        <v>0</v>
      </c>
    </row>
    <row r="246" spans="1:7" ht="15">
      <c r="A246" s="177" t="s">
        <v>10501</v>
      </c>
      <c r="B246" s="181" t="s">
        <v>10502</v>
      </c>
      <c r="C246" s="162"/>
      <c r="D246" s="179"/>
      <c r="E246" s="179"/>
      <c r="F246" s="244">
        <f t="shared" ca="1" si="6"/>
        <v>0</v>
      </c>
      <c r="G246" s="244">
        <f t="shared" ca="1" si="7"/>
        <v>0</v>
      </c>
    </row>
    <row r="247" spans="1:7" ht="15">
      <c r="A247" s="177" t="s">
        <v>10503</v>
      </c>
      <c r="B247" s="181" t="s">
        <v>10504</v>
      </c>
      <c r="C247" s="162"/>
      <c r="D247" s="179"/>
      <c r="E247" s="179"/>
      <c r="F247" s="244">
        <f t="shared" ca="1" si="6"/>
        <v>0</v>
      </c>
      <c r="G247" s="244">
        <f t="shared" ca="1" si="7"/>
        <v>0</v>
      </c>
    </row>
    <row r="248" spans="1:7" ht="15">
      <c r="A248" s="185" t="s">
        <v>10505</v>
      </c>
      <c r="B248" s="181" t="s">
        <v>10506</v>
      </c>
      <c r="C248" s="162"/>
      <c r="D248" s="179"/>
      <c r="E248" s="179"/>
      <c r="F248" s="244">
        <f t="shared" ca="1" si="6"/>
        <v>0</v>
      </c>
      <c r="G248" s="244">
        <f t="shared" ca="1" si="7"/>
        <v>0</v>
      </c>
    </row>
    <row r="249" spans="1:7" ht="15">
      <c r="A249" s="177" t="s">
        <v>10507</v>
      </c>
      <c r="B249" s="182" t="s">
        <v>10508</v>
      </c>
      <c r="C249" s="162"/>
      <c r="D249" s="179"/>
      <c r="E249" s="179"/>
      <c r="F249" s="244">
        <f t="shared" ca="1" si="6"/>
        <v>0</v>
      </c>
      <c r="G249" s="244">
        <f t="shared" ca="1" si="7"/>
        <v>0</v>
      </c>
    </row>
    <row r="250" spans="1:7" ht="15">
      <c r="A250" s="177" t="s">
        <v>10509</v>
      </c>
      <c r="B250" s="178" t="s">
        <v>10510</v>
      </c>
      <c r="C250" s="162"/>
      <c r="D250" s="179"/>
      <c r="E250" s="179"/>
      <c r="F250" s="244">
        <f t="shared" ca="1" si="6"/>
        <v>0</v>
      </c>
      <c r="G250" s="244">
        <f t="shared" ca="1" si="7"/>
        <v>0</v>
      </c>
    </row>
    <row r="251" spans="1:7" ht="15">
      <c r="A251" s="177" t="s">
        <v>10511</v>
      </c>
      <c r="B251" s="178" t="s">
        <v>10512</v>
      </c>
      <c r="C251" s="162"/>
      <c r="D251" s="179"/>
      <c r="E251" s="179"/>
      <c r="F251" s="244">
        <f t="shared" ca="1" si="6"/>
        <v>0</v>
      </c>
      <c r="G251" s="244">
        <f t="shared" ca="1" si="7"/>
        <v>0</v>
      </c>
    </row>
    <row r="252" spans="1:7" ht="15">
      <c r="A252" s="177" t="s">
        <v>10513</v>
      </c>
      <c r="B252" s="181" t="s">
        <v>10514</v>
      </c>
      <c r="C252" s="162"/>
      <c r="D252" s="179"/>
      <c r="E252" s="179"/>
      <c r="F252" s="244">
        <f t="shared" ca="1" si="6"/>
        <v>0</v>
      </c>
      <c r="G252" s="244">
        <f t="shared" ca="1" si="7"/>
        <v>0</v>
      </c>
    </row>
    <row r="253" spans="1:7" ht="15">
      <c r="A253" s="177" t="s">
        <v>10515</v>
      </c>
      <c r="B253" s="181" t="s">
        <v>9832</v>
      </c>
      <c r="C253" s="162"/>
      <c r="D253" s="179"/>
      <c r="E253" s="179"/>
      <c r="F253" s="244">
        <f t="shared" ca="1" si="6"/>
        <v>0</v>
      </c>
      <c r="G253" s="244">
        <f t="shared" ca="1" si="7"/>
        <v>0</v>
      </c>
    </row>
    <row r="254" spans="1:7" ht="15">
      <c r="A254" s="177" t="s">
        <v>10516</v>
      </c>
      <c r="B254" s="184" t="s">
        <v>10517</v>
      </c>
      <c r="C254" s="162"/>
      <c r="D254" s="179"/>
      <c r="E254" s="179"/>
      <c r="F254" s="244">
        <f t="shared" ca="1" si="6"/>
        <v>0</v>
      </c>
      <c r="G254" s="244">
        <f t="shared" ca="1" si="7"/>
        <v>0</v>
      </c>
    </row>
    <row r="255" spans="1:7" ht="15">
      <c r="A255" s="177" t="s">
        <v>10518</v>
      </c>
      <c r="B255" s="181" t="s">
        <v>10519</v>
      </c>
      <c r="C255" s="162"/>
      <c r="D255" s="179"/>
      <c r="E255" s="179"/>
      <c r="F255" s="244">
        <f t="shared" ca="1" si="6"/>
        <v>0</v>
      </c>
      <c r="G255" s="244">
        <f t="shared" ca="1" si="7"/>
        <v>0</v>
      </c>
    </row>
    <row r="256" spans="1:7" ht="15">
      <c r="A256" s="177" t="s">
        <v>10520</v>
      </c>
      <c r="B256" s="181" t="s">
        <v>10521</v>
      </c>
      <c r="C256" s="162"/>
      <c r="D256" s="179"/>
      <c r="E256" s="179"/>
      <c r="F256" s="244">
        <f t="shared" ca="1" si="6"/>
        <v>0</v>
      </c>
      <c r="G256" s="244">
        <f t="shared" ca="1" si="7"/>
        <v>0</v>
      </c>
    </row>
    <row r="257" spans="1:7" ht="15">
      <c r="A257" s="177" t="s">
        <v>10522</v>
      </c>
      <c r="B257" s="181" t="s">
        <v>10125</v>
      </c>
      <c r="C257" s="162"/>
      <c r="D257" s="179"/>
      <c r="E257" s="179"/>
      <c r="F257" s="244">
        <f t="shared" ca="1" si="6"/>
        <v>0</v>
      </c>
      <c r="G257" s="244">
        <f t="shared" ca="1" si="7"/>
        <v>0</v>
      </c>
    </row>
    <row r="258" spans="1:7" ht="15">
      <c r="A258" s="177" t="s">
        <v>10523</v>
      </c>
      <c r="B258" s="181" t="s">
        <v>10182</v>
      </c>
      <c r="C258" s="162"/>
      <c r="D258" s="179"/>
      <c r="E258" s="179"/>
      <c r="F258" s="244">
        <f t="shared" ca="1" si="6"/>
        <v>0</v>
      </c>
      <c r="G258" s="244">
        <f t="shared" ca="1" si="7"/>
        <v>0</v>
      </c>
    </row>
    <row r="259" spans="1:7" ht="15">
      <c r="A259" s="177" t="s">
        <v>10524</v>
      </c>
      <c r="B259" s="181" t="s">
        <v>10184</v>
      </c>
      <c r="C259" s="162"/>
      <c r="D259" s="179"/>
      <c r="E259" s="179"/>
      <c r="F259" s="244">
        <f t="shared" ca="1" si="6"/>
        <v>0</v>
      </c>
      <c r="G259" s="244">
        <f t="shared" ca="1" si="7"/>
        <v>0</v>
      </c>
    </row>
    <row r="260" spans="1:7" ht="15">
      <c r="A260" s="177" t="s">
        <v>10525</v>
      </c>
      <c r="B260" s="178" t="s">
        <v>10186</v>
      </c>
      <c r="C260" s="162"/>
      <c r="D260" s="179"/>
      <c r="E260" s="179"/>
      <c r="F260" s="244">
        <f t="shared" ca="1" si="6"/>
        <v>0</v>
      </c>
      <c r="G260" s="244">
        <f t="shared" ca="1" si="7"/>
        <v>0</v>
      </c>
    </row>
    <row r="261" spans="1:7" ht="15">
      <c r="A261" s="177" t="s">
        <v>10526</v>
      </c>
      <c r="B261" s="178" t="s">
        <v>10200</v>
      </c>
      <c r="C261" s="162"/>
      <c r="D261" s="179"/>
      <c r="E261" s="179"/>
      <c r="F261" s="244">
        <f t="shared" ca="1" si="6"/>
        <v>0</v>
      </c>
      <c r="G261" s="244">
        <f t="shared" ca="1" si="7"/>
        <v>0</v>
      </c>
    </row>
    <row r="262" spans="1:7" ht="15">
      <c r="A262" s="177" t="s">
        <v>10527</v>
      </c>
      <c r="B262" s="181" t="s">
        <v>10528</v>
      </c>
      <c r="C262" s="162"/>
      <c r="D262" s="179"/>
      <c r="E262" s="179"/>
      <c r="F262" s="244">
        <f t="shared" ca="1" si="6"/>
        <v>0</v>
      </c>
      <c r="G262" s="244">
        <f t="shared" ca="1" si="7"/>
        <v>0</v>
      </c>
    </row>
    <row r="263" spans="1:7" ht="15">
      <c r="A263" s="177" t="s">
        <v>10529</v>
      </c>
      <c r="B263" s="182" t="s">
        <v>9838</v>
      </c>
      <c r="C263" s="162"/>
      <c r="D263" s="179"/>
      <c r="E263" s="179"/>
      <c r="F263" s="244">
        <f t="shared" ca="1" si="6"/>
        <v>0</v>
      </c>
      <c r="G263" s="244">
        <f t="shared" ca="1" si="7"/>
        <v>0</v>
      </c>
    </row>
    <row r="264" spans="1:7" ht="15">
      <c r="A264" s="177" t="s">
        <v>10530</v>
      </c>
      <c r="B264" s="178" t="s">
        <v>10531</v>
      </c>
      <c r="C264" s="162"/>
      <c r="D264" s="179"/>
      <c r="E264" s="179"/>
      <c r="F264" s="244">
        <f t="shared" ca="1" si="6"/>
        <v>0</v>
      </c>
      <c r="G264" s="244">
        <f t="shared" ca="1" si="7"/>
        <v>0</v>
      </c>
    </row>
    <row r="265" spans="1:7" ht="15">
      <c r="A265" s="177" t="s">
        <v>10532</v>
      </c>
      <c r="B265" s="178" t="s">
        <v>10533</v>
      </c>
      <c r="C265" s="162"/>
      <c r="D265" s="179"/>
      <c r="E265" s="179"/>
      <c r="F265" s="244">
        <f t="shared" ca="1" si="6"/>
        <v>0</v>
      </c>
      <c r="G265" s="244">
        <f t="shared" ca="1" si="7"/>
        <v>0</v>
      </c>
    </row>
    <row r="266" spans="1:7" ht="15">
      <c r="A266" s="177" t="s">
        <v>10534</v>
      </c>
      <c r="B266" s="178" t="s">
        <v>10535</v>
      </c>
      <c r="C266" s="162"/>
      <c r="D266" s="179"/>
      <c r="E266" s="179"/>
      <c r="F266" s="244">
        <f t="shared" ref="F266:F329" ca="1" si="8">IFERROR(OFFSET(F266,0,-1)/OFFSET(F266,0,-3),)</f>
        <v>0</v>
      </c>
      <c r="G266" s="244">
        <f t="shared" ref="G266:G329" ca="1" si="9">IFERROR(OFFSET(F266,0,-1)/OFFSET(F266,0,-2),)</f>
        <v>0</v>
      </c>
    </row>
    <row r="267" spans="1:7" ht="15">
      <c r="A267" s="177" t="s">
        <v>10536</v>
      </c>
      <c r="B267" s="181" t="s">
        <v>9844</v>
      </c>
      <c r="C267" s="162"/>
      <c r="D267" s="179"/>
      <c r="E267" s="179"/>
      <c r="F267" s="244">
        <f t="shared" ca="1" si="8"/>
        <v>0</v>
      </c>
      <c r="G267" s="244">
        <f t="shared" ca="1" si="9"/>
        <v>0</v>
      </c>
    </row>
    <row r="268" spans="1:7" ht="15">
      <c r="A268" s="177" t="s">
        <v>10537</v>
      </c>
      <c r="B268" s="181" t="s">
        <v>9846</v>
      </c>
      <c r="C268" s="162"/>
      <c r="D268" s="179"/>
      <c r="E268" s="179"/>
      <c r="F268" s="244">
        <f t="shared" ca="1" si="8"/>
        <v>0</v>
      </c>
      <c r="G268" s="244">
        <f t="shared" ca="1" si="9"/>
        <v>0</v>
      </c>
    </row>
    <row r="269" spans="1:7" ht="15">
      <c r="A269" s="177" t="s">
        <v>10538</v>
      </c>
      <c r="B269" s="181" t="s">
        <v>10539</v>
      </c>
      <c r="C269" s="162"/>
      <c r="D269" s="179"/>
      <c r="E269" s="179"/>
      <c r="F269" s="244">
        <f t="shared" ca="1" si="8"/>
        <v>0</v>
      </c>
      <c r="G269" s="244">
        <f t="shared" ca="1" si="9"/>
        <v>0</v>
      </c>
    </row>
    <row r="270" spans="1:7" ht="15">
      <c r="A270" s="177" t="s">
        <v>10540</v>
      </c>
      <c r="B270" s="181" t="s">
        <v>10541</v>
      </c>
      <c r="C270" s="162"/>
      <c r="D270" s="179"/>
      <c r="E270" s="179"/>
      <c r="F270" s="244">
        <f t="shared" ca="1" si="8"/>
        <v>0</v>
      </c>
      <c r="G270" s="244">
        <f t="shared" ca="1" si="9"/>
        <v>0</v>
      </c>
    </row>
    <row r="271" spans="1:7" ht="15">
      <c r="A271" s="177" t="s">
        <v>10542</v>
      </c>
      <c r="B271" s="178" t="s">
        <v>10543</v>
      </c>
      <c r="C271" s="162">
        <v>121</v>
      </c>
      <c r="D271" s="179">
        <v>114</v>
      </c>
      <c r="E271" s="179">
        <v>82</v>
      </c>
      <c r="F271" s="244">
        <f t="shared" ca="1" si="8"/>
        <v>0.6776859504132231</v>
      </c>
      <c r="G271" s="244">
        <f t="shared" ca="1" si="9"/>
        <v>0.7192982456140351</v>
      </c>
    </row>
    <row r="272" spans="1:7" ht="15">
      <c r="A272" s="177" t="s">
        <v>10544</v>
      </c>
      <c r="B272" s="178" t="s">
        <v>10545</v>
      </c>
      <c r="C272" s="162"/>
      <c r="D272" s="179"/>
      <c r="E272" s="179"/>
      <c r="F272" s="244">
        <f t="shared" ca="1" si="8"/>
        <v>0</v>
      </c>
      <c r="G272" s="244">
        <f t="shared" ca="1" si="9"/>
        <v>0</v>
      </c>
    </row>
    <row r="273" spans="1:7" ht="15">
      <c r="A273" s="177" t="s">
        <v>10546</v>
      </c>
      <c r="B273" s="184" t="s">
        <v>10547</v>
      </c>
      <c r="C273" s="162">
        <v>245</v>
      </c>
      <c r="D273" s="179">
        <v>499</v>
      </c>
      <c r="E273" s="179">
        <v>169</v>
      </c>
      <c r="F273" s="244">
        <f t="shared" ca="1" si="8"/>
        <v>0.68979591836734699</v>
      </c>
      <c r="G273" s="244">
        <f t="shared" ca="1" si="9"/>
        <v>0.33867735470941884</v>
      </c>
    </row>
    <row r="274" spans="1:7" ht="15">
      <c r="A274" s="177" t="s">
        <v>10548</v>
      </c>
      <c r="B274" s="181" t="s">
        <v>10549</v>
      </c>
      <c r="C274" s="162"/>
      <c r="D274" s="179"/>
      <c r="E274" s="179"/>
      <c r="F274" s="244">
        <f t="shared" ca="1" si="8"/>
        <v>0</v>
      </c>
      <c r="G274" s="244">
        <f t="shared" ca="1" si="9"/>
        <v>0</v>
      </c>
    </row>
    <row r="275" spans="1:7" ht="15">
      <c r="A275" s="177" t="s">
        <v>10550</v>
      </c>
      <c r="B275" s="178" t="s">
        <v>10551</v>
      </c>
      <c r="C275" s="162"/>
      <c r="D275" s="179">
        <v>5</v>
      </c>
      <c r="E275" s="179"/>
      <c r="F275" s="244">
        <f t="shared" ca="1" si="8"/>
        <v>0</v>
      </c>
      <c r="G275" s="244">
        <f t="shared" ca="1" si="9"/>
        <v>0</v>
      </c>
    </row>
    <row r="276" spans="1:7" ht="15">
      <c r="A276" s="177" t="s">
        <v>10552</v>
      </c>
      <c r="B276" s="178" t="s">
        <v>9850</v>
      </c>
      <c r="C276" s="162">
        <v>129</v>
      </c>
      <c r="D276" s="179">
        <v>100</v>
      </c>
      <c r="E276" s="179">
        <v>152</v>
      </c>
      <c r="F276" s="244">
        <f t="shared" ca="1" si="8"/>
        <v>1.1782945736434109</v>
      </c>
      <c r="G276" s="244">
        <f t="shared" ca="1" si="9"/>
        <v>1.52</v>
      </c>
    </row>
    <row r="277" spans="1:7" ht="15">
      <c r="A277" s="177" t="s">
        <v>10553</v>
      </c>
      <c r="B277" s="178" t="s">
        <v>9854</v>
      </c>
      <c r="C277" s="162"/>
      <c r="D277" s="179"/>
      <c r="E277" s="179"/>
      <c r="F277" s="244">
        <f t="shared" ca="1" si="8"/>
        <v>0</v>
      </c>
      <c r="G277" s="244">
        <f t="shared" ca="1" si="9"/>
        <v>0</v>
      </c>
    </row>
    <row r="278" spans="1:7" ht="15">
      <c r="A278" s="177" t="s">
        <v>10554</v>
      </c>
      <c r="B278" s="181" t="s">
        <v>10555</v>
      </c>
      <c r="C278" s="162"/>
      <c r="D278" s="179"/>
      <c r="E278" s="179"/>
      <c r="F278" s="244">
        <f t="shared" ca="1" si="8"/>
        <v>0</v>
      </c>
      <c r="G278" s="244">
        <f t="shared" ca="1" si="9"/>
        <v>0</v>
      </c>
    </row>
    <row r="279" spans="1:7" ht="15">
      <c r="A279" s="177" t="s">
        <v>10556</v>
      </c>
      <c r="B279" s="184" t="s">
        <v>10182</v>
      </c>
      <c r="C279" s="162">
        <v>2932</v>
      </c>
      <c r="D279" s="179">
        <v>2937</v>
      </c>
      <c r="E279" s="179">
        <v>3120</v>
      </c>
      <c r="F279" s="244">
        <f t="shared" ca="1" si="8"/>
        <v>1.0641200545702592</v>
      </c>
      <c r="G279" s="244">
        <f t="shared" ca="1" si="9"/>
        <v>1.062308478038815</v>
      </c>
    </row>
    <row r="280" spans="1:7" ht="15">
      <c r="A280" s="177" t="s">
        <v>10557</v>
      </c>
      <c r="B280" s="181" t="s">
        <v>10184</v>
      </c>
      <c r="C280" s="162"/>
      <c r="D280" s="179"/>
      <c r="E280" s="179"/>
      <c r="F280" s="244">
        <f t="shared" ca="1" si="8"/>
        <v>0</v>
      </c>
      <c r="G280" s="244">
        <f t="shared" ca="1" si="9"/>
        <v>0</v>
      </c>
    </row>
    <row r="281" spans="1:7" ht="15">
      <c r="A281" s="177" t="s">
        <v>10558</v>
      </c>
      <c r="B281" s="182" t="s">
        <v>10186</v>
      </c>
      <c r="C281" s="162"/>
      <c r="D281" s="179"/>
      <c r="E281" s="179"/>
      <c r="F281" s="244">
        <f t="shared" ca="1" si="8"/>
        <v>0</v>
      </c>
      <c r="G281" s="244">
        <f t="shared" ca="1" si="9"/>
        <v>0</v>
      </c>
    </row>
    <row r="282" spans="1:7" ht="15">
      <c r="A282" s="177" t="s">
        <v>10559</v>
      </c>
      <c r="B282" s="178" t="s">
        <v>10271</v>
      </c>
      <c r="C282" s="162"/>
      <c r="D282" s="179"/>
      <c r="E282" s="179"/>
      <c r="F282" s="244">
        <f t="shared" ca="1" si="8"/>
        <v>0</v>
      </c>
      <c r="G282" s="244">
        <f t="shared" ca="1" si="9"/>
        <v>0</v>
      </c>
    </row>
    <row r="283" spans="1:7" ht="15">
      <c r="A283" s="177" t="s">
        <v>10560</v>
      </c>
      <c r="B283" s="178" t="s">
        <v>10561</v>
      </c>
      <c r="C283" s="162">
        <v>248</v>
      </c>
      <c r="D283" s="179">
        <v>243</v>
      </c>
      <c r="E283" s="179">
        <v>257</v>
      </c>
      <c r="F283" s="244">
        <f t="shared" ca="1" si="8"/>
        <v>1.0362903225806452</v>
      </c>
      <c r="G283" s="244">
        <f t="shared" ca="1" si="9"/>
        <v>1.0576131687242798</v>
      </c>
    </row>
    <row r="284" spans="1:7" ht="15">
      <c r="A284" s="177" t="s">
        <v>10562</v>
      </c>
      <c r="B284" s="181" t="s">
        <v>10563</v>
      </c>
      <c r="C284" s="162"/>
      <c r="D284" s="179"/>
      <c r="E284" s="179"/>
      <c r="F284" s="244">
        <f t="shared" ca="1" si="8"/>
        <v>0</v>
      </c>
      <c r="G284" s="244">
        <f t="shared" ca="1" si="9"/>
        <v>0</v>
      </c>
    </row>
    <row r="285" spans="1:7" ht="15">
      <c r="A285" s="177" t="s">
        <v>10564</v>
      </c>
      <c r="B285" s="181" t="s">
        <v>10565</v>
      </c>
      <c r="C285" s="162"/>
      <c r="D285" s="179"/>
      <c r="E285" s="179"/>
      <c r="F285" s="244">
        <f t="shared" ca="1" si="8"/>
        <v>0</v>
      </c>
      <c r="G285" s="244">
        <f t="shared" ca="1" si="9"/>
        <v>0</v>
      </c>
    </row>
    <row r="286" spans="1:7" ht="15">
      <c r="A286" s="177" t="s">
        <v>10566</v>
      </c>
      <c r="B286" s="181" t="s">
        <v>10567</v>
      </c>
      <c r="C286" s="162"/>
      <c r="D286" s="179"/>
      <c r="E286" s="179"/>
      <c r="F286" s="244">
        <f t="shared" ca="1" si="8"/>
        <v>0</v>
      </c>
      <c r="G286" s="244">
        <f t="shared" ca="1" si="9"/>
        <v>0</v>
      </c>
    </row>
    <row r="287" spans="1:7" ht="15">
      <c r="A287" s="177" t="s">
        <v>10568</v>
      </c>
      <c r="B287" s="181" t="s">
        <v>10200</v>
      </c>
      <c r="C287" s="162"/>
      <c r="D287" s="179"/>
      <c r="E287" s="179"/>
      <c r="F287" s="244">
        <f t="shared" ca="1" si="8"/>
        <v>0</v>
      </c>
      <c r="G287" s="244">
        <f t="shared" ca="1" si="9"/>
        <v>0</v>
      </c>
    </row>
    <row r="288" spans="1:7" ht="15">
      <c r="A288" s="177" t="s">
        <v>10569</v>
      </c>
      <c r="B288" s="181" t="s">
        <v>10570</v>
      </c>
      <c r="C288" s="162">
        <v>5883</v>
      </c>
      <c r="D288" s="179">
        <v>3284</v>
      </c>
      <c r="E288" s="179">
        <v>7711</v>
      </c>
      <c r="F288" s="244">
        <f t="shared" ca="1" si="8"/>
        <v>1.3107258201597825</v>
      </c>
      <c r="G288" s="244">
        <f t="shared" ca="1" si="9"/>
        <v>2.348051157125457</v>
      </c>
    </row>
    <row r="289" spans="1:7" ht="15">
      <c r="A289" s="177" t="s">
        <v>10571</v>
      </c>
      <c r="B289" s="178" t="s">
        <v>10182</v>
      </c>
      <c r="C289" s="162">
        <v>19</v>
      </c>
      <c r="D289" s="179">
        <v>29</v>
      </c>
      <c r="E289" s="179"/>
      <c r="F289" s="244">
        <f t="shared" ca="1" si="8"/>
        <v>0</v>
      </c>
      <c r="G289" s="244">
        <f t="shared" ca="1" si="9"/>
        <v>0</v>
      </c>
    </row>
    <row r="290" spans="1:7" ht="15">
      <c r="A290" s="177" t="s">
        <v>10572</v>
      </c>
      <c r="B290" s="178" t="s">
        <v>10184</v>
      </c>
      <c r="C290" s="162"/>
      <c r="D290" s="179"/>
      <c r="E290" s="179"/>
      <c r="F290" s="244">
        <f t="shared" ca="1" si="8"/>
        <v>0</v>
      </c>
      <c r="G290" s="244">
        <f t="shared" ca="1" si="9"/>
        <v>0</v>
      </c>
    </row>
    <row r="291" spans="1:7" ht="15">
      <c r="A291" s="177" t="s">
        <v>10573</v>
      </c>
      <c r="B291" s="181" t="s">
        <v>10186</v>
      </c>
      <c r="C291" s="162"/>
      <c r="D291" s="179"/>
      <c r="E291" s="179"/>
      <c r="F291" s="244">
        <f t="shared" ca="1" si="8"/>
        <v>0</v>
      </c>
      <c r="G291" s="244">
        <f t="shared" ca="1" si="9"/>
        <v>0</v>
      </c>
    </row>
    <row r="292" spans="1:7" ht="15">
      <c r="A292" s="177" t="s">
        <v>10574</v>
      </c>
      <c r="B292" s="181" t="s">
        <v>10575</v>
      </c>
      <c r="C292" s="162"/>
      <c r="D292" s="179"/>
      <c r="E292" s="179"/>
      <c r="F292" s="244">
        <f t="shared" ca="1" si="8"/>
        <v>0</v>
      </c>
      <c r="G292" s="244">
        <f t="shared" ca="1" si="9"/>
        <v>0</v>
      </c>
    </row>
    <row r="293" spans="1:7" ht="15">
      <c r="A293" s="177" t="s">
        <v>10576</v>
      </c>
      <c r="B293" s="181" t="s">
        <v>10200</v>
      </c>
      <c r="C293" s="162"/>
      <c r="D293" s="179"/>
      <c r="E293" s="179"/>
      <c r="F293" s="244">
        <f t="shared" ca="1" si="8"/>
        <v>0</v>
      </c>
      <c r="G293" s="244">
        <f t="shared" ca="1" si="9"/>
        <v>0</v>
      </c>
    </row>
    <row r="294" spans="1:7" ht="15">
      <c r="A294" s="177" t="s">
        <v>10577</v>
      </c>
      <c r="B294" s="182" t="s">
        <v>10578</v>
      </c>
      <c r="C294" s="162"/>
      <c r="D294" s="179"/>
      <c r="E294" s="179">
        <v>24</v>
      </c>
      <c r="F294" s="244">
        <f t="shared" ca="1" si="8"/>
        <v>0</v>
      </c>
      <c r="G294" s="244">
        <f t="shared" ca="1" si="9"/>
        <v>0</v>
      </c>
    </row>
    <row r="295" spans="1:7" ht="15">
      <c r="A295" s="177" t="s">
        <v>10579</v>
      </c>
      <c r="B295" s="178" t="s">
        <v>10182</v>
      </c>
      <c r="C295" s="162"/>
      <c r="D295" s="179"/>
      <c r="E295" s="179"/>
      <c r="F295" s="244">
        <f t="shared" ca="1" si="8"/>
        <v>0</v>
      </c>
      <c r="G295" s="244">
        <f t="shared" ca="1" si="9"/>
        <v>0</v>
      </c>
    </row>
    <row r="296" spans="1:7" ht="15">
      <c r="A296" s="177" t="s">
        <v>10580</v>
      </c>
      <c r="B296" s="178" t="s">
        <v>10184</v>
      </c>
      <c r="C296" s="162"/>
      <c r="D296" s="179"/>
      <c r="E296" s="179"/>
      <c r="F296" s="244">
        <f t="shared" ca="1" si="8"/>
        <v>0</v>
      </c>
      <c r="G296" s="244">
        <f t="shared" ca="1" si="9"/>
        <v>0</v>
      </c>
    </row>
    <row r="297" spans="1:7" ht="15">
      <c r="A297" s="177" t="s">
        <v>10581</v>
      </c>
      <c r="B297" s="178" t="s">
        <v>10186</v>
      </c>
      <c r="C297" s="162"/>
      <c r="D297" s="179"/>
      <c r="E297" s="179"/>
      <c r="F297" s="244">
        <f t="shared" ca="1" si="8"/>
        <v>0</v>
      </c>
      <c r="G297" s="244">
        <f t="shared" ca="1" si="9"/>
        <v>0</v>
      </c>
    </row>
    <row r="298" spans="1:7" ht="15">
      <c r="A298" s="177" t="s">
        <v>10582</v>
      </c>
      <c r="B298" s="181" t="s">
        <v>10583</v>
      </c>
      <c r="C298" s="162"/>
      <c r="D298" s="179"/>
      <c r="E298" s="179"/>
      <c r="F298" s="244">
        <f t="shared" ca="1" si="8"/>
        <v>0</v>
      </c>
      <c r="G298" s="244">
        <f t="shared" ca="1" si="9"/>
        <v>0</v>
      </c>
    </row>
    <row r="299" spans="1:7" ht="15">
      <c r="A299" s="177" t="s">
        <v>10584</v>
      </c>
      <c r="B299" s="181" t="s">
        <v>10585</v>
      </c>
      <c r="C299" s="162"/>
      <c r="D299" s="179"/>
      <c r="E299" s="179"/>
      <c r="F299" s="244">
        <f t="shared" ca="1" si="8"/>
        <v>0</v>
      </c>
      <c r="G299" s="244">
        <f t="shared" ca="1" si="9"/>
        <v>0</v>
      </c>
    </row>
    <row r="300" spans="1:7" ht="15">
      <c r="A300" s="177" t="s">
        <v>10586</v>
      </c>
      <c r="B300" s="184" t="s">
        <v>10200</v>
      </c>
      <c r="C300" s="162"/>
      <c r="D300" s="179"/>
      <c r="E300" s="179"/>
      <c r="F300" s="244">
        <f t="shared" ca="1" si="8"/>
        <v>0</v>
      </c>
      <c r="G300" s="244">
        <f t="shared" ca="1" si="9"/>
        <v>0</v>
      </c>
    </row>
    <row r="301" spans="1:7" ht="15">
      <c r="A301" s="177" t="s">
        <v>10587</v>
      </c>
      <c r="B301" s="183" t="s">
        <v>10588</v>
      </c>
      <c r="C301" s="162"/>
      <c r="D301" s="179"/>
      <c r="E301" s="179"/>
      <c r="F301" s="244">
        <f t="shared" ca="1" si="8"/>
        <v>0</v>
      </c>
      <c r="G301" s="244">
        <f t="shared" ca="1" si="9"/>
        <v>0</v>
      </c>
    </row>
    <row r="302" spans="1:7" ht="15">
      <c r="A302" s="177" t="s">
        <v>10589</v>
      </c>
      <c r="B302" s="178" t="s">
        <v>10182</v>
      </c>
      <c r="C302" s="162"/>
      <c r="D302" s="179"/>
      <c r="E302" s="179"/>
      <c r="F302" s="244">
        <f t="shared" ca="1" si="8"/>
        <v>0</v>
      </c>
      <c r="G302" s="244">
        <f t="shared" ca="1" si="9"/>
        <v>0</v>
      </c>
    </row>
    <row r="303" spans="1:7" ht="15">
      <c r="A303" s="177" t="s">
        <v>10590</v>
      </c>
      <c r="B303" s="178" t="s">
        <v>10184</v>
      </c>
      <c r="C303" s="162"/>
      <c r="D303" s="179"/>
      <c r="E303" s="179"/>
      <c r="F303" s="244">
        <f t="shared" ca="1" si="8"/>
        <v>0</v>
      </c>
      <c r="G303" s="244">
        <f t="shared" ca="1" si="9"/>
        <v>0</v>
      </c>
    </row>
    <row r="304" spans="1:7" ht="15">
      <c r="A304" s="177" t="s">
        <v>10591</v>
      </c>
      <c r="B304" s="181" t="s">
        <v>10186</v>
      </c>
      <c r="C304" s="162"/>
      <c r="D304" s="179"/>
      <c r="E304" s="179"/>
      <c r="F304" s="244">
        <f t="shared" ca="1" si="8"/>
        <v>0</v>
      </c>
      <c r="G304" s="244">
        <f t="shared" ca="1" si="9"/>
        <v>0</v>
      </c>
    </row>
    <row r="305" spans="1:7" ht="15">
      <c r="A305" s="177" t="s">
        <v>10592</v>
      </c>
      <c r="B305" s="181" t="s">
        <v>10593</v>
      </c>
      <c r="C305" s="162"/>
      <c r="D305" s="179"/>
      <c r="E305" s="179"/>
      <c r="F305" s="244">
        <f t="shared" ca="1" si="8"/>
        <v>0</v>
      </c>
      <c r="G305" s="244">
        <f t="shared" ca="1" si="9"/>
        <v>0</v>
      </c>
    </row>
    <row r="306" spans="1:7" ht="15">
      <c r="A306" s="177" t="s">
        <v>10594</v>
      </c>
      <c r="B306" s="181" t="s">
        <v>10595</v>
      </c>
      <c r="C306" s="162"/>
      <c r="D306" s="179"/>
      <c r="E306" s="179"/>
      <c r="F306" s="244">
        <f t="shared" ca="1" si="8"/>
        <v>0</v>
      </c>
      <c r="G306" s="244">
        <f t="shared" ca="1" si="9"/>
        <v>0</v>
      </c>
    </row>
    <row r="307" spans="1:7" ht="15">
      <c r="A307" s="177" t="s">
        <v>10596</v>
      </c>
      <c r="B307" s="182" t="s">
        <v>10597</v>
      </c>
      <c r="C307" s="162"/>
      <c r="D307" s="179"/>
      <c r="E307" s="179"/>
      <c r="F307" s="244">
        <f t="shared" ca="1" si="8"/>
        <v>0</v>
      </c>
      <c r="G307" s="244">
        <f t="shared" ca="1" si="9"/>
        <v>0</v>
      </c>
    </row>
    <row r="308" spans="1:7" ht="15">
      <c r="A308" s="177" t="s">
        <v>10598</v>
      </c>
      <c r="B308" s="178" t="s">
        <v>10200</v>
      </c>
      <c r="C308" s="162"/>
      <c r="D308" s="179"/>
      <c r="E308" s="179"/>
      <c r="F308" s="244">
        <f t="shared" ca="1" si="8"/>
        <v>0</v>
      </c>
      <c r="G308" s="244">
        <f t="shared" ca="1" si="9"/>
        <v>0</v>
      </c>
    </row>
    <row r="309" spans="1:7" ht="15">
      <c r="A309" s="177" t="s">
        <v>10599</v>
      </c>
      <c r="B309" s="178" t="s">
        <v>10600</v>
      </c>
      <c r="C309" s="162"/>
      <c r="D309" s="179"/>
      <c r="E309" s="179"/>
      <c r="F309" s="244">
        <f t="shared" ca="1" si="8"/>
        <v>0</v>
      </c>
      <c r="G309" s="244">
        <f t="shared" ca="1" si="9"/>
        <v>0</v>
      </c>
    </row>
    <row r="310" spans="1:7" ht="15">
      <c r="A310" s="177" t="s">
        <v>10601</v>
      </c>
      <c r="B310" s="178" t="s">
        <v>10182</v>
      </c>
      <c r="C310" s="162">
        <v>568</v>
      </c>
      <c r="D310" s="179">
        <v>564</v>
      </c>
      <c r="E310" s="179">
        <v>577</v>
      </c>
      <c r="F310" s="244">
        <f t="shared" ca="1" si="8"/>
        <v>1.0158450704225352</v>
      </c>
      <c r="G310" s="244">
        <f t="shared" ca="1" si="9"/>
        <v>1.0230496453900708</v>
      </c>
    </row>
    <row r="311" spans="1:7" ht="15">
      <c r="A311" s="177" t="s">
        <v>10602</v>
      </c>
      <c r="B311" s="181" t="s">
        <v>10184</v>
      </c>
      <c r="C311" s="162"/>
      <c r="D311" s="179"/>
      <c r="E311" s="179"/>
      <c r="F311" s="244">
        <f t="shared" ca="1" si="8"/>
        <v>0</v>
      </c>
      <c r="G311" s="244">
        <f t="shared" ca="1" si="9"/>
        <v>0</v>
      </c>
    </row>
    <row r="312" spans="1:7" ht="15">
      <c r="A312" s="177" t="s">
        <v>10603</v>
      </c>
      <c r="B312" s="181" t="s">
        <v>10186</v>
      </c>
      <c r="C312" s="162"/>
      <c r="D312" s="179"/>
      <c r="E312" s="179"/>
      <c r="F312" s="244">
        <f t="shared" ca="1" si="8"/>
        <v>0</v>
      </c>
      <c r="G312" s="244">
        <f t="shared" ca="1" si="9"/>
        <v>0</v>
      </c>
    </row>
    <row r="313" spans="1:7" ht="15">
      <c r="A313" s="177" t="s">
        <v>10604</v>
      </c>
      <c r="B313" s="181" t="s">
        <v>10605</v>
      </c>
      <c r="C313" s="162">
        <v>186</v>
      </c>
      <c r="D313" s="179">
        <v>101</v>
      </c>
      <c r="E313" s="179">
        <v>213</v>
      </c>
      <c r="F313" s="244">
        <f t="shared" ca="1" si="8"/>
        <v>1.1451612903225807</v>
      </c>
      <c r="G313" s="244">
        <f t="shared" ca="1" si="9"/>
        <v>2.108910891089109</v>
      </c>
    </row>
    <row r="314" spans="1:7" ht="15">
      <c r="A314" s="177" t="s">
        <v>10606</v>
      </c>
      <c r="B314" s="178" t="s">
        <v>10607</v>
      </c>
      <c r="C314" s="162">
        <v>114</v>
      </c>
      <c r="D314" s="179">
        <v>33</v>
      </c>
      <c r="E314" s="179">
        <v>121</v>
      </c>
      <c r="F314" s="244">
        <f t="shared" ca="1" si="8"/>
        <v>1.0614035087719298</v>
      </c>
      <c r="G314" s="244">
        <f t="shared" ca="1" si="9"/>
        <v>3.6666666666666665</v>
      </c>
    </row>
    <row r="315" spans="1:7" ht="15">
      <c r="A315" s="177" t="s">
        <v>10608</v>
      </c>
      <c r="B315" s="178" t="s">
        <v>10609</v>
      </c>
      <c r="C315" s="162"/>
      <c r="D315" s="179"/>
      <c r="E315" s="179"/>
      <c r="F315" s="244">
        <f t="shared" ca="1" si="8"/>
        <v>0</v>
      </c>
      <c r="G315" s="244">
        <f t="shared" ca="1" si="9"/>
        <v>0</v>
      </c>
    </row>
    <row r="316" spans="1:7" ht="15">
      <c r="A316" s="177" t="s">
        <v>10610</v>
      </c>
      <c r="B316" s="178" t="s">
        <v>10611</v>
      </c>
      <c r="C316" s="162">
        <v>14</v>
      </c>
      <c r="D316" s="179"/>
      <c r="E316" s="179">
        <v>14</v>
      </c>
      <c r="F316" s="244">
        <f t="shared" ca="1" si="8"/>
        <v>1</v>
      </c>
      <c r="G316" s="244">
        <f t="shared" ca="1" si="9"/>
        <v>0</v>
      </c>
    </row>
    <row r="317" spans="1:7" ht="15">
      <c r="A317" s="177" t="s">
        <v>10612</v>
      </c>
      <c r="B317" s="183" t="s">
        <v>10613</v>
      </c>
      <c r="C317" s="162"/>
      <c r="D317" s="179"/>
      <c r="E317" s="179"/>
      <c r="F317" s="244">
        <f t="shared" ca="1" si="8"/>
        <v>0</v>
      </c>
      <c r="G317" s="244">
        <f t="shared" ca="1" si="9"/>
        <v>0</v>
      </c>
    </row>
    <row r="318" spans="1:7" ht="15">
      <c r="A318" s="177" t="s">
        <v>10614</v>
      </c>
      <c r="B318" s="181" t="s">
        <v>10615</v>
      </c>
      <c r="C318" s="162"/>
      <c r="D318" s="179"/>
      <c r="E318" s="179"/>
      <c r="F318" s="244">
        <f t="shared" ca="1" si="8"/>
        <v>0</v>
      </c>
      <c r="G318" s="244">
        <f t="shared" ca="1" si="9"/>
        <v>0</v>
      </c>
    </row>
    <row r="319" spans="1:7" ht="15">
      <c r="A319" s="177" t="s">
        <v>10616</v>
      </c>
      <c r="B319" s="178" t="s">
        <v>10617</v>
      </c>
      <c r="C319" s="162"/>
      <c r="D319" s="179"/>
      <c r="E319" s="179"/>
      <c r="F319" s="244">
        <f t="shared" ca="1" si="8"/>
        <v>0</v>
      </c>
      <c r="G319" s="244">
        <f t="shared" ca="1" si="9"/>
        <v>0</v>
      </c>
    </row>
    <row r="320" spans="1:7" ht="15">
      <c r="A320" s="177" t="s">
        <v>10618</v>
      </c>
      <c r="B320" s="178" t="s">
        <v>10271</v>
      </c>
      <c r="C320" s="162"/>
      <c r="D320" s="179"/>
      <c r="E320" s="179"/>
      <c r="F320" s="244">
        <f t="shared" ca="1" si="8"/>
        <v>0</v>
      </c>
      <c r="G320" s="244">
        <f t="shared" ca="1" si="9"/>
        <v>0</v>
      </c>
    </row>
    <row r="321" spans="1:7" ht="15">
      <c r="A321" s="177" t="s">
        <v>10619</v>
      </c>
      <c r="B321" s="178" t="s">
        <v>10200</v>
      </c>
      <c r="C321" s="162"/>
      <c r="D321" s="179"/>
      <c r="E321" s="179"/>
      <c r="F321" s="244">
        <f t="shared" ca="1" si="8"/>
        <v>0</v>
      </c>
      <c r="G321" s="244">
        <f t="shared" ca="1" si="9"/>
        <v>0</v>
      </c>
    </row>
    <row r="322" spans="1:7" ht="15">
      <c r="A322" s="177" t="s">
        <v>10620</v>
      </c>
      <c r="B322" s="178" t="s">
        <v>10621</v>
      </c>
      <c r="C322" s="162">
        <v>159</v>
      </c>
      <c r="D322" s="179">
        <v>12</v>
      </c>
      <c r="E322" s="179">
        <v>192</v>
      </c>
      <c r="F322" s="244">
        <f t="shared" ca="1" si="8"/>
        <v>1.2075471698113207</v>
      </c>
      <c r="G322" s="244">
        <f t="shared" ca="1" si="9"/>
        <v>16</v>
      </c>
    </row>
    <row r="323" spans="1:7" ht="15">
      <c r="A323" s="177" t="s">
        <v>10622</v>
      </c>
      <c r="B323" s="182" t="s">
        <v>10182</v>
      </c>
      <c r="C323" s="162"/>
      <c r="D323" s="179"/>
      <c r="E323" s="179"/>
      <c r="F323" s="244">
        <f t="shared" ca="1" si="8"/>
        <v>0</v>
      </c>
      <c r="G323" s="244">
        <f t="shared" ca="1" si="9"/>
        <v>0</v>
      </c>
    </row>
    <row r="324" spans="1:7" ht="15">
      <c r="A324" s="177" t="s">
        <v>10623</v>
      </c>
      <c r="B324" s="181" t="s">
        <v>10184</v>
      </c>
      <c r="C324" s="162"/>
      <c r="D324" s="179"/>
      <c r="E324" s="179"/>
      <c r="F324" s="244">
        <f t="shared" ca="1" si="8"/>
        <v>0</v>
      </c>
      <c r="G324" s="244">
        <f t="shared" ca="1" si="9"/>
        <v>0</v>
      </c>
    </row>
    <row r="325" spans="1:7" ht="15">
      <c r="A325" s="177" t="s">
        <v>10624</v>
      </c>
      <c r="B325" s="178" t="s">
        <v>10186</v>
      </c>
      <c r="C325" s="162"/>
      <c r="D325" s="179"/>
      <c r="E325" s="179"/>
      <c r="F325" s="244">
        <f t="shared" ca="1" si="8"/>
        <v>0</v>
      </c>
      <c r="G325" s="244">
        <f t="shared" ca="1" si="9"/>
        <v>0</v>
      </c>
    </row>
    <row r="326" spans="1:7" ht="15">
      <c r="A326" s="177" t="s">
        <v>10625</v>
      </c>
      <c r="B326" s="178" t="s">
        <v>10626</v>
      </c>
      <c r="C326" s="162"/>
      <c r="D326" s="179"/>
      <c r="E326" s="179"/>
      <c r="F326" s="244">
        <f t="shared" ca="1" si="8"/>
        <v>0</v>
      </c>
      <c r="G326" s="244">
        <f t="shared" ca="1" si="9"/>
        <v>0</v>
      </c>
    </row>
    <row r="327" spans="1:7" ht="15">
      <c r="A327" s="177" t="s">
        <v>10627</v>
      </c>
      <c r="B327" s="181" t="s">
        <v>10628</v>
      </c>
      <c r="C327" s="162"/>
      <c r="D327" s="179"/>
      <c r="E327" s="179"/>
      <c r="F327" s="244">
        <f t="shared" ca="1" si="8"/>
        <v>0</v>
      </c>
      <c r="G327" s="244">
        <f t="shared" ca="1" si="9"/>
        <v>0</v>
      </c>
    </row>
    <row r="328" spans="1:7" ht="15">
      <c r="A328" s="177" t="s">
        <v>10629</v>
      </c>
      <c r="B328" s="178" t="s">
        <v>10630</v>
      </c>
      <c r="C328" s="162"/>
      <c r="D328" s="179"/>
      <c r="E328" s="179"/>
      <c r="F328" s="244">
        <f t="shared" ca="1" si="8"/>
        <v>0</v>
      </c>
      <c r="G328" s="244">
        <f t="shared" ca="1" si="9"/>
        <v>0</v>
      </c>
    </row>
    <row r="329" spans="1:7" ht="15">
      <c r="A329" s="177" t="s">
        <v>10631</v>
      </c>
      <c r="B329" s="178" t="s">
        <v>10271</v>
      </c>
      <c r="C329" s="162"/>
      <c r="D329" s="179"/>
      <c r="E329" s="179"/>
      <c r="F329" s="244">
        <f t="shared" ca="1" si="8"/>
        <v>0</v>
      </c>
      <c r="G329" s="244">
        <f t="shared" ca="1" si="9"/>
        <v>0</v>
      </c>
    </row>
    <row r="330" spans="1:7" ht="15">
      <c r="A330" s="177" t="s">
        <v>10632</v>
      </c>
      <c r="B330" s="178" t="s">
        <v>10200</v>
      </c>
      <c r="C330" s="162"/>
      <c r="D330" s="179"/>
      <c r="E330" s="179"/>
      <c r="F330" s="244">
        <f t="shared" ref="F330:F393" ca="1" si="10">IFERROR(OFFSET(F330,0,-1)/OFFSET(F330,0,-3),)</f>
        <v>0</v>
      </c>
      <c r="G330" s="244">
        <f t="shared" ref="G330:G393" ca="1" si="11">IFERROR(OFFSET(F330,0,-1)/OFFSET(F330,0,-2),)</f>
        <v>0</v>
      </c>
    </row>
    <row r="331" spans="1:7" ht="15">
      <c r="A331" s="177" t="s">
        <v>10633</v>
      </c>
      <c r="B331" s="181" t="s">
        <v>10634</v>
      </c>
      <c r="C331" s="162"/>
      <c r="D331" s="179"/>
      <c r="E331" s="179"/>
      <c r="F331" s="244">
        <f t="shared" ca="1" si="10"/>
        <v>0</v>
      </c>
      <c r="G331" s="244">
        <f t="shared" ca="1" si="11"/>
        <v>0</v>
      </c>
    </row>
    <row r="332" spans="1:7" ht="15">
      <c r="A332" s="177" t="s">
        <v>10635</v>
      </c>
      <c r="B332" s="181" t="s">
        <v>10182</v>
      </c>
      <c r="C332" s="162"/>
      <c r="D332" s="179"/>
      <c r="E332" s="179"/>
      <c r="F332" s="244">
        <f t="shared" ca="1" si="10"/>
        <v>0</v>
      </c>
      <c r="G332" s="244">
        <f t="shared" ca="1" si="11"/>
        <v>0</v>
      </c>
    </row>
    <row r="333" spans="1:7" ht="15">
      <c r="A333" s="177" t="s">
        <v>10636</v>
      </c>
      <c r="B333" s="181" t="s">
        <v>10184</v>
      </c>
      <c r="C333" s="162"/>
      <c r="D333" s="179"/>
      <c r="E333" s="179"/>
      <c r="F333" s="244">
        <f t="shared" ca="1" si="10"/>
        <v>0</v>
      </c>
      <c r="G333" s="244">
        <f t="shared" ca="1" si="11"/>
        <v>0</v>
      </c>
    </row>
    <row r="334" spans="1:7" ht="15">
      <c r="A334" s="177" t="s">
        <v>10637</v>
      </c>
      <c r="B334" s="178" t="s">
        <v>10186</v>
      </c>
      <c r="C334" s="162"/>
      <c r="D334" s="179"/>
      <c r="E334" s="179"/>
      <c r="F334" s="244">
        <f t="shared" ca="1" si="10"/>
        <v>0</v>
      </c>
      <c r="G334" s="244">
        <f t="shared" ca="1" si="11"/>
        <v>0</v>
      </c>
    </row>
    <row r="335" spans="1:7" ht="15">
      <c r="A335" s="177" t="s">
        <v>10638</v>
      </c>
      <c r="B335" s="178" t="s">
        <v>10639</v>
      </c>
      <c r="C335" s="162"/>
      <c r="D335" s="179"/>
      <c r="E335" s="179"/>
      <c r="F335" s="244">
        <f t="shared" ca="1" si="10"/>
        <v>0</v>
      </c>
      <c r="G335" s="244">
        <f t="shared" ca="1" si="11"/>
        <v>0</v>
      </c>
    </row>
    <row r="336" spans="1:7" ht="15">
      <c r="A336" s="177" t="s">
        <v>10640</v>
      </c>
      <c r="B336" s="178" t="s">
        <v>10641</v>
      </c>
      <c r="C336" s="162"/>
      <c r="D336" s="179"/>
      <c r="E336" s="179"/>
      <c r="F336" s="244">
        <f t="shared" ca="1" si="10"/>
        <v>0</v>
      </c>
      <c r="G336" s="244">
        <f t="shared" ca="1" si="11"/>
        <v>0</v>
      </c>
    </row>
    <row r="337" spans="1:7" ht="15">
      <c r="A337" s="177" t="s">
        <v>10642</v>
      </c>
      <c r="B337" s="178" t="s">
        <v>10643</v>
      </c>
      <c r="C337" s="162"/>
      <c r="D337" s="179"/>
      <c r="E337" s="179"/>
      <c r="F337" s="244">
        <f t="shared" ca="1" si="10"/>
        <v>0</v>
      </c>
      <c r="G337" s="244">
        <f t="shared" ca="1" si="11"/>
        <v>0</v>
      </c>
    </row>
    <row r="338" spans="1:7" ht="15">
      <c r="A338" s="177" t="s">
        <v>10644</v>
      </c>
      <c r="B338" s="181" t="s">
        <v>10271</v>
      </c>
      <c r="C338" s="162"/>
      <c r="D338" s="179"/>
      <c r="E338" s="179"/>
      <c r="F338" s="244">
        <f t="shared" ca="1" si="10"/>
        <v>0</v>
      </c>
      <c r="G338" s="244">
        <f t="shared" ca="1" si="11"/>
        <v>0</v>
      </c>
    </row>
    <row r="339" spans="1:7" ht="15">
      <c r="A339" s="177" t="s">
        <v>10645</v>
      </c>
      <c r="B339" s="181" t="s">
        <v>10200</v>
      </c>
      <c r="C339" s="162"/>
      <c r="D339" s="179"/>
      <c r="E339" s="179"/>
      <c r="F339" s="244">
        <f t="shared" ca="1" si="10"/>
        <v>0</v>
      </c>
      <c r="G339" s="244">
        <f t="shared" ca="1" si="11"/>
        <v>0</v>
      </c>
    </row>
    <row r="340" spans="1:7" ht="15">
      <c r="A340" s="177" t="s">
        <v>10646</v>
      </c>
      <c r="B340" s="182" t="s">
        <v>10647</v>
      </c>
      <c r="C340" s="162"/>
      <c r="D340" s="179"/>
      <c r="E340" s="179"/>
      <c r="F340" s="244">
        <f t="shared" ca="1" si="10"/>
        <v>0</v>
      </c>
      <c r="G340" s="244">
        <f t="shared" ca="1" si="11"/>
        <v>0</v>
      </c>
    </row>
    <row r="341" spans="1:7" ht="15">
      <c r="A341" s="177" t="s">
        <v>10648</v>
      </c>
      <c r="B341" s="178" t="s">
        <v>10182</v>
      </c>
      <c r="C341" s="162"/>
      <c r="D341" s="179"/>
      <c r="E341" s="179"/>
      <c r="F341" s="244">
        <f t="shared" ca="1" si="10"/>
        <v>0</v>
      </c>
      <c r="G341" s="244">
        <f t="shared" ca="1" si="11"/>
        <v>0</v>
      </c>
    </row>
    <row r="342" spans="1:7" ht="15">
      <c r="A342" s="177" t="s">
        <v>10649</v>
      </c>
      <c r="B342" s="178" t="s">
        <v>10184</v>
      </c>
      <c r="C342" s="162"/>
      <c r="D342" s="179"/>
      <c r="E342" s="179"/>
      <c r="F342" s="244">
        <f t="shared" ca="1" si="10"/>
        <v>0</v>
      </c>
      <c r="G342" s="244">
        <f t="shared" ca="1" si="11"/>
        <v>0</v>
      </c>
    </row>
    <row r="343" spans="1:7" ht="15">
      <c r="A343" s="177" t="s">
        <v>10650</v>
      </c>
      <c r="B343" s="181" t="s">
        <v>10186</v>
      </c>
      <c r="C343" s="162"/>
      <c r="D343" s="179"/>
      <c r="E343" s="179"/>
      <c r="F343" s="244">
        <f t="shared" ca="1" si="10"/>
        <v>0</v>
      </c>
      <c r="G343" s="244">
        <f t="shared" ca="1" si="11"/>
        <v>0</v>
      </c>
    </row>
    <row r="344" spans="1:7" ht="15">
      <c r="A344" s="177" t="s">
        <v>10651</v>
      </c>
      <c r="B344" s="181" t="s">
        <v>10652</v>
      </c>
      <c r="C344" s="162"/>
      <c r="D344" s="179"/>
      <c r="E344" s="179"/>
      <c r="F344" s="244">
        <f t="shared" ca="1" si="10"/>
        <v>0</v>
      </c>
      <c r="G344" s="244">
        <f t="shared" ca="1" si="11"/>
        <v>0</v>
      </c>
    </row>
    <row r="345" spans="1:7" ht="15">
      <c r="A345" s="177" t="s">
        <v>10653</v>
      </c>
      <c r="B345" s="181" t="s">
        <v>10654</v>
      </c>
      <c r="C345" s="162"/>
      <c r="D345" s="179"/>
      <c r="E345" s="179"/>
      <c r="F345" s="244">
        <f t="shared" ca="1" si="10"/>
        <v>0</v>
      </c>
      <c r="G345" s="244">
        <f t="shared" ca="1" si="11"/>
        <v>0</v>
      </c>
    </row>
    <row r="346" spans="1:7" ht="15">
      <c r="A346" s="177" t="s">
        <v>10655</v>
      </c>
      <c r="B346" s="178" t="s">
        <v>10200</v>
      </c>
      <c r="C346" s="162"/>
      <c r="D346" s="179"/>
      <c r="E346" s="179"/>
      <c r="F346" s="244">
        <f t="shared" ca="1" si="10"/>
        <v>0</v>
      </c>
      <c r="G346" s="244">
        <f t="shared" ca="1" si="11"/>
        <v>0</v>
      </c>
    </row>
    <row r="347" spans="1:7" ht="15">
      <c r="A347" s="177" t="s">
        <v>10656</v>
      </c>
      <c r="B347" s="178" t="s">
        <v>10657</v>
      </c>
      <c r="C347" s="162"/>
      <c r="D347" s="179"/>
      <c r="E347" s="179"/>
      <c r="F347" s="244">
        <f t="shared" ca="1" si="10"/>
        <v>0</v>
      </c>
      <c r="G347" s="244">
        <f t="shared" ca="1" si="11"/>
        <v>0</v>
      </c>
    </row>
    <row r="348" spans="1:7" ht="15">
      <c r="A348" s="177" t="s">
        <v>10658</v>
      </c>
      <c r="B348" s="181" t="s">
        <v>10182</v>
      </c>
      <c r="C348" s="162"/>
      <c r="D348" s="179"/>
      <c r="E348" s="179"/>
      <c r="F348" s="244">
        <f t="shared" ca="1" si="10"/>
        <v>0</v>
      </c>
      <c r="G348" s="244">
        <f t="shared" ca="1" si="11"/>
        <v>0</v>
      </c>
    </row>
    <row r="349" spans="1:7" ht="15">
      <c r="A349" s="177" t="s">
        <v>10659</v>
      </c>
      <c r="B349" s="182" t="s">
        <v>10184</v>
      </c>
      <c r="C349" s="162"/>
      <c r="D349" s="179"/>
      <c r="E349" s="179"/>
      <c r="F349" s="244">
        <f t="shared" ca="1" si="10"/>
        <v>0</v>
      </c>
      <c r="G349" s="244">
        <f t="shared" ca="1" si="11"/>
        <v>0</v>
      </c>
    </row>
    <row r="350" spans="1:7" ht="15">
      <c r="A350" s="177" t="s">
        <v>10660</v>
      </c>
      <c r="B350" s="178" t="s">
        <v>10271</v>
      </c>
      <c r="C350" s="162"/>
      <c r="D350" s="179"/>
      <c r="E350" s="179"/>
      <c r="F350" s="244">
        <f t="shared" ca="1" si="10"/>
        <v>0</v>
      </c>
      <c r="G350" s="244">
        <f t="shared" ca="1" si="11"/>
        <v>0</v>
      </c>
    </row>
    <row r="351" spans="1:7" ht="15">
      <c r="A351" s="177" t="s">
        <v>10661</v>
      </c>
      <c r="B351" s="178" t="s">
        <v>10662</v>
      </c>
      <c r="C351" s="162"/>
      <c r="D351" s="179"/>
      <c r="E351" s="179"/>
      <c r="F351" s="244">
        <f t="shared" ca="1" si="10"/>
        <v>0</v>
      </c>
      <c r="G351" s="244">
        <f t="shared" ca="1" si="11"/>
        <v>0</v>
      </c>
    </row>
    <row r="352" spans="1:7" ht="15">
      <c r="A352" s="177" t="s">
        <v>10663</v>
      </c>
      <c r="B352" s="178" t="s">
        <v>10664</v>
      </c>
      <c r="C352" s="162"/>
      <c r="D352" s="179"/>
      <c r="E352" s="179"/>
      <c r="F352" s="244">
        <f t="shared" ca="1" si="10"/>
        <v>0</v>
      </c>
      <c r="G352" s="244">
        <f t="shared" ca="1" si="11"/>
        <v>0</v>
      </c>
    </row>
    <row r="353" spans="1:7" ht="15">
      <c r="A353" s="177" t="s">
        <v>10665</v>
      </c>
      <c r="B353" s="181" t="s">
        <v>10666</v>
      </c>
      <c r="C353" s="162"/>
      <c r="D353" s="179"/>
      <c r="E353" s="179"/>
      <c r="F353" s="244">
        <f t="shared" ca="1" si="10"/>
        <v>0</v>
      </c>
      <c r="G353" s="244">
        <f t="shared" ca="1" si="11"/>
        <v>0</v>
      </c>
    </row>
    <row r="354" spans="1:7" ht="15">
      <c r="A354" s="177" t="s">
        <v>10667</v>
      </c>
      <c r="B354" s="181" t="s">
        <v>9874</v>
      </c>
      <c r="C354" s="162"/>
      <c r="D354" s="179"/>
      <c r="E354" s="179">
        <v>3</v>
      </c>
      <c r="F354" s="244">
        <f t="shared" ca="1" si="10"/>
        <v>0</v>
      </c>
      <c r="G354" s="244">
        <f t="shared" ca="1" si="11"/>
        <v>0</v>
      </c>
    </row>
    <row r="355" spans="1:7" ht="15">
      <c r="A355" s="177" t="s">
        <v>10668</v>
      </c>
      <c r="B355" s="178" t="s">
        <v>10182</v>
      </c>
      <c r="C355" s="162">
        <v>137</v>
      </c>
      <c r="D355" s="179">
        <v>140</v>
      </c>
      <c r="E355" s="179">
        <v>153</v>
      </c>
      <c r="F355" s="244">
        <f t="shared" ca="1" si="10"/>
        <v>1.1167883211678833</v>
      </c>
      <c r="G355" s="244">
        <f t="shared" ca="1" si="11"/>
        <v>1.0928571428571427</v>
      </c>
    </row>
    <row r="356" spans="1:7" ht="15">
      <c r="A356" s="177" t="s">
        <v>10669</v>
      </c>
      <c r="B356" s="178" t="s">
        <v>10184</v>
      </c>
      <c r="C356" s="162"/>
      <c r="D356" s="179"/>
      <c r="E356" s="179"/>
      <c r="F356" s="244">
        <f t="shared" ca="1" si="10"/>
        <v>0</v>
      </c>
      <c r="G356" s="244">
        <f t="shared" ca="1" si="11"/>
        <v>0</v>
      </c>
    </row>
    <row r="357" spans="1:7" ht="15">
      <c r="A357" s="177" t="s">
        <v>10670</v>
      </c>
      <c r="B357" s="178" t="s">
        <v>10186</v>
      </c>
      <c r="C357" s="162"/>
      <c r="D357" s="179"/>
      <c r="E357" s="179"/>
      <c r="F357" s="244">
        <f t="shared" ca="1" si="10"/>
        <v>0</v>
      </c>
      <c r="G357" s="244">
        <f t="shared" ca="1" si="11"/>
        <v>0</v>
      </c>
    </row>
    <row r="358" spans="1:7" ht="15">
      <c r="A358" s="177" t="s">
        <v>10671</v>
      </c>
      <c r="B358" s="178" t="s">
        <v>10672</v>
      </c>
      <c r="C358" s="162"/>
      <c r="D358" s="179"/>
      <c r="E358" s="179"/>
      <c r="F358" s="244">
        <f t="shared" ca="1" si="10"/>
        <v>0</v>
      </c>
      <c r="G358" s="244">
        <f t="shared" ca="1" si="11"/>
        <v>0</v>
      </c>
    </row>
    <row r="359" spans="1:7" ht="15">
      <c r="A359" s="177" t="s">
        <v>10673</v>
      </c>
      <c r="B359" s="181" t="s">
        <v>10674</v>
      </c>
      <c r="C359" s="162">
        <v>863</v>
      </c>
      <c r="D359" s="179">
        <v>812</v>
      </c>
      <c r="E359" s="179">
        <v>770</v>
      </c>
      <c r="F359" s="244">
        <f t="shared" ca="1" si="10"/>
        <v>0.89223638470451916</v>
      </c>
      <c r="G359" s="244">
        <f t="shared" ca="1" si="11"/>
        <v>0.94827586206896552</v>
      </c>
    </row>
    <row r="360" spans="1:7" ht="15">
      <c r="A360" s="177" t="s">
        <v>10675</v>
      </c>
      <c r="B360" s="181" t="s">
        <v>10676</v>
      </c>
      <c r="C360" s="162">
        <v>8542</v>
      </c>
      <c r="D360" s="179">
        <v>7765</v>
      </c>
      <c r="E360" s="179">
        <v>7433</v>
      </c>
      <c r="F360" s="244">
        <f t="shared" ca="1" si="10"/>
        <v>0.87017092015921327</v>
      </c>
      <c r="G360" s="244">
        <f t="shared" ca="1" si="11"/>
        <v>0.95724404378622019</v>
      </c>
    </row>
    <row r="361" spans="1:7" ht="15">
      <c r="A361" s="177" t="s">
        <v>10677</v>
      </c>
      <c r="B361" s="181" t="s">
        <v>10678</v>
      </c>
      <c r="C361" s="162">
        <v>3634</v>
      </c>
      <c r="D361" s="179">
        <v>3518</v>
      </c>
      <c r="E361" s="179">
        <v>3658</v>
      </c>
      <c r="F361" s="244">
        <f t="shared" ca="1" si="10"/>
        <v>1.0066042927903136</v>
      </c>
      <c r="G361" s="244">
        <f t="shared" ca="1" si="11"/>
        <v>1.0397953382603753</v>
      </c>
    </row>
    <row r="362" spans="1:7" ht="15">
      <c r="A362" s="177" t="s">
        <v>10679</v>
      </c>
      <c r="B362" s="182" t="s">
        <v>10680</v>
      </c>
      <c r="C362" s="162">
        <v>3072</v>
      </c>
      <c r="D362" s="179">
        <v>2886</v>
      </c>
      <c r="E362" s="179">
        <v>3134</v>
      </c>
      <c r="F362" s="244">
        <f t="shared" ca="1" si="10"/>
        <v>1.0201822916666667</v>
      </c>
      <c r="G362" s="244">
        <f t="shared" ca="1" si="11"/>
        <v>1.085932085932086</v>
      </c>
    </row>
    <row r="363" spans="1:7" ht="15">
      <c r="A363" s="177" t="s">
        <v>10681</v>
      </c>
      <c r="B363" s="178" t="s">
        <v>10682</v>
      </c>
      <c r="C363" s="162"/>
      <c r="D363" s="179"/>
      <c r="E363" s="179"/>
      <c r="F363" s="244">
        <f t="shared" ca="1" si="10"/>
        <v>0</v>
      </c>
      <c r="G363" s="244">
        <f t="shared" ca="1" si="11"/>
        <v>0</v>
      </c>
    </row>
    <row r="364" spans="1:7" ht="15">
      <c r="A364" s="177" t="s">
        <v>10683</v>
      </c>
      <c r="B364" s="178" t="s">
        <v>10684</v>
      </c>
      <c r="C364" s="162">
        <v>2773</v>
      </c>
      <c r="D364" s="179">
        <v>3150</v>
      </c>
      <c r="E364" s="179">
        <v>2425</v>
      </c>
      <c r="F364" s="244">
        <f t="shared" ca="1" si="10"/>
        <v>0.8745041471330689</v>
      </c>
      <c r="G364" s="244">
        <f t="shared" ca="1" si="11"/>
        <v>0.76984126984126988</v>
      </c>
    </row>
    <row r="365" spans="1:7" ht="15">
      <c r="A365" s="177" t="s">
        <v>10685</v>
      </c>
      <c r="B365" s="178" t="s">
        <v>10686</v>
      </c>
      <c r="C365" s="162"/>
      <c r="D365" s="179"/>
      <c r="E365" s="179"/>
      <c r="F365" s="244">
        <f t="shared" ca="1" si="10"/>
        <v>0</v>
      </c>
      <c r="G365" s="244">
        <f t="shared" ca="1" si="11"/>
        <v>0</v>
      </c>
    </row>
    <row r="366" spans="1:7" ht="15">
      <c r="A366" s="177" t="s">
        <v>10687</v>
      </c>
      <c r="B366" s="182" t="s">
        <v>10688</v>
      </c>
      <c r="C366" s="162">
        <v>1007</v>
      </c>
      <c r="D366" s="179">
        <v>1100</v>
      </c>
      <c r="E366" s="179">
        <v>992</v>
      </c>
      <c r="F366" s="244">
        <f t="shared" ca="1" si="10"/>
        <v>0.9851042701092354</v>
      </c>
      <c r="G366" s="244">
        <f t="shared" ca="1" si="11"/>
        <v>0.90181818181818185</v>
      </c>
    </row>
    <row r="367" spans="1:7" ht="15">
      <c r="A367" s="177" t="s">
        <v>10689</v>
      </c>
      <c r="B367" s="181" t="s">
        <v>10690</v>
      </c>
      <c r="C367" s="162"/>
      <c r="D367" s="179"/>
      <c r="E367" s="179"/>
      <c r="F367" s="244">
        <f t="shared" ca="1" si="10"/>
        <v>0</v>
      </c>
      <c r="G367" s="244">
        <f t="shared" ca="1" si="11"/>
        <v>0</v>
      </c>
    </row>
    <row r="368" spans="1:7" ht="15">
      <c r="A368" s="177" t="s">
        <v>10691</v>
      </c>
      <c r="B368" s="178" t="s">
        <v>10692</v>
      </c>
      <c r="C368" s="162"/>
      <c r="D368" s="179"/>
      <c r="E368" s="179"/>
      <c r="F368" s="244">
        <f t="shared" ca="1" si="10"/>
        <v>0</v>
      </c>
      <c r="G368" s="244">
        <f t="shared" ca="1" si="11"/>
        <v>0</v>
      </c>
    </row>
    <row r="369" spans="1:7" ht="15">
      <c r="A369" s="177" t="s">
        <v>10693</v>
      </c>
      <c r="B369" s="178" t="s">
        <v>10694</v>
      </c>
      <c r="C369" s="162"/>
      <c r="D369" s="179"/>
      <c r="E369" s="179"/>
      <c r="F369" s="244">
        <f t="shared" ca="1" si="10"/>
        <v>0</v>
      </c>
      <c r="G369" s="244">
        <f t="shared" ca="1" si="11"/>
        <v>0</v>
      </c>
    </row>
    <row r="370" spans="1:7" ht="15">
      <c r="A370" s="177" t="s">
        <v>10695</v>
      </c>
      <c r="B370" s="181" t="s">
        <v>10696</v>
      </c>
      <c r="C370" s="162"/>
      <c r="D370" s="179"/>
      <c r="E370" s="179"/>
      <c r="F370" s="244">
        <f t="shared" ca="1" si="10"/>
        <v>0</v>
      </c>
      <c r="G370" s="244">
        <f t="shared" ca="1" si="11"/>
        <v>0</v>
      </c>
    </row>
    <row r="371" spans="1:7" ht="15">
      <c r="A371" s="177" t="s">
        <v>10697</v>
      </c>
      <c r="B371" s="178" t="s">
        <v>10698</v>
      </c>
      <c r="C371" s="162"/>
      <c r="D371" s="179"/>
      <c r="E371" s="179"/>
      <c r="F371" s="244">
        <f t="shared" ca="1" si="10"/>
        <v>0</v>
      </c>
      <c r="G371" s="244">
        <f t="shared" ca="1" si="11"/>
        <v>0</v>
      </c>
    </row>
    <row r="372" spans="1:7" ht="15">
      <c r="A372" s="177" t="s">
        <v>10699</v>
      </c>
      <c r="B372" s="182" t="s">
        <v>10700</v>
      </c>
      <c r="C372" s="162"/>
      <c r="D372" s="179"/>
      <c r="E372" s="179"/>
      <c r="F372" s="244">
        <f t="shared" ca="1" si="10"/>
        <v>0</v>
      </c>
      <c r="G372" s="244">
        <f t="shared" ca="1" si="11"/>
        <v>0</v>
      </c>
    </row>
    <row r="373" spans="1:7" ht="15">
      <c r="A373" s="177" t="s">
        <v>10701</v>
      </c>
      <c r="B373" s="178" t="s">
        <v>10702</v>
      </c>
      <c r="C373" s="162"/>
      <c r="D373" s="179"/>
      <c r="E373" s="179"/>
      <c r="F373" s="244">
        <f t="shared" ca="1" si="10"/>
        <v>0</v>
      </c>
      <c r="G373" s="244">
        <f t="shared" ca="1" si="11"/>
        <v>0</v>
      </c>
    </row>
    <row r="374" spans="1:7" ht="15">
      <c r="A374" s="177" t="s">
        <v>10703</v>
      </c>
      <c r="B374" s="178" t="s">
        <v>10704</v>
      </c>
      <c r="C374" s="162"/>
      <c r="D374" s="179"/>
      <c r="E374" s="179"/>
      <c r="F374" s="244">
        <f t="shared" ca="1" si="10"/>
        <v>0</v>
      </c>
      <c r="G374" s="244">
        <f t="shared" ca="1" si="11"/>
        <v>0</v>
      </c>
    </row>
    <row r="375" spans="1:7" ht="15">
      <c r="A375" s="177" t="s">
        <v>10705</v>
      </c>
      <c r="B375" s="181" t="s">
        <v>10706</v>
      </c>
      <c r="C375" s="162"/>
      <c r="D375" s="179"/>
      <c r="E375" s="179"/>
      <c r="F375" s="244">
        <f t="shared" ca="1" si="10"/>
        <v>0</v>
      </c>
      <c r="G375" s="244">
        <f t="shared" ca="1" si="11"/>
        <v>0</v>
      </c>
    </row>
    <row r="376" spans="1:7" ht="15">
      <c r="A376" s="177" t="s">
        <v>10707</v>
      </c>
      <c r="B376" s="181" t="s">
        <v>10708</v>
      </c>
      <c r="C376" s="162"/>
      <c r="D376" s="179"/>
      <c r="E376" s="179"/>
      <c r="F376" s="244">
        <f t="shared" ca="1" si="10"/>
        <v>0</v>
      </c>
      <c r="G376" s="244">
        <f t="shared" ca="1" si="11"/>
        <v>0</v>
      </c>
    </row>
    <row r="377" spans="1:7" ht="15">
      <c r="A377" s="177" t="s">
        <v>10709</v>
      </c>
      <c r="B377" s="181" t="s">
        <v>10710</v>
      </c>
      <c r="C377" s="162"/>
      <c r="D377" s="179"/>
      <c r="E377" s="179"/>
      <c r="F377" s="244">
        <f t="shared" ca="1" si="10"/>
        <v>0</v>
      </c>
      <c r="G377" s="244">
        <f t="shared" ca="1" si="11"/>
        <v>0</v>
      </c>
    </row>
    <row r="378" spans="1:7" ht="15">
      <c r="A378" s="177" t="s">
        <v>10711</v>
      </c>
      <c r="B378" s="178" t="s">
        <v>10712</v>
      </c>
      <c r="C378" s="162"/>
      <c r="D378" s="179"/>
      <c r="E378" s="179"/>
      <c r="F378" s="244">
        <f t="shared" ca="1" si="10"/>
        <v>0</v>
      </c>
      <c r="G378" s="244">
        <f t="shared" ca="1" si="11"/>
        <v>0</v>
      </c>
    </row>
    <row r="379" spans="1:7" ht="15">
      <c r="A379" s="177" t="s">
        <v>10713</v>
      </c>
      <c r="B379" s="178" t="s">
        <v>10714</v>
      </c>
      <c r="C379" s="162"/>
      <c r="D379" s="179"/>
      <c r="E379" s="179"/>
      <c r="F379" s="244">
        <f t="shared" ca="1" si="10"/>
        <v>0</v>
      </c>
      <c r="G379" s="244">
        <f t="shared" ca="1" si="11"/>
        <v>0</v>
      </c>
    </row>
    <row r="380" spans="1:7" ht="15">
      <c r="A380" s="177" t="s">
        <v>10715</v>
      </c>
      <c r="B380" s="178" t="s">
        <v>10716</v>
      </c>
      <c r="C380" s="162"/>
      <c r="D380" s="179"/>
      <c r="E380" s="179"/>
      <c r="F380" s="244">
        <f t="shared" ca="1" si="10"/>
        <v>0</v>
      </c>
      <c r="G380" s="244">
        <f t="shared" ca="1" si="11"/>
        <v>0</v>
      </c>
    </row>
    <row r="381" spans="1:7" ht="15">
      <c r="A381" s="177" t="s">
        <v>10717</v>
      </c>
      <c r="B381" s="181" t="s">
        <v>10718</v>
      </c>
      <c r="C381" s="162">
        <v>22</v>
      </c>
      <c r="D381" s="179">
        <v>21</v>
      </c>
      <c r="E381" s="179">
        <v>19</v>
      </c>
      <c r="F381" s="244">
        <f t="shared" ca="1" si="10"/>
        <v>0.86363636363636365</v>
      </c>
      <c r="G381" s="244">
        <f t="shared" ca="1" si="11"/>
        <v>0.90476190476190477</v>
      </c>
    </row>
    <row r="382" spans="1:7" ht="15">
      <c r="A382" s="177" t="s">
        <v>10719</v>
      </c>
      <c r="B382" s="181" t="s">
        <v>13504</v>
      </c>
      <c r="C382" s="162"/>
      <c r="D382" s="179"/>
      <c r="E382" s="179"/>
      <c r="F382" s="244">
        <f t="shared" ca="1" si="10"/>
        <v>0</v>
      </c>
      <c r="G382" s="244">
        <f t="shared" ca="1" si="11"/>
        <v>0</v>
      </c>
    </row>
    <row r="383" spans="1:7" ht="15">
      <c r="A383" s="177" t="s">
        <v>10720</v>
      </c>
      <c r="B383" s="182" t="s">
        <v>10721</v>
      </c>
      <c r="C383" s="162"/>
      <c r="D383" s="179"/>
      <c r="E383" s="179"/>
      <c r="F383" s="244">
        <f t="shared" ca="1" si="10"/>
        <v>0</v>
      </c>
      <c r="G383" s="244">
        <f t="shared" ca="1" si="11"/>
        <v>0</v>
      </c>
    </row>
    <row r="384" spans="1:7" ht="15">
      <c r="A384" s="177" t="s">
        <v>10722</v>
      </c>
      <c r="B384" s="178" t="s">
        <v>10723</v>
      </c>
      <c r="C384" s="162">
        <v>528</v>
      </c>
      <c r="D384" s="179">
        <v>526</v>
      </c>
      <c r="E384" s="179">
        <v>614</v>
      </c>
      <c r="F384" s="244">
        <f t="shared" ca="1" si="10"/>
        <v>1.1628787878787878</v>
      </c>
      <c r="G384" s="244">
        <f t="shared" ca="1" si="11"/>
        <v>1.167300380228137</v>
      </c>
    </row>
    <row r="385" spans="1:7" ht="15">
      <c r="A385" s="177" t="s">
        <v>10724</v>
      </c>
      <c r="B385" s="178" t="s">
        <v>10725</v>
      </c>
      <c r="C385" s="162">
        <v>535</v>
      </c>
      <c r="D385" s="179">
        <v>407</v>
      </c>
      <c r="E385" s="179">
        <v>232</v>
      </c>
      <c r="F385" s="244">
        <f t="shared" ca="1" si="10"/>
        <v>0.43364485981308409</v>
      </c>
      <c r="G385" s="244">
        <f t="shared" ca="1" si="11"/>
        <v>0.57002457002457008</v>
      </c>
    </row>
    <row r="386" spans="1:7" ht="15">
      <c r="A386" s="177" t="s">
        <v>10726</v>
      </c>
      <c r="B386" s="181" t="s">
        <v>10727</v>
      </c>
      <c r="C386" s="162"/>
      <c r="D386" s="179"/>
      <c r="E386" s="179"/>
      <c r="F386" s="244">
        <f t="shared" ca="1" si="10"/>
        <v>0</v>
      </c>
      <c r="G386" s="244">
        <f t="shared" ca="1" si="11"/>
        <v>0</v>
      </c>
    </row>
    <row r="387" spans="1:7" ht="15">
      <c r="A387" s="177" t="s">
        <v>10728</v>
      </c>
      <c r="B387" s="181" t="s">
        <v>10729</v>
      </c>
      <c r="C387" s="162"/>
      <c r="D387" s="179"/>
      <c r="E387" s="179"/>
      <c r="F387" s="244">
        <f t="shared" ca="1" si="10"/>
        <v>0</v>
      </c>
      <c r="G387" s="244">
        <f t="shared" ca="1" si="11"/>
        <v>0</v>
      </c>
    </row>
    <row r="388" spans="1:7" ht="15">
      <c r="A388" s="177" t="s">
        <v>10730</v>
      </c>
      <c r="B388" s="181" t="s">
        <v>10731</v>
      </c>
      <c r="C388" s="162"/>
      <c r="D388" s="179"/>
      <c r="E388" s="179"/>
      <c r="F388" s="244">
        <f t="shared" ca="1" si="10"/>
        <v>0</v>
      </c>
      <c r="G388" s="244">
        <f t="shared" ca="1" si="11"/>
        <v>0</v>
      </c>
    </row>
    <row r="389" spans="1:7" ht="15">
      <c r="A389" s="177" t="s">
        <v>10732</v>
      </c>
      <c r="B389" s="178" t="s">
        <v>10733</v>
      </c>
      <c r="C389" s="162"/>
      <c r="D389" s="179"/>
      <c r="E389" s="179"/>
      <c r="F389" s="244">
        <f t="shared" ca="1" si="10"/>
        <v>0</v>
      </c>
      <c r="G389" s="244">
        <f t="shared" ca="1" si="11"/>
        <v>0</v>
      </c>
    </row>
    <row r="390" spans="1:7" ht="15">
      <c r="A390" s="177" t="s">
        <v>10734</v>
      </c>
      <c r="B390" s="181" t="s">
        <v>10735</v>
      </c>
      <c r="C390" s="162"/>
      <c r="D390" s="179"/>
      <c r="E390" s="179"/>
      <c r="F390" s="244">
        <f t="shared" ca="1" si="10"/>
        <v>0</v>
      </c>
      <c r="G390" s="244">
        <f t="shared" ca="1" si="11"/>
        <v>0</v>
      </c>
    </row>
    <row r="391" spans="1:7" ht="15">
      <c r="A391" s="177" t="s">
        <v>10736</v>
      </c>
      <c r="B391" s="181" t="s">
        <v>10737</v>
      </c>
      <c r="C391" s="162"/>
      <c r="D391" s="179"/>
      <c r="E391" s="179"/>
      <c r="F391" s="244">
        <f t="shared" ca="1" si="10"/>
        <v>0</v>
      </c>
      <c r="G391" s="244">
        <f t="shared" ca="1" si="11"/>
        <v>0</v>
      </c>
    </row>
    <row r="392" spans="1:7" ht="15">
      <c r="A392" s="177" t="s">
        <v>10738</v>
      </c>
      <c r="B392" s="181" t="s">
        <v>10739</v>
      </c>
      <c r="C392" s="162"/>
      <c r="D392" s="179"/>
      <c r="E392" s="179"/>
      <c r="F392" s="244">
        <f t="shared" ca="1" si="10"/>
        <v>0</v>
      </c>
      <c r="G392" s="244">
        <f t="shared" ca="1" si="11"/>
        <v>0</v>
      </c>
    </row>
    <row r="393" spans="1:7" ht="15">
      <c r="A393" s="177" t="s">
        <v>10740</v>
      </c>
      <c r="B393" s="181" t="s">
        <v>10741</v>
      </c>
      <c r="C393" s="162"/>
      <c r="D393" s="179"/>
      <c r="E393" s="179"/>
      <c r="F393" s="244">
        <f t="shared" ca="1" si="10"/>
        <v>0</v>
      </c>
      <c r="G393" s="244">
        <f t="shared" ca="1" si="11"/>
        <v>0</v>
      </c>
    </row>
    <row r="394" spans="1:7" ht="15">
      <c r="A394" s="177" t="s">
        <v>10742</v>
      </c>
      <c r="B394" s="178" t="s">
        <v>10743</v>
      </c>
      <c r="C394" s="162">
        <v>100</v>
      </c>
      <c r="D394" s="179">
        <v>27</v>
      </c>
      <c r="E394" s="179">
        <v>60</v>
      </c>
      <c r="F394" s="244">
        <f t="shared" ref="F394:F457" ca="1" si="12">IFERROR(OFFSET(F394,0,-1)/OFFSET(F394,0,-3),)</f>
        <v>0.6</v>
      </c>
      <c r="G394" s="244">
        <f t="shared" ref="G394:G457" ca="1" si="13">IFERROR(OFFSET(F394,0,-1)/OFFSET(F394,0,-2),)</f>
        <v>2.2222222222222223</v>
      </c>
    </row>
    <row r="395" spans="1:7" ht="15">
      <c r="A395" s="177" t="s">
        <v>10744</v>
      </c>
      <c r="B395" s="181" t="s">
        <v>9896</v>
      </c>
      <c r="C395" s="162">
        <v>1212</v>
      </c>
      <c r="D395" s="179">
        <v>1023</v>
      </c>
      <c r="E395" s="179">
        <v>1313</v>
      </c>
      <c r="F395" s="244">
        <f t="shared" ca="1" si="12"/>
        <v>1.0833333333333333</v>
      </c>
      <c r="G395" s="244">
        <f t="shared" ca="1" si="13"/>
        <v>1.2834799608993157</v>
      </c>
    </row>
    <row r="396" spans="1:7" ht="15">
      <c r="A396" s="177" t="s">
        <v>10745</v>
      </c>
      <c r="B396" s="181" t="s">
        <v>10182</v>
      </c>
      <c r="C396" s="162">
        <v>193</v>
      </c>
      <c r="D396" s="179">
        <v>204</v>
      </c>
      <c r="E396" s="179">
        <v>3</v>
      </c>
      <c r="F396" s="244">
        <f t="shared" ca="1" si="12"/>
        <v>1.5544041450777202E-2</v>
      </c>
      <c r="G396" s="244">
        <f t="shared" ca="1" si="13"/>
        <v>1.4705882352941176E-2</v>
      </c>
    </row>
    <row r="397" spans="1:7" ht="15">
      <c r="A397" s="177" t="s">
        <v>10746</v>
      </c>
      <c r="B397" s="181" t="s">
        <v>10184</v>
      </c>
      <c r="C397" s="162"/>
      <c r="D397" s="179"/>
      <c r="E397" s="179"/>
      <c r="F397" s="244">
        <f t="shared" ca="1" si="12"/>
        <v>0</v>
      </c>
      <c r="G397" s="244">
        <f t="shared" ca="1" si="13"/>
        <v>0</v>
      </c>
    </row>
    <row r="398" spans="1:7" ht="15">
      <c r="A398" s="177" t="s">
        <v>10747</v>
      </c>
      <c r="B398" s="178" t="s">
        <v>10186</v>
      </c>
      <c r="C398" s="162"/>
      <c r="D398" s="179"/>
      <c r="E398" s="179"/>
      <c r="F398" s="244">
        <f t="shared" ca="1" si="12"/>
        <v>0</v>
      </c>
      <c r="G398" s="244">
        <f t="shared" ca="1" si="13"/>
        <v>0</v>
      </c>
    </row>
    <row r="399" spans="1:7" ht="15">
      <c r="A399" s="177" t="s">
        <v>10748</v>
      </c>
      <c r="B399" s="178" t="s">
        <v>10749</v>
      </c>
      <c r="C399" s="162"/>
      <c r="D399" s="179"/>
      <c r="E399" s="179">
        <v>2</v>
      </c>
      <c r="F399" s="244">
        <f t="shared" ca="1" si="12"/>
        <v>0</v>
      </c>
      <c r="G399" s="244">
        <f t="shared" ca="1" si="13"/>
        <v>0</v>
      </c>
    </row>
    <row r="400" spans="1:7" ht="15">
      <c r="A400" s="177" t="s">
        <v>10750</v>
      </c>
      <c r="B400" s="178" t="s">
        <v>10751</v>
      </c>
      <c r="C400" s="162"/>
      <c r="D400" s="179"/>
      <c r="E400" s="179"/>
      <c r="F400" s="244">
        <f t="shared" ca="1" si="12"/>
        <v>0</v>
      </c>
      <c r="G400" s="244">
        <f t="shared" ca="1" si="13"/>
        <v>0</v>
      </c>
    </row>
    <row r="401" spans="1:7" ht="15">
      <c r="A401" s="177" t="s">
        <v>10752</v>
      </c>
      <c r="B401" s="181" t="s">
        <v>10753</v>
      </c>
      <c r="C401" s="162"/>
      <c r="D401" s="179"/>
      <c r="E401" s="179"/>
      <c r="F401" s="244">
        <f t="shared" ca="1" si="12"/>
        <v>0</v>
      </c>
      <c r="G401" s="244">
        <f t="shared" ca="1" si="13"/>
        <v>0</v>
      </c>
    </row>
    <row r="402" spans="1:7" ht="15">
      <c r="A402" s="177" t="s">
        <v>10754</v>
      </c>
      <c r="B402" s="181" t="s">
        <v>10755</v>
      </c>
      <c r="C402" s="162"/>
      <c r="D402" s="179"/>
      <c r="E402" s="179"/>
      <c r="F402" s="244">
        <f t="shared" ca="1" si="12"/>
        <v>0</v>
      </c>
      <c r="G402" s="244">
        <f t="shared" ca="1" si="13"/>
        <v>0</v>
      </c>
    </row>
    <row r="403" spans="1:7" ht="15">
      <c r="A403" s="177" t="s">
        <v>10756</v>
      </c>
      <c r="B403" s="182" t="s">
        <v>10757</v>
      </c>
      <c r="C403" s="162"/>
      <c r="D403" s="179"/>
      <c r="E403" s="179"/>
      <c r="F403" s="244">
        <f t="shared" ca="1" si="12"/>
        <v>0</v>
      </c>
      <c r="G403" s="244">
        <f t="shared" ca="1" si="13"/>
        <v>0</v>
      </c>
    </row>
    <row r="404" spans="1:7" ht="15">
      <c r="A404" s="177" t="s">
        <v>10758</v>
      </c>
      <c r="B404" s="181" t="s">
        <v>10759</v>
      </c>
      <c r="C404" s="162"/>
      <c r="D404" s="179"/>
      <c r="E404" s="179"/>
      <c r="F404" s="244">
        <f t="shared" ca="1" si="12"/>
        <v>0</v>
      </c>
      <c r="G404" s="244">
        <f t="shared" ca="1" si="13"/>
        <v>0</v>
      </c>
    </row>
    <row r="405" spans="1:7" ht="15">
      <c r="A405" s="177" t="s">
        <v>10760</v>
      </c>
      <c r="B405" s="181" t="s">
        <v>10761</v>
      </c>
      <c r="C405" s="162"/>
      <c r="D405" s="179"/>
      <c r="E405" s="179"/>
      <c r="F405" s="244">
        <f t="shared" ca="1" si="12"/>
        <v>0</v>
      </c>
      <c r="G405" s="244">
        <f t="shared" ca="1" si="13"/>
        <v>0</v>
      </c>
    </row>
    <row r="406" spans="1:7" ht="15">
      <c r="A406" s="177" t="s">
        <v>10762</v>
      </c>
      <c r="B406" s="181" t="s">
        <v>10763</v>
      </c>
      <c r="C406" s="162"/>
      <c r="D406" s="179"/>
      <c r="E406" s="179"/>
      <c r="F406" s="244">
        <f t="shared" ca="1" si="12"/>
        <v>0</v>
      </c>
      <c r="G406" s="244">
        <f t="shared" ca="1" si="13"/>
        <v>0</v>
      </c>
    </row>
    <row r="407" spans="1:7" ht="15">
      <c r="A407" s="177" t="s">
        <v>10764</v>
      </c>
      <c r="B407" s="178" t="s">
        <v>10765</v>
      </c>
      <c r="C407" s="162"/>
      <c r="D407" s="179"/>
      <c r="E407" s="179"/>
      <c r="F407" s="244">
        <f t="shared" ca="1" si="12"/>
        <v>0</v>
      </c>
      <c r="G407" s="244">
        <f t="shared" ca="1" si="13"/>
        <v>0</v>
      </c>
    </row>
    <row r="408" spans="1:7" ht="15">
      <c r="A408" s="177" t="s">
        <v>10766</v>
      </c>
      <c r="B408" s="181" t="s">
        <v>10751</v>
      </c>
      <c r="C408" s="162"/>
      <c r="D408" s="179"/>
      <c r="E408" s="179"/>
      <c r="F408" s="244">
        <f t="shared" ca="1" si="12"/>
        <v>0</v>
      </c>
      <c r="G408" s="244">
        <f t="shared" ca="1" si="13"/>
        <v>0</v>
      </c>
    </row>
    <row r="409" spans="1:7" ht="15">
      <c r="A409" s="177" t="s">
        <v>10767</v>
      </c>
      <c r="B409" s="181" t="s">
        <v>10768</v>
      </c>
      <c r="C409" s="162"/>
      <c r="D409" s="179"/>
      <c r="E409" s="179"/>
      <c r="F409" s="244">
        <f t="shared" ca="1" si="12"/>
        <v>0</v>
      </c>
      <c r="G409" s="244">
        <f t="shared" ca="1" si="13"/>
        <v>0</v>
      </c>
    </row>
    <row r="410" spans="1:7" ht="15">
      <c r="A410" s="177" t="s">
        <v>10769</v>
      </c>
      <c r="B410" s="181" t="s">
        <v>10770</v>
      </c>
      <c r="C410" s="162"/>
      <c r="D410" s="179"/>
      <c r="E410" s="179"/>
      <c r="F410" s="244">
        <f t="shared" ca="1" si="12"/>
        <v>0</v>
      </c>
      <c r="G410" s="244">
        <f t="shared" ca="1" si="13"/>
        <v>0</v>
      </c>
    </row>
    <row r="411" spans="1:7" ht="15">
      <c r="A411" s="177" t="s">
        <v>10771</v>
      </c>
      <c r="B411" s="182" t="s">
        <v>10772</v>
      </c>
      <c r="C411" s="162"/>
      <c r="D411" s="179"/>
      <c r="E411" s="179"/>
      <c r="F411" s="244">
        <f t="shared" ca="1" si="12"/>
        <v>0</v>
      </c>
      <c r="G411" s="244">
        <f t="shared" ca="1" si="13"/>
        <v>0</v>
      </c>
    </row>
    <row r="412" spans="1:7" ht="15">
      <c r="A412" s="177" t="s">
        <v>10773</v>
      </c>
      <c r="B412" s="182" t="s">
        <v>10774</v>
      </c>
      <c r="C412" s="162">
        <v>31</v>
      </c>
      <c r="D412" s="179">
        <v>31</v>
      </c>
      <c r="E412" s="179"/>
      <c r="F412" s="244">
        <f t="shared" ca="1" si="12"/>
        <v>0</v>
      </c>
      <c r="G412" s="244">
        <f t="shared" ca="1" si="13"/>
        <v>0</v>
      </c>
    </row>
    <row r="413" spans="1:7" ht="15">
      <c r="A413" s="177" t="s">
        <v>10775</v>
      </c>
      <c r="B413" s="182" t="s">
        <v>10751</v>
      </c>
      <c r="C413" s="162"/>
      <c r="D413" s="179"/>
      <c r="E413" s="179"/>
      <c r="F413" s="244">
        <f t="shared" ca="1" si="12"/>
        <v>0</v>
      </c>
      <c r="G413" s="244">
        <f t="shared" ca="1" si="13"/>
        <v>0</v>
      </c>
    </row>
    <row r="414" spans="1:7" ht="15">
      <c r="A414" s="177" t="s">
        <v>10776</v>
      </c>
      <c r="B414" s="182" t="s">
        <v>10777</v>
      </c>
      <c r="C414" s="162"/>
      <c r="D414" s="179"/>
      <c r="E414" s="179"/>
      <c r="F414" s="244">
        <f t="shared" ca="1" si="12"/>
        <v>0</v>
      </c>
      <c r="G414" s="244">
        <f t="shared" ca="1" si="13"/>
        <v>0</v>
      </c>
    </row>
    <row r="415" spans="1:7" ht="15">
      <c r="A415" s="177" t="s">
        <v>10778</v>
      </c>
      <c r="B415" s="182" t="s">
        <v>10779</v>
      </c>
      <c r="C415" s="162"/>
      <c r="D415" s="179"/>
      <c r="E415" s="179"/>
      <c r="F415" s="244">
        <f t="shared" ca="1" si="12"/>
        <v>0</v>
      </c>
      <c r="G415" s="244">
        <f t="shared" ca="1" si="13"/>
        <v>0</v>
      </c>
    </row>
    <row r="416" spans="1:7" ht="15">
      <c r="A416" s="177" t="s">
        <v>10780</v>
      </c>
      <c r="B416" s="182" t="s">
        <v>10781</v>
      </c>
      <c r="C416" s="162"/>
      <c r="D416" s="179"/>
      <c r="E416" s="179"/>
      <c r="F416" s="244">
        <f t="shared" ca="1" si="12"/>
        <v>0</v>
      </c>
      <c r="G416" s="244">
        <f t="shared" ca="1" si="13"/>
        <v>0</v>
      </c>
    </row>
    <row r="417" spans="1:7" ht="15">
      <c r="A417" s="177" t="s">
        <v>10782</v>
      </c>
      <c r="B417" s="182" t="s">
        <v>10751</v>
      </c>
      <c r="C417" s="162"/>
      <c r="D417" s="179"/>
      <c r="E417" s="179"/>
      <c r="F417" s="244">
        <f t="shared" ca="1" si="12"/>
        <v>0</v>
      </c>
      <c r="G417" s="244">
        <f t="shared" ca="1" si="13"/>
        <v>0</v>
      </c>
    </row>
    <row r="418" spans="1:7" ht="15">
      <c r="A418" s="177" t="s">
        <v>10783</v>
      </c>
      <c r="B418" s="182" t="s">
        <v>10784</v>
      </c>
      <c r="C418" s="162"/>
      <c r="D418" s="179"/>
      <c r="E418" s="179"/>
      <c r="F418" s="244">
        <f t="shared" ca="1" si="12"/>
        <v>0</v>
      </c>
      <c r="G418" s="244">
        <f t="shared" ca="1" si="13"/>
        <v>0</v>
      </c>
    </row>
    <row r="419" spans="1:7" ht="15">
      <c r="A419" s="177" t="s">
        <v>10785</v>
      </c>
      <c r="B419" s="182" t="s">
        <v>10786</v>
      </c>
      <c r="C419" s="162"/>
      <c r="D419" s="179"/>
      <c r="E419" s="179"/>
      <c r="F419" s="244">
        <f t="shared" ca="1" si="12"/>
        <v>0</v>
      </c>
      <c r="G419" s="244">
        <f t="shared" ca="1" si="13"/>
        <v>0</v>
      </c>
    </row>
    <row r="420" spans="1:7" ht="15">
      <c r="A420" s="177" t="s">
        <v>10787</v>
      </c>
      <c r="B420" s="182" t="s">
        <v>10788</v>
      </c>
      <c r="C420" s="162">
        <v>68</v>
      </c>
      <c r="D420" s="179">
        <v>67</v>
      </c>
      <c r="E420" s="179">
        <v>2</v>
      </c>
      <c r="F420" s="244">
        <f t="shared" ca="1" si="12"/>
        <v>2.9411764705882353E-2</v>
      </c>
      <c r="G420" s="244">
        <f t="shared" ca="1" si="13"/>
        <v>2.9850746268656716E-2</v>
      </c>
    </row>
    <row r="421" spans="1:7" ht="15">
      <c r="A421" s="177" t="s">
        <v>10789</v>
      </c>
      <c r="B421" s="182" t="s">
        <v>10790</v>
      </c>
      <c r="C421" s="162"/>
      <c r="D421" s="179"/>
      <c r="E421" s="179"/>
      <c r="F421" s="244">
        <f t="shared" ca="1" si="12"/>
        <v>0</v>
      </c>
      <c r="G421" s="244">
        <f t="shared" ca="1" si="13"/>
        <v>0</v>
      </c>
    </row>
    <row r="422" spans="1:7" ht="15">
      <c r="A422" s="177" t="s">
        <v>10791</v>
      </c>
      <c r="B422" s="182" t="s">
        <v>10792</v>
      </c>
      <c r="C422" s="162"/>
      <c r="D422" s="179"/>
      <c r="E422" s="179"/>
      <c r="F422" s="244">
        <f t="shared" ca="1" si="12"/>
        <v>0</v>
      </c>
      <c r="G422" s="244">
        <f t="shared" ca="1" si="13"/>
        <v>0</v>
      </c>
    </row>
    <row r="423" spans="1:7" ht="15">
      <c r="A423" s="177" t="s">
        <v>10793</v>
      </c>
      <c r="B423" s="182" t="s">
        <v>10794</v>
      </c>
      <c r="C423" s="162"/>
      <c r="D423" s="179"/>
      <c r="E423" s="179">
        <v>0</v>
      </c>
      <c r="F423" s="244">
        <f t="shared" ca="1" si="12"/>
        <v>0</v>
      </c>
      <c r="G423" s="244">
        <f t="shared" ca="1" si="13"/>
        <v>0</v>
      </c>
    </row>
    <row r="424" spans="1:7" ht="15">
      <c r="A424" s="177" t="s">
        <v>10795</v>
      </c>
      <c r="B424" s="182" t="s">
        <v>10796</v>
      </c>
      <c r="C424" s="162">
        <v>102</v>
      </c>
      <c r="D424" s="179">
        <v>112</v>
      </c>
      <c r="E424" s="179">
        <v>109</v>
      </c>
      <c r="F424" s="244">
        <f t="shared" ca="1" si="12"/>
        <v>1.0686274509803921</v>
      </c>
      <c r="G424" s="244">
        <f t="shared" ca="1" si="13"/>
        <v>0.9732142857142857</v>
      </c>
    </row>
    <row r="425" spans="1:7" ht="15">
      <c r="A425" s="177" t="s">
        <v>10797</v>
      </c>
      <c r="B425" s="182" t="s">
        <v>10751</v>
      </c>
      <c r="C425" s="162">
        <v>132</v>
      </c>
      <c r="D425" s="179">
        <v>81</v>
      </c>
      <c r="E425" s="179">
        <v>121</v>
      </c>
      <c r="F425" s="244">
        <f t="shared" ca="1" si="12"/>
        <v>0.91666666666666663</v>
      </c>
      <c r="G425" s="244">
        <f t="shared" ca="1" si="13"/>
        <v>1.4938271604938271</v>
      </c>
    </row>
    <row r="426" spans="1:7" ht="15">
      <c r="A426" s="177" t="s">
        <v>10798</v>
      </c>
      <c r="B426" s="182" t="s">
        <v>10799</v>
      </c>
      <c r="C426" s="162">
        <v>15</v>
      </c>
      <c r="D426" s="179">
        <v>15</v>
      </c>
      <c r="E426" s="179">
        <v>20</v>
      </c>
      <c r="F426" s="244">
        <f t="shared" ca="1" si="12"/>
        <v>1.3333333333333333</v>
      </c>
      <c r="G426" s="244">
        <f t="shared" ca="1" si="13"/>
        <v>1.3333333333333333</v>
      </c>
    </row>
    <row r="427" spans="1:7" ht="15">
      <c r="A427" s="177" t="s">
        <v>10800</v>
      </c>
      <c r="B427" s="182" t="s">
        <v>10801</v>
      </c>
      <c r="C427" s="162"/>
      <c r="D427" s="179"/>
      <c r="E427" s="179"/>
      <c r="F427" s="244">
        <f t="shared" ca="1" si="12"/>
        <v>0</v>
      </c>
      <c r="G427" s="244">
        <f t="shared" ca="1" si="13"/>
        <v>0</v>
      </c>
    </row>
    <row r="428" spans="1:7" ht="15">
      <c r="A428" s="177" t="s">
        <v>10802</v>
      </c>
      <c r="B428" s="182" t="s">
        <v>10803</v>
      </c>
      <c r="C428" s="162"/>
      <c r="D428" s="179"/>
      <c r="E428" s="179"/>
      <c r="F428" s="244">
        <f t="shared" ca="1" si="12"/>
        <v>0</v>
      </c>
      <c r="G428" s="244">
        <f t="shared" ca="1" si="13"/>
        <v>0</v>
      </c>
    </row>
    <row r="429" spans="1:7" ht="15">
      <c r="A429" s="177" t="s">
        <v>10804</v>
      </c>
      <c r="B429" s="182" t="s">
        <v>10805</v>
      </c>
      <c r="C429" s="162">
        <v>39</v>
      </c>
      <c r="D429" s="179">
        <v>19</v>
      </c>
      <c r="E429" s="179"/>
      <c r="F429" s="244">
        <f t="shared" ca="1" si="12"/>
        <v>0</v>
      </c>
      <c r="G429" s="244">
        <f t="shared" ca="1" si="13"/>
        <v>0</v>
      </c>
    </row>
    <row r="430" spans="1:7" ht="15">
      <c r="A430" s="177" t="s">
        <v>10806</v>
      </c>
      <c r="B430" s="182" t="s">
        <v>10807</v>
      </c>
      <c r="C430" s="162"/>
      <c r="D430" s="179">
        <v>3</v>
      </c>
      <c r="E430" s="179">
        <v>10</v>
      </c>
      <c r="F430" s="244">
        <f t="shared" ca="1" si="12"/>
        <v>0</v>
      </c>
      <c r="G430" s="244">
        <f t="shared" ca="1" si="13"/>
        <v>3.3333333333333335</v>
      </c>
    </row>
    <row r="431" spans="1:7" ht="15">
      <c r="A431" s="177" t="s">
        <v>10808</v>
      </c>
      <c r="B431" s="182" t="s">
        <v>10809</v>
      </c>
      <c r="C431" s="162"/>
      <c r="D431" s="179"/>
      <c r="E431" s="179"/>
      <c r="F431" s="244">
        <f t="shared" ca="1" si="12"/>
        <v>0</v>
      </c>
      <c r="G431" s="244">
        <f t="shared" ca="1" si="13"/>
        <v>0</v>
      </c>
    </row>
    <row r="432" spans="1:7" ht="15">
      <c r="A432" s="177" t="s">
        <v>10810</v>
      </c>
      <c r="B432" s="182" t="s">
        <v>10811</v>
      </c>
      <c r="C432" s="162"/>
      <c r="D432" s="179"/>
      <c r="E432" s="179"/>
      <c r="F432" s="244">
        <f t="shared" ca="1" si="12"/>
        <v>0</v>
      </c>
      <c r="G432" s="244">
        <f t="shared" ca="1" si="13"/>
        <v>0</v>
      </c>
    </row>
    <row r="433" spans="1:7" ht="15">
      <c r="A433" s="177" t="s">
        <v>10812</v>
      </c>
      <c r="B433" s="182" t="s">
        <v>10813</v>
      </c>
      <c r="C433" s="162"/>
      <c r="D433" s="179"/>
      <c r="E433" s="179"/>
      <c r="F433" s="244">
        <f t="shared" ca="1" si="12"/>
        <v>0</v>
      </c>
      <c r="G433" s="244">
        <f t="shared" ca="1" si="13"/>
        <v>0</v>
      </c>
    </row>
    <row r="434" spans="1:7" ht="15">
      <c r="A434" s="177" t="s">
        <v>10814</v>
      </c>
      <c r="B434" s="182" t="s">
        <v>10815</v>
      </c>
      <c r="C434" s="162"/>
      <c r="D434" s="179"/>
      <c r="E434" s="179"/>
      <c r="F434" s="244">
        <f t="shared" ca="1" si="12"/>
        <v>0</v>
      </c>
      <c r="G434" s="244">
        <f t="shared" ca="1" si="13"/>
        <v>0</v>
      </c>
    </row>
    <row r="435" spans="1:7" ht="15">
      <c r="A435" s="177" t="s">
        <v>10816</v>
      </c>
      <c r="B435" s="182" t="s">
        <v>10817</v>
      </c>
      <c r="C435" s="162"/>
      <c r="D435" s="179"/>
      <c r="E435" s="179"/>
      <c r="F435" s="244">
        <f t="shared" ca="1" si="12"/>
        <v>0</v>
      </c>
      <c r="G435" s="244">
        <f t="shared" ca="1" si="13"/>
        <v>0</v>
      </c>
    </row>
    <row r="436" spans="1:7" ht="15">
      <c r="A436" s="177" t="s">
        <v>10818</v>
      </c>
      <c r="B436" s="182" t="s">
        <v>10819</v>
      </c>
      <c r="C436" s="162"/>
      <c r="D436" s="179"/>
      <c r="E436" s="179"/>
      <c r="F436" s="244">
        <f t="shared" ca="1" si="12"/>
        <v>0</v>
      </c>
      <c r="G436" s="244">
        <f t="shared" ca="1" si="13"/>
        <v>0</v>
      </c>
    </row>
    <row r="437" spans="1:7" ht="15">
      <c r="A437" s="177" t="s">
        <v>10820</v>
      </c>
      <c r="B437" s="182" t="s">
        <v>10821</v>
      </c>
      <c r="C437" s="162"/>
      <c r="D437" s="179"/>
      <c r="E437" s="179"/>
      <c r="F437" s="244">
        <f t="shared" ca="1" si="12"/>
        <v>0</v>
      </c>
      <c r="G437" s="244">
        <f t="shared" ca="1" si="13"/>
        <v>0</v>
      </c>
    </row>
    <row r="438" spans="1:7" ht="15">
      <c r="A438" s="177" t="s">
        <v>10822</v>
      </c>
      <c r="B438" s="182" t="s">
        <v>10823</v>
      </c>
      <c r="C438" s="162"/>
      <c r="D438" s="179"/>
      <c r="E438" s="179"/>
      <c r="F438" s="244">
        <f t="shared" ca="1" si="12"/>
        <v>0</v>
      </c>
      <c r="G438" s="244">
        <f t="shared" ca="1" si="13"/>
        <v>0</v>
      </c>
    </row>
    <row r="439" spans="1:7" ht="15">
      <c r="A439" s="177" t="s">
        <v>10824</v>
      </c>
      <c r="B439" s="182" t="s">
        <v>10825</v>
      </c>
      <c r="C439" s="162"/>
      <c r="D439" s="179"/>
      <c r="E439" s="179"/>
      <c r="F439" s="244">
        <f t="shared" ca="1" si="12"/>
        <v>0</v>
      </c>
      <c r="G439" s="244">
        <f t="shared" ca="1" si="13"/>
        <v>0</v>
      </c>
    </row>
    <row r="440" spans="1:7" ht="15">
      <c r="A440" s="177" t="s">
        <v>10826</v>
      </c>
      <c r="B440" s="182" t="s">
        <v>9918</v>
      </c>
      <c r="C440" s="162">
        <v>5</v>
      </c>
      <c r="D440" s="179">
        <v>5</v>
      </c>
      <c r="E440" s="179"/>
      <c r="F440" s="244">
        <f t="shared" ca="1" si="12"/>
        <v>0</v>
      </c>
      <c r="G440" s="244">
        <f t="shared" ca="1" si="13"/>
        <v>0</v>
      </c>
    </row>
    <row r="441" spans="1:7" ht="15">
      <c r="A441" s="177" t="s">
        <v>10827</v>
      </c>
      <c r="B441" s="182" t="s">
        <v>10182</v>
      </c>
      <c r="C441" s="162">
        <v>393</v>
      </c>
      <c r="D441" s="179">
        <v>386</v>
      </c>
      <c r="E441" s="179">
        <v>362</v>
      </c>
      <c r="F441" s="244">
        <f t="shared" ca="1" si="12"/>
        <v>0.92111959287531808</v>
      </c>
      <c r="G441" s="244">
        <f t="shared" ca="1" si="13"/>
        <v>0.93782383419689119</v>
      </c>
    </row>
    <row r="442" spans="1:7" ht="15">
      <c r="A442" s="177" t="s">
        <v>10828</v>
      </c>
      <c r="B442" s="182" t="s">
        <v>10184</v>
      </c>
      <c r="C442" s="162"/>
      <c r="D442" s="179"/>
      <c r="E442" s="179"/>
      <c r="F442" s="244">
        <f t="shared" ca="1" si="12"/>
        <v>0</v>
      </c>
      <c r="G442" s="244">
        <f t="shared" ca="1" si="13"/>
        <v>0</v>
      </c>
    </row>
    <row r="443" spans="1:7" ht="15">
      <c r="A443" s="177" t="s">
        <v>10829</v>
      </c>
      <c r="B443" s="182" t="s">
        <v>10186</v>
      </c>
      <c r="C443" s="162"/>
      <c r="D443" s="179"/>
      <c r="E443" s="179"/>
      <c r="F443" s="244">
        <f t="shared" ca="1" si="12"/>
        <v>0</v>
      </c>
      <c r="G443" s="244">
        <f t="shared" ca="1" si="13"/>
        <v>0</v>
      </c>
    </row>
    <row r="444" spans="1:7" ht="15">
      <c r="A444" s="177" t="s">
        <v>10830</v>
      </c>
      <c r="B444" s="182" t="s">
        <v>10831</v>
      </c>
      <c r="C444" s="162">
        <v>101</v>
      </c>
      <c r="D444" s="179">
        <v>62</v>
      </c>
      <c r="E444" s="179">
        <v>117</v>
      </c>
      <c r="F444" s="244">
        <f t="shared" ca="1" si="12"/>
        <v>1.1584158415841583</v>
      </c>
      <c r="G444" s="244">
        <f t="shared" ca="1" si="13"/>
        <v>1.8870967741935485</v>
      </c>
    </row>
    <row r="445" spans="1:7" ht="15">
      <c r="A445" s="177" t="s">
        <v>10832</v>
      </c>
      <c r="B445" s="182" t="s">
        <v>10833</v>
      </c>
      <c r="C445" s="162"/>
      <c r="D445" s="179"/>
      <c r="E445" s="179"/>
      <c r="F445" s="244">
        <f t="shared" ca="1" si="12"/>
        <v>0</v>
      </c>
      <c r="G445" s="244">
        <f t="shared" ca="1" si="13"/>
        <v>0</v>
      </c>
    </row>
    <row r="446" spans="1:7" ht="15">
      <c r="A446" s="177" t="s">
        <v>10834</v>
      </c>
      <c r="B446" s="182" t="s">
        <v>10835</v>
      </c>
      <c r="C446" s="162"/>
      <c r="D446" s="179"/>
      <c r="E446" s="179"/>
      <c r="F446" s="244">
        <f t="shared" ca="1" si="12"/>
        <v>0</v>
      </c>
      <c r="G446" s="244">
        <f t="shared" ca="1" si="13"/>
        <v>0</v>
      </c>
    </row>
    <row r="447" spans="1:7" ht="15">
      <c r="A447" s="177" t="s">
        <v>10836</v>
      </c>
      <c r="B447" s="182" t="s">
        <v>10837</v>
      </c>
      <c r="C447" s="162">
        <v>22</v>
      </c>
      <c r="D447" s="179">
        <v>18</v>
      </c>
      <c r="E447" s="179"/>
      <c r="F447" s="244">
        <f t="shared" ca="1" si="12"/>
        <v>0</v>
      </c>
      <c r="G447" s="244">
        <f t="shared" ca="1" si="13"/>
        <v>0</v>
      </c>
    </row>
    <row r="448" spans="1:7" ht="15">
      <c r="A448" s="177" t="s">
        <v>10838</v>
      </c>
      <c r="B448" s="182" t="s">
        <v>10839</v>
      </c>
      <c r="C448" s="162"/>
      <c r="D448" s="179"/>
      <c r="E448" s="179"/>
      <c r="F448" s="244">
        <f t="shared" ca="1" si="12"/>
        <v>0</v>
      </c>
      <c r="G448" s="244">
        <f t="shared" ca="1" si="13"/>
        <v>0</v>
      </c>
    </row>
    <row r="449" spans="1:7" ht="15">
      <c r="A449" s="177" t="s">
        <v>10840</v>
      </c>
      <c r="B449" s="182" t="s">
        <v>10841</v>
      </c>
      <c r="C449" s="162">
        <v>113</v>
      </c>
      <c r="D449" s="179">
        <v>109</v>
      </c>
      <c r="E449" s="179">
        <v>123</v>
      </c>
      <c r="F449" s="244">
        <f t="shared" ca="1" si="12"/>
        <v>1.0884955752212389</v>
      </c>
      <c r="G449" s="244">
        <f t="shared" ca="1" si="13"/>
        <v>1.128440366972477</v>
      </c>
    </row>
    <row r="450" spans="1:7" ht="15">
      <c r="A450" s="177" t="s">
        <v>10842</v>
      </c>
      <c r="B450" s="182" t="s">
        <v>10843</v>
      </c>
      <c r="C450" s="162"/>
      <c r="D450" s="179"/>
      <c r="E450" s="179"/>
      <c r="F450" s="244">
        <f t="shared" ca="1" si="12"/>
        <v>0</v>
      </c>
      <c r="G450" s="244">
        <f t="shared" ca="1" si="13"/>
        <v>0</v>
      </c>
    </row>
    <row r="451" spans="1:7" ht="15">
      <c r="A451" s="177" t="s">
        <v>10844</v>
      </c>
      <c r="B451" s="182" t="s">
        <v>10845</v>
      </c>
      <c r="C451" s="162">
        <v>49</v>
      </c>
      <c r="D451" s="179">
        <v>30</v>
      </c>
      <c r="E451" s="179">
        <v>48</v>
      </c>
      <c r="F451" s="244">
        <f t="shared" ca="1" si="12"/>
        <v>0.97959183673469385</v>
      </c>
      <c r="G451" s="244">
        <f t="shared" ca="1" si="13"/>
        <v>1.6</v>
      </c>
    </row>
    <row r="452" spans="1:7" ht="15">
      <c r="A452" s="177" t="s">
        <v>10846</v>
      </c>
      <c r="B452" s="182" t="s">
        <v>10847</v>
      </c>
      <c r="C452" s="162">
        <v>60</v>
      </c>
      <c r="D452" s="179">
        <v>48</v>
      </c>
      <c r="E452" s="179">
        <v>57</v>
      </c>
      <c r="F452" s="244">
        <f t="shared" ca="1" si="12"/>
        <v>0.95</v>
      </c>
      <c r="G452" s="244">
        <f t="shared" ca="1" si="13"/>
        <v>1.1875</v>
      </c>
    </row>
    <row r="453" spans="1:7" ht="15">
      <c r="A453" s="177" t="s">
        <v>10848</v>
      </c>
      <c r="B453" s="182" t="s">
        <v>10849</v>
      </c>
      <c r="C453" s="162"/>
      <c r="D453" s="179"/>
      <c r="E453" s="179"/>
      <c r="F453" s="244">
        <f t="shared" ca="1" si="12"/>
        <v>0</v>
      </c>
      <c r="G453" s="244">
        <f t="shared" ca="1" si="13"/>
        <v>0</v>
      </c>
    </row>
    <row r="454" spans="1:7" ht="15">
      <c r="A454" s="177" t="s">
        <v>10850</v>
      </c>
      <c r="B454" s="182" t="s">
        <v>10851</v>
      </c>
      <c r="C454" s="162"/>
      <c r="D454" s="179"/>
      <c r="E454" s="179"/>
      <c r="F454" s="244">
        <f t="shared" ca="1" si="12"/>
        <v>0</v>
      </c>
      <c r="G454" s="244">
        <f t="shared" ca="1" si="13"/>
        <v>0</v>
      </c>
    </row>
    <row r="455" spans="1:7" ht="15">
      <c r="A455" s="177" t="s">
        <v>10852</v>
      </c>
      <c r="B455" s="182" t="s">
        <v>10853</v>
      </c>
      <c r="C455" s="162">
        <v>2155</v>
      </c>
      <c r="D455" s="179">
        <v>1747</v>
      </c>
      <c r="E455" s="179">
        <v>3412</v>
      </c>
      <c r="F455" s="244">
        <f t="shared" ca="1" si="12"/>
        <v>1.5832946635730858</v>
      </c>
      <c r="G455" s="244">
        <f t="shared" ca="1" si="13"/>
        <v>1.9530623926731541</v>
      </c>
    </row>
    <row r="456" spans="1:7" ht="15">
      <c r="A456" s="177" t="s">
        <v>10854</v>
      </c>
      <c r="B456" s="182" t="s">
        <v>10182</v>
      </c>
      <c r="C456" s="162"/>
      <c r="D456" s="179"/>
      <c r="E456" s="179"/>
      <c r="F456" s="244">
        <f t="shared" ca="1" si="12"/>
        <v>0</v>
      </c>
      <c r="G456" s="244">
        <f t="shared" ca="1" si="13"/>
        <v>0</v>
      </c>
    </row>
    <row r="457" spans="1:7" ht="15">
      <c r="A457" s="177" t="s">
        <v>10855</v>
      </c>
      <c r="B457" s="182" t="s">
        <v>10184</v>
      </c>
      <c r="C457" s="162"/>
      <c r="D457" s="179"/>
      <c r="E457" s="179"/>
      <c r="F457" s="244">
        <f t="shared" ca="1" si="12"/>
        <v>0</v>
      </c>
      <c r="G457" s="244">
        <f t="shared" ca="1" si="13"/>
        <v>0</v>
      </c>
    </row>
    <row r="458" spans="1:7" ht="15">
      <c r="A458" s="177" t="s">
        <v>10856</v>
      </c>
      <c r="B458" s="182" t="s">
        <v>10186</v>
      </c>
      <c r="C458" s="162"/>
      <c r="D458" s="179"/>
      <c r="E458" s="179"/>
      <c r="F458" s="244">
        <f t="shared" ref="F458:F521" ca="1" si="14">IFERROR(OFFSET(F458,0,-1)/OFFSET(F458,0,-3),)</f>
        <v>0</v>
      </c>
      <c r="G458" s="244">
        <f t="shared" ref="G458:G521" ca="1" si="15">IFERROR(OFFSET(F458,0,-1)/OFFSET(F458,0,-2),)</f>
        <v>0</v>
      </c>
    </row>
    <row r="459" spans="1:7" ht="15">
      <c r="A459" s="177" t="s">
        <v>10857</v>
      </c>
      <c r="B459" s="182" t="s">
        <v>10858</v>
      </c>
      <c r="C459" s="162">
        <v>455</v>
      </c>
      <c r="D459" s="179">
        <v>60</v>
      </c>
      <c r="E459" s="179">
        <v>268</v>
      </c>
      <c r="F459" s="244">
        <f t="shared" ca="1" si="14"/>
        <v>0.58901098901098903</v>
      </c>
      <c r="G459" s="244">
        <f t="shared" ca="1" si="15"/>
        <v>4.4666666666666668</v>
      </c>
    </row>
    <row r="460" spans="1:7" ht="15">
      <c r="A460" s="177" t="s">
        <v>10859</v>
      </c>
      <c r="B460" s="182" t="s">
        <v>10860</v>
      </c>
      <c r="C460" s="162">
        <v>1061</v>
      </c>
      <c r="D460" s="179">
        <v>53</v>
      </c>
      <c r="E460" s="179">
        <v>65</v>
      </c>
      <c r="F460" s="244">
        <f t="shared" ca="1" si="14"/>
        <v>6.1262959472196045E-2</v>
      </c>
      <c r="G460" s="244">
        <f t="shared" ca="1" si="15"/>
        <v>1.2264150943396226</v>
      </c>
    </row>
    <row r="461" spans="1:7" ht="15">
      <c r="A461" s="177" t="s">
        <v>10861</v>
      </c>
      <c r="B461" s="182" t="s">
        <v>10862</v>
      </c>
      <c r="C461" s="162"/>
      <c r="D461" s="179"/>
      <c r="E461" s="179"/>
      <c r="F461" s="244">
        <f t="shared" ca="1" si="14"/>
        <v>0</v>
      </c>
      <c r="G461" s="244">
        <f t="shared" ca="1" si="15"/>
        <v>0</v>
      </c>
    </row>
    <row r="462" spans="1:7" ht="15">
      <c r="A462" s="177" t="s">
        <v>10863</v>
      </c>
      <c r="B462" s="182" t="s">
        <v>10864</v>
      </c>
      <c r="C462" s="162"/>
      <c r="D462" s="179">
        <v>5</v>
      </c>
      <c r="E462" s="179"/>
      <c r="F462" s="244">
        <f t="shared" ca="1" si="14"/>
        <v>0</v>
      </c>
      <c r="G462" s="244">
        <f t="shared" ca="1" si="15"/>
        <v>0</v>
      </c>
    </row>
    <row r="463" spans="1:7" ht="15">
      <c r="A463" s="177" t="s">
        <v>10865</v>
      </c>
      <c r="B463" s="182" t="s">
        <v>10182</v>
      </c>
      <c r="C463" s="162"/>
      <c r="D463" s="179"/>
      <c r="E463" s="179"/>
      <c r="F463" s="244">
        <f t="shared" ca="1" si="14"/>
        <v>0</v>
      </c>
      <c r="G463" s="244">
        <f t="shared" ca="1" si="15"/>
        <v>0</v>
      </c>
    </row>
    <row r="464" spans="1:7" ht="15">
      <c r="A464" s="177" t="s">
        <v>10866</v>
      </c>
      <c r="B464" s="182" t="s">
        <v>10184</v>
      </c>
      <c r="C464" s="162"/>
      <c r="D464" s="179"/>
      <c r="E464" s="179"/>
      <c r="F464" s="244">
        <f t="shared" ca="1" si="14"/>
        <v>0</v>
      </c>
      <c r="G464" s="244">
        <f t="shared" ca="1" si="15"/>
        <v>0</v>
      </c>
    </row>
    <row r="465" spans="1:7" ht="15">
      <c r="A465" s="177" t="s">
        <v>10867</v>
      </c>
      <c r="B465" s="182" t="s">
        <v>10186</v>
      </c>
      <c r="C465" s="162"/>
      <c r="D465" s="179"/>
      <c r="E465" s="179"/>
      <c r="F465" s="244">
        <f t="shared" ca="1" si="14"/>
        <v>0</v>
      </c>
      <c r="G465" s="244">
        <f t="shared" ca="1" si="15"/>
        <v>0</v>
      </c>
    </row>
    <row r="466" spans="1:7" ht="15">
      <c r="A466" s="177" t="s">
        <v>10868</v>
      </c>
      <c r="B466" s="182" t="s">
        <v>10869</v>
      </c>
      <c r="C466" s="162"/>
      <c r="D466" s="179"/>
      <c r="E466" s="179">
        <v>4</v>
      </c>
      <c r="F466" s="244">
        <f t="shared" ca="1" si="14"/>
        <v>0</v>
      </c>
      <c r="G466" s="244">
        <f t="shared" ca="1" si="15"/>
        <v>0</v>
      </c>
    </row>
    <row r="467" spans="1:7" ht="15">
      <c r="A467" s="177" t="s">
        <v>10870</v>
      </c>
      <c r="B467" s="182" t="s">
        <v>10871</v>
      </c>
      <c r="C467" s="162"/>
      <c r="D467" s="179"/>
      <c r="E467" s="179">
        <v>30</v>
      </c>
      <c r="F467" s="244">
        <f t="shared" ca="1" si="14"/>
        <v>0</v>
      </c>
      <c r="G467" s="244">
        <f t="shared" ca="1" si="15"/>
        <v>0</v>
      </c>
    </row>
    <row r="468" spans="1:7" ht="15">
      <c r="A468" s="177" t="s">
        <v>10872</v>
      </c>
      <c r="B468" s="182" t="s">
        <v>10873</v>
      </c>
      <c r="C468" s="162"/>
      <c r="D468" s="179"/>
      <c r="E468" s="179"/>
      <c r="F468" s="244">
        <f t="shared" ca="1" si="14"/>
        <v>0</v>
      </c>
      <c r="G468" s="244">
        <f t="shared" ca="1" si="15"/>
        <v>0</v>
      </c>
    </row>
    <row r="469" spans="1:7" ht="15">
      <c r="A469" s="177" t="s">
        <v>10874</v>
      </c>
      <c r="B469" s="182" t="s">
        <v>10875</v>
      </c>
      <c r="C469" s="162">
        <v>572</v>
      </c>
      <c r="D469" s="179">
        <v>552</v>
      </c>
      <c r="E469" s="179">
        <v>116</v>
      </c>
      <c r="F469" s="244">
        <f t="shared" ca="1" si="14"/>
        <v>0.20279720279720279</v>
      </c>
      <c r="G469" s="244">
        <f t="shared" ca="1" si="15"/>
        <v>0.21014492753623187</v>
      </c>
    </row>
    <row r="470" spans="1:7" ht="15">
      <c r="A470" s="177" t="s">
        <v>10876</v>
      </c>
      <c r="B470" s="182" t="s">
        <v>10877</v>
      </c>
      <c r="C470" s="162">
        <v>49</v>
      </c>
      <c r="D470" s="179">
        <v>74</v>
      </c>
      <c r="E470" s="179">
        <v>46</v>
      </c>
      <c r="F470" s="244">
        <f t="shared" ca="1" si="14"/>
        <v>0.93877551020408168</v>
      </c>
      <c r="G470" s="244">
        <f t="shared" ca="1" si="15"/>
        <v>0.6216216216216216</v>
      </c>
    </row>
    <row r="471" spans="1:7" ht="15">
      <c r="A471" s="177" t="s">
        <v>10878</v>
      </c>
      <c r="B471" s="182" t="s">
        <v>10879</v>
      </c>
      <c r="C471" s="162"/>
      <c r="D471" s="179"/>
      <c r="E471" s="179"/>
      <c r="F471" s="244">
        <f t="shared" ca="1" si="14"/>
        <v>0</v>
      </c>
      <c r="G471" s="244">
        <f t="shared" ca="1" si="15"/>
        <v>0</v>
      </c>
    </row>
    <row r="472" spans="1:7" ht="15">
      <c r="A472" s="177" t="s">
        <v>10880</v>
      </c>
      <c r="B472" s="182" t="s">
        <v>10881</v>
      </c>
      <c r="C472" s="162">
        <v>755</v>
      </c>
      <c r="D472" s="179"/>
      <c r="E472" s="179"/>
      <c r="F472" s="244">
        <f t="shared" ca="1" si="14"/>
        <v>0</v>
      </c>
      <c r="G472" s="244">
        <f t="shared" ca="1" si="15"/>
        <v>0</v>
      </c>
    </row>
    <row r="473" spans="1:7" ht="15">
      <c r="A473" s="177" t="s">
        <v>10882</v>
      </c>
      <c r="B473" s="182" t="s">
        <v>10182</v>
      </c>
      <c r="C473" s="162"/>
      <c r="D473" s="179"/>
      <c r="E473" s="179"/>
      <c r="F473" s="244">
        <f t="shared" ca="1" si="14"/>
        <v>0</v>
      </c>
      <c r="G473" s="244">
        <f t="shared" ca="1" si="15"/>
        <v>0</v>
      </c>
    </row>
    <row r="474" spans="1:7" ht="15">
      <c r="A474" s="177" t="s">
        <v>10883</v>
      </c>
      <c r="B474" s="182" t="s">
        <v>10184</v>
      </c>
      <c r="C474" s="162"/>
      <c r="D474" s="179"/>
      <c r="E474" s="179"/>
      <c r="F474" s="244">
        <f t="shared" ca="1" si="14"/>
        <v>0</v>
      </c>
      <c r="G474" s="244">
        <f t="shared" ca="1" si="15"/>
        <v>0</v>
      </c>
    </row>
    <row r="475" spans="1:7" ht="15">
      <c r="A475" s="177" t="s">
        <v>10884</v>
      </c>
      <c r="B475" s="182" t="s">
        <v>10186</v>
      </c>
      <c r="C475" s="162"/>
      <c r="D475" s="179"/>
      <c r="E475" s="179"/>
      <c r="F475" s="244">
        <f t="shared" ca="1" si="14"/>
        <v>0</v>
      </c>
      <c r="G475" s="244">
        <f t="shared" ca="1" si="15"/>
        <v>0</v>
      </c>
    </row>
    <row r="476" spans="1:7" ht="15">
      <c r="A476" s="177" t="s">
        <v>10885</v>
      </c>
      <c r="B476" s="182" t="s">
        <v>10886</v>
      </c>
      <c r="C476" s="162"/>
      <c r="D476" s="179"/>
      <c r="E476" s="179"/>
      <c r="F476" s="244">
        <f t="shared" ca="1" si="14"/>
        <v>0</v>
      </c>
      <c r="G476" s="244">
        <f t="shared" ca="1" si="15"/>
        <v>0</v>
      </c>
    </row>
    <row r="477" spans="1:7" ht="15">
      <c r="A477" s="177" t="s">
        <v>10887</v>
      </c>
      <c r="B477" s="182" t="s">
        <v>10888</v>
      </c>
      <c r="C477" s="162"/>
      <c r="D477" s="179"/>
      <c r="E477" s="179"/>
      <c r="F477" s="244">
        <f t="shared" ca="1" si="14"/>
        <v>0</v>
      </c>
      <c r="G477" s="244">
        <f t="shared" ca="1" si="15"/>
        <v>0</v>
      </c>
    </row>
    <row r="478" spans="1:7" ht="15">
      <c r="A478" s="177" t="s">
        <v>10889</v>
      </c>
      <c r="B478" s="182" t="s">
        <v>10890</v>
      </c>
      <c r="C478" s="162"/>
      <c r="D478" s="179"/>
      <c r="E478" s="179"/>
      <c r="F478" s="244">
        <f t="shared" ca="1" si="14"/>
        <v>0</v>
      </c>
      <c r="G478" s="244">
        <f t="shared" ca="1" si="15"/>
        <v>0</v>
      </c>
    </row>
    <row r="479" spans="1:7" ht="15">
      <c r="A479" s="177" t="s">
        <v>10891</v>
      </c>
      <c r="B479" s="182" t="s">
        <v>10892</v>
      </c>
      <c r="C479" s="162"/>
      <c r="D479" s="179"/>
      <c r="E479" s="179"/>
      <c r="F479" s="244">
        <f t="shared" ca="1" si="14"/>
        <v>0</v>
      </c>
      <c r="G479" s="244">
        <f t="shared" ca="1" si="15"/>
        <v>0</v>
      </c>
    </row>
    <row r="480" spans="1:7" ht="15">
      <c r="A480" s="177" t="s">
        <v>10893</v>
      </c>
      <c r="B480" s="182" t="s">
        <v>10894</v>
      </c>
      <c r="C480" s="162"/>
      <c r="D480" s="179"/>
      <c r="E480" s="179"/>
      <c r="F480" s="244">
        <f t="shared" ca="1" si="14"/>
        <v>0</v>
      </c>
      <c r="G480" s="244">
        <f t="shared" ca="1" si="15"/>
        <v>0</v>
      </c>
    </row>
    <row r="481" spans="1:7" ht="15">
      <c r="A481" s="177" t="s">
        <v>10895</v>
      </c>
      <c r="B481" s="182" t="s">
        <v>10182</v>
      </c>
      <c r="C481" s="162"/>
      <c r="D481" s="179"/>
      <c r="E481" s="179"/>
      <c r="F481" s="244">
        <f t="shared" ca="1" si="14"/>
        <v>0</v>
      </c>
      <c r="G481" s="244">
        <f t="shared" ca="1" si="15"/>
        <v>0</v>
      </c>
    </row>
    <row r="482" spans="1:7" ht="15">
      <c r="A482" s="177" t="s">
        <v>10896</v>
      </c>
      <c r="B482" s="182" t="s">
        <v>10184</v>
      </c>
      <c r="C482" s="162"/>
      <c r="D482" s="179"/>
      <c r="E482" s="179"/>
      <c r="F482" s="244">
        <f t="shared" ca="1" si="14"/>
        <v>0</v>
      </c>
      <c r="G482" s="244">
        <f t="shared" ca="1" si="15"/>
        <v>0</v>
      </c>
    </row>
    <row r="483" spans="1:7" ht="15">
      <c r="A483" s="177" t="s">
        <v>10897</v>
      </c>
      <c r="B483" s="182" t="s">
        <v>10186</v>
      </c>
      <c r="C483" s="162"/>
      <c r="D483" s="179"/>
      <c r="E483" s="179"/>
      <c r="F483" s="244">
        <f t="shared" ca="1" si="14"/>
        <v>0</v>
      </c>
      <c r="G483" s="244">
        <f t="shared" ca="1" si="15"/>
        <v>0</v>
      </c>
    </row>
    <row r="484" spans="1:7" ht="15">
      <c r="A484" s="177" t="s">
        <v>10898</v>
      </c>
      <c r="B484" s="182" t="s">
        <v>10899</v>
      </c>
      <c r="C484" s="162"/>
      <c r="D484" s="179"/>
      <c r="E484" s="179"/>
      <c r="F484" s="244">
        <f t="shared" ca="1" si="14"/>
        <v>0</v>
      </c>
      <c r="G484" s="244">
        <f t="shared" ca="1" si="15"/>
        <v>0</v>
      </c>
    </row>
    <row r="485" spans="1:7" ht="15">
      <c r="A485" s="177" t="s">
        <v>10900</v>
      </c>
      <c r="B485" s="182" t="s">
        <v>10901</v>
      </c>
      <c r="C485" s="162">
        <v>379</v>
      </c>
      <c r="D485" s="179">
        <v>299</v>
      </c>
      <c r="E485" s="179">
        <v>280</v>
      </c>
      <c r="F485" s="244">
        <f t="shared" ca="1" si="14"/>
        <v>0.73878627968337729</v>
      </c>
      <c r="G485" s="244">
        <f t="shared" ca="1" si="15"/>
        <v>0.9364548494983278</v>
      </c>
    </row>
    <row r="486" spans="1:7" ht="15">
      <c r="A486" s="177" t="s">
        <v>10902</v>
      </c>
      <c r="B486" s="182" t="s">
        <v>10903</v>
      </c>
      <c r="C486" s="162">
        <v>505</v>
      </c>
      <c r="D486" s="179">
        <v>491</v>
      </c>
      <c r="E486" s="179">
        <v>587</v>
      </c>
      <c r="F486" s="244">
        <f t="shared" ca="1" si="14"/>
        <v>1.1623762376237623</v>
      </c>
      <c r="G486" s="244">
        <f t="shared" ca="1" si="15"/>
        <v>1.1955193482688391</v>
      </c>
    </row>
    <row r="487" spans="1:7" ht="15">
      <c r="A487" s="177" t="s">
        <v>10904</v>
      </c>
      <c r="B487" s="182" t="s">
        <v>10905</v>
      </c>
      <c r="C487" s="162">
        <v>211</v>
      </c>
      <c r="D487" s="179">
        <v>180</v>
      </c>
      <c r="E487" s="179">
        <v>91</v>
      </c>
      <c r="F487" s="244">
        <f t="shared" ca="1" si="14"/>
        <v>0.43127962085308058</v>
      </c>
      <c r="G487" s="244">
        <f t="shared" ca="1" si="15"/>
        <v>0.50555555555555554</v>
      </c>
    </row>
    <row r="488" spans="1:7" ht="15">
      <c r="A488" s="177" t="s">
        <v>10908</v>
      </c>
      <c r="B488" s="182" t="s">
        <v>10909</v>
      </c>
      <c r="C488" s="162"/>
      <c r="D488" s="179"/>
      <c r="E488" s="179"/>
      <c r="F488" s="244">
        <f t="shared" ca="1" si="14"/>
        <v>0</v>
      </c>
      <c r="G488" s="244">
        <f t="shared" ca="1" si="15"/>
        <v>0</v>
      </c>
    </row>
    <row r="489" spans="1:7" ht="15">
      <c r="A489" s="177" t="s">
        <v>10910</v>
      </c>
      <c r="B489" s="182" t="s">
        <v>9932</v>
      </c>
      <c r="C489" s="162"/>
      <c r="D489" s="179"/>
      <c r="E489" s="179"/>
      <c r="F489" s="244">
        <f t="shared" ca="1" si="14"/>
        <v>0</v>
      </c>
      <c r="G489" s="244">
        <f t="shared" ca="1" si="15"/>
        <v>0</v>
      </c>
    </row>
    <row r="490" spans="1:7" ht="15">
      <c r="A490" s="177" t="s">
        <v>10911</v>
      </c>
      <c r="B490" s="182" t="s">
        <v>10182</v>
      </c>
      <c r="C490" s="162">
        <v>874</v>
      </c>
      <c r="D490" s="179">
        <v>956</v>
      </c>
      <c r="E490" s="179">
        <v>997</v>
      </c>
      <c r="F490" s="244">
        <f t="shared" ca="1" si="14"/>
        <v>1.1407322654462242</v>
      </c>
      <c r="G490" s="244">
        <f t="shared" ca="1" si="15"/>
        <v>1.0428870292887029</v>
      </c>
    </row>
    <row r="491" spans="1:7" ht="15">
      <c r="A491" s="177" t="s">
        <v>10912</v>
      </c>
      <c r="B491" s="182" t="s">
        <v>10184</v>
      </c>
      <c r="C491" s="162"/>
      <c r="D491" s="179"/>
      <c r="E491" s="179"/>
      <c r="F491" s="244">
        <f t="shared" ca="1" si="14"/>
        <v>0</v>
      </c>
      <c r="G491" s="244">
        <f t="shared" ca="1" si="15"/>
        <v>0</v>
      </c>
    </row>
    <row r="492" spans="1:7" ht="15">
      <c r="A492" s="177" t="s">
        <v>10913</v>
      </c>
      <c r="B492" s="182" t="s">
        <v>10186</v>
      </c>
      <c r="C492" s="162"/>
      <c r="D492" s="179"/>
      <c r="E492" s="179"/>
      <c r="F492" s="244">
        <f t="shared" ca="1" si="14"/>
        <v>0</v>
      </c>
      <c r="G492" s="244">
        <f t="shared" ca="1" si="15"/>
        <v>0</v>
      </c>
    </row>
    <row r="493" spans="1:7" ht="15">
      <c r="A493" s="177" t="s">
        <v>10914</v>
      </c>
      <c r="B493" s="182" t="s">
        <v>10915</v>
      </c>
      <c r="C493" s="162"/>
      <c r="D493" s="179"/>
      <c r="E493" s="179"/>
      <c r="F493" s="244">
        <f t="shared" ca="1" si="14"/>
        <v>0</v>
      </c>
      <c r="G493" s="244">
        <f t="shared" ca="1" si="15"/>
        <v>0</v>
      </c>
    </row>
    <row r="494" spans="1:7" ht="15">
      <c r="A494" s="177" t="s">
        <v>10916</v>
      </c>
      <c r="B494" s="182" t="s">
        <v>10917</v>
      </c>
      <c r="C494" s="162"/>
      <c r="D494" s="179"/>
      <c r="E494" s="179"/>
      <c r="F494" s="244">
        <f t="shared" ca="1" si="14"/>
        <v>0</v>
      </c>
      <c r="G494" s="244">
        <f t="shared" ca="1" si="15"/>
        <v>0</v>
      </c>
    </row>
    <row r="495" spans="1:7" ht="15">
      <c r="A495" s="177" t="s">
        <v>10918</v>
      </c>
      <c r="B495" s="182" t="s">
        <v>10919</v>
      </c>
      <c r="C495" s="162"/>
      <c r="D495" s="179"/>
      <c r="E495" s="179"/>
      <c r="F495" s="244">
        <f t="shared" ca="1" si="14"/>
        <v>0</v>
      </c>
      <c r="G495" s="244">
        <f t="shared" ca="1" si="15"/>
        <v>0</v>
      </c>
    </row>
    <row r="496" spans="1:7" ht="15">
      <c r="A496" s="177" t="s">
        <v>10920</v>
      </c>
      <c r="B496" s="182" t="s">
        <v>10921</v>
      </c>
      <c r="C496" s="162"/>
      <c r="D496" s="179"/>
      <c r="E496" s="179"/>
      <c r="F496" s="244">
        <f t="shared" ca="1" si="14"/>
        <v>0</v>
      </c>
      <c r="G496" s="244">
        <f t="shared" ca="1" si="15"/>
        <v>0</v>
      </c>
    </row>
    <row r="497" spans="1:7" ht="15">
      <c r="A497" s="177" t="s">
        <v>10922</v>
      </c>
      <c r="B497" s="182" t="s">
        <v>10271</v>
      </c>
      <c r="C497" s="162"/>
      <c r="D497" s="179"/>
      <c r="E497" s="179">
        <v>15</v>
      </c>
      <c r="F497" s="244">
        <f t="shared" ca="1" si="14"/>
        <v>0</v>
      </c>
      <c r="G497" s="244">
        <f t="shared" ca="1" si="15"/>
        <v>0</v>
      </c>
    </row>
    <row r="498" spans="1:7" ht="15">
      <c r="A498" s="177" t="s">
        <v>10923</v>
      </c>
      <c r="B498" s="182" t="s">
        <v>10924</v>
      </c>
      <c r="C498" s="162">
        <v>220</v>
      </c>
      <c r="D498" s="179">
        <v>1190</v>
      </c>
      <c r="E498" s="179">
        <v>751</v>
      </c>
      <c r="F498" s="244">
        <f t="shared" ca="1" si="14"/>
        <v>3.4136363636363636</v>
      </c>
      <c r="G498" s="244">
        <f t="shared" ca="1" si="15"/>
        <v>0.63109243697478989</v>
      </c>
    </row>
    <row r="499" spans="1:7" ht="15">
      <c r="A499" s="177" t="s">
        <v>10925</v>
      </c>
      <c r="B499" s="182" t="s">
        <v>10926</v>
      </c>
      <c r="C499" s="162"/>
      <c r="D499" s="179"/>
      <c r="E499" s="179"/>
      <c r="F499" s="244">
        <f t="shared" ca="1" si="14"/>
        <v>0</v>
      </c>
      <c r="G499" s="244">
        <f t="shared" ca="1" si="15"/>
        <v>0</v>
      </c>
    </row>
    <row r="500" spans="1:7" ht="15">
      <c r="A500" s="177" t="s">
        <v>10927</v>
      </c>
      <c r="B500" s="182" t="s">
        <v>10928</v>
      </c>
      <c r="C500" s="162"/>
      <c r="D500" s="179"/>
      <c r="E500" s="179"/>
      <c r="F500" s="244">
        <f t="shared" ca="1" si="14"/>
        <v>0</v>
      </c>
      <c r="G500" s="244">
        <f t="shared" ca="1" si="15"/>
        <v>0</v>
      </c>
    </row>
    <row r="501" spans="1:7" ht="15">
      <c r="A501" s="177" t="s">
        <v>10929</v>
      </c>
      <c r="B501" s="182" t="s">
        <v>10930</v>
      </c>
      <c r="C501" s="162"/>
      <c r="D501" s="179"/>
      <c r="E501" s="179"/>
      <c r="F501" s="244">
        <f t="shared" ca="1" si="14"/>
        <v>0</v>
      </c>
      <c r="G501" s="244">
        <f t="shared" ca="1" si="15"/>
        <v>0</v>
      </c>
    </row>
    <row r="502" spans="1:7" ht="15">
      <c r="A502" s="177" t="s">
        <v>10931</v>
      </c>
      <c r="B502" s="182" t="s">
        <v>10932</v>
      </c>
      <c r="C502" s="162"/>
      <c r="D502" s="179"/>
      <c r="E502" s="179"/>
      <c r="F502" s="244">
        <f t="shared" ca="1" si="14"/>
        <v>0</v>
      </c>
      <c r="G502" s="244">
        <f t="shared" ca="1" si="15"/>
        <v>0</v>
      </c>
    </row>
    <row r="503" spans="1:7" ht="15">
      <c r="A503" s="177" t="s">
        <v>10933</v>
      </c>
      <c r="B503" s="182" t="s">
        <v>10934</v>
      </c>
      <c r="C503" s="162"/>
      <c r="D503" s="179"/>
      <c r="E503" s="179"/>
      <c r="F503" s="244">
        <f t="shared" ca="1" si="14"/>
        <v>0</v>
      </c>
      <c r="G503" s="244">
        <f t="shared" ca="1" si="15"/>
        <v>0</v>
      </c>
    </row>
    <row r="504" spans="1:7" ht="15">
      <c r="A504" s="177" t="s">
        <v>10935</v>
      </c>
      <c r="B504" s="182" t="s">
        <v>10936</v>
      </c>
      <c r="C504" s="162"/>
      <c r="D504" s="179"/>
      <c r="E504" s="179"/>
      <c r="F504" s="244">
        <f t="shared" ca="1" si="14"/>
        <v>0</v>
      </c>
      <c r="G504" s="244">
        <f t="shared" ca="1" si="15"/>
        <v>0</v>
      </c>
    </row>
    <row r="505" spans="1:7" ht="15">
      <c r="A505" s="177" t="s">
        <v>10937</v>
      </c>
      <c r="B505" s="182" t="s">
        <v>10938</v>
      </c>
      <c r="C505" s="162"/>
      <c r="D505" s="179"/>
      <c r="E505" s="179">
        <v>2000</v>
      </c>
      <c r="F505" s="244">
        <f t="shared" ca="1" si="14"/>
        <v>0</v>
      </c>
      <c r="G505" s="244">
        <f t="shared" ca="1" si="15"/>
        <v>0</v>
      </c>
    </row>
    <row r="506" spans="1:7" ht="15">
      <c r="A506" s="177" t="s">
        <v>10939</v>
      </c>
      <c r="B506" s="182" t="s">
        <v>10200</v>
      </c>
      <c r="C506" s="162"/>
      <c r="D506" s="179"/>
      <c r="E506" s="179"/>
      <c r="F506" s="244">
        <f t="shared" ca="1" si="14"/>
        <v>0</v>
      </c>
      <c r="G506" s="244">
        <f t="shared" ca="1" si="15"/>
        <v>0</v>
      </c>
    </row>
    <row r="507" spans="1:7" ht="15">
      <c r="A507" s="177" t="s">
        <v>10940</v>
      </c>
      <c r="B507" s="182" t="s">
        <v>10941</v>
      </c>
      <c r="C507" s="162">
        <v>2325</v>
      </c>
      <c r="D507" s="179">
        <v>961</v>
      </c>
      <c r="E507" s="179">
        <v>2881</v>
      </c>
      <c r="F507" s="244">
        <f t="shared" ca="1" si="14"/>
        <v>1.2391397849462367</v>
      </c>
      <c r="G507" s="244">
        <f t="shared" ca="1" si="15"/>
        <v>2.9979188345473466</v>
      </c>
    </row>
    <row r="508" spans="1:7" ht="15">
      <c r="A508" s="177" t="s">
        <v>10942</v>
      </c>
      <c r="B508" s="182" t="s">
        <v>10182</v>
      </c>
      <c r="C508" s="162">
        <v>152</v>
      </c>
      <c r="D508" s="179">
        <v>171</v>
      </c>
      <c r="E508" s="179">
        <v>267</v>
      </c>
      <c r="F508" s="244">
        <f t="shared" ca="1" si="14"/>
        <v>1.756578947368421</v>
      </c>
      <c r="G508" s="244">
        <f t="shared" ca="1" si="15"/>
        <v>1.5614035087719298</v>
      </c>
    </row>
    <row r="509" spans="1:7" ht="15">
      <c r="A509" s="177" t="s">
        <v>10943</v>
      </c>
      <c r="B509" s="182" t="s">
        <v>10184</v>
      </c>
      <c r="C509" s="162"/>
      <c r="D509" s="179"/>
      <c r="E509" s="179"/>
      <c r="F509" s="244">
        <f t="shared" ca="1" si="14"/>
        <v>0</v>
      </c>
      <c r="G509" s="244">
        <f t="shared" ca="1" si="15"/>
        <v>0</v>
      </c>
    </row>
    <row r="510" spans="1:7" ht="15">
      <c r="A510" s="177" t="s">
        <v>10944</v>
      </c>
      <c r="B510" s="182" t="s">
        <v>10186</v>
      </c>
      <c r="C510" s="162"/>
      <c r="D510" s="179"/>
      <c r="E510" s="179"/>
      <c r="F510" s="244">
        <f t="shared" ca="1" si="14"/>
        <v>0</v>
      </c>
      <c r="G510" s="244">
        <f t="shared" ca="1" si="15"/>
        <v>0</v>
      </c>
    </row>
    <row r="511" spans="1:7" ht="15">
      <c r="A511" s="177" t="s">
        <v>10945</v>
      </c>
      <c r="B511" s="182" t="s">
        <v>10946</v>
      </c>
      <c r="C511" s="162">
        <v>1</v>
      </c>
      <c r="D511" s="179"/>
      <c r="E511" s="179">
        <v>1</v>
      </c>
      <c r="F511" s="244">
        <f t="shared" ca="1" si="14"/>
        <v>1</v>
      </c>
      <c r="G511" s="244">
        <f t="shared" ca="1" si="15"/>
        <v>0</v>
      </c>
    </row>
    <row r="512" spans="1:7" ht="15">
      <c r="A512" s="177" t="s">
        <v>10947</v>
      </c>
      <c r="B512" s="182" t="s">
        <v>10948</v>
      </c>
      <c r="C512" s="162">
        <v>1</v>
      </c>
      <c r="D512" s="179">
        <v>50</v>
      </c>
      <c r="E512" s="179">
        <v>1</v>
      </c>
      <c r="F512" s="244">
        <f t="shared" ca="1" si="14"/>
        <v>1</v>
      </c>
      <c r="G512" s="244">
        <f t="shared" ca="1" si="15"/>
        <v>0.02</v>
      </c>
    </row>
    <row r="513" spans="1:7" ht="15">
      <c r="A513" s="177" t="s">
        <v>10949</v>
      </c>
      <c r="B513" s="182" t="s">
        <v>10950</v>
      </c>
      <c r="C513" s="162">
        <v>297</v>
      </c>
      <c r="D513" s="179">
        <v>244</v>
      </c>
      <c r="E513" s="179">
        <v>324</v>
      </c>
      <c r="F513" s="244">
        <f t="shared" ca="1" si="14"/>
        <v>1.0909090909090908</v>
      </c>
      <c r="G513" s="244">
        <f t="shared" ca="1" si="15"/>
        <v>1.3278688524590163</v>
      </c>
    </row>
    <row r="514" spans="1:7" ht="15">
      <c r="A514" s="177" t="s">
        <v>10951</v>
      </c>
      <c r="B514" s="182" t="s">
        <v>10952</v>
      </c>
      <c r="C514" s="162">
        <v>1</v>
      </c>
      <c r="D514" s="179"/>
      <c r="E514" s="179"/>
      <c r="F514" s="244">
        <f t="shared" ca="1" si="14"/>
        <v>0</v>
      </c>
      <c r="G514" s="244">
        <f t="shared" ca="1" si="15"/>
        <v>0</v>
      </c>
    </row>
    <row r="515" spans="1:7" ht="15">
      <c r="A515" s="177" t="s">
        <v>10953</v>
      </c>
      <c r="B515" s="182" t="s">
        <v>10954</v>
      </c>
      <c r="C515" s="162">
        <v>26</v>
      </c>
      <c r="D515" s="179">
        <v>26</v>
      </c>
      <c r="E515" s="179"/>
      <c r="F515" s="244">
        <f t="shared" ca="1" si="14"/>
        <v>0</v>
      </c>
      <c r="G515" s="244">
        <f t="shared" ca="1" si="15"/>
        <v>0</v>
      </c>
    </row>
    <row r="516" spans="1:7" ht="15">
      <c r="A516" s="177" t="s">
        <v>10955</v>
      </c>
      <c r="B516" s="182" t="s">
        <v>10956</v>
      </c>
      <c r="C516" s="162">
        <v>208</v>
      </c>
      <c r="D516" s="179">
        <v>357</v>
      </c>
      <c r="E516" s="179">
        <v>239</v>
      </c>
      <c r="F516" s="244">
        <f t="shared" ca="1" si="14"/>
        <v>1.1490384615384615</v>
      </c>
      <c r="G516" s="244">
        <f t="shared" ca="1" si="15"/>
        <v>0.66946778711484589</v>
      </c>
    </row>
    <row r="517" spans="1:7" ht="15">
      <c r="A517" s="177" t="s">
        <v>10957</v>
      </c>
      <c r="B517" s="182" t="s">
        <v>10958</v>
      </c>
      <c r="C517" s="162">
        <v>5948</v>
      </c>
      <c r="D517" s="179">
        <v>4708</v>
      </c>
      <c r="E517" s="179">
        <v>5911</v>
      </c>
      <c r="F517" s="244">
        <f t="shared" ca="1" si="14"/>
        <v>0.99377942165433764</v>
      </c>
      <c r="G517" s="244">
        <f t="shared" ca="1" si="15"/>
        <v>1.2555225148683093</v>
      </c>
    </row>
    <row r="518" spans="1:7" ht="15">
      <c r="A518" s="177" t="s">
        <v>10959</v>
      </c>
      <c r="B518" s="182" t="s">
        <v>10960</v>
      </c>
      <c r="C518" s="162">
        <v>2934</v>
      </c>
      <c r="D518" s="179">
        <v>1520</v>
      </c>
      <c r="E518" s="179">
        <v>110</v>
      </c>
      <c r="F518" s="244">
        <f t="shared" ca="1" si="14"/>
        <v>3.7491479209270623E-2</v>
      </c>
      <c r="G518" s="244">
        <f t="shared" ca="1" si="15"/>
        <v>7.2368421052631582E-2</v>
      </c>
    </row>
    <row r="519" spans="1:7" ht="15">
      <c r="A519" s="177" t="s">
        <v>10961</v>
      </c>
      <c r="B519" s="182" t="s">
        <v>10962</v>
      </c>
      <c r="C519" s="162">
        <v>9223</v>
      </c>
      <c r="D519" s="179">
        <v>9216</v>
      </c>
      <c r="E519" s="179">
        <v>10453</v>
      </c>
      <c r="F519" s="244">
        <f t="shared" ca="1" si="14"/>
        <v>1.1333622465575193</v>
      </c>
      <c r="G519" s="244">
        <f t="shared" ca="1" si="15"/>
        <v>1.1342230902777777</v>
      </c>
    </row>
    <row r="520" spans="1:7" ht="15">
      <c r="A520" s="177" t="s">
        <v>10963</v>
      </c>
      <c r="B520" s="182" t="s">
        <v>10964</v>
      </c>
      <c r="C520" s="162"/>
      <c r="D520" s="179"/>
      <c r="E520" s="179"/>
      <c r="F520" s="244">
        <f t="shared" ca="1" si="14"/>
        <v>0</v>
      </c>
      <c r="G520" s="244">
        <f t="shared" ca="1" si="15"/>
        <v>0</v>
      </c>
    </row>
    <row r="521" spans="1:7" ht="15">
      <c r="A521" s="177" t="s">
        <v>10965</v>
      </c>
      <c r="B521" s="182" t="s">
        <v>10966</v>
      </c>
      <c r="C521" s="162"/>
      <c r="D521" s="179"/>
      <c r="E521" s="179"/>
      <c r="F521" s="244">
        <f t="shared" ca="1" si="14"/>
        <v>0</v>
      </c>
      <c r="G521" s="244">
        <f t="shared" ca="1" si="15"/>
        <v>0</v>
      </c>
    </row>
    <row r="522" spans="1:7" ht="15">
      <c r="A522" s="177" t="s">
        <v>10967</v>
      </c>
      <c r="B522" s="182" t="s">
        <v>10968</v>
      </c>
      <c r="C522" s="162"/>
      <c r="D522" s="179"/>
      <c r="E522" s="179"/>
      <c r="F522" s="244">
        <f t="shared" ref="F522:F585" ca="1" si="16">IFERROR(OFFSET(F522,0,-1)/OFFSET(F522,0,-3),)</f>
        <v>0</v>
      </c>
      <c r="G522" s="244">
        <f t="shared" ref="G522:G585" ca="1" si="17">IFERROR(OFFSET(F522,0,-1)/OFFSET(F522,0,-2),)</f>
        <v>0</v>
      </c>
    </row>
    <row r="523" spans="1:7" ht="15">
      <c r="A523" s="177" t="s">
        <v>10969</v>
      </c>
      <c r="B523" s="182" t="s">
        <v>10970</v>
      </c>
      <c r="C523" s="162"/>
      <c r="D523" s="179"/>
      <c r="E523" s="179"/>
      <c r="F523" s="244">
        <f t="shared" ca="1" si="16"/>
        <v>0</v>
      </c>
      <c r="G523" s="244">
        <f t="shared" ca="1" si="17"/>
        <v>0</v>
      </c>
    </row>
    <row r="524" spans="1:7" ht="15">
      <c r="A524" s="177" t="s">
        <v>10971</v>
      </c>
      <c r="B524" s="182" t="s">
        <v>10972</v>
      </c>
      <c r="C524" s="162">
        <v>194</v>
      </c>
      <c r="D524" s="179">
        <v>183</v>
      </c>
      <c r="E524" s="179">
        <v>207</v>
      </c>
      <c r="F524" s="244">
        <f t="shared" ca="1" si="16"/>
        <v>1.0670103092783505</v>
      </c>
      <c r="G524" s="244">
        <f t="shared" ca="1" si="17"/>
        <v>1.1311475409836065</v>
      </c>
    </row>
    <row r="525" spans="1:7" ht="15">
      <c r="A525" s="177" t="s">
        <v>10973</v>
      </c>
      <c r="B525" s="182" t="s">
        <v>13505</v>
      </c>
      <c r="C525" s="162"/>
      <c r="D525" s="179"/>
      <c r="E525" s="179">
        <v>25</v>
      </c>
      <c r="F525" s="244">
        <f t="shared" ca="1" si="16"/>
        <v>0</v>
      </c>
      <c r="G525" s="244">
        <f t="shared" ca="1" si="17"/>
        <v>0</v>
      </c>
    </row>
    <row r="526" spans="1:7" ht="15">
      <c r="A526" s="177" t="s">
        <v>10974</v>
      </c>
      <c r="B526" s="182" t="s">
        <v>10975</v>
      </c>
      <c r="C526" s="162"/>
      <c r="D526" s="179"/>
      <c r="E526" s="179"/>
      <c r="F526" s="244">
        <f t="shared" ca="1" si="16"/>
        <v>0</v>
      </c>
      <c r="G526" s="244">
        <f t="shared" ca="1" si="17"/>
        <v>0</v>
      </c>
    </row>
    <row r="527" spans="1:7" ht="15">
      <c r="A527" s="177" t="s">
        <v>10976</v>
      </c>
      <c r="B527" s="182" t="s">
        <v>10977</v>
      </c>
      <c r="C527" s="162">
        <v>200</v>
      </c>
      <c r="D527" s="179">
        <v>363</v>
      </c>
      <c r="E527" s="179">
        <v>655</v>
      </c>
      <c r="F527" s="244">
        <f t="shared" ca="1" si="16"/>
        <v>3.2749999999999999</v>
      </c>
      <c r="G527" s="244">
        <f t="shared" ca="1" si="17"/>
        <v>1.8044077134986225</v>
      </c>
    </row>
    <row r="528" spans="1:7" ht="15">
      <c r="A528" s="177" t="s">
        <v>10978</v>
      </c>
      <c r="B528" s="182" t="s">
        <v>10979</v>
      </c>
      <c r="C528" s="162">
        <v>1611</v>
      </c>
      <c r="D528" s="179">
        <v>2559</v>
      </c>
      <c r="E528" s="179">
        <v>900</v>
      </c>
      <c r="F528" s="244">
        <f t="shared" ca="1" si="16"/>
        <v>0.55865921787709494</v>
      </c>
      <c r="G528" s="244">
        <f t="shared" ca="1" si="17"/>
        <v>0.35169988276670572</v>
      </c>
    </row>
    <row r="529" spans="1:7" ht="15">
      <c r="A529" s="177" t="s">
        <v>10980</v>
      </c>
      <c r="B529" s="182" t="s">
        <v>13506</v>
      </c>
      <c r="C529" s="162"/>
      <c r="D529" s="179"/>
      <c r="E529" s="179"/>
      <c r="F529" s="244">
        <f t="shared" ca="1" si="16"/>
        <v>0</v>
      </c>
      <c r="G529" s="244">
        <f t="shared" ca="1" si="17"/>
        <v>0</v>
      </c>
    </row>
    <row r="530" spans="1:7" ht="15">
      <c r="A530" s="177" t="s">
        <v>10981</v>
      </c>
      <c r="B530" s="182" t="s">
        <v>10982</v>
      </c>
      <c r="C530" s="162">
        <v>70</v>
      </c>
      <c r="D530" s="179">
        <v>55</v>
      </c>
      <c r="E530" s="179">
        <v>40</v>
      </c>
      <c r="F530" s="244">
        <f t="shared" ca="1" si="16"/>
        <v>0.5714285714285714</v>
      </c>
      <c r="G530" s="244">
        <f t="shared" ca="1" si="17"/>
        <v>0.72727272727272729</v>
      </c>
    </row>
    <row r="531" spans="1:7" ht="15">
      <c r="A531" s="177" t="s">
        <v>10983</v>
      </c>
      <c r="B531" s="182" t="s">
        <v>10984</v>
      </c>
      <c r="C531" s="162"/>
      <c r="D531" s="179"/>
      <c r="E531" s="179"/>
      <c r="F531" s="244">
        <f t="shared" ca="1" si="16"/>
        <v>0</v>
      </c>
      <c r="G531" s="244">
        <f t="shared" ca="1" si="17"/>
        <v>0</v>
      </c>
    </row>
    <row r="532" spans="1:7" ht="15">
      <c r="A532" s="177" t="s">
        <v>10985</v>
      </c>
      <c r="B532" s="182" t="s">
        <v>13507</v>
      </c>
      <c r="C532" s="162"/>
      <c r="D532" s="179"/>
      <c r="E532" s="179"/>
      <c r="F532" s="244">
        <f t="shared" ca="1" si="16"/>
        <v>0</v>
      </c>
      <c r="G532" s="244">
        <f t="shared" ca="1" si="17"/>
        <v>0</v>
      </c>
    </row>
    <row r="533" spans="1:7" ht="15">
      <c r="A533" s="177" t="s">
        <v>10986</v>
      </c>
      <c r="B533" s="182" t="s">
        <v>10987</v>
      </c>
      <c r="C533" s="162">
        <v>362</v>
      </c>
      <c r="D533" s="179">
        <v>436</v>
      </c>
      <c r="E533" s="179">
        <v>311</v>
      </c>
      <c r="F533" s="244">
        <f t="shared" ca="1" si="16"/>
        <v>0.85911602209944748</v>
      </c>
      <c r="G533" s="244">
        <f t="shared" ca="1" si="17"/>
        <v>0.71330275229357798</v>
      </c>
    </row>
    <row r="534" spans="1:7" ht="15">
      <c r="A534" s="177" t="s">
        <v>10988</v>
      </c>
      <c r="B534" s="182" t="s">
        <v>10989</v>
      </c>
      <c r="C534" s="162">
        <v>800</v>
      </c>
      <c r="D534" s="179">
        <v>621</v>
      </c>
      <c r="E534" s="179">
        <v>530</v>
      </c>
      <c r="F534" s="244">
        <f t="shared" ca="1" si="16"/>
        <v>0.66249999999999998</v>
      </c>
      <c r="G534" s="244">
        <f t="shared" ca="1" si="17"/>
        <v>0.85346215780998391</v>
      </c>
    </row>
    <row r="535" spans="1:7" ht="15">
      <c r="A535" s="177" t="s">
        <v>10990</v>
      </c>
      <c r="B535" s="182" t="s">
        <v>10991</v>
      </c>
      <c r="C535" s="162">
        <v>191</v>
      </c>
      <c r="D535" s="179">
        <v>165</v>
      </c>
      <c r="E535" s="179">
        <v>204</v>
      </c>
      <c r="F535" s="244">
        <f t="shared" ca="1" si="16"/>
        <v>1.0680628272251309</v>
      </c>
      <c r="G535" s="244">
        <f t="shared" ca="1" si="17"/>
        <v>1.2363636363636363</v>
      </c>
    </row>
    <row r="536" spans="1:7" ht="15">
      <c r="A536" s="177" t="s">
        <v>10992</v>
      </c>
      <c r="B536" s="182" t="s">
        <v>10993</v>
      </c>
      <c r="C536" s="162">
        <v>28</v>
      </c>
      <c r="D536" s="179">
        <v>21</v>
      </c>
      <c r="E536" s="179">
        <v>27</v>
      </c>
      <c r="F536" s="244">
        <f t="shared" ca="1" si="16"/>
        <v>0.9642857142857143</v>
      </c>
      <c r="G536" s="244">
        <f t="shared" ca="1" si="17"/>
        <v>1.2857142857142858</v>
      </c>
    </row>
    <row r="537" spans="1:7" ht="15">
      <c r="A537" s="177" t="s">
        <v>10994</v>
      </c>
      <c r="B537" s="182" t="s">
        <v>10995</v>
      </c>
      <c r="C537" s="162">
        <v>266</v>
      </c>
      <c r="D537" s="179">
        <v>266</v>
      </c>
      <c r="E537" s="179">
        <v>282</v>
      </c>
      <c r="F537" s="244">
        <f t="shared" ca="1" si="16"/>
        <v>1.0601503759398496</v>
      </c>
      <c r="G537" s="244">
        <f t="shared" ca="1" si="17"/>
        <v>1.0601503759398496</v>
      </c>
    </row>
    <row r="538" spans="1:7" ht="15">
      <c r="A538" s="177" t="s">
        <v>10996</v>
      </c>
      <c r="B538" s="182" t="s">
        <v>10997</v>
      </c>
      <c r="C538" s="162">
        <v>75</v>
      </c>
      <c r="D538" s="179">
        <v>64</v>
      </c>
      <c r="E538" s="179">
        <v>81</v>
      </c>
      <c r="F538" s="244">
        <f t="shared" ca="1" si="16"/>
        <v>1.08</v>
      </c>
      <c r="G538" s="244">
        <f t="shared" ca="1" si="17"/>
        <v>1.265625</v>
      </c>
    </row>
    <row r="539" spans="1:7" ht="15">
      <c r="A539" s="177" t="s">
        <v>10998</v>
      </c>
      <c r="B539" s="182" t="s">
        <v>10999</v>
      </c>
      <c r="C539" s="162"/>
      <c r="D539" s="179"/>
      <c r="E539" s="179"/>
      <c r="F539" s="244">
        <f t="shared" ca="1" si="16"/>
        <v>0</v>
      </c>
      <c r="G539" s="244">
        <f t="shared" ca="1" si="17"/>
        <v>0</v>
      </c>
    </row>
    <row r="540" spans="1:7" ht="15">
      <c r="A540" s="177" t="s">
        <v>18</v>
      </c>
      <c r="B540" s="182" t="s">
        <v>11000</v>
      </c>
      <c r="C540" s="162"/>
      <c r="D540" s="179"/>
      <c r="E540" s="179"/>
      <c r="F540" s="244">
        <f t="shared" ca="1" si="16"/>
        <v>0</v>
      </c>
      <c r="G540" s="244">
        <f t="shared" ca="1" si="17"/>
        <v>0</v>
      </c>
    </row>
    <row r="541" spans="1:7" ht="15">
      <c r="A541" s="177" t="s">
        <v>11001</v>
      </c>
      <c r="B541" s="182" t="s">
        <v>11002</v>
      </c>
      <c r="C541" s="162">
        <v>160</v>
      </c>
      <c r="D541" s="179">
        <v>116</v>
      </c>
      <c r="E541" s="179">
        <v>144</v>
      </c>
      <c r="F541" s="244">
        <f t="shared" ca="1" si="16"/>
        <v>0.9</v>
      </c>
      <c r="G541" s="244">
        <f t="shared" ca="1" si="17"/>
        <v>1.2413793103448276</v>
      </c>
    </row>
    <row r="542" spans="1:7" ht="15">
      <c r="A542" s="177" t="s">
        <v>11003</v>
      </c>
      <c r="B542" s="182" t="s">
        <v>11004</v>
      </c>
      <c r="C542" s="162">
        <v>91</v>
      </c>
      <c r="D542" s="179">
        <v>78</v>
      </c>
      <c r="E542" s="179">
        <v>392</v>
      </c>
      <c r="F542" s="244">
        <f t="shared" ca="1" si="16"/>
        <v>4.3076923076923075</v>
      </c>
      <c r="G542" s="244">
        <f t="shared" ca="1" si="17"/>
        <v>5.0256410256410255</v>
      </c>
    </row>
    <row r="543" spans="1:7" ht="15">
      <c r="A543" s="177" t="s">
        <v>11005</v>
      </c>
      <c r="B543" s="182" t="s">
        <v>11006</v>
      </c>
      <c r="C543" s="162">
        <v>322</v>
      </c>
      <c r="D543" s="179">
        <v>312</v>
      </c>
      <c r="E543" s="179">
        <v>23</v>
      </c>
      <c r="F543" s="244">
        <f t="shared" ca="1" si="16"/>
        <v>7.1428571428571425E-2</v>
      </c>
      <c r="G543" s="244">
        <f t="shared" ca="1" si="17"/>
        <v>7.371794871794872E-2</v>
      </c>
    </row>
    <row r="544" spans="1:7" ht="15">
      <c r="A544" s="177" t="s">
        <v>11007</v>
      </c>
      <c r="B544" s="182" t="s">
        <v>11008</v>
      </c>
      <c r="C544" s="162">
        <v>17</v>
      </c>
      <c r="D544" s="179">
        <v>3</v>
      </c>
      <c r="E544" s="179">
        <v>14</v>
      </c>
      <c r="F544" s="244">
        <f t="shared" ca="1" si="16"/>
        <v>0.82352941176470584</v>
      </c>
      <c r="G544" s="244">
        <f t="shared" ca="1" si="17"/>
        <v>4.666666666666667</v>
      </c>
    </row>
    <row r="545" spans="1:7" ht="15">
      <c r="A545" s="177" t="s">
        <v>11009</v>
      </c>
      <c r="B545" s="182" t="s">
        <v>11010</v>
      </c>
      <c r="C545" s="162">
        <v>7</v>
      </c>
      <c r="D545" s="179">
        <v>2</v>
      </c>
      <c r="E545" s="179">
        <v>4</v>
      </c>
      <c r="F545" s="244">
        <f t="shared" ca="1" si="16"/>
        <v>0.5714285714285714</v>
      </c>
      <c r="G545" s="244">
        <f t="shared" ca="1" si="17"/>
        <v>2</v>
      </c>
    </row>
    <row r="546" spans="1:7" ht="15">
      <c r="A546" s="177" t="s">
        <v>11011</v>
      </c>
      <c r="B546" s="182" t="s">
        <v>11012</v>
      </c>
      <c r="C546" s="162">
        <v>105</v>
      </c>
      <c r="D546" s="179">
        <v>102</v>
      </c>
      <c r="E546" s="179">
        <v>112</v>
      </c>
      <c r="F546" s="244">
        <f t="shared" ca="1" si="16"/>
        <v>1.0666666666666667</v>
      </c>
      <c r="G546" s="244">
        <f t="shared" ca="1" si="17"/>
        <v>1.0980392156862746</v>
      </c>
    </row>
    <row r="547" spans="1:7" ht="15">
      <c r="A547" s="177" t="s">
        <v>11013</v>
      </c>
      <c r="B547" s="182" t="s">
        <v>11014</v>
      </c>
      <c r="C547" s="162">
        <v>91</v>
      </c>
      <c r="D547" s="179">
        <v>53</v>
      </c>
      <c r="E547" s="179">
        <v>92</v>
      </c>
      <c r="F547" s="244">
        <f t="shared" ca="1" si="16"/>
        <v>1.0109890109890109</v>
      </c>
      <c r="G547" s="244">
        <f t="shared" ca="1" si="17"/>
        <v>1.7358490566037736</v>
      </c>
    </row>
    <row r="548" spans="1:7" ht="15">
      <c r="A548" s="177" t="s">
        <v>11015</v>
      </c>
      <c r="B548" s="182" t="s">
        <v>11016</v>
      </c>
      <c r="C548" s="162">
        <v>17</v>
      </c>
      <c r="D548" s="179">
        <v>23</v>
      </c>
      <c r="E548" s="179">
        <v>35</v>
      </c>
      <c r="F548" s="244">
        <f t="shared" ca="1" si="16"/>
        <v>2.0588235294117645</v>
      </c>
      <c r="G548" s="244">
        <f t="shared" ca="1" si="17"/>
        <v>1.5217391304347827</v>
      </c>
    </row>
    <row r="549" spans="1:7" ht="15">
      <c r="A549" s="177" t="s">
        <v>11017</v>
      </c>
      <c r="B549" s="182" t="s">
        <v>11018</v>
      </c>
      <c r="C549" s="162">
        <v>333</v>
      </c>
      <c r="D549" s="179">
        <v>240</v>
      </c>
      <c r="E549" s="179">
        <v>359</v>
      </c>
      <c r="F549" s="244">
        <f t="shared" ca="1" si="16"/>
        <v>1.0780780780780781</v>
      </c>
      <c r="G549" s="244">
        <f t="shared" ca="1" si="17"/>
        <v>1.4958333333333333</v>
      </c>
    </row>
    <row r="550" spans="1:7" ht="15">
      <c r="A550" s="177" t="s">
        <v>11019</v>
      </c>
      <c r="B550" s="182" t="s">
        <v>11020</v>
      </c>
      <c r="C550" s="162"/>
      <c r="D550" s="179"/>
      <c r="E550" s="179"/>
      <c r="F550" s="244">
        <f t="shared" ca="1" si="16"/>
        <v>0</v>
      </c>
      <c r="G550" s="244">
        <f t="shared" ca="1" si="17"/>
        <v>0</v>
      </c>
    </row>
    <row r="551" spans="1:7" ht="15">
      <c r="A551" s="177" t="s">
        <v>11021</v>
      </c>
      <c r="B551" s="182" t="s">
        <v>11022</v>
      </c>
      <c r="C551" s="162">
        <v>7</v>
      </c>
      <c r="D551" s="179">
        <v>1</v>
      </c>
      <c r="E551" s="179">
        <v>22</v>
      </c>
      <c r="F551" s="244">
        <f t="shared" ca="1" si="16"/>
        <v>3.1428571428571428</v>
      </c>
      <c r="G551" s="244">
        <f t="shared" ca="1" si="17"/>
        <v>22</v>
      </c>
    </row>
    <row r="552" spans="1:7" ht="15">
      <c r="A552" s="177" t="s">
        <v>11023</v>
      </c>
      <c r="B552" s="182" t="s">
        <v>11024</v>
      </c>
      <c r="C552" s="162"/>
      <c r="D552" s="179"/>
      <c r="E552" s="179"/>
      <c r="F552" s="244">
        <f t="shared" ca="1" si="16"/>
        <v>0</v>
      </c>
      <c r="G552" s="244">
        <f t="shared" ca="1" si="17"/>
        <v>0</v>
      </c>
    </row>
    <row r="553" spans="1:7" ht="15">
      <c r="A553" s="177" t="s">
        <v>11025</v>
      </c>
      <c r="B553" s="182" t="s">
        <v>11026</v>
      </c>
      <c r="C553" s="162">
        <v>1286</v>
      </c>
      <c r="D553" s="179">
        <v>903</v>
      </c>
      <c r="E553" s="179">
        <v>2223</v>
      </c>
      <c r="F553" s="244">
        <f t="shared" ca="1" si="16"/>
        <v>1.728615863141524</v>
      </c>
      <c r="G553" s="244">
        <f t="shared" ca="1" si="17"/>
        <v>2.4617940199335546</v>
      </c>
    </row>
    <row r="554" spans="1:7" ht="15">
      <c r="A554" s="177" t="s">
        <v>11027</v>
      </c>
      <c r="B554" s="182" t="s">
        <v>11028</v>
      </c>
      <c r="C554" s="162">
        <v>288</v>
      </c>
      <c r="D554" s="179">
        <v>237</v>
      </c>
      <c r="E554" s="179">
        <v>215</v>
      </c>
      <c r="F554" s="244">
        <f t="shared" ca="1" si="16"/>
        <v>0.74652777777777779</v>
      </c>
      <c r="G554" s="244">
        <f t="shared" ca="1" si="17"/>
        <v>0.90717299578059074</v>
      </c>
    </row>
    <row r="555" spans="1:7" ht="15">
      <c r="A555" s="177" t="s">
        <v>11029</v>
      </c>
      <c r="B555" s="182" t="s">
        <v>10182</v>
      </c>
      <c r="C555" s="162">
        <v>86</v>
      </c>
      <c r="D555" s="179">
        <v>88</v>
      </c>
      <c r="E555" s="179">
        <v>99</v>
      </c>
      <c r="F555" s="244">
        <f t="shared" ca="1" si="16"/>
        <v>1.1511627906976745</v>
      </c>
      <c r="G555" s="244">
        <f t="shared" ca="1" si="17"/>
        <v>1.125</v>
      </c>
    </row>
    <row r="556" spans="1:7" ht="15">
      <c r="A556" s="177" t="s">
        <v>11030</v>
      </c>
      <c r="B556" s="182" t="s">
        <v>10184</v>
      </c>
      <c r="C556" s="162"/>
      <c r="D556" s="179"/>
      <c r="E556" s="179"/>
      <c r="F556" s="244">
        <f t="shared" ca="1" si="16"/>
        <v>0</v>
      </c>
      <c r="G556" s="244">
        <f t="shared" ca="1" si="17"/>
        <v>0</v>
      </c>
    </row>
    <row r="557" spans="1:7" ht="15">
      <c r="A557" s="177" t="s">
        <v>11031</v>
      </c>
      <c r="B557" s="182" t="s">
        <v>10186</v>
      </c>
      <c r="C557" s="162"/>
      <c r="D557" s="179"/>
      <c r="E557" s="179"/>
      <c r="F557" s="244">
        <f t="shared" ca="1" si="16"/>
        <v>0</v>
      </c>
      <c r="G557" s="244">
        <f t="shared" ca="1" si="17"/>
        <v>0</v>
      </c>
    </row>
    <row r="558" spans="1:7" ht="15">
      <c r="A558" s="177" t="s">
        <v>11032</v>
      </c>
      <c r="B558" s="182" t="s">
        <v>11033</v>
      </c>
      <c r="C558" s="162">
        <v>20</v>
      </c>
      <c r="D558" s="179">
        <v>23</v>
      </c>
      <c r="E558" s="179">
        <v>30</v>
      </c>
      <c r="F558" s="244">
        <f t="shared" ca="1" si="16"/>
        <v>1.5</v>
      </c>
      <c r="G558" s="244">
        <f t="shared" ca="1" si="17"/>
        <v>1.3043478260869565</v>
      </c>
    </row>
    <row r="559" spans="1:7" ht="15">
      <c r="A559" s="177" t="s">
        <v>11034</v>
      </c>
      <c r="B559" s="182" t="s">
        <v>11035</v>
      </c>
      <c r="C559" s="162">
        <v>19</v>
      </c>
      <c r="D559" s="179">
        <v>57</v>
      </c>
      <c r="E559" s="179">
        <v>12</v>
      </c>
      <c r="F559" s="244">
        <f t="shared" ca="1" si="16"/>
        <v>0.63157894736842102</v>
      </c>
      <c r="G559" s="244">
        <f t="shared" ca="1" si="17"/>
        <v>0.21052631578947367</v>
      </c>
    </row>
    <row r="560" spans="1:7" ht="15">
      <c r="A560" s="177" t="s">
        <v>11036</v>
      </c>
      <c r="B560" s="182" t="s">
        <v>11037</v>
      </c>
      <c r="C560" s="162"/>
      <c r="D560" s="179"/>
      <c r="E560" s="179"/>
      <c r="F560" s="244">
        <f t="shared" ca="1" si="16"/>
        <v>0</v>
      </c>
      <c r="G560" s="244">
        <f t="shared" ca="1" si="17"/>
        <v>0</v>
      </c>
    </row>
    <row r="561" spans="1:7" ht="15">
      <c r="A561" s="177" t="s">
        <v>11038</v>
      </c>
      <c r="B561" s="182" t="s">
        <v>11039</v>
      </c>
      <c r="C561" s="162">
        <v>400</v>
      </c>
      <c r="D561" s="179">
        <v>345</v>
      </c>
      <c r="E561" s="179">
        <v>390</v>
      </c>
      <c r="F561" s="244">
        <f t="shared" ca="1" si="16"/>
        <v>0.97499999999999998</v>
      </c>
      <c r="G561" s="244">
        <f t="shared" ca="1" si="17"/>
        <v>1.1304347826086956</v>
      </c>
    </row>
    <row r="562" spans="1:7" ht="15">
      <c r="A562" s="177" t="s">
        <v>11040</v>
      </c>
      <c r="B562" s="182" t="s">
        <v>11041</v>
      </c>
      <c r="C562" s="162">
        <v>113</v>
      </c>
      <c r="D562" s="179">
        <v>62</v>
      </c>
      <c r="E562" s="179">
        <v>66</v>
      </c>
      <c r="F562" s="244">
        <f t="shared" ca="1" si="16"/>
        <v>0.58407079646017701</v>
      </c>
      <c r="G562" s="244">
        <f t="shared" ca="1" si="17"/>
        <v>1.064516129032258</v>
      </c>
    </row>
    <row r="563" spans="1:7" ht="15">
      <c r="A563" s="177" t="s">
        <v>11042</v>
      </c>
      <c r="B563" s="182" t="s">
        <v>10182</v>
      </c>
      <c r="C563" s="162"/>
      <c r="D563" s="179"/>
      <c r="E563" s="179"/>
      <c r="F563" s="244">
        <f t="shared" ca="1" si="16"/>
        <v>0</v>
      </c>
      <c r="G563" s="244">
        <f t="shared" ca="1" si="17"/>
        <v>0</v>
      </c>
    </row>
    <row r="564" spans="1:7" ht="15">
      <c r="A564" s="177" t="s">
        <v>11043</v>
      </c>
      <c r="B564" s="182" t="s">
        <v>10184</v>
      </c>
      <c r="C564" s="162"/>
      <c r="D564" s="179"/>
      <c r="E564" s="179"/>
      <c r="F564" s="244">
        <f t="shared" ca="1" si="16"/>
        <v>0</v>
      </c>
      <c r="G564" s="244">
        <f t="shared" ca="1" si="17"/>
        <v>0</v>
      </c>
    </row>
    <row r="565" spans="1:7" ht="15">
      <c r="A565" s="177" t="s">
        <v>11044</v>
      </c>
      <c r="B565" s="182" t="s">
        <v>10186</v>
      </c>
      <c r="C565" s="162"/>
      <c r="D565" s="179"/>
      <c r="E565" s="179"/>
      <c r="F565" s="244">
        <f t="shared" ca="1" si="16"/>
        <v>0</v>
      </c>
      <c r="G565" s="244">
        <f t="shared" ca="1" si="17"/>
        <v>0</v>
      </c>
    </row>
    <row r="566" spans="1:7" ht="15">
      <c r="A566" s="177" t="s">
        <v>11045</v>
      </c>
      <c r="B566" s="182" t="s">
        <v>10200</v>
      </c>
      <c r="C566" s="162"/>
      <c r="D566" s="179"/>
      <c r="E566" s="179"/>
      <c r="F566" s="244">
        <f t="shared" ca="1" si="16"/>
        <v>0</v>
      </c>
      <c r="G566" s="244">
        <f t="shared" ca="1" si="17"/>
        <v>0</v>
      </c>
    </row>
    <row r="567" spans="1:7" ht="15">
      <c r="A567" s="177" t="s">
        <v>11046</v>
      </c>
      <c r="B567" s="182" t="s">
        <v>11047</v>
      </c>
      <c r="C567" s="162"/>
      <c r="D567" s="179"/>
      <c r="E567" s="179"/>
      <c r="F567" s="244">
        <f t="shared" ca="1" si="16"/>
        <v>0</v>
      </c>
      <c r="G567" s="244">
        <f t="shared" ca="1" si="17"/>
        <v>0</v>
      </c>
    </row>
    <row r="568" spans="1:7" ht="15">
      <c r="A568" s="177" t="s">
        <v>11048</v>
      </c>
      <c r="B568" s="182" t="s">
        <v>11049</v>
      </c>
      <c r="C568" s="162">
        <v>1487</v>
      </c>
      <c r="D568" s="179">
        <v>1559</v>
      </c>
      <c r="E568" s="179">
        <v>1751</v>
      </c>
      <c r="F568" s="244">
        <f t="shared" ca="1" si="16"/>
        <v>1.1775386684599864</v>
      </c>
      <c r="G568" s="244">
        <f t="shared" ca="1" si="17"/>
        <v>1.123155869146889</v>
      </c>
    </row>
    <row r="569" spans="1:7" ht="15">
      <c r="A569" s="177" t="s">
        <v>11050</v>
      </c>
      <c r="B569" s="182" t="s">
        <v>11051</v>
      </c>
      <c r="C569" s="162">
        <v>1315</v>
      </c>
      <c r="D569" s="179">
        <v>1598</v>
      </c>
      <c r="E569" s="179">
        <v>1756</v>
      </c>
      <c r="F569" s="244">
        <f t="shared" ca="1" si="16"/>
        <v>1.3353612167300379</v>
      </c>
      <c r="G569" s="244">
        <f t="shared" ca="1" si="17"/>
        <v>1.0988735919899875</v>
      </c>
    </row>
    <row r="570" spans="1:7" ht="15">
      <c r="A570" s="177" t="s">
        <v>11052</v>
      </c>
      <c r="B570" s="182" t="s">
        <v>11053</v>
      </c>
      <c r="C570" s="162">
        <v>148</v>
      </c>
      <c r="D570" s="179">
        <v>100</v>
      </c>
      <c r="E570" s="179">
        <v>409</v>
      </c>
      <c r="F570" s="244">
        <f t="shared" ca="1" si="16"/>
        <v>2.7635135135135136</v>
      </c>
      <c r="G570" s="244">
        <f t="shared" ca="1" si="17"/>
        <v>4.09</v>
      </c>
    </row>
    <row r="571" spans="1:7" ht="15">
      <c r="A571" s="177" t="s">
        <v>11054</v>
      </c>
      <c r="B571" s="182" t="s">
        <v>11055</v>
      </c>
      <c r="C571" s="162">
        <v>2</v>
      </c>
      <c r="D571" s="179">
        <v>1</v>
      </c>
      <c r="E571" s="179">
        <v>3</v>
      </c>
      <c r="F571" s="244">
        <f t="shared" ca="1" si="16"/>
        <v>1.5</v>
      </c>
      <c r="G571" s="244">
        <f t="shared" ca="1" si="17"/>
        <v>3</v>
      </c>
    </row>
    <row r="572" spans="1:7" ht="15">
      <c r="A572" s="177" t="s">
        <v>11056</v>
      </c>
      <c r="B572" s="182" t="s">
        <v>11057</v>
      </c>
      <c r="C572" s="162">
        <v>35</v>
      </c>
      <c r="D572" s="179">
        <v>44</v>
      </c>
      <c r="E572" s="179">
        <v>71</v>
      </c>
      <c r="F572" s="244">
        <f t="shared" ca="1" si="16"/>
        <v>2.0285714285714285</v>
      </c>
      <c r="G572" s="244">
        <f t="shared" ca="1" si="17"/>
        <v>1.6136363636363635</v>
      </c>
    </row>
    <row r="573" spans="1:7" ht="15">
      <c r="A573" s="177" t="s">
        <v>11058</v>
      </c>
      <c r="B573" s="182" t="s">
        <v>11059</v>
      </c>
      <c r="C573" s="162">
        <v>205</v>
      </c>
      <c r="D573" s="179">
        <v>253</v>
      </c>
      <c r="E573" s="179">
        <v>386</v>
      </c>
      <c r="F573" s="244">
        <f t="shared" ca="1" si="16"/>
        <v>1.8829268292682926</v>
      </c>
      <c r="G573" s="244">
        <f t="shared" ca="1" si="17"/>
        <v>1.5256916996047432</v>
      </c>
    </row>
    <row r="574" spans="1:7" ht="15">
      <c r="A574" s="177" t="s">
        <v>19</v>
      </c>
      <c r="B574" s="182" t="s">
        <v>11060</v>
      </c>
      <c r="C574" s="162"/>
      <c r="D574" s="179"/>
      <c r="E574" s="179"/>
      <c r="F574" s="244">
        <f t="shared" ca="1" si="16"/>
        <v>0</v>
      </c>
      <c r="G574" s="244">
        <f t="shared" ca="1" si="17"/>
        <v>0</v>
      </c>
    </row>
    <row r="575" spans="1:7" ht="15">
      <c r="A575" s="177" t="s">
        <v>11061</v>
      </c>
      <c r="B575" s="182" t="s">
        <v>11062</v>
      </c>
      <c r="C575" s="162"/>
      <c r="D575" s="179"/>
      <c r="E575" s="179"/>
      <c r="F575" s="244">
        <f t="shared" ca="1" si="16"/>
        <v>0</v>
      </c>
      <c r="G575" s="244">
        <f t="shared" ca="1" si="17"/>
        <v>0</v>
      </c>
    </row>
    <row r="576" spans="1:7" ht="15">
      <c r="A576" s="177" t="s">
        <v>11063</v>
      </c>
      <c r="B576" s="182" t="s">
        <v>11064</v>
      </c>
      <c r="C576" s="162">
        <v>43</v>
      </c>
      <c r="D576" s="179">
        <v>38</v>
      </c>
      <c r="E576" s="179">
        <v>49</v>
      </c>
      <c r="F576" s="244">
        <f t="shared" ca="1" si="16"/>
        <v>1.1395348837209303</v>
      </c>
      <c r="G576" s="244">
        <f t="shared" ca="1" si="17"/>
        <v>1.2894736842105263</v>
      </c>
    </row>
    <row r="577" spans="1:7" ht="15">
      <c r="A577" s="177" t="s">
        <v>11065</v>
      </c>
      <c r="B577" s="182" t="s">
        <v>11066</v>
      </c>
      <c r="C577" s="162">
        <v>148</v>
      </c>
      <c r="D577" s="179">
        <v>276</v>
      </c>
      <c r="E577" s="179">
        <v>147</v>
      </c>
      <c r="F577" s="244">
        <f t="shared" ca="1" si="16"/>
        <v>0.9932432432432432</v>
      </c>
      <c r="G577" s="244">
        <f t="shared" ca="1" si="17"/>
        <v>0.53260869565217395</v>
      </c>
    </row>
    <row r="578" spans="1:7" ht="15">
      <c r="A578" s="177" t="s">
        <v>11067</v>
      </c>
      <c r="B578" s="182" t="s">
        <v>11068</v>
      </c>
      <c r="C578" s="162">
        <v>1810</v>
      </c>
      <c r="D578" s="179">
        <v>1743</v>
      </c>
      <c r="E578" s="179">
        <v>1736</v>
      </c>
      <c r="F578" s="244">
        <f t="shared" ca="1" si="16"/>
        <v>0.95911602209944746</v>
      </c>
      <c r="G578" s="244">
        <f t="shared" ca="1" si="17"/>
        <v>0.99598393574297184</v>
      </c>
    </row>
    <row r="579" spans="1:7" ht="15">
      <c r="A579" s="177" t="s">
        <v>11069</v>
      </c>
      <c r="B579" s="182" t="s">
        <v>11070</v>
      </c>
      <c r="C579" s="162">
        <v>1025</v>
      </c>
      <c r="D579" s="179">
        <v>1801</v>
      </c>
      <c r="E579" s="179">
        <v>1317</v>
      </c>
      <c r="F579" s="244">
        <f t="shared" ca="1" si="16"/>
        <v>1.2848780487804878</v>
      </c>
      <c r="G579" s="244">
        <f t="shared" ca="1" si="17"/>
        <v>0.73126041088284288</v>
      </c>
    </row>
    <row r="580" spans="1:7" ht="15">
      <c r="A580" s="177" t="s">
        <v>11071</v>
      </c>
      <c r="B580" s="182" t="s">
        <v>11072</v>
      </c>
      <c r="C580" s="162"/>
      <c r="D580" s="179"/>
      <c r="E580" s="179"/>
      <c r="F580" s="244">
        <f t="shared" ca="1" si="16"/>
        <v>0</v>
      </c>
      <c r="G580" s="244">
        <f t="shared" ca="1" si="17"/>
        <v>0</v>
      </c>
    </row>
    <row r="581" spans="1:7" ht="15">
      <c r="A581" s="177" t="s">
        <v>11073</v>
      </c>
      <c r="B581" s="182" t="s">
        <v>11074</v>
      </c>
      <c r="C581" s="162"/>
      <c r="D581" s="179"/>
      <c r="E581" s="179"/>
      <c r="F581" s="244">
        <f t="shared" ca="1" si="16"/>
        <v>0</v>
      </c>
      <c r="G581" s="244">
        <f t="shared" ca="1" si="17"/>
        <v>0</v>
      </c>
    </row>
    <row r="582" spans="1:7" ht="15">
      <c r="A582" s="177" t="s">
        <v>11075</v>
      </c>
      <c r="B582" s="182" t="s">
        <v>11076</v>
      </c>
      <c r="C582" s="162"/>
      <c r="D582" s="179"/>
      <c r="E582" s="179"/>
      <c r="F582" s="244">
        <f t="shared" ca="1" si="16"/>
        <v>0</v>
      </c>
      <c r="G582" s="244">
        <f t="shared" ca="1" si="17"/>
        <v>0</v>
      </c>
    </row>
    <row r="583" spans="1:7" ht="15">
      <c r="A583" s="177" t="s">
        <v>11077</v>
      </c>
      <c r="B583" s="182" t="s">
        <v>11078</v>
      </c>
      <c r="C583" s="162"/>
      <c r="D583" s="179"/>
      <c r="E583" s="179"/>
      <c r="F583" s="244">
        <f t="shared" ca="1" si="16"/>
        <v>0</v>
      </c>
      <c r="G583" s="244">
        <f t="shared" ca="1" si="17"/>
        <v>0</v>
      </c>
    </row>
    <row r="584" spans="1:7" ht="15">
      <c r="A584" s="177" t="s">
        <v>11079</v>
      </c>
      <c r="B584" s="182" t="s">
        <v>10182</v>
      </c>
      <c r="C584" s="162">
        <v>167</v>
      </c>
      <c r="D584" s="179">
        <v>168</v>
      </c>
      <c r="E584" s="179">
        <v>5</v>
      </c>
      <c r="F584" s="244">
        <f t="shared" ca="1" si="16"/>
        <v>2.9940119760479042E-2</v>
      </c>
      <c r="G584" s="244">
        <f t="shared" ca="1" si="17"/>
        <v>2.976190476190476E-2</v>
      </c>
    </row>
    <row r="585" spans="1:7" ht="15">
      <c r="A585" s="177" t="s">
        <v>11080</v>
      </c>
      <c r="B585" s="182" t="s">
        <v>10184</v>
      </c>
      <c r="C585" s="162"/>
      <c r="D585" s="179"/>
      <c r="E585" s="179"/>
      <c r="F585" s="244">
        <f t="shared" ca="1" si="16"/>
        <v>0</v>
      </c>
      <c r="G585" s="244">
        <f t="shared" ca="1" si="17"/>
        <v>0</v>
      </c>
    </row>
    <row r="586" spans="1:7" ht="15">
      <c r="A586" s="177" t="s">
        <v>11081</v>
      </c>
      <c r="B586" s="182" t="s">
        <v>10186</v>
      </c>
      <c r="C586" s="162"/>
      <c r="D586" s="179"/>
      <c r="E586" s="179"/>
      <c r="F586" s="244">
        <f t="shared" ref="F586:F649" ca="1" si="18">IFERROR(OFFSET(F586,0,-1)/OFFSET(F586,0,-3),)</f>
        <v>0</v>
      </c>
      <c r="G586" s="244">
        <f t="shared" ref="G586:G649" ca="1" si="19">IFERROR(OFFSET(F586,0,-1)/OFFSET(F586,0,-2),)</f>
        <v>0</v>
      </c>
    </row>
    <row r="587" spans="1:7" ht="15">
      <c r="A587" s="177" t="s">
        <v>11082</v>
      </c>
      <c r="B587" s="182" t="s">
        <v>11083</v>
      </c>
      <c r="C587" s="162">
        <v>142</v>
      </c>
      <c r="D587" s="179">
        <v>105</v>
      </c>
      <c r="E587" s="179">
        <v>152</v>
      </c>
      <c r="F587" s="244">
        <f t="shared" ca="1" si="18"/>
        <v>1.0704225352112675</v>
      </c>
      <c r="G587" s="244">
        <f t="shared" ca="1" si="19"/>
        <v>1.4476190476190476</v>
      </c>
    </row>
    <row r="588" spans="1:7" ht="15">
      <c r="A588" s="177" t="s">
        <v>11084</v>
      </c>
      <c r="B588" s="182" t="s">
        <v>11085</v>
      </c>
      <c r="C588" s="162"/>
      <c r="D588" s="179"/>
      <c r="E588" s="179"/>
      <c r="F588" s="244">
        <f t="shared" ca="1" si="18"/>
        <v>0</v>
      </c>
      <c r="G588" s="244">
        <f t="shared" ca="1" si="19"/>
        <v>0</v>
      </c>
    </row>
    <row r="589" spans="1:7" ht="15">
      <c r="A589" s="177" t="s">
        <v>20</v>
      </c>
      <c r="B589" s="182" t="s">
        <v>10271</v>
      </c>
      <c r="C589" s="162"/>
      <c r="D589" s="179"/>
      <c r="E589" s="179"/>
      <c r="F589" s="244">
        <f t="shared" ca="1" si="18"/>
        <v>0</v>
      </c>
      <c r="G589" s="244">
        <f t="shared" ca="1" si="19"/>
        <v>0</v>
      </c>
    </row>
    <row r="590" spans="1:7" ht="15">
      <c r="A590" s="177" t="s">
        <v>11086</v>
      </c>
      <c r="B590" s="182" t="s">
        <v>10200</v>
      </c>
      <c r="C590" s="162">
        <v>1</v>
      </c>
      <c r="D590" s="179">
        <v>1</v>
      </c>
      <c r="E590" s="179">
        <v>73</v>
      </c>
      <c r="F590" s="244">
        <f t="shared" ca="1" si="18"/>
        <v>73</v>
      </c>
      <c r="G590" s="244">
        <f t="shared" ca="1" si="19"/>
        <v>73</v>
      </c>
    </row>
    <row r="591" spans="1:7" ht="15">
      <c r="A591" s="177" t="s">
        <v>11087</v>
      </c>
      <c r="B591" s="182" t="s">
        <v>11088</v>
      </c>
      <c r="C591" s="162">
        <v>6</v>
      </c>
      <c r="D591" s="179">
        <v>7</v>
      </c>
      <c r="E591" s="179"/>
      <c r="F591" s="244">
        <f t="shared" ca="1" si="18"/>
        <v>0</v>
      </c>
      <c r="G591" s="244">
        <f t="shared" ca="1" si="19"/>
        <v>0</v>
      </c>
    </row>
    <row r="592" spans="1:7" ht="15">
      <c r="A592" s="177" t="s">
        <v>11089</v>
      </c>
      <c r="B592" s="182" t="s">
        <v>11090</v>
      </c>
      <c r="C592" s="162"/>
      <c r="D592" s="179"/>
      <c r="E592" s="179"/>
      <c r="F592" s="244">
        <f t="shared" ca="1" si="18"/>
        <v>0</v>
      </c>
      <c r="G592" s="244">
        <f t="shared" ca="1" si="19"/>
        <v>0</v>
      </c>
    </row>
    <row r="593" spans="1:7" ht="15">
      <c r="A593" s="177" t="s">
        <v>11091</v>
      </c>
      <c r="B593" s="182" t="s">
        <v>11092</v>
      </c>
      <c r="C593" s="162"/>
      <c r="D593" s="179"/>
      <c r="E593" s="179"/>
      <c r="F593" s="244">
        <f t="shared" ca="1" si="18"/>
        <v>0</v>
      </c>
      <c r="G593" s="244">
        <f t="shared" ca="1" si="19"/>
        <v>0</v>
      </c>
    </row>
    <row r="594" spans="1:7" ht="15">
      <c r="A594" s="177" t="s">
        <v>11093</v>
      </c>
      <c r="B594" s="182" t="s">
        <v>9973</v>
      </c>
      <c r="C594" s="162">
        <v>101</v>
      </c>
      <c r="D594" s="179">
        <v>537</v>
      </c>
      <c r="E594" s="179">
        <v>70</v>
      </c>
      <c r="F594" s="244">
        <f t="shared" ca="1" si="18"/>
        <v>0.69306930693069302</v>
      </c>
      <c r="G594" s="244">
        <f t="shared" ca="1" si="19"/>
        <v>0.13035381750465549</v>
      </c>
    </row>
    <row r="595" spans="1:7" ht="15">
      <c r="A595" s="177" t="s">
        <v>11094</v>
      </c>
      <c r="B595" s="182" t="s">
        <v>10182</v>
      </c>
      <c r="C595" s="162">
        <v>189</v>
      </c>
      <c r="D595" s="179">
        <v>202</v>
      </c>
      <c r="E595" s="179">
        <v>313</v>
      </c>
      <c r="F595" s="244">
        <f t="shared" ca="1" si="18"/>
        <v>1.656084656084656</v>
      </c>
      <c r="G595" s="244">
        <f t="shared" ca="1" si="19"/>
        <v>1.5495049504950495</v>
      </c>
    </row>
    <row r="596" spans="1:7" ht="15">
      <c r="A596" s="177" t="s">
        <v>11095</v>
      </c>
      <c r="B596" s="182" t="s">
        <v>10184</v>
      </c>
      <c r="C596" s="162"/>
      <c r="D596" s="179"/>
      <c r="E596" s="179"/>
      <c r="F596" s="244">
        <f t="shared" ca="1" si="18"/>
        <v>0</v>
      </c>
      <c r="G596" s="244">
        <f t="shared" ca="1" si="19"/>
        <v>0</v>
      </c>
    </row>
    <row r="597" spans="1:7" ht="15">
      <c r="A597" s="177" t="s">
        <v>11096</v>
      </c>
      <c r="B597" s="182" t="s">
        <v>10186</v>
      </c>
      <c r="C597" s="162">
        <v>57</v>
      </c>
      <c r="D597" s="179">
        <v>47</v>
      </c>
      <c r="E597" s="179">
        <v>49</v>
      </c>
      <c r="F597" s="244">
        <f t="shared" ca="1" si="18"/>
        <v>0.85964912280701755</v>
      </c>
      <c r="G597" s="244">
        <f t="shared" ca="1" si="19"/>
        <v>1.0425531914893618</v>
      </c>
    </row>
    <row r="598" spans="1:7" ht="15">
      <c r="A598" s="177" t="s">
        <v>11097</v>
      </c>
      <c r="B598" s="182" t="s">
        <v>11098</v>
      </c>
      <c r="C598" s="162">
        <v>59</v>
      </c>
      <c r="D598" s="179">
        <v>32</v>
      </c>
      <c r="E598" s="179">
        <v>27</v>
      </c>
      <c r="F598" s="244">
        <f t="shared" ca="1" si="18"/>
        <v>0.4576271186440678</v>
      </c>
      <c r="G598" s="244">
        <f t="shared" ca="1" si="19"/>
        <v>0.84375</v>
      </c>
    </row>
    <row r="599" spans="1:7" ht="15">
      <c r="A599" s="177" t="s">
        <v>11099</v>
      </c>
      <c r="B599" s="182" t="s">
        <v>11100</v>
      </c>
      <c r="C599" s="162">
        <v>1111</v>
      </c>
      <c r="D599" s="179">
        <v>976</v>
      </c>
      <c r="E599" s="179">
        <v>1117</v>
      </c>
      <c r="F599" s="244">
        <f t="shared" ca="1" si="18"/>
        <v>1.0054005400540054</v>
      </c>
      <c r="G599" s="244">
        <f t="shared" ca="1" si="19"/>
        <v>1.1444672131147542</v>
      </c>
    </row>
    <row r="600" spans="1:7" ht="15">
      <c r="A600" s="177" t="s">
        <v>11101</v>
      </c>
      <c r="B600" s="182" t="s">
        <v>11102</v>
      </c>
      <c r="C600" s="162"/>
      <c r="D600" s="179"/>
      <c r="E600" s="179">
        <v>400</v>
      </c>
      <c r="F600" s="244">
        <f t="shared" ca="1" si="18"/>
        <v>0</v>
      </c>
      <c r="G600" s="244">
        <f t="shared" ca="1" si="19"/>
        <v>0</v>
      </c>
    </row>
    <row r="601" spans="1:7" ht="15">
      <c r="A601" s="177" t="s">
        <v>11103</v>
      </c>
      <c r="B601" s="182" t="s">
        <v>11104</v>
      </c>
      <c r="C601" s="162"/>
      <c r="D601" s="179"/>
      <c r="E601" s="179"/>
      <c r="F601" s="244">
        <f t="shared" ca="1" si="18"/>
        <v>0</v>
      </c>
      <c r="G601" s="244">
        <f t="shared" ca="1" si="19"/>
        <v>0</v>
      </c>
    </row>
    <row r="602" spans="1:7" ht="15">
      <c r="A602" s="177" t="s">
        <v>11105</v>
      </c>
      <c r="B602" s="182" t="s">
        <v>11106</v>
      </c>
      <c r="C602" s="162"/>
      <c r="D602" s="179"/>
      <c r="E602" s="179"/>
      <c r="F602" s="244">
        <f t="shared" ca="1" si="18"/>
        <v>0</v>
      </c>
      <c r="G602" s="244">
        <f t="shared" ca="1" si="19"/>
        <v>0</v>
      </c>
    </row>
    <row r="603" spans="1:7" ht="15">
      <c r="A603" s="177" t="s">
        <v>11107</v>
      </c>
      <c r="B603" s="182" t="s">
        <v>11108</v>
      </c>
      <c r="C603" s="162"/>
      <c r="D603" s="179"/>
      <c r="E603" s="179"/>
      <c r="F603" s="244">
        <f t="shared" ca="1" si="18"/>
        <v>0</v>
      </c>
      <c r="G603" s="244">
        <f t="shared" ca="1" si="19"/>
        <v>0</v>
      </c>
    </row>
    <row r="604" spans="1:7" ht="15">
      <c r="A604" s="177" t="s">
        <v>11109</v>
      </c>
      <c r="B604" s="182" t="s">
        <v>11110</v>
      </c>
      <c r="C604" s="162"/>
      <c r="D604" s="179"/>
      <c r="E604" s="179"/>
      <c r="F604" s="244">
        <f t="shared" ca="1" si="18"/>
        <v>0</v>
      </c>
      <c r="G604" s="244">
        <f t="shared" ca="1" si="19"/>
        <v>0</v>
      </c>
    </row>
    <row r="605" spans="1:7" ht="15">
      <c r="A605" s="177" t="s">
        <v>11111</v>
      </c>
      <c r="B605" s="182" t="s">
        <v>11112</v>
      </c>
      <c r="C605" s="162"/>
      <c r="D605" s="179"/>
      <c r="E605" s="179"/>
      <c r="F605" s="244">
        <f t="shared" ca="1" si="18"/>
        <v>0</v>
      </c>
      <c r="G605" s="244">
        <f t="shared" ca="1" si="19"/>
        <v>0</v>
      </c>
    </row>
    <row r="606" spans="1:7" ht="15">
      <c r="A606" s="177" t="s">
        <v>11113</v>
      </c>
      <c r="B606" s="182" t="s">
        <v>11114</v>
      </c>
      <c r="C606" s="162"/>
      <c r="D606" s="179"/>
      <c r="E606" s="179"/>
      <c r="F606" s="244">
        <f t="shared" ca="1" si="18"/>
        <v>0</v>
      </c>
      <c r="G606" s="244">
        <f t="shared" ca="1" si="19"/>
        <v>0</v>
      </c>
    </row>
    <row r="607" spans="1:7" ht="15">
      <c r="A607" s="177" t="s">
        <v>11115</v>
      </c>
      <c r="B607" s="182" t="s">
        <v>11116</v>
      </c>
      <c r="C607" s="162"/>
      <c r="D607" s="179"/>
      <c r="E607" s="179"/>
      <c r="F607" s="244">
        <f t="shared" ca="1" si="18"/>
        <v>0</v>
      </c>
      <c r="G607" s="244">
        <f t="shared" ca="1" si="19"/>
        <v>0</v>
      </c>
    </row>
    <row r="608" spans="1:7" ht="15">
      <c r="A608" s="177" t="s">
        <v>11117</v>
      </c>
      <c r="B608" s="182" t="s">
        <v>11118</v>
      </c>
      <c r="C608" s="162"/>
      <c r="D608" s="179"/>
      <c r="E608" s="179"/>
      <c r="F608" s="244">
        <f t="shared" ca="1" si="18"/>
        <v>0</v>
      </c>
      <c r="G608" s="244">
        <f t="shared" ca="1" si="19"/>
        <v>0</v>
      </c>
    </row>
    <row r="609" spans="1:7" ht="15">
      <c r="A609" s="177" t="s">
        <v>11119</v>
      </c>
      <c r="B609" s="182" t="s">
        <v>11120</v>
      </c>
      <c r="C609" s="162"/>
      <c r="D609" s="179"/>
      <c r="E609" s="179"/>
      <c r="F609" s="244">
        <f t="shared" ca="1" si="18"/>
        <v>0</v>
      </c>
      <c r="G609" s="244">
        <f t="shared" ca="1" si="19"/>
        <v>0</v>
      </c>
    </row>
    <row r="610" spans="1:7" ht="15">
      <c r="A610" s="177" t="s">
        <v>11121</v>
      </c>
      <c r="B610" s="182" t="s">
        <v>11122</v>
      </c>
      <c r="C610" s="162"/>
      <c r="D610" s="179"/>
      <c r="E610" s="179"/>
      <c r="F610" s="244">
        <f t="shared" ca="1" si="18"/>
        <v>0</v>
      </c>
      <c r="G610" s="244">
        <f t="shared" ca="1" si="19"/>
        <v>0</v>
      </c>
    </row>
    <row r="611" spans="1:7" ht="15">
      <c r="A611" s="177" t="s">
        <v>11123</v>
      </c>
      <c r="B611" s="182" t="s">
        <v>11124</v>
      </c>
      <c r="C611" s="162"/>
      <c r="D611" s="179"/>
      <c r="E611" s="179"/>
      <c r="F611" s="244">
        <f t="shared" ca="1" si="18"/>
        <v>0</v>
      </c>
      <c r="G611" s="244">
        <f t="shared" ca="1" si="19"/>
        <v>0</v>
      </c>
    </row>
    <row r="612" spans="1:7" ht="15">
      <c r="A612" s="177" t="s">
        <v>11125</v>
      </c>
      <c r="B612" s="182" t="s">
        <v>11126</v>
      </c>
      <c r="C612" s="162">
        <v>168</v>
      </c>
      <c r="D612" s="179">
        <v>241</v>
      </c>
      <c r="E612" s="179">
        <v>223</v>
      </c>
      <c r="F612" s="244">
        <f t="shared" ca="1" si="18"/>
        <v>1.3273809523809523</v>
      </c>
      <c r="G612" s="244">
        <f t="shared" ca="1" si="19"/>
        <v>0.92531120331950212</v>
      </c>
    </row>
    <row r="613" spans="1:7" ht="15">
      <c r="A613" s="177" t="s">
        <v>11127</v>
      </c>
      <c r="B613" s="182" t="s">
        <v>11128</v>
      </c>
      <c r="C613" s="162"/>
      <c r="D613" s="179"/>
      <c r="E613" s="179"/>
      <c r="F613" s="244">
        <f t="shared" ca="1" si="18"/>
        <v>0</v>
      </c>
      <c r="G613" s="244">
        <f t="shared" ca="1" si="19"/>
        <v>0</v>
      </c>
    </row>
    <row r="614" spans="1:7" ht="15">
      <c r="A614" s="177" t="s">
        <v>11129</v>
      </c>
      <c r="B614" s="186" t="s">
        <v>11130</v>
      </c>
      <c r="C614" s="162">
        <v>2669</v>
      </c>
      <c r="D614" s="179">
        <v>2767</v>
      </c>
      <c r="E614" s="179">
        <v>2892</v>
      </c>
      <c r="F614" s="244">
        <f t="shared" ca="1" si="18"/>
        <v>1.0835518920944174</v>
      </c>
      <c r="G614" s="244">
        <f t="shared" ca="1" si="19"/>
        <v>1.0451752800867364</v>
      </c>
    </row>
    <row r="615" spans="1:7" ht="15">
      <c r="A615" s="177" t="s">
        <v>11131</v>
      </c>
      <c r="B615" s="186" t="s">
        <v>11132</v>
      </c>
      <c r="C615" s="162">
        <v>273</v>
      </c>
      <c r="D615" s="179">
        <v>198</v>
      </c>
      <c r="E615" s="179">
        <v>185</v>
      </c>
      <c r="F615" s="244">
        <f t="shared" ca="1" si="18"/>
        <v>0.67765567765567769</v>
      </c>
      <c r="G615" s="244">
        <f t="shared" ca="1" si="19"/>
        <v>0.93434343434343436</v>
      </c>
    </row>
    <row r="616" spans="1:7" ht="15">
      <c r="A616" s="177" t="s">
        <v>11133</v>
      </c>
      <c r="B616" s="186" t="s">
        <v>11134</v>
      </c>
      <c r="C616" s="162">
        <v>488</v>
      </c>
      <c r="D616" s="179">
        <v>504</v>
      </c>
      <c r="E616" s="179">
        <v>396</v>
      </c>
      <c r="F616" s="244">
        <f t="shared" ca="1" si="18"/>
        <v>0.81147540983606559</v>
      </c>
      <c r="G616" s="244">
        <f t="shared" ca="1" si="19"/>
        <v>0.7857142857142857</v>
      </c>
    </row>
    <row r="617" spans="1:7" ht="15">
      <c r="A617" s="177" t="s">
        <v>11135</v>
      </c>
      <c r="B617" s="186" t="s">
        <v>11136</v>
      </c>
      <c r="C617" s="162"/>
      <c r="D617" s="179"/>
      <c r="E617" s="179"/>
      <c r="F617" s="244">
        <f t="shared" ca="1" si="18"/>
        <v>0</v>
      </c>
      <c r="G617" s="244">
        <f t="shared" ca="1" si="19"/>
        <v>0</v>
      </c>
    </row>
    <row r="618" spans="1:7" ht="15">
      <c r="A618" s="177" t="s">
        <v>11137</v>
      </c>
      <c r="B618" s="186" t="s">
        <v>11138</v>
      </c>
      <c r="C618" s="162">
        <v>357</v>
      </c>
      <c r="D618" s="179">
        <v>354</v>
      </c>
      <c r="E618" s="179">
        <v>340</v>
      </c>
      <c r="F618" s="244">
        <f t="shared" ca="1" si="18"/>
        <v>0.95238095238095233</v>
      </c>
      <c r="G618" s="244">
        <f t="shared" ca="1" si="19"/>
        <v>0.96045197740112997</v>
      </c>
    </row>
    <row r="619" spans="1:7" ht="15">
      <c r="A619" s="177" t="s">
        <v>11139</v>
      </c>
      <c r="B619" s="186" t="s">
        <v>11140</v>
      </c>
      <c r="C619" s="162"/>
      <c r="D619" s="179"/>
      <c r="E619" s="179"/>
      <c r="F619" s="244">
        <f t="shared" ca="1" si="18"/>
        <v>0</v>
      </c>
      <c r="G619" s="244">
        <f t="shared" ca="1" si="19"/>
        <v>0</v>
      </c>
    </row>
    <row r="620" spans="1:7" ht="15">
      <c r="A620" s="177" t="s">
        <v>11141</v>
      </c>
      <c r="B620" s="186" t="s">
        <v>11142</v>
      </c>
      <c r="C620" s="162"/>
      <c r="D620" s="179"/>
      <c r="E620" s="179"/>
      <c r="F620" s="244">
        <f t="shared" ca="1" si="18"/>
        <v>0</v>
      </c>
      <c r="G620" s="244">
        <f t="shared" ca="1" si="19"/>
        <v>0</v>
      </c>
    </row>
    <row r="621" spans="1:7" ht="15">
      <c r="A621" s="177" t="s">
        <v>11143</v>
      </c>
      <c r="B621" s="186" t="s">
        <v>11144</v>
      </c>
      <c r="C621" s="162"/>
      <c r="D621" s="179"/>
      <c r="E621" s="179"/>
      <c r="F621" s="244">
        <f t="shared" ca="1" si="18"/>
        <v>0</v>
      </c>
      <c r="G621" s="244">
        <f t="shared" ca="1" si="19"/>
        <v>0</v>
      </c>
    </row>
    <row r="622" spans="1:7" ht="15">
      <c r="A622" s="177" t="s">
        <v>11145</v>
      </c>
      <c r="B622" s="186" t="s">
        <v>11146</v>
      </c>
      <c r="C622" s="162"/>
      <c r="D622" s="179"/>
      <c r="E622" s="179"/>
      <c r="F622" s="244">
        <f t="shared" ca="1" si="18"/>
        <v>0</v>
      </c>
      <c r="G622" s="244">
        <f t="shared" ca="1" si="19"/>
        <v>0</v>
      </c>
    </row>
    <row r="623" spans="1:7" ht="15">
      <c r="A623" s="177" t="s">
        <v>11147</v>
      </c>
      <c r="B623" s="186" t="s">
        <v>11148</v>
      </c>
      <c r="C623" s="162">
        <v>448</v>
      </c>
      <c r="D623" s="179">
        <v>615</v>
      </c>
      <c r="E623" s="179">
        <v>532</v>
      </c>
      <c r="F623" s="244">
        <f t="shared" ca="1" si="18"/>
        <v>1.1875</v>
      </c>
      <c r="G623" s="244">
        <f t="shared" ca="1" si="19"/>
        <v>0.86504065040650402</v>
      </c>
    </row>
    <row r="624" spans="1:7" ht="15">
      <c r="A624" s="177" t="s">
        <v>11149</v>
      </c>
      <c r="B624" s="186" t="s">
        <v>11150</v>
      </c>
      <c r="C624" s="162">
        <v>90</v>
      </c>
      <c r="D624" s="179">
        <v>97</v>
      </c>
      <c r="E624" s="179">
        <v>97</v>
      </c>
      <c r="F624" s="244">
        <f t="shared" ca="1" si="18"/>
        <v>1.0777777777777777</v>
      </c>
      <c r="G624" s="244">
        <f t="shared" ca="1" si="19"/>
        <v>1</v>
      </c>
    </row>
    <row r="625" spans="1:7" ht="15">
      <c r="A625" s="177" t="s">
        <v>11151</v>
      </c>
      <c r="B625" s="186" t="s">
        <v>13508</v>
      </c>
      <c r="C625" s="162"/>
      <c r="D625" s="179"/>
      <c r="E625" s="179"/>
      <c r="F625" s="244">
        <f t="shared" ca="1" si="18"/>
        <v>0</v>
      </c>
      <c r="G625" s="244">
        <f t="shared" ca="1" si="19"/>
        <v>0</v>
      </c>
    </row>
    <row r="626" spans="1:7" ht="15">
      <c r="A626" s="177" t="s">
        <v>11152</v>
      </c>
      <c r="B626" s="186" t="s">
        <v>11153</v>
      </c>
      <c r="C626" s="162">
        <v>44</v>
      </c>
      <c r="D626" s="179">
        <v>15</v>
      </c>
      <c r="E626" s="179">
        <v>40</v>
      </c>
      <c r="F626" s="244">
        <f t="shared" ca="1" si="18"/>
        <v>0.90909090909090906</v>
      </c>
      <c r="G626" s="244">
        <f t="shared" ca="1" si="19"/>
        <v>2.6666666666666665</v>
      </c>
    </row>
    <row r="627" spans="1:7" ht="15">
      <c r="A627" s="177" t="s">
        <v>11154</v>
      </c>
      <c r="B627" s="186" t="s">
        <v>11155</v>
      </c>
      <c r="C627" s="162"/>
      <c r="D627" s="179"/>
      <c r="E627" s="179"/>
      <c r="F627" s="244">
        <f t="shared" ca="1" si="18"/>
        <v>0</v>
      </c>
      <c r="G627" s="244">
        <f t="shared" ca="1" si="19"/>
        <v>0</v>
      </c>
    </row>
    <row r="628" spans="1:7" ht="15">
      <c r="A628" s="177" t="s">
        <v>11156</v>
      </c>
      <c r="B628" s="186" t="s">
        <v>11157</v>
      </c>
      <c r="C628" s="162">
        <v>605</v>
      </c>
      <c r="D628" s="179">
        <v>644</v>
      </c>
      <c r="E628" s="179">
        <v>835</v>
      </c>
      <c r="F628" s="244">
        <f t="shared" ca="1" si="18"/>
        <v>1.3801652892561984</v>
      </c>
      <c r="G628" s="244">
        <f t="shared" ca="1" si="19"/>
        <v>1.2965838509316769</v>
      </c>
    </row>
    <row r="629" spans="1:7" ht="15">
      <c r="A629" s="177" t="s">
        <v>11158</v>
      </c>
      <c r="B629" s="186" t="s">
        <v>11159</v>
      </c>
      <c r="C629" s="162">
        <v>110</v>
      </c>
      <c r="D629" s="179">
        <v>110</v>
      </c>
      <c r="E629" s="179">
        <v>65</v>
      </c>
      <c r="F629" s="244">
        <f t="shared" ca="1" si="18"/>
        <v>0.59090909090909094</v>
      </c>
      <c r="G629" s="244">
        <f t="shared" ca="1" si="19"/>
        <v>0.59090909090909094</v>
      </c>
    </row>
    <row r="630" spans="1:7" ht="15">
      <c r="A630" s="177" t="s">
        <v>11160</v>
      </c>
      <c r="B630" s="186" t="s">
        <v>11161</v>
      </c>
      <c r="C630" s="162">
        <v>979</v>
      </c>
      <c r="D630" s="179">
        <v>782</v>
      </c>
      <c r="E630" s="179">
        <v>969</v>
      </c>
      <c r="F630" s="244">
        <f t="shared" ca="1" si="18"/>
        <v>0.98978549540347294</v>
      </c>
      <c r="G630" s="244">
        <f t="shared" ca="1" si="19"/>
        <v>1.2391304347826086</v>
      </c>
    </row>
    <row r="631" spans="1:7" ht="15">
      <c r="A631" s="177" t="s">
        <v>11162</v>
      </c>
      <c r="B631" s="186" t="s">
        <v>11163</v>
      </c>
      <c r="C631" s="162">
        <v>1392</v>
      </c>
      <c r="D631" s="179">
        <v>1318</v>
      </c>
      <c r="E631" s="179">
        <v>1361</v>
      </c>
      <c r="F631" s="244">
        <f t="shared" ca="1" si="18"/>
        <v>0.97772988505747127</v>
      </c>
      <c r="G631" s="244">
        <f t="shared" ca="1" si="19"/>
        <v>1.0326251896813354</v>
      </c>
    </row>
    <row r="632" spans="1:7" ht="15">
      <c r="A632" s="177" t="s">
        <v>11164</v>
      </c>
      <c r="B632" s="186" t="s">
        <v>11165</v>
      </c>
      <c r="C632" s="162"/>
      <c r="D632" s="179"/>
      <c r="E632" s="179"/>
      <c r="F632" s="244">
        <f t="shared" ca="1" si="18"/>
        <v>0</v>
      </c>
      <c r="G632" s="244">
        <f t="shared" ca="1" si="19"/>
        <v>0</v>
      </c>
    </row>
    <row r="633" spans="1:7" ht="15">
      <c r="A633" s="177" t="s">
        <v>11166</v>
      </c>
      <c r="B633" s="186" t="s">
        <v>11167</v>
      </c>
      <c r="C633" s="162"/>
      <c r="D633" s="179"/>
      <c r="E633" s="179"/>
      <c r="F633" s="244">
        <f t="shared" ca="1" si="18"/>
        <v>0</v>
      </c>
      <c r="G633" s="244">
        <f t="shared" ca="1" si="19"/>
        <v>0</v>
      </c>
    </row>
    <row r="634" spans="1:7" ht="15">
      <c r="A634" s="177" t="s">
        <v>11168</v>
      </c>
      <c r="B634" s="186" t="s">
        <v>11169</v>
      </c>
      <c r="C634" s="162"/>
      <c r="D634" s="179"/>
      <c r="E634" s="179"/>
      <c r="F634" s="244">
        <f t="shared" ca="1" si="18"/>
        <v>0</v>
      </c>
      <c r="G634" s="244">
        <f t="shared" ca="1" si="19"/>
        <v>0</v>
      </c>
    </row>
    <row r="635" spans="1:7" ht="15">
      <c r="A635" s="177" t="s">
        <v>11170</v>
      </c>
      <c r="B635" s="186" t="s">
        <v>11171</v>
      </c>
      <c r="C635" s="162">
        <v>218</v>
      </c>
      <c r="D635" s="179">
        <v>218</v>
      </c>
      <c r="E635" s="179">
        <v>215</v>
      </c>
      <c r="F635" s="244">
        <f t="shared" ca="1" si="18"/>
        <v>0.98623853211009171</v>
      </c>
      <c r="G635" s="244">
        <f t="shared" ca="1" si="19"/>
        <v>0.98623853211009171</v>
      </c>
    </row>
    <row r="636" spans="1:7" ht="15">
      <c r="A636" s="177" t="s">
        <v>11172</v>
      </c>
      <c r="B636" s="186" t="s">
        <v>11173</v>
      </c>
      <c r="C636" s="162">
        <v>100</v>
      </c>
      <c r="D636" s="179">
        <v>23</v>
      </c>
      <c r="E636" s="179">
        <v>100</v>
      </c>
      <c r="F636" s="244">
        <f t="shared" ca="1" si="18"/>
        <v>1</v>
      </c>
      <c r="G636" s="244">
        <f t="shared" ca="1" si="19"/>
        <v>4.3478260869565215</v>
      </c>
    </row>
    <row r="637" spans="1:7" ht="15">
      <c r="A637" s="177" t="s">
        <v>11174</v>
      </c>
      <c r="B637" s="186" t="s">
        <v>11175</v>
      </c>
      <c r="C637" s="162">
        <v>112</v>
      </c>
      <c r="D637" s="179">
        <v>201</v>
      </c>
      <c r="E637" s="179">
        <v>181</v>
      </c>
      <c r="F637" s="244">
        <f t="shared" ca="1" si="18"/>
        <v>1.6160714285714286</v>
      </c>
      <c r="G637" s="244">
        <f t="shared" ca="1" si="19"/>
        <v>0.90049751243781095</v>
      </c>
    </row>
    <row r="638" spans="1:7" ht="15">
      <c r="A638" s="177" t="s">
        <v>11176</v>
      </c>
      <c r="B638" s="186" t="s">
        <v>11177</v>
      </c>
      <c r="C638" s="162"/>
      <c r="D638" s="179"/>
      <c r="E638" s="179"/>
      <c r="F638" s="244">
        <f t="shared" ca="1" si="18"/>
        <v>0</v>
      </c>
      <c r="G638" s="244">
        <f t="shared" ca="1" si="19"/>
        <v>0</v>
      </c>
    </row>
    <row r="639" spans="1:7" ht="15">
      <c r="A639" s="177" t="s">
        <v>11178</v>
      </c>
      <c r="B639" s="186" t="s">
        <v>11179</v>
      </c>
      <c r="C639" s="162"/>
      <c r="D639" s="179"/>
      <c r="E639" s="179"/>
      <c r="F639" s="244">
        <f t="shared" ca="1" si="18"/>
        <v>0</v>
      </c>
      <c r="G639" s="244">
        <f t="shared" ca="1" si="19"/>
        <v>0</v>
      </c>
    </row>
    <row r="640" spans="1:7" ht="15">
      <c r="A640" s="177" t="s">
        <v>11180</v>
      </c>
      <c r="B640" s="186" t="s">
        <v>11181</v>
      </c>
      <c r="C640" s="162">
        <v>200</v>
      </c>
      <c r="D640" s="179">
        <v>186</v>
      </c>
      <c r="E640" s="179">
        <v>201</v>
      </c>
      <c r="F640" s="244">
        <f t="shared" ca="1" si="18"/>
        <v>1.0049999999999999</v>
      </c>
      <c r="G640" s="244">
        <f t="shared" ca="1" si="19"/>
        <v>1.0806451612903225</v>
      </c>
    </row>
    <row r="641" spans="1:7" ht="15">
      <c r="A641" s="177" t="s">
        <v>11182</v>
      </c>
      <c r="B641" s="186" t="s">
        <v>11183</v>
      </c>
      <c r="C641" s="162"/>
      <c r="D641" s="179"/>
      <c r="E641" s="179"/>
      <c r="F641" s="244">
        <f t="shared" ca="1" si="18"/>
        <v>0</v>
      </c>
      <c r="G641" s="244">
        <f t="shared" ca="1" si="19"/>
        <v>0</v>
      </c>
    </row>
    <row r="642" spans="1:7" ht="15">
      <c r="A642" s="177" t="s">
        <v>11184</v>
      </c>
      <c r="B642" s="186" t="s">
        <v>10182</v>
      </c>
      <c r="C642" s="162">
        <v>226</v>
      </c>
      <c r="D642" s="179">
        <v>213</v>
      </c>
      <c r="E642" s="179"/>
      <c r="F642" s="244">
        <f t="shared" ca="1" si="18"/>
        <v>0</v>
      </c>
      <c r="G642" s="244">
        <f t="shared" ca="1" si="19"/>
        <v>0</v>
      </c>
    </row>
    <row r="643" spans="1:7" ht="15">
      <c r="A643" s="177" t="s">
        <v>11185</v>
      </c>
      <c r="B643" s="186" t="s">
        <v>10184</v>
      </c>
      <c r="C643" s="162"/>
      <c r="D643" s="179"/>
      <c r="E643" s="179"/>
      <c r="F643" s="244">
        <f t="shared" ca="1" si="18"/>
        <v>0</v>
      </c>
      <c r="G643" s="244">
        <f t="shared" ca="1" si="19"/>
        <v>0</v>
      </c>
    </row>
    <row r="644" spans="1:7" ht="15">
      <c r="A644" s="177" t="s">
        <v>11186</v>
      </c>
      <c r="B644" s="186" t="s">
        <v>10186</v>
      </c>
      <c r="C644" s="162"/>
      <c r="D644" s="179"/>
      <c r="E644" s="179"/>
      <c r="F644" s="244">
        <f t="shared" ca="1" si="18"/>
        <v>0</v>
      </c>
      <c r="G644" s="244">
        <f t="shared" ca="1" si="19"/>
        <v>0</v>
      </c>
    </row>
    <row r="645" spans="1:7" ht="15">
      <c r="A645" s="206" t="s">
        <v>11187</v>
      </c>
      <c r="B645" s="186" t="s">
        <v>10271</v>
      </c>
      <c r="C645" s="162"/>
      <c r="D645" s="179"/>
      <c r="E645" s="179"/>
      <c r="F645" s="244">
        <f t="shared" ca="1" si="18"/>
        <v>0</v>
      </c>
      <c r="G645" s="244">
        <f t="shared" ca="1" si="19"/>
        <v>0</v>
      </c>
    </row>
    <row r="646" spans="1:7" ht="15">
      <c r="A646" s="206" t="s">
        <v>11188</v>
      </c>
      <c r="B646" s="186" t="s">
        <v>11189</v>
      </c>
      <c r="C646" s="162">
        <v>4</v>
      </c>
      <c r="D646" s="179">
        <v>4</v>
      </c>
      <c r="E646" s="179"/>
      <c r="F646" s="244">
        <f t="shared" ca="1" si="18"/>
        <v>0</v>
      </c>
      <c r="G646" s="244">
        <f t="shared" ca="1" si="19"/>
        <v>0</v>
      </c>
    </row>
    <row r="647" spans="1:7" ht="15">
      <c r="A647" s="206" t="s">
        <v>11190</v>
      </c>
      <c r="B647" s="186" t="s">
        <v>11191</v>
      </c>
      <c r="C647" s="162">
        <v>20</v>
      </c>
      <c r="D647" s="179">
        <v>20</v>
      </c>
      <c r="E647" s="179"/>
      <c r="F647" s="244">
        <f t="shared" ca="1" si="18"/>
        <v>0</v>
      </c>
      <c r="G647" s="244">
        <f t="shared" ca="1" si="19"/>
        <v>0</v>
      </c>
    </row>
    <row r="648" spans="1:7" ht="15">
      <c r="A648" s="206" t="s">
        <v>11192</v>
      </c>
      <c r="B648" s="186" t="s">
        <v>10200</v>
      </c>
      <c r="C648" s="162"/>
      <c r="D648" s="179"/>
      <c r="E648" s="179">
        <v>219</v>
      </c>
      <c r="F648" s="244">
        <f t="shared" ca="1" si="18"/>
        <v>0</v>
      </c>
      <c r="G648" s="244">
        <f t="shared" ca="1" si="19"/>
        <v>0</v>
      </c>
    </row>
    <row r="649" spans="1:7" ht="15">
      <c r="A649" s="206" t="s">
        <v>11193</v>
      </c>
      <c r="B649" s="186" t="s">
        <v>11194</v>
      </c>
      <c r="C649" s="162">
        <v>88</v>
      </c>
      <c r="D649" s="179">
        <v>210</v>
      </c>
      <c r="E649" s="179">
        <v>37</v>
      </c>
      <c r="F649" s="244">
        <f t="shared" ca="1" si="18"/>
        <v>0.42045454545454547</v>
      </c>
      <c r="G649" s="244">
        <f t="shared" ca="1" si="19"/>
        <v>0.1761904761904762</v>
      </c>
    </row>
    <row r="650" spans="1:7" ht="15">
      <c r="A650" s="206" t="s">
        <v>21</v>
      </c>
      <c r="B650" s="186" t="s">
        <v>10182</v>
      </c>
      <c r="C650" s="162"/>
      <c r="D650" s="179"/>
      <c r="E650" s="179"/>
      <c r="F650" s="244">
        <f t="shared" ref="F650:F713" ca="1" si="20">IFERROR(OFFSET(F650,0,-1)/OFFSET(F650,0,-3),)</f>
        <v>0</v>
      </c>
      <c r="G650" s="244">
        <f t="shared" ref="G650:G713" ca="1" si="21">IFERROR(OFFSET(F650,0,-1)/OFFSET(F650,0,-2),)</f>
        <v>0</v>
      </c>
    </row>
    <row r="651" spans="1:7" ht="15">
      <c r="A651" s="206" t="s">
        <v>22</v>
      </c>
      <c r="B651" s="186" t="s">
        <v>10184</v>
      </c>
      <c r="C651" s="162"/>
      <c r="D651" s="179"/>
      <c r="E651" s="179"/>
      <c r="F651" s="244">
        <f t="shared" ca="1" si="20"/>
        <v>0</v>
      </c>
      <c r="G651" s="244">
        <f t="shared" ca="1" si="21"/>
        <v>0</v>
      </c>
    </row>
    <row r="652" spans="1:7" ht="15">
      <c r="A652" s="206" t="s">
        <v>23</v>
      </c>
      <c r="B652" s="186" t="s">
        <v>10186</v>
      </c>
      <c r="C652" s="162"/>
      <c r="D652" s="179"/>
      <c r="E652" s="179"/>
      <c r="F652" s="244">
        <f t="shared" ca="1" si="20"/>
        <v>0</v>
      </c>
      <c r="G652" s="244">
        <f t="shared" ca="1" si="21"/>
        <v>0</v>
      </c>
    </row>
    <row r="653" spans="1:7" ht="15">
      <c r="A653" s="206" t="s">
        <v>24</v>
      </c>
      <c r="B653" s="186" t="s">
        <v>11195</v>
      </c>
      <c r="C653" s="162">
        <v>104</v>
      </c>
      <c r="D653" s="179">
        <v>216</v>
      </c>
      <c r="E653" s="179">
        <v>76</v>
      </c>
      <c r="F653" s="244">
        <f t="shared" ca="1" si="20"/>
        <v>0.73076923076923073</v>
      </c>
      <c r="G653" s="244">
        <f t="shared" ca="1" si="21"/>
        <v>0.35185185185185186</v>
      </c>
    </row>
    <row r="654" spans="1:7" ht="15">
      <c r="A654" s="177" t="s">
        <v>13509</v>
      </c>
      <c r="B654" s="186" t="s">
        <v>10200</v>
      </c>
      <c r="C654" s="162">
        <v>66</v>
      </c>
      <c r="D654" s="179">
        <v>71</v>
      </c>
      <c r="E654" s="179"/>
      <c r="F654" s="244">
        <f t="shared" ca="1" si="20"/>
        <v>0</v>
      </c>
      <c r="G654" s="244">
        <f t="shared" ca="1" si="21"/>
        <v>0</v>
      </c>
    </row>
    <row r="655" spans="1:7" ht="15">
      <c r="A655" s="177" t="s">
        <v>25</v>
      </c>
      <c r="B655" s="186" t="s">
        <v>11196</v>
      </c>
      <c r="C655" s="162"/>
      <c r="D655" s="179"/>
      <c r="E655" s="179">
        <v>98</v>
      </c>
      <c r="F655" s="244">
        <f t="shared" ca="1" si="20"/>
        <v>0</v>
      </c>
      <c r="G655" s="244">
        <f t="shared" ca="1" si="21"/>
        <v>0</v>
      </c>
    </row>
    <row r="656" spans="1:7" ht="15">
      <c r="A656" s="177" t="s">
        <v>26</v>
      </c>
      <c r="B656" s="186" t="s">
        <v>10182</v>
      </c>
      <c r="C656" s="162"/>
      <c r="D656" s="179"/>
      <c r="E656" s="179"/>
      <c r="F656" s="244">
        <f t="shared" ca="1" si="20"/>
        <v>0</v>
      </c>
      <c r="G656" s="244">
        <f t="shared" ca="1" si="21"/>
        <v>0</v>
      </c>
    </row>
    <row r="657" spans="1:7" ht="15">
      <c r="A657" s="177" t="s">
        <v>27</v>
      </c>
      <c r="B657" s="186" t="s">
        <v>10184</v>
      </c>
      <c r="C657" s="162"/>
      <c r="D657" s="179"/>
      <c r="E657" s="179"/>
      <c r="F657" s="244">
        <f t="shared" ca="1" si="20"/>
        <v>0</v>
      </c>
      <c r="G657" s="244">
        <f t="shared" ca="1" si="21"/>
        <v>0</v>
      </c>
    </row>
    <row r="658" spans="1:7" ht="15">
      <c r="A658" s="177" t="s">
        <v>28</v>
      </c>
      <c r="B658" s="186" t="s">
        <v>10186</v>
      </c>
      <c r="C658" s="162"/>
      <c r="D658" s="179"/>
      <c r="E658" s="179"/>
      <c r="F658" s="244">
        <f t="shared" ca="1" si="20"/>
        <v>0</v>
      </c>
      <c r="G658" s="244">
        <f t="shared" ca="1" si="21"/>
        <v>0</v>
      </c>
    </row>
    <row r="659" spans="1:7" ht="15">
      <c r="A659" s="177" t="s">
        <v>29</v>
      </c>
      <c r="B659" s="186" t="s">
        <v>11197</v>
      </c>
      <c r="C659" s="162"/>
      <c r="D659" s="179"/>
      <c r="E659" s="179">
        <v>0</v>
      </c>
      <c r="F659" s="244">
        <f t="shared" ca="1" si="20"/>
        <v>0</v>
      </c>
      <c r="G659" s="244">
        <f t="shared" ca="1" si="21"/>
        <v>0</v>
      </c>
    </row>
    <row r="660" spans="1:7" ht="15">
      <c r="A660" s="177" t="s">
        <v>13510</v>
      </c>
      <c r="B660" s="186" t="s">
        <v>13511</v>
      </c>
      <c r="C660" s="162"/>
      <c r="D660" s="179"/>
      <c r="E660" s="179"/>
      <c r="F660" s="244">
        <f t="shared" ca="1" si="20"/>
        <v>0</v>
      </c>
      <c r="G660" s="244">
        <f t="shared" ca="1" si="21"/>
        <v>0</v>
      </c>
    </row>
    <row r="661" spans="1:7" ht="15">
      <c r="A661" s="177" t="s">
        <v>13512</v>
      </c>
      <c r="B661" s="186" t="s">
        <v>13513</v>
      </c>
      <c r="C661" s="162"/>
      <c r="D661" s="179"/>
      <c r="E661" s="179"/>
      <c r="F661" s="244">
        <f t="shared" ca="1" si="20"/>
        <v>0</v>
      </c>
      <c r="G661" s="244">
        <f t="shared" ca="1" si="21"/>
        <v>0</v>
      </c>
    </row>
    <row r="662" spans="1:7" ht="15">
      <c r="A662" s="177" t="s">
        <v>11198</v>
      </c>
      <c r="B662" s="186" t="s">
        <v>9999</v>
      </c>
      <c r="C662" s="162">
        <v>167</v>
      </c>
      <c r="D662" s="179">
        <v>5</v>
      </c>
      <c r="E662" s="179">
        <v>96</v>
      </c>
      <c r="F662" s="244">
        <f t="shared" ca="1" si="20"/>
        <v>0.57485029940119758</v>
      </c>
      <c r="G662" s="244">
        <f t="shared" ca="1" si="21"/>
        <v>19.2</v>
      </c>
    </row>
    <row r="663" spans="1:7" ht="15">
      <c r="A663" s="177" t="s">
        <v>11199</v>
      </c>
      <c r="B663" s="186" t="s">
        <v>10182</v>
      </c>
      <c r="C663" s="162">
        <v>17</v>
      </c>
      <c r="D663" s="179">
        <v>29</v>
      </c>
      <c r="E663" s="179">
        <v>28</v>
      </c>
      <c r="F663" s="244">
        <f t="shared" ca="1" si="20"/>
        <v>1.6470588235294117</v>
      </c>
      <c r="G663" s="244">
        <f t="shared" ca="1" si="21"/>
        <v>0.96551724137931039</v>
      </c>
    </row>
    <row r="664" spans="1:7" ht="15">
      <c r="A664" s="177" t="s">
        <v>11200</v>
      </c>
      <c r="B664" s="186" t="s">
        <v>10184</v>
      </c>
      <c r="C664" s="162"/>
      <c r="D664" s="179"/>
      <c r="E664" s="179"/>
      <c r="F664" s="244">
        <f t="shared" ca="1" si="20"/>
        <v>0</v>
      </c>
      <c r="G664" s="244">
        <f t="shared" ca="1" si="21"/>
        <v>0</v>
      </c>
    </row>
    <row r="665" spans="1:7" ht="15">
      <c r="A665" s="177" t="s">
        <v>11201</v>
      </c>
      <c r="B665" s="186" t="s">
        <v>10186</v>
      </c>
      <c r="C665" s="162"/>
      <c r="D665" s="179"/>
      <c r="E665" s="179"/>
      <c r="F665" s="244">
        <f t="shared" ca="1" si="20"/>
        <v>0</v>
      </c>
      <c r="G665" s="244">
        <f t="shared" ca="1" si="21"/>
        <v>0</v>
      </c>
    </row>
    <row r="666" spans="1:7" ht="15">
      <c r="A666" s="177" t="s">
        <v>11202</v>
      </c>
      <c r="B666" s="186" t="s">
        <v>11203</v>
      </c>
      <c r="C666" s="162"/>
      <c r="D666" s="179"/>
      <c r="E666" s="179"/>
      <c r="F666" s="244">
        <f t="shared" ca="1" si="20"/>
        <v>0</v>
      </c>
      <c r="G666" s="244">
        <f t="shared" ca="1" si="21"/>
        <v>0</v>
      </c>
    </row>
    <row r="667" spans="1:7" ht="15">
      <c r="A667" s="177" t="s">
        <v>11204</v>
      </c>
      <c r="B667" s="186" t="s">
        <v>11205</v>
      </c>
      <c r="C667" s="162">
        <v>85</v>
      </c>
      <c r="D667" s="179">
        <v>26</v>
      </c>
      <c r="E667" s="179"/>
      <c r="F667" s="244">
        <f t="shared" ca="1" si="20"/>
        <v>0</v>
      </c>
      <c r="G667" s="244">
        <f t="shared" ca="1" si="21"/>
        <v>0</v>
      </c>
    </row>
    <row r="668" spans="1:7" ht="15">
      <c r="A668" s="177" t="s">
        <v>11206</v>
      </c>
      <c r="B668" s="186" t="s">
        <v>11207</v>
      </c>
      <c r="C668" s="162"/>
      <c r="D668" s="179"/>
      <c r="E668" s="179"/>
      <c r="F668" s="244">
        <f t="shared" ca="1" si="20"/>
        <v>0</v>
      </c>
      <c r="G668" s="244">
        <f t="shared" ca="1" si="21"/>
        <v>0</v>
      </c>
    </row>
    <row r="669" spans="1:7" ht="15">
      <c r="A669" s="177" t="s">
        <v>11208</v>
      </c>
      <c r="B669" s="186" t="s">
        <v>11209</v>
      </c>
      <c r="C669" s="162"/>
      <c r="D669" s="179"/>
      <c r="E669" s="179"/>
      <c r="F669" s="244">
        <f t="shared" ca="1" si="20"/>
        <v>0</v>
      </c>
      <c r="G669" s="244">
        <f t="shared" ca="1" si="21"/>
        <v>0</v>
      </c>
    </row>
    <row r="670" spans="1:7" ht="15">
      <c r="A670" s="177" t="s">
        <v>11210</v>
      </c>
      <c r="B670" s="186" t="s">
        <v>11211</v>
      </c>
      <c r="C670" s="162"/>
      <c r="D670" s="179"/>
      <c r="E670" s="179"/>
      <c r="F670" s="244">
        <f t="shared" ca="1" si="20"/>
        <v>0</v>
      </c>
      <c r="G670" s="244">
        <f t="shared" ca="1" si="21"/>
        <v>0</v>
      </c>
    </row>
    <row r="671" spans="1:7" ht="15">
      <c r="A671" s="177" t="s">
        <v>11212</v>
      </c>
      <c r="B671" s="186" t="s">
        <v>11213</v>
      </c>
      <c r="C671" s="162">
        <v>7</v>
      </c>
      <c r="D671" s="179">
        <v>5</v>
      </c>
      <c r="E671" s="179"/>
      <c r="F671" s="244">
        <f t="shared" ca="1" si="20"/>
        <v>0</v>
      </c>
      <c r="G671" s="244">
        <f t="shared" ca="1" si="21"/>
        <v>0</v>
      </c>
    </row>
    <row r="672" spans="1:7" ht="15">
      <c r="A672" s="177" t="s">
        <v>11214</v>
      </c>
      <c r="B672" s="186" t="s">
        <v>11215</v>
      </c>
      <c r="C672" s="162"/>
      <c r="D672" s="179"/>
      <c r="E672" s="179"/>
      <c r="F672" s="244">
        <f t="shared" ca="1" si="20"/>
        <v>0</v>
      </c>
      <c r="G672" s="244">
        <f t="shared" ca="1" si="21"/>
        <v>0</v>
      </c>
    </row>
    <row r="673" spans="1:7" ht="15">
      <c r="A673" s="177" t="s">
        <v>11216</v>
      </c>
      <c r="B673" s="186" t="s">
        <v>11217</v>
      </c>
      <c r="C673" s="162"/>
      <c r="D673" s="179"/>
      <c r="E673" s="179"/>
      <c r="F673" s="244">
        <f t="shared" ca="1" si="20"/>
        <v>0</v>
      </c>
      <c r="G673" s="244">
        <f t="shared" ca="1" si="21"/>
        <v>0</v>
      </c>
    </row>
    <row r="674" spans="1:7" ht="15">
      <c r="A674" s="177" t="s">
        <v>11218</v>
      </c>
      <c r="B674" s="186" t="s">
        <v>11219</v>
      </c>
      <c r="C674" s="162">
        <v>100</v>
      </c>
      <c r="D674" s="179">
        <v>70</v>
      </c>
      <c r="E674" s="179">
        <v>100</v>
      </c>
      <c r="F674" s="244">
        <f t="shared" ca="1" si="20"/>
        <v>1</v>
      </c>
      <c r="G674" s="244">
        <f t="shared" ca="1" si="21"/>
        <v>1.4285714285714286</v>
      </c>
    </row>
    <row r="675" spans="1:7" ht="15">
      <c r="A675" s="177" t="s">
        <v>11220</v>
      </c>
      <c r="B675" s="186" t="s">
        <v>11221</v>
      </c>
      <c r="C675" s="162">
        <v>35</v>
      </c>
      <c r="D675" s="179">
        <v>118</v>
      </c>
      <c r="E675" s="179">
        <v>2748</v>
      </c>
      <c r="F675" s="244">
        <f t="shared" ca="1" si="20"/>
        <v>78.51428571428572</v>
      </c>
      <c r="G675" s="244">
        <f t="shared" ca="1" si="21"/>
        <v>23.288135593220339</v>
      </c>
    </row>
    <row r="676" spans="1:7" ht="15">
      <c r="A676" s="177" t="s">
        <v>11222</v>
      </c>
      <c r="B676" s="186" t="s">
        <v>11223</v>
      </c>
      <c r="C676" s="162">
        <v>503</v>
      </c>
      <c r="D676" s="179">
        <v>478</v>
      </c>
      <c r="E676" s="179">
        <v>345</v>
      </c>
      <c r="F676" s="244">
        <f t="shared" ca="1" si="20"/>
        <v>0.68588469184890655</v>
      </c>
      <c r="G676" s="244">
        <f t="shared" ca="1" si="21"/>
        <v>0.72175732217573219</v>
      </c>
    </row>
    <row r="677" spans="1:7" ht="15">
      <c r="A677" s="177" t="s">
        <v>11224</v>
      </c>
      <c r="B677" s="186" t="s">
        <v>11225</v>
      </c>
      <c r="C677" s="162">
        <v>11</v>
      </c>
      <c r="D677" s="179">
        <v>11</v>
      </c>
      <c r="E677" s="179"/>
      <c r="F677" s="244">
        <f t="shared" ca="1" si="20"/>
        <v>0</v>
      </c>
      <c r="G677" s="244">
        <f t="shared" ca="1" si="21"/>
        <v>0</v>
      </c>
    </row>
    <row r="678" spans="1:7" ht="15">
      <c r="A678" s="177" t="s">
        <v>11226</v>
      </c>
      <c r="B678" s="186" t="s">
        <v>11227</v>
      </c>
      <c r="C678" s="162">
        <v>248</v>
      </c>
      <c r="D678" s="179">
        <v>246</v>
      </c>
      <c r="E678" s="179">
        <v>261</v>
      </c>
      <c r="F678" s="244">
        <f t="shared" ca="1" si="20"/>
        <v>1.0524193548387097</v>
      </c>
      <c r="G678" s="244">
        <f t="shared" ca="1" si="21"/>
        <v>1.0609756097560976</v>
      </c>
    </row>
    <row r="679" spans="1:7" ht="15">
      <c r="A679" s="177" t="s">
        <v>11228</v>
      </c>
      <c r="B679" s="186" t="s">
        <v>11229</v>
      </c>
      <c r="C679" s="162"/>
      <c r="D679" s="179"/>
      <c r="E679" s="179"/>
      <c r="F679" s="244">
        <f t="shared" ca="1" si="20"/>
        <v>0</v>
      </c>
      <c r="G679" s="244">
        <f t="shared" ca="1" si="21"/>
        <v>0</v>
      </c>
    </row>
    <row r="680" spans="1:7" ht="15">
      <c r="A680" s="177" t="s">
        <v>11230</v>
      </c>
      <c r="B680" s="186" t="s">
        <v>11231</v>
      </c>
      <c r="C680" s="162"/>
      <c r="D680" s="179"/>
      <c r="E680" s="179"/>
      <c r="F680" s="244">
        <f t="shared" ca="1" si="20"/>
        <v>0</v>
      </c>
      <c r="G680" s="244">
        <f t="shared" ca="1" si="21"/>
        <v>0</v>
      </c>
    </row>
    <row r="681" spans="1:7" ht="15">
      <c r="A681" s="177" t="s">
        <v>11232</v>
      </c>
      <c r="B681" s="186" t="s">
        <v>11233</v>
      </c>
      <c r="C681" s="162"/>
      <c r="D681" s="179"/>
      <c r="E681" s="179"/>
      <c r="F681" s="244">
        <f t="shared" ca="1" si="20"/>
        <v>0</v>
      </c>
      <c r="G681" s="244">
        <f t="shared" ca="1" si="21"/>
        <v>0</v>
      </c>
    </row>
    <row r="682" spans="1:7" ht="15">
      <c r="A682" s="177" t="s">
        <v>11234</v>
      </c>
      <c r="B682" s="186" t="s">
        <v>11235</v>
      </c>
      <c r="C682" s="162">
        <v>14</v>
      </c>
      <c r="D682" s="179"/>
      <c r="E682" s="179">
        <v>14</v>
      </c>
      <c r="F682" s="244">
        <f t="shared" ca="1" si="20"/>
        <v>1</v>
      </c>
      <c r="G682" s="244">
        <f t="shared" ca="1" si="21"/>
        <v>0</v>
      </c>
    </row>
    <row r="683" spans="1:7" ht="15">
      <c r="A683" s="177" t="s">
        <v>11236</v>
      </c>
      <c r="B683" s="186" t="s">
        <v>11237</v>
      </c>
      <c r="C683" s="162"/>
      <c r="D683" s="179"/>
      <c r="E683" s="179"/>
      <c r="F683" s="244">
        <f t="shared" ca="1" si="20"/>
        <v>0</v>
      </c>
      <c r="G683" s="244">
        <f t="shared" ca="1" si="21"/>
        <v>0</v>
      </c>
    </row>
    <row r="684" spans="1:7" ht="15">
      <c r="A684" s="177" t="s">
        <v>11238</v>
      </c>
      <c r="B684" s="186" t="s">
        <v>11239</v>
      </c>
      <c r="C684" s="162">
        <v>1759</v>
      </c>
      <c r="D684" s="179">
        <v>1702</v>
      </c>
      <c r="E684" s="179">
        <v>2233</v>
      </c>
      <c r="F684" s="244">
        <f t="shared" ca="1" si="20"/>
        <v>1.2694712905059693</v>
      </c>
      <c r="G684" s="244">
        <f t="shared" ca="1" si="21"/>
        <v>1.3119858989424207</v>
      </c>
    </row>
    <row r="685" spans="1:7" ht="15">
      <c r="A685" s="177" t="s">
        <v>11240</v>
      </c>
      <c r="B685" s="186" t="s">
        <v>11241</v>
      </c>
      <c r="C685" s="162">
        <v>50</v>
      </c>
      <c r="D685" s="179">
        <v>413</v>
      </c>
      <c r="E685" s="179">
        <v>50</v>
      </c>
      <c r="F685" s="244">
        <f t="shared" ca="1" si="20"/>
        <v>1</v>
      </c>
      <c r="G685" s="244">
        <f t="shared" ca="1" si="21"/>
        <v>0.12106537530266344</v>
      </c>
    </row>
    <row r="686" spans="1:7" ht="15">
      <c r="A686" s="177" t="s">
        <v>11242</v>
      </c>
      <c r="B686" s="186" t="s">
        <v>11243</v>
      </c>
      <c r="C686" s="162"/>
      <c r="D686" s="179"/>
      <c r="E686" s="179"/>
      <c r="F686" s="244">
        <f t="shared" ca="1" si="20"/>
        <v>0</v>
      </c>
      <c r="G686" s="244">
        <f t="shared" ca="1" si="21"/>
        <v>0</v>
      </c>
    </row>
    <row r="687" spans="1:7" ht="15">
      <c r="A687" s="177" t="s">
        <v>11244</v>
      </c>
      <c r="B687" s="186" t="s">
        <v>11245</v>
      </c>
      <c r="C687" s="162">
        <v>23</v>
      </c>
      <c r="D687" s="179">
        <v>7</v>
      </c>
      <c r="E687" s="179">
        <v>16</v>
      </c>
      <c r="F687" s="244">
        <f t="shared" ca="1" si="20"/>
        <v>0.69565217391304346</v>
      </c>
      <c r="G687" s="244">
        <f t="shared" ca="1" si="21"/>
        <v>2.2857142857142856</v>
      </c>
    </row>
    <row r="688" spans="1:7" ht="15">
      <c r="A688" s="177" t="s">
        <v>11246</v>
      </c>
      <c r="B688" s="186" t="s">
        <v>11247</v>
      </c>
      <c r="C688" s="162">
        <v>322</v>
      </c>
      <c r="D688" s="179">
        <v>322</v>
      </c>
      <c r="E688" s="179">
        <v>30</v>
      </c>
      <c r="F688" s="244">
        <f t="shared" ca="1" si="20"/>
        <v>9.3167701863354033E-2</v>
      </c>
      <c r="G688" s="244">
        <f t="shared" ca="1" si="21"/>
        <v>9.3167701863354033E-2</v>
      </c>
    </row>
    <row r="689" spans="1:7" ht="15">
      <c r="A689" s="177" t="s">
        <v>11248</v>
      </c>
      <c r="B689" s="186" t="s">
        <v>11249</v>
      </c>
      <c r="C689" s="162">
        <v>731</v>
      </c>
      <c r="D689" s="179">
        <v>681</v>
      </c>
      <c r="E689" s="179">
        <v>770</v>
      </c>
      <c r="F689" s="244">
        <f t="shared" ca="1" si="20"/>
        <v>1.0533515731874146</v>
      </c>
      <c r="G689" s="244">
        <f t="shared" ca="1" si="21"/>
        <v>1.1306901615271658</v>
      </c>
    </row>
    <row r="690" spans="1:7" ht="15">
      <c r="A690" s="177" t="s">
        <v>11250</v>
      </c>
      <c r="B690" s="186" t="s">
        <v>11251</v>
      </c>
      <c r="C690" s="162"/>
      <c r="D690" s="179"/>
      <c r="E690" s="179"/>
      <c r="F690" s="244">
        <f t="shared" ca="1" si="20"/>
        <v>0</v>
      </c>
      <c r="G690" s="244">
        <f t="shared" ca="1" si="21"/>
        <v>0</v>
      </c>
    </row>
    <row r="691" spans="1:7" ht="15">
      <c r="A691" s="177" t="s">
        <v>11252</v>
      </c>
      <c r="B691" s="186" t="s">
        <v>11253</v>
      </c>
      <c r="C691" s="162"/>
      <c r="D691" s="179"/>
      <c r="E691" s="179"/>
      <c r="F691" s="244">
        <f t="shared" ca="1" si="20"/>
        <v>0</v>
      </c>
      <c r="G691" s="244">
        <f t="shared" ca="1" si="21"/>
        <v>0</v>
      </c>
    </row>
    <row r="692" spans="1:7" ht="15">
      <c r="A692" s="177" t="s">
        <v>11254</v>
      </c>
      <c r="B692" s="186" t="s">
        <v>11255</v>
      </c>
      <c r="C692" s="162"/>
      <c r="D692" s="179"/>
      <c r="E692" s="179"/>
      <c r="F692" s="244">
        <f t="shared" ca="1" si="20"/>
        <v>0</v>
      </c>
      <c r="G692" s="244">
        <f t="shared" ca="1" si="21"/>
        <v>0</v>
      </c>
    </row>
    <row r="693" spans="1:7" ht="15">
      <c r="A693" s="177" t="s">
        <v>11256</v>
      </c>
      <c r="B693" s="186" t="s">
        <v>11257</v>
      </c>
      <c r="C693" s="162">
        <v>1606</v>
      </c>
      <c r="D693" s="179">
        <v>1606</v>
      </c>
      <c r="E693" s="179">
        <v>1118</v>
      </c>
      <c r="F693" s="244">
        <f t="shared" ca="1" si="20"/>
        <v>0.69613947696139478</v>
      </c>
      <c r="G693" s="244">
        <f t="shared" ca="1" si="21"/>
        <v>0.69613947696139478</v>
      </c>
    </row>
    <row r="694" spans="1:7" ht="15">
      <c r="A694" s="177" t="s">
        <v>30</v>
      </c>
      <c r="B694" s="186" t="s">
        <v>11258</v>
      </c>
      <c r="C694" s="162"/>
      <c r="D694" s="179"/>
      <c r="E694" s="179"/>
      <c r="F694" s="244">
        <f t="shared" ca="1" si="20"/>
        <v>0</v>
      </c>
      <c r="G694" s="244">
        <f t="shared" ca="1" si="21"/>
        <v>0</v>
      </c>
    </row>
    <row r="695" spans="1:7" ht="15">
      <c r="A695" s="177" t="s">
        <v>11259</v>
      </c>
      <c r="B695" s="186" t="s">
        <v>11260</v>
      </c>
      <c r="C695" s="162"/>
      <c r="D695" s="179"/>
      <c r="E695" s="179"/>
      <c r="F695" s="244">
        <f t="shared" ca="1" si="20"/>
        <v>0</v>
      </c>
      <c r="G695" s="244">
        <f t="shared" ca="1" si="21"/>
        <v>0</v>
      </c>
    </row>
    <row r="696" spans="1:7" ht="15">
      <c r="A696" s="177" t="s">
        <v>11261</v>
      </c>
      <c r="B696" s="186" t="s">
        <v>11262</v>
      </c>
      <c r="C696" s="162"/>
      <c r="D696" s="179"/>
      <c r="E696" s="179"/>
      <c r="F696" s="244">
        <f t="shared" ca="1" si="20"/>
        <v>0</v>
      </c>
      <c r="G696" s="244">
        <f t="shared" ca="1" si="21"/>
        <v>0</v>
      </c>
    </row>
    <row r="697" spans="1:7" ht="15">
      <c r="A697" s="177" t="s">
        <v>11263</v>
      </c>
      <c r="B697" s="186" t="s">
        <v>11264</v>
      </c>
      <c r="C697" s="162"/>
      <c r="D697" s="179"/>
      <c r="E697" s="179"/>
      <c r="F697" s="244">
        <f t="shared" ca="1" si="20"/>
        <v>0</v>
      </c>
      <c r="G697" s="244">
        <f t="shared" ca="1" si="21"/>
        <v>0</v>
      </c>
    </row>
    <row r="698" spans="1:7" ht="15">
      <c r="A698" s="177" t="s">
        <v>11265</v>
      </c>
      <c r="B698" s="186" t="s">
        <v>11266</v>
      </c>
      <c r="C698" s="162"/>
      <c r="D698" s="179"/>
      <c r="E698" s="179"/>
      <c r="F698" s="244">
        <f t="shared" ca="1" si="20"/>
        <v>0</v>
      </c>
      <c r="G698" s="244">
        <f t="shared" ca="1" si="21"/>
        <v>0</v>
      </c>
    </row>
    <row r="699" spans="1:7" ht="15">
      <c r="A699" s="177" t="s">
        <v>11267</v>
      </c>
      <c r="B699" s="186" t="s">
        <v>10016</v>
      </c>
      <c r="C699" s="162"/>
      <c r="D699" s="179"/>
      <c r="E699" s="179"/>
      <c r="F699" s="244">
        <f t="shared" ca="1" si="20"/>
        <v>0</v>
      </c>
      <c r="G699" s="244">
        <f t="shared" ca="1" si="21"/>
        <v>0</v>
      </c>
    </row>
    <row r="700" spans="1:7" ht="15">
      <c r="A700" s="177" t="s">
        <v>11268</v>
      </c>
      <c r="B700" s="186" t="s">
        <v>10018</v>
      </c>
      <c r="C700" s="162"/>
      <c r="D700" s="179"/>
      <c r="E700" s="179"/>
      <c r="F700" s="244">
        <f t="shared" ca="1" si="20"/>
        <v>0</v>
      </c>
      <c r="G700" s="244">
        <f t="shared" ca="1" si="21"/>
        <v>0</v>
      </c>
    </row>
    <row r="701" spans="1:7" ht="15">
      <c r="A701" s="177" t="s">
        <v>11269</v>
      </c>
      <c r="B701" s="186" t="s">
        <v>11270</v>
      </c>
      <c r="C701" s="162"/>
      <c r="D701" s="179"/>
      <c r="E701" s="179"/>
      <c r="F701" s="244">
        <f t="shared" ca="1" si="20"/>
        <v>0</v>
      </c>
      <c r="G701" s="244">
        <f t="shared" ca="1" si="21"/>
        <v>0</v>
      </c>
    </row>
    <row r="702" spans="1:7" ht="15">
      <c r="A702" s="177" t="s">
        <v>11271</v>
      </c>
      <c r="B702" s="186" t="s">
        <v>11272</v>
      </c>
      <c r="C702" s="162"/>
      <c r="D702" s="179"/>
      <c r="E702" s="179"/>
      <c r="F702" s="244">
        <f t="shared" ca="1" si="20"/>
        <v>0</v>
      </c>
      <c r="G702" s="244">
        <f t="shared" ca="1" si="21"/>
        <v>0</v>
      </c>
    </row>
    <row r="703" spans="1:7" ht="15">
      <c r="A703" s="177" t="s">
        <v>11273</v>
      </c>
      <c r="B703" s="186" t="s">
        <v>11274</v>
      </c>
      <c r="C703" s="162"/>
      <c r="D703" s="179"/>
      <c r="E703" s="179"/>
      <c r="F703" s="244">
        <f t="shared" ca="1" si="20"/>
        <v>0</v>
      </c>
      <c r="G703" s="244">
        <f t="shared" ca="1" si="21"/>
        <v>0</v>
      </c>
    </row>
    <row r="704" spans="1:7" ht="15">
      <c r="A704" s="177" t="s">
        <v>11275</v>
      </c>
      <c r="B704" s="186" t="s">
        <v>11276</v>
      </c>
      <c r="C704" s="162"/>
      <c r="D704" s="179"/>
      <c r="E704" s="179"/>
      <c r="F704" s="244">
        <f t="shared" ca="1" si="20"/>
        <v>0</v>
      </c>
      <c r="G704" s="244">
        <f t="shared" ca="1" si="21"/>
        <v>0</v>
      </c>
    </row>
    <row r="705" spans="1:7" ht="15">
      <c r="A705" s="177" t="s">
        <v>11277</v>
      </c>
      <c r="B705" s="186" t="s">
        <v>11278</v>
      </c>
      <c r="C705" s="162"/>
      <c r="D705" s="179"/>
      <c r="E705" s="179"/>
      <c r="F705" s="244">
        <f t="shared" ca="1" si="20"/>
        <v>0</v>
      </c>
      <c r="G705" s="244">
        <f t="shared" ca="1" si="21"/>
        <v>0</v>
      </c>
    </row>
    <row r="706" spans="1:7" ht="15">
      <c r="A706" s="177" t="s">
        <v>11279</v>
      </c>
      <c r="B706" s="186" t="s">
        <v>10022</v>
      </c>
      <c r="C706" s="162"/>
      <c r="D706" s="179"/>
      <c r="E706" s="179"/>
      <c r="F706" s="244">
        <f t="shared" ca="1" si="20"/>
        <v>0</v>
      </c>
      <c r="G706" s="244">
        <f t="shared" ca="1" si="21"/>
        <v>0</v>
      </c>
    </row>
    <row r="707" spans="1:7" ht="15">
      <c r="A707" s="177" t="s">
        <v>13514</v>
      </c>
      <c r="B707" s="186" t="s">
        <v>13515</v>
      </c>
      <c r="C707" s="162"/>
      <c r="D707" s="179"/>
      <c r="E707" s="179"/>
      <c r="F707" s="244">
        <f t="shared" ca="1" si="20"/>
        <v>0</v>
      </c>
      <c r="G707" s="244">
        <f t="shared" ca="1" si="21"/>
        <v>0</v>
      </c>
    </row>
    <row r="708" spans="1:7" ht="15">
      <c r="A708" s="177" t="s">
        <v>11280</v>
      </c>
      <c r="B708" s="186" t="s">
        <v>10024</v>
      </c>
      <c r="C708" s="162"/>
      <c r="D708" s="179"/>
      <c r="E708" s="179"/>
      <c r="F708" s="244">
        <f t="shared" ca="1" si="20"/>
        <v>0</v>
      </c>
      <c r="G708" s="244">
        <f t="shared" ca="1" si="21"/>
        <v>0</v>
      </c>
    </row>
    <row r="709" spans="1:7" ht="15">
      <c r="A709" s="177" t="s">
        <v>11281</v>
      </c>
      <c r="B709" s="186" t="s">
        <v>10182</v>
      </c>
      <c r="C709" s="162"/>
      <c r="D709" s="179"/>
      <c r="E709" s="179"/>
      <c r="F709" s="244">
        <f t="shared" ca="1" si="20"/>
        <v>0</v>
      </c>
      <c r="G709" s="244">
        <f t="shared" ca="1" si="21"/>
        <v>0</v>
      </c>
    </row>
    <row r="710" spans="1:7" ht="15">
      <c r="A710" s="177" t="s">
        <v>11282</v>
      </c>
      <c r="B710" s="186" t="s">
        <v>10184</v>
      </c>
      <c r="C710" s="162"/>
      <c r="D710" s="179"/>
      <c r="E710" s="179"/>
      <c r="F710" s="244">
        <f t="shared" ca="1" si="20"/>
        <v>0</v>
      </c>
      <c r="G710" s="244">
        <f t="shared" ca="1" si="21"/>
        <v>0</v>
      </c>
    </row>
    <row r="711" spans="1:7" ht="15">
      <c r="A711" s="177" t="s">
        <v>11283</v>
      </c>
      <c r="B711" s="186" t="s">
        <v>10186</v>
      </c>
      <c r="C711" s="162"/>
      <c r="D711" s="179"/>
      <c r="E711" s="179"/>
      <c r="F711" s="244">
        <f t="shared" ca="1" si="20"/>
        <v>0</v>
      </c>
      <c r="G711" s="244">
        <f t="shared" ca="1" si="21"/>
        <v>0</v>
      </c>
    </row>
    <row r="712" spans="1:7" ht="15">
      <c r="A712" s="177" t="s">
        <v>11284</v>
      </c>
      <c r="B712" s="186" t="s">
        <v>11285</v>
      </c>
      <c r="C712" s="162"/>
      <c r="D712" s="179"/>
      <c r="E712" s="179"/>
      <c r="F712" s="244">
        <f t="shared" ca="1" si="20"/>
        <v>0</v>
      </c>
      <c r="G712" s="244">
        <f t="shared" ca="1" si="21"/>
        <v>0</v>
      </c>
    </row>
    <row r="713" spans="1:7" ht="15">
      <c r="A713" s="177" t="s">
        <v>11286</v>
      </c>
      <c r="B713" s="186" t="s">
        <v>11287</v>
      </c>
      <c r="C713" s="162"/>
      <c r="D713" s="179"/>
      <c r="E713" s="179"/>
      <c r="F713" s="244">
        <f t="shared" ca="1" si="20"/>
        <v>0</v>
      </c>
      <c r="G713" s="244">
        <f t="shared" ca="1" si="21"/>
        <v>0</v>
      </c>
    </row>
    <row r="714" spans="1:7" ht="15">
      <c r="A714" s="177" t="s">
        <v>11288</v>
      </c>
      <c r="B714" s="186" t="s">
        <v>11289</v>
      </c>
      <c r="C714" s="162"/>
      <c r="D714" s="179"/>
      <c r="E714" s="179"/>
      <c r="F714" s="244">
        <f t="shared" ref="F714:F777" ca="1" si="22">IFERROR(OFFSET(F714,0,-1)/OFFSET(F714,0,-3),)</f>
        <v>0</v>
      </c>
      <c r="G714" s="244">
        <f t="shared" ref="G714:G777" ca="1" si="23">IFERROR(OFFSET(F714,0,-1)/OFFSET(F714,0,-2),)</f>
        <v>0</v>
      </c>
    </row>
    <row r="715" spans="1:7" ht="15">
      <c r="A715" s="177" t="s">
        <v>11290</v>
      </c>
      <c r="B715" s="186" t="s">
        <v>10271</v>
      </c>
      <c r="C715" s="162"/>
      <c r="D715" s="179"/>
      <c r="E715" s="179"/>
      <c r="F715" s="244">
        <f t="shared" ca="1" si="22"/>
        <v>0</v>
      </c>
      <c r="G715" s="244">
        <f t="shared" ca="1" si="23"/>
        <v>0</v>
      </c>
    </row>
    <row r="716" spans="1:7" ht="15">
      <c r="A716" s="177" t="s">
        <v>11291</v>
      </c>
      <c r="B716" s="186" t="s">
        <v>11292</v>
      </c>
      <c r="C716" s="162"/>
      <c r="D716" s="179"/>
      <c r="E716" s="179"/>
      <c r="F716" s="244">
        <f t="shared" ca="1" si="22"/>
        <v>0</v>
      </c>
      <c r="G716" s="244">
        <f t="shared" ca="1" si="23"/>
        <v>0</v>
      </c>
    </row>
    <row r="717" spans="1:7" ht="15">
      <c r="A717" s="177" t="s">
        <v>11293</v>
      </c>
      <c r="B717" s="186" t="s">
        <v>10200</v>
      </c>
      <c r="C717" s="162"/>
      <c r="D717" s="179"/>
      <c r="E717" s="179"/>
      <c r="F717" s="244">
        <f t="shared" ca="1" si="22"/>
        <v>0</v>
      </c>
      <c r="G717" s="244">
        <f t="shared" ca="1" si="23"/>
        <v>0</v>
      </c>
    </row>
    <row r="718" spans="1:7" ht="15">
      <c r="A718" s="177" t="s">
        <v>11294</v>
      </c>
      <c r="B718" s="186" t="s">
        <v>11295</v>
      </c>
      <c r="C718" s="162"/>
      <c r="D718" s="179"/>
      <c r="E718" s="179"/>
      <c r="F718" s="244">
        <f t="shared" ca="1" si="22"/>
        <v>0</v>
      </c>
      <c r="G718" s="244">
        <f t="shared" ca="1" si="23"/>
        <v>0</v>
      </c>
    </row>
    <row r="719" spans="1:7" ht="15">
      <c r="A719" s="177" t="s">
        <v>11296</v>
      </c>
      <c r="B719" s="186" t="s">
        <v>10028</v>
      </c>
      <c r="C719" s="162"/>
      <c r="D719" s="179"/>
      <c r="E719" s="179"/>
      <c r="F719" s="244">
        <f t="shared" ca="1" si="22"/>
        <v>0</v>
      </c>
      <c r="G719" s="244">
        <f t="shared" ca="1" si="23"/>
        <v>0</v>
      </c>
    </row>
    <row r="720" spans="1:7" ht="15">
      <c r="A720" s="177" t="s">
        <v>11297</v>
      </c>
      <c r="B720" s="186" t="s">
        <v>10182</v>
      </c>
      <c r="C720" s="162">
        <v>150</v>
      </c>
      <c r="D720" s="179">
        <v>146</v>
      </c>
      <c r="E720" s="179">
        <v>783</v>
      </c>
      <c r="F720" s="244">
        <f t="shared" ca="1" si="22"/>
        <v>5.22</v>
      </c>
      <c r="G720" s="244">
        <f t="shared" ca="1" si="23"/>
        <v>5.3630136986301373</v>
      </c>
    </row>
    <row r="721" spans="1:7" ht="15">
      <c r="A721" s="177" t="s">
        <v>11298</v>
      </c>
      <c r="B721" s="186" t="s">
        <v>10184</v>
      </c>
      <c r="C721" s="162"/>
      <c r="D721" s="179"/>
      <c r="E721" s="179"/>
      <c r="F721" s="244">
        <f t="shared" ca="1" si="22"/>
        <v>0</v>
      </c>
      <c r="G721" s="244">
        <f t="shared" ca="1" si="23"/>
        <v>0</v>
      </c>
    </row>
    <row r="722" spans="1:7" ht="15">
      <c r="A722" s="177" t="s">
        <v>11299</v>
      </c>
      <c r="B722" s="186" t="s">
        <v>10186</v>
      </c>
      <c r="C722" s="162"/>
      <c r="D722" s="179"/>
      <c r="E722" s="179"/>
      <c r="F722" s="244">
        <f t="shared" ca="1" si="22"/>
        <v>0</v>
      </c>
      <c r="G722" s="244">
        <f t="shared" ca="1" si="23"/>
        <v>0</v>
      </c>
    </row>
    <row r="723" spans="1:7" ht="15">
      <c r="A723" s="177" t="s">
        <v>11300</v>
      </c>
      <c r="B723" s="186" t="s">
        <v>11301</v>
      </c>
      <c r="C723" s="162">
        <v>236</v>
      </c>
      <c r="D723" s="179">
        <v>212</v>
      </c>
      <c r="E723" s="179">
        <v>212</v>
      </c>
      <c r="F723" s="244">
        <f t="shared" ca="1" si="22"/>
        <v>0.89830508474576276</v>
      </c>
      <c r="G723" s="244">
        <f t="shared" ca="1" si="23"/>
        <v>1</v>
      </c>
    </row>
    <row r="724" spans="1:7" ht="15">
      <c r="A724" s="177" t="s">
        <v>11302</v>
      </c>
      <c r="B724" s="186" t="s">
        <v>11303</v>
      </c>
      <c r="C724" s="162"/>
      <c r="D724" s="179"/>
      <c r="E724" s="179"/>
      <c r="F724" s="244">
        <f t="shared" ca="1" si="22"/>
        <v>0</v>
      </c>
      <c r="G724" s="244">
        <f t="shared" ca="1" si="23"/>
        <v>0</v>
      </c>
    </row>
    <row r="725" spans="1:7" ht="15">
      <c r="A725" s="177" t="s">
        <v>11304</v>
      </c>
      <c r="B725" s="186" t="s">
        <v>11305</v>
      </c>
      <c r="C725" s="162">
        <v>80</v>
      </c>
      <c r="D725" s="179">
        <v>50</v>
      </c>
      <c r="E725" s="179">
        <v>73</v>
      </c>
      <c r="F725" s="244">
        <f t="shared" ca="1" si="22"/>
        <v>0.91249999999999998</v>
      </c>
      <c r="G725" s="244">
        <f t="shared" ca="1" si="23"/>
        <v>1.46</v>
      </c>
    </row>
    <row r="726" spans="1:7" ht="15">
      <c r="A726" s="177" t="s">
        <v>11306</v>
      </c>
      <c r="B726" s="186" t="s">
        <v>11307</v>
      </c>
      <c r="C726" s="162">
        <v>24</v>
      </c>
      <c r="D726" s="179">
        <v>24</v>
      </c>
      <c r="E726" s="179">
        <v>25</v>
      </c>
      <c r="F726" s="244">
        <f t="shared" ca="1" si="22"/>
        <v>1.0416666666666667</v>
      </c>
      <c r="G726" s="244">
        <f t="shared" ca="1" si="23"/>
        <v>1.0416666666666667</v>
      </c>
    </row>
    <row r="727" spans="1:7" ht="15">
      <c r="A727" s="177" t="s">
        <v>11308</v>
      </c>
      <c r="B727" s="186" t="s">
        <v>11309</v>
      </c>
      <c r="C727" s="162">
        <v>184</v>
      </c>
      <c r="D727" s="179">
        <v>196</v>
      </c>
      <c r="E727" s="179">
        <v>144</v>
      </c>
      <c r="F727" s="244">
        <f t="shared" ca="1" si="22"/>
        <v>0.78260869565217395</v>
      </c>
      <c r="G727" s="244">
        <f t="shared" ca="1" si="23"/>
        <v>0.73469387755102045</v>
      </c>
    </row>
    <row r="728" spans="1:7" ht="15">
      <c r="A728" s="177" t="s">
        <v>11310</v>
      </c>
      <c r="B728" s="186" t="s">
        <v>11311</v>
      </c>
      <c r="C728" s="162">
        <v>5</v>
      </c>
      <c r="D728" s="179">
        <v>5</v>
      </c>
      <c r="E728" s="179"/>
      <c r="F728" s="244">
        <f t="shared" ca="1" si="22"/>
        <v>0</v>
      </c>
      <c r="G728" s="244">
        <f t="shared" ca="1" si="23"/>
        <v>0</v>
      </c>
    </row>
    <row r="729" spans="1:7" ht="15">
      <c r="A729" s="177" t="s">
        <v>11312</v>
      </c>
      <c r="B729" s="186" t="s">
        <v>11313</v>
      </c>
      <c r="C729" s="162">
        <v>105</v>
      </c>
      <c r="D729" s="179">
        <v>102</v>
      </c>
      <c r="E729" s="179">
        <v>136</v>
      </c>
      <c r="F729" s="244">
        <f t="shared" ca="1" si="22"/>
        <v>1.2952380952380953</v>
      </c>
      <c r="G729" s="244">
        <f t="shared" ca="1" si="23"/>
        <v>1.3333333333333333</v>
      </c>
    </row>
    <row r="730" spans="1:7" ht="15">
      <c r="A730" s="177" t="s">
        <v>11314</v>
      </c>
      <c r="B730" s="186" t="s">
        <v>10034</v>
      </c>
      <c r="C730" s="162"/>
      <c r="D730" s="179"/>
      <c r="E730" s="179"/>
      <c r="F730" s="244">
        <f t="shared" ca="1" si="22"/>
        <v>0</v>
      </c>
      <c r="G730" s="244">
        <f t="shared" ca="1" si="23"/>
        <v>0</v>
      </c>
    </row>
    <row r="731" spans="1:7" ht="15">
      <c r="A731" s="177" t="s">
        <v>11315</v>
      </c>
      <c r="B731" s="186" t="s">
        <v>11316</v>
      </c>
      <c r="C731" s="162">
        <v>5067</v>
      </c>
      <c r="D731" s="179">
        <v>2001</v>
      </c>
      <c r="E731" s="179">
        <v>8595</v>
      </c>
      <c r="F731" s="244">
        <f t="shared" ca="1" si="22"/>
        <v>1.6962699822380107</v>
      </c>
      <c r="G731" s="244">
        <f t="shared" ca="1" si="23"/>
        <v>4.2953523238380811</v>
      </c>
    </row>
    <row r="732" spans="1:7" ht="15">
      <c r="A732" s="177" t="s">
        <v>11317</v>
      </c>
      <c r="B732" s="186" t="s">
        <v>11318</v>
      </c>
      <c r="C732" s="162">
        <v>562</v>
      </c>
      <c r="D732" s="179">
        <v>871</v>
      </c>
      <c r="E732" s="179">
        <v>1805</v>
      </c>
      <c r="F732" s="244">
        <f t="shared" ca="1" si="22"/>
        <v>3.2117437722419928</v>
      </c>
      <c r="G732" s="244">
        <f t="shared" ca="1" si="23"/>
        <v>2.0723306544202065</v>
      </c>
    </row>
    <row r="733" spans="1:7" ht="15">
      <c r="A733" s="177" t="s">
        <v>11319</v>
      </c>
      <c r="B733" s="186" t="s">
        <v>10038</v>
      </c>
      <c r="C733" s="162">
        <v>2211</v>
      </c>
      <c r="D733" s="179">
        <v>3083</v>
      </c>
      <c r="E733" s="179">
        <v>2399</v>
      </c>
      <c r="F733" s="244">
        <f t="shared" ca="1" si="22"/>
        <v>1.0850293984622343</v>
      </c>
      <c r="G733" s="244">
        <f t="shared" ca="1" si="23"/>
        <v>0.77813817710022704</v>
      </c>
    </row>
    <row r="734" spans="1:7" ht="15">
      <c r="A734" s="177" t="s">
        <v>11320</v>
      </c>
      <c r="B734" s="186" t="s">
        <v>10040</v>
      </c>
      <c r="C734" s="162"/>
      <c r="D734" s="179">
        <v>5</v>
      </c>
      <c r="E734" s="179"/>
      <c r="F734" s="244">
        <f t="shared" ca="1" si="22"/>
        <v>0</v>
      </c>
      <c r="G734" s="244">
        <f t="shared" ca="1" si="23"/>
        <v>0</v>
      </c>
    </row>
    <row r="735" spans="1:7" ht="15">
      <c r="A735" s="177" t="s">
        <v>11321</v>
      </c>
      <c r="B735" s="186" t="s">
        <v>10042</v>
      </c>
      <c r="C735" s="162">
        <v>104</v>
      </c>
      <c r="D735" s="179">
        <v>104</v>
      </c>
      <c r="E735" s="179">
        <v>100</v>
      </c>
      <c r="F735" s="244">
        <f t="shared" ca="1" si="22"/>
        <v>0.96153846153846156</v>
      </c>
      <c r="G735" s="244">
        <f t="shared" ca="1" si="23"/>
        <v>0.96153846153846156</v>
      </c>
    </row>
    <row r="736" spans="1:7" ht="15">
      <c r="A736" s="177" t="s">
        <v>11326</v>
      </c>
      <c r="B736" s="186" t="s">
        <v>11327</v>
      </c>
      <c r="C736" s="162"/>
      <c r="D736" s="179"/>
      <c r="E736" s="179"/>
      <c r="F736" s="244">
        <f t="shared" ca="1" si="22"/>
        <v>0</v>
      </c>
      <c r="G736" s="244">
        <f t="shared" ca="1" si="23"/>
        <v>0</v>
      </c>
    </row>
    <row r="737" spans="1:7" ht="15">
      <c r="A737" s="177" t="s">
        <v>11328</v>
      </c>
      <c r="B737" s="186" t="s">
        <v>11329</v>
      </c>
      <c r="C737" s="162"/>
      <c r="D737" s="179"/>
      <c r="E737" s="179"/>
      <c r="F737" s="244">
        <f t="shared" ca="1" si="22"/>
        <v>0</v>
      </c>
      <c r="G737" s="244">
        <f t="shared" ca="1" si="23"/>
        <v>0</v>
      </c>
    </row>
    <row r="738" spans="1:7" ht="15">
      <c r="A738" s="177" t="s">
        <v>11330</v>
      </c>
      <c r="B738" s="186" t="s">
        <v>11331</v>
      </c>
      <c r="C738" s="162">
        <v>139</v>
      </c>
      <c r="D738" s="179">
        <v>58</v>
      </c>
      <c r="E738" s="179">
        <v>53</v>
      </c>
      <c r="F738" s="244">
        <f t="shared" ca="1" si="22"/>
        <v>0.38129496402877699</v>
      </c>
      <c r="G738" s="244">
        <f t="shared" ca="1" si="23"/>
        <v>0.91379310344827591</v>
      </c>
    </row>
    <row r="739" spans="1:7" ht="15">
      <c r="A739" s="177" t="s">
        <v>11332</v>
      </c>
      <c r="B739" s="186" t="s">
        <v>11333</v>
      </c>
      <c r="C739" s="162">
        <v>38</v>
      </c>
      <c r="D739" s="179">
        <v>44</v>
      </c>
      <c r="E739" s="179">
        <v>32</v>
      </c>
      <c r="F739" s="244">
        <f t="shared" ca="1" si="22"/>
        <v>0.84210526315789469</v>
      </c>
      <c r="G739" s="244">
        <f t="shared" ca="1" si="23"/>
        <v>0.72727272727272729</v>
      </c>
    </row>
    <row r="740" spans="1:7" ht="15">
      <c r="A740" s="177" t="s">
        <v>11334</v>
      </c>
      <c r="B740" s="186" t="s">
        <v>11335</v>
      </c>
      <c r="C740" s="162"/>
      <c r="D740" s="179"/>
      <c r="E740" s="179"/>
      <c r="F740" s="244">
        <f t="shared" ca="1" si="22"/>
        <v>0</v>
      </c>
      <c r="G740" s="244">
        <f t="shared" ca="1" si="23"/>
        <v>0</v>
      </c>
    </row>
    <row r="741" spans="1:7" ht="15">
      <c r="A741" s="177" t="s">
        <v>11336</v>
      </c>
      <c r="B741" s="186" t="s">
        <v>11337</v>
      </c>
      <c r="C741" s="162"/>
      <c r="D741" s="179"/>
      <c r="E741" s="179"/>
      <c r="F741" s="244">
        <f t="shared" ca="1" si="22"/>
        <v>0</v>
      </c>
      <c r="G741" s="244">
        <f t="shared" ca="1" si="23"/>
        <v>0</v>
      </c>
    </row>
    <row r="742" spans="1:7" ht="15">
      <c r="A742" s="177" t="s">
        <v>11338</v>
      </c>
      <c r="B742" s="186" t="s">
        <v>11339</v>
      </c>
      <c r="C742" s="162"/>
      <c r="D742" s="179"/>
      <c r="E742" s="179"/>
      <c r="F742" s="244">
        <f t="shared" ca="1" si="22"/>
        <v>0</v>
      </c>
      <c r="G742" s="244">
        <f t="shared" ca="1" si="23"/>
        <v>0</v>
      </c>
    </row>
    <row r="743" spans="1:7" ht="15">
      <c r="A743" s="177" t="s">
        <v>11340</v>
      </c>
      <c r="B743" s="186" t="s">
        <v>11341</v>
      </c>
      <c r="C743" s="162"/>
      <c r="D743" s="179"/>
      <c r="E743" s="179"/>
      <c r="F743" s="244">
        <f t="shared" ca="1" si="22"/>
        <v>0</v>
      </c>
      <c r="G743" s="244">
        <f t="shared" ca="1" si="23"/>
        <v>0</v>
      </c>
    </row>
    <row r="744" spans="1:7" ht="15">
      <c r="A744" s="177" t="s">
        <v>11342</v>
      </c>
      <c r="B744" s="186" t="s">
        <v>11343</v>
      </c>
      <c r="C744" s="162">
        <v>21</v>
      </c>
      <c r="D744" s="179">
        <v>33</v>
      </c>
      <c r="E744" s="179"/>
      <c r="F744" s="244">
        <f t="shared" ca="1" si="22"/>
        <v>0</v>
      </c>
      <c r="G744" s="244">
        <f t="shared" ca="1" si="23"/>
        <v>0</v>
      </c>
    </row>
    <row r="745" spans="1:7" ht="15">
      <c r="A745" s="177" t="s">
        <v>11344</v>
      </c>
      <c r="B745" s="186" t="s">
        <v>11345</v>
      </c>
      <c r="C745" s="162"/>
      <c r="D745" s="179">
        <v>706</v>
      </c>
      <c r="E745" s="179"/>
      <c r="F745" s="244">
        <f t="shared" ca="1" si="22"/>
        <v>0</v>
      </c>
      <c r="G745" s="244">
        <f t="shared" ca="1" si="23"/>
        <v>0</v>
      </c>
    </row>
    <row r="746" spans="1:7" ht="15">
      <c r="A746" s="177" t="s">
        <v>11346</v>
      </c>
      <c r="B746" s="186" t="s">
        <v>11347</v>
      </c>
      <c r="C746" s="162"/>
      <c r="D746" s="179"/>
      <c r="E746" s="179"/>
      <c r="F746" s="244">
        <f t="shared" ca="1" si="22"/>
        <v>0</v>
      </c>
      <c r="G746" s="244">
        <f t="shared" ca="1" si="23"/>
        <v>0</v>
      </c>
    </row>
    <row r="747" spans="1:7" ht="15">
      <c r="A747" s="177" t="s">
        <v>11348</v>
      </c>
      <c r="B747" s="186" t="s">
        <v>11349</v>
      </c>
      <c r="C747" s="162">
        <v>236</v>
      </c>
      <c r="D747" s="179">
        <v>14</v>
      </c>
      <c r="E747" s="179">
        <v>517</v>
      </c>
      <c r="F747" s="244">
        <f t="shared" ca="1" si="22"/>
        <v>2.1906779661016951</v>
      </c>
      <c r="G747" s="244">
        <f t="shared" ca="1" si="23"/>
        <v>36.928571428571431</v>
      </c>
    </row>
    <row r="748" spans="1:7" ht="15">
      <c r="A748" s="177" t="s">
        <v>11350</v>
      </c>
      <c r="B748" s="186" t="s">
        <v>11351</v>
      </c>
      <c r="C748" s="162"/>
      <c r="D748" s="179"/>
      <c r="E748" s="179"/>
      <c r="F748" s="244">
        <f t="shared" ca="1" si="22"/>
        <v>0</v>
      </c>
      <c r="G748" s="244">
        <f t="shared" ca="1" si="23"/>
        <v>0</v>
      </c>
    </row>
    <row r="749" spans="1:7" ht="15">
      <c r="A749" s="177" t="s">
        <v>11352</v>
      </c>
      <c r="B749" s="186" t="s">
        <v>11353</v>
      </c>
      <c r="C749" s="162"/>
      <c r="D749" s="179"/>
      <c r="E749" s="179"/>
      <c r="F749" s="244">
        <f t="shared" ca="1" si="22"/>
        <v>0</v>
      </c>
      <c r="G749" s="244">
        <f t="shared" ca="1" si="23"/>
        <v>0</v>
      </c>
    </row>
    <row r="750" spans="1:7" ht="15">
      <c r="A750" s="177" t="s">
        <v>11354</v>
      </c>
      <c r="B750" s="186" t="s">
        <v>11355</v>
      </c>
      <c r="C750" s="162"/>
      <c r="D750" s="179"/>
      <c r="E750" s="179">
        <v>112</v>
      </c>
      <c r="F750" s="244">
        <f t="shared" ca="1" si="22"/>
        <v>0</v>
      </c>
      <c r="G750" s="244">
        <f t="shared" ca="1" si="23"/>
        <v>0</v>
      </c>
    </row>
    <row r="751" spans="1:7" ht="15">
      <c r="A751" s="177" t="s">
        <v>31</v>
      </c>
      <c r="B751" s="186" t="s">
        <v>11356</v>
      </c>
      <c r="C751" s="162">
        <v>12</v>
      </c>
      <c r="D751" s="179">
        <v>12</v>
      </c>
      <c r="E751" s="179">
        <v>5</v>
      </c>
      <c r="F751" s="244">
        <f t="shared" ca="1" si="22"/>
        <v>0.41666666666666669</v>
      </c>
      <c r="G751" s="244">
        <f t="shared" ca="1" si="23"/>
        <v>0.41666666666666669</v>
      </c>
    </row>
    <row r="752" spans="1:7" ht="15">
      <c r="A752" s="177" t="s">
        <v>32</v>
      </c>
      <c r="B752" s="186" t="s">
        <v>11357</v>
      </c>
      <c r="C752" s="162"/>
      <c r="D752" s="179"/>
      <c r="E752" s="179"/>
      <c r="F752" s="244">
        <f t="shared" ca="1" si="22"/>
        <v>0</v>
      </c>
      <c r="G752" s="244">
        <f t="shared" ca="1" si="23"/>
        <v>0</v>
      </c>
    </row>
    <row r="753" spans="1:7" ht="15">
      <c r="A753" s="177" t="s">
        <v>11358</v>
      </c>
      <c r="B753" s="186" t="s">
        <v>11359</v>
      </c>
      <c r="C753" s="162"/>
      <c r="D753" s="179"/>
      <c r="E753" s="179">
        <v>60</v>
      </c>
      <c r="F753" s="244">
        <f t="shared" ca="1" si="22"/>
        <v>0</v>
      </c>
      <c r="G753" s="244">
        <f t="shared" ca="1" si="23"/>
        <v>0</v>
      </c>
    </row>
    <row r="754" spans="1:7" ht="15">
      <c r="A754" s="177" t="s">
        <v>11360</v>
      </c>
      <c r="B754" s="186" t="s">
        <v>11361</v>
      </c>
      <c r="C754" s="162"/>
      <c r="D754" s="179"/>
      <c r="E754" s="179"/>
      <c r="F754" s="244">
        <f t="shared" ca="1" si="22"/>
        <v>0</v>
      </c>
      <c r="G754" s="244">
        <f t="shared" ca="1" si="23"/>
        <v>0</v>
      </c>
    </row>
    <row r="755" spans="1:7" ht="15">
      <c r="A755" s="177" t="s">
        <v>33</v>
      </c>
      <c r="B755" s="186" t="s">
        <v>11362</v>
      </c>
      <c r="C755" s="162">
        <v>706</v>
      </c>
      <c r="D755" s="179">
        <v>84</v>
      </c>
      <c r="E755" s="179">
        <v>73</v>
      </c>
      <c r="F755" s="244">
        <f t="shared" ca="1" si="22"/>
        <v>0.10339943342776203</v>
      </c>
      <c r="G755" s="244">
        <f t="shared" ca="1" si="23"/>
        <v>0.86904761904761907</v>
      </c>
    </row>
    <row r="756" spans="1:7" ht="15">
      <c r="A756" s="177" t="s">
        <v>11363</v>
      </c>
      <c r="B756" s="186" t="s">
        <v>11364</v>
      </c>
      <c r="C756" s="162">
        <v>2690</v>
      </c>
      <c r="D756" s="179">
        <v>4020</v>
      </c>
      <c r="E756" s="179">
        <v>14420</v>
      </c>
      <c r="F756" s="244">
        <f t="shared" ca="1" si="22"/>
        <v>5.3605947955390336</v>
      </c>
      <c r="G756" s="244">
        <f t="shared" ca="1" si="23"/>
        <v>3.5870646766169156</v>
      </c>
    </row>
    <row r="757" spans="1:7" ht="15">
      <c r="A757" s="177" t="s">
        <v>11365</v>
      </c>
      <c r="B757" s="186" t="s">
        <v>10182</v>
      </c>
      <c r="C757" s="162">
        <v>292</v>
      </c>
      <c r="D757" s="179">
        <v>402</v>
      </c>
      <c r="E757" s="179">
        <v>492</v>
      </c>
      <c r="F757" s="244">
        <f t="shared" ca="1" si="22"/>
        <v>1.6849315068493151</v>
      </c>
      <c r="G757" s="244">
        <f t="shared" ca="1" si="23"/>
        <v>1.2238805970149254</v>
      </c>
    </row>
    <row r="758" spans="1:7" ht="15">
      <c r="A758" s="177" t="s">
        <v>11366</v>
      </c>
      <c r="B758" s="186" t="s">
        <v>10184</v>
      </c>
      <c r="C758" s="162"/>
      <c r="D758" s="179"/>
      <c r="E758" s="179"/>
      <c r="F758" s="244">
        <f t="shared" ca="1" si="22"/>
        <v>0</v>
      </c>
      <c r="G758" s="244">
        <f t="shared" ca="1" si="23"/>
        <v>0</v>
      </c>
    </row>
    <row r="759" spans="1:7" ht="15">
      <c r="A759" s="177" t="s">
        <v>11367</v>
      </c>
      <c r="B759" s="186" t="s">
        <v>10186</v>
      </c>
      <c r="C759" s="162"/>
      <c r="D759" s="179"/>
      <c r="E759" s="179"/>
      <c r="F759" s="244">
        <f t="shared" ca="1" si="22"/>
        <v>0</v>
      </c>
      <c r="G759" s="244">
        <f t="shared" ca="1" si="23"/>
        <v>0</v>
      </c>
    </row>
    <row r="760" spans="1:7" ht="15">
      <c r="A760" s="177" t="s">
        <v>11368</v>
      </c>
      <c r="B760" s="186" t="s">
        <v>11369</v>
      </c>
      <c r="C760" s="162">
        <v>535</v>
      </c>
      <c r="D760" s="179">
        <v>453</v>
      </c>
      <c r="E760" s="179">
        <v>511</v>
      </c>
      <c r="F760" s="244">
        <f t="shared" ca="1" si="22"/>
        <v>0.95514018691588787</v>
      </c>
      <c r="G760" s="244">
        <f t="shared" ca="1" si="23"/>
        <v>1.1280353200883002</v>
      </c>
    </row>
    <row r="761" spans="1:7" ht="15">
      <c r="A761" s="177" t="s">
        <v>11370</v>
      </c>
      <c r="B761" s="186" t="s">
        <v>11371</v>
      </c>
      <c r="C761" s="162">
        <v>190</v>
      </c>
      <c r="D761" s="179">
        <v>133</v>
      </c>
      <c r="E761" s="179">
        <v>97</v>
      </c>
      <c r="F761" s="244">
        <f t="shared" ca="1" si="22"/>
        <v>0.51052631578947372</v>
      </c>
      <c r="G761" s="244">
        <f t="shared" ca="1" si="23"/>
        <v>0.72932330827067671</v>
      </c>
    </row>
    <row r="762" spans="1:7" ht="15">
      <c r="A762" s="177" t="s">
        <v>11372</v>
      </c>
      <c r="B762" s="186" t="s">
        <v>11373</v>
      </c>
      <c r="C762" s="162"/>
      <c r="D762" s="179"/>
      <c r="E762" s="179"/>
      <c r="F762" s="244">
        <f t="shared" ca="1" si="22"/>
        <v>0</v>
      </c>
      <c r="G762" s="244">
        <f t="shared" ca="1" si="23"/>
        <v>0</v>
      </c>
    </row>
    <row r="763" spans="1:7" ht="15">
      <c r="A763" s="177" t="s">
        <v>11374</v>
      </c>
      <c r="B763" s="186" t="s">
        <v>11375</v>
      </c>
      <c r="C763" s="162">
        <v>19</v>
      </c>
      <c r="D763" s="179"/>
      <c r="E763" s="179"/>
      <c r="F763" s="244">
        <f t="shared" ca="1" si="22"/>
        <v>0</v>
      </c>
      <c r="G763" s="244">
        <f t="shared" ca="1" si="23"/>
        <v>0</v>
      </c>
    </row>
    <row r="764" spans="1:7" ht="15">
      <c r="A764" s="177" t="s">
        <v>11376</v>
      </c>
      <c r="B764" s="186" t="s">
        <v>11377</v>
      </c>
      <c r="C764" s="162"/>
      <c r="D764" s="179"/>
      <c r="E764" s="179"/>
      <c r="F764" s="244">
        <f t="shared" ca="1" si="22"/>
        <v>0</v>
      </c>
      <c r="G764" s="244">
        <f t="shared" ca="1" si="23"/>
        <v>0</v>
      </c>
    </row>
    <row r="765" spans="1:7" ht="15">
      <c r="A765" s="177" t="s">
        <v>11378</v>
      </c>
      <c r="B765" s="186" t="s">
        <v>11379</v>
      </c>
      <c r="C765" s="162">
        <v>1</v>
      </c>
      <c r="D765" s="179"/>
      <c r="E765" s="179">
        <v>39</v>
      </c>
      <c r="F765" s="244">
        <f t="shared" ca="1" si="22"/>
        <v>39</v>
      </c>
      <c r="G765" s="244">
        <f t="shared" ca="1" si="23"/>
        <v>0</v>
      </c>
    </row>
    <row r="766" spans="1:7" ht="15">
      <c r="A766" s="177" t="s">
        <v>11380</v>
      </c>
      <c r="B766" s="186" t="s">
        <v>11381</v>
      </c>
      <c r="C766" s="162">
        <v>20</v>
      </c>
      <c r="D766" s="179">
        <v>20</v>
      </c>
      <c r="E766" s="179">
        <v>30</v>
      </c>
      <c r="F766" s="244">
        <f t="shared" ca="1" si="22"/>
        <v>1.5</v>
      </c>
      <c r="G766" s="244">
        <f t="shared" ca="1" si="23"/>
        <v>1.5</v>
      </c>
    </row>
    <row r="767" spans="1:7" ht="15">
      <c r="A767" s="177" t="s">
        <v>11382</v>
      </c>
      <c r="B767" s="186" t="s">
        <v>11383</v>
      </c>
      <c r="C767" s="162"/>
      <c r="D767" s="179"/>
      <c r="E767" s="179"/>
      <c r="F767" s="244">
        <f t="shared" ca="1" si="22"/>
        <v>0</v>
      </c>
      <c r="G767" s="244">
        <f t="shared" ca="1" si="23"/>
        <v>0</v>
      </c>
    </row>
    <row r="768" spans="1:7" ht="15">
      <c r="A768" s="177" t="s">
        <v>11384</v>
      </c>
      <c r="B768" s="186" t="s">
        <v>11385</v>
      </c>
      <c r="C768" s="162"/>
      <c r="D768" s="179"/>
      <c r="E768" s="179"/>
      <c r="F768" s="244">
        <f t="shared" ca="1" si="22"/>
        <v>0</v>
      </c>
      <c r="G768" s="244">
        <f t="shared" ca="1" si="23"/>
        <v>0</v>
      </c>
    </row>
    <row r="769" spans="1:7" ht="15">
      <c r="A769" s="177" t="s">
        <v>11386</v>
      </c>
      <c r="B769" s="186" t="s">
        <v>9830</v>
      </c>
      <c r="C769" s="162"/>
      <c r="D769" s="179"/>
      <c r="E769" s="179"/>
      <c r="F769" s="244">
        <f t="shared" ca="1" si="22"/>
        <v>0</v>
      </c>
      <c r="G769" s="244">
        <f t="shared" ca="1" si="23"/>
        <v>0</v>
      </c>
    </row>
    <row r="770" spans="1:7" ht="15">
      <c r="A770" s="177" t="s">
        <v>11387</v>
      </c>
      <c r="B770" s="186" t="s">
        <v>11388</v>
      </c>
      <c r="C770" s="162">
        <v>13</v>
      </c>
      <c r="D770" s="179">
        <v>13</v>
      </c>
      <c r="E770" s="179">
        <v>45</v>
      </c>
      <c r="F770" s="244">
        <f t="shared" ca="1" si="22"/>
        <v>3.4615384615384617</v>
      </c>
      <c r="G770" s="244">
        <f t="shared" ca="1" si="23"/>
        <v>3.4615384615384617</v>
      </c>
    </row>
    <row r="771" spans="1:7" ht="15">
      <c r="A771" s="177" t="s">
        <v>11389</v>
      </c>
      <c r="B771" s="186" t="s">
        <v>11390</v>
      </c>
      <c r="C771" s="162"/>
      <c r="D771" s="179"/>
      <c r="E771" s="179"/>
      <c r="F771" s="244">
        <f t="shared" ca="1" si="22"/>
        <v>0</v>
      </c>
      <c r="G771" s="244">
        <f t="shared" ca="1" si="23"/>
        <v>0</v>
      </c>
    </row>
    <row r="772" spans="1:7" ht="15">
      <c r="A772" s="177" t="s">
        <v>11391</v>
      </c>
      <c r="B772" s="186" t="s">
        <v>11392</v>
      </c>
      <c r="C772" s="162"/>
      <c r="D772" s="179"/>
      <c r="E772" s="179"/>
      <c r="F772" s="244">
        <f t="shared" ca="1" si="22"/>
        <v>0</v>
      </c>
      <c r="G772" s="244">
        <f t="shared" ca="1" si="23"/>
        <v>0</v>
      </c>
    </row>
    <row r="773" spans="1:7" ht="15">
      <c r="A773" s="177" t="s">
        <v>11393</v>
      </c>
      <c r="B773" s="186" t="s">
        <v>11394</v>
      </c>
      <c r="C773" s="162"/>
      <c r="D773" s="179"/>
      <c r="E773" s="179"/>
      <c r="F773" s="244">
        <f t="shared" ca="1" si="22"/>
        <v>0</v>
      </c>
      <c r="G773" s="244">
        <f t="shared" ca="1" si="23"/>
        <v>0</v>
      </c>
    </row>
    <row r="774" spans="1:7" ht="15">
      <c r="A774" s="177" t="s">
        <v>11395</v>
      </c>
      <c r="B774" s="186" t="s">
        <v>11396</v>
      </c>
      <c r="C774" s="162">
        <v>297</v>
      </c>
      <c r="D774" s="179">
        <v>316</v>
      </c>
      <c r="E774" s="179">
        <v>412</v>
      </c>
      <c r="F774" s="244">
        <f t="shared" ca="1" si="22"/>
        <v>1.3872053872053871</v>
      </c>
      <c r="G774" s="244">
        <f t="shared" ca="1" si="23"/>
        <v>1.3037974683544304</v>
      </c>
    </row>
    <row r="775" spans="1:7" ht="15">
      <c r="A775" s="177" t="s">
        <v>11397</v>
      </c>
      <c r="B775" s="186" t="s">
        <v>11398</v>
      </c>
      <c r="C775" s="162"/>
      <c r="D775" s="179"/>
      <c r="E775" s="179"/>
      <c r="F775" s="244">
        <f t="shared" ca="1" si="22"/>
        <v>0</v>
      </c>
      <c r="G775" s="244">
        <f t="shared" ca="1" si="23"/>
        <v>0</v>
      </c>
    </row>
    <row r="776" spans="1:7" ht="15">
      <c r="A776" s="177" t="s">
        <v>11399</v>
      </c>
      <c r="B776" s="186" t="s">
        <v>11339</v>
      </c>
      <c r="C776" s="162"/>
      <c r="D776" s="179"/>
      <c r="E776" s="179"/>
      <c r="F776" s="244">
        <f t="shared" ca="1" si="22"/>
        <v>0</v>
      </c>
      <c r="G776" s="244">
        <f t="shared" ca="1" si="23"/>
        <v>0</v>
      </c>
    </row>
    <row r="777" spans="1:7" ht="15">
      <c r="A777" s="177" t="s">
        <v>34</v>
      </c>
      <c r="B777" s="186" t="s">
        <v>11400</v>
      </c>
      <c r="C777" s="162"/>
      <c r="D777" s="179"/>
      <c r="E777" s="179"/>
      <c r="F777" s="244">
        <f t="shared" ca="1" si="22"/>
        <v>0</v>
      </c>
      <c r="G777" s="244">
        <f t="shared" ca="1" si="23"/>
        <v>0</v>
      </c>
    </row>
    <row r="778" spans="1:7" ht="15">
      <c r="A778" s="177" t="s">
        <v>11401</v>
      </c>
      <c r="B778" s="186" t="s">
        <v>11402</v>
      </c>
      <c r="C778" s="162">
        <v>219</v>
      </c>
      <c r="D778" s="179">
        <v>203</v>
      </c>
      <c r="E778" s="179">
        <v>152</v>
      </c>
      <c r="F778" s="244">
        <f t="shared" ref="F778:F841" ca="1" si="24">IFERROR(OFFSET(F778,0,-1)/OFFSET(F778,0,-3),)</f>
        <v>0.69406392694063923</v>
      </c>
      <c r="G778" s="244">
        <f t="shared" ref="G778:G841" ca="1" si="25">IFERROR(OFFSET(F778,0,-1)/OFFSET(F778,0,-2),)</f>
        <v>0.74876847290640391</v>
      </c>
    </row>
    <row r="779" spans="1:7" ht="15">
      <c r="A779" s="177" t="s">
        <v>11403</v>
      </c>
      <c r="B779" s="186" t="s">
        <v>10182</v>
      </c>
      <c r="C779" s="162">
        <v>376</v>
      </c>
      <c r="D779" s="179">
        <v>424</v>
      </c>
      <c r="E779" s="179">
        <v>396</v>
      </c>
      <c r="F779" s="244">
        <f t="shared" ca="1" si="24"/>
        <v>1.053191489361702</v>
      </c>
      <c r="G779" s="244">
        <f t="shared" ca="1" si="25"/>
        <v>0.93396226415094341</v>
      </c>
    </row>
    <row r="780" spans="1:7" ht="15">
      <c r="A780" s="177" t="s">
        <v>11404</v>
      </c>
      <c r="B780" s="186" t="s">
        <v>10184</v>
      </c>
      <c r="C780" s="162"/>
      <c r="D780" s="179"/>
      <c r="E780" s="179"/>
      <c r="F780" s="244">
        <f t="shared" ca="1" si="24"/>
        <v>0</v>
      </c>
      <c r="G780" s="244">
        <f t="shared" ca="1" si="25"/>
        <v>0</v>
      </c>
    </row>
    <row r="781" spans="1:7" ht="15">
      <c r="A781" s="177" t="s">
        <v>11405</v>
      </c>
      <c r="B781" s="186" t="s">
        <v>10186</v>
      </c>
      <c r="C781" s="162"/>
      <c r="D781" s="179"/>
      <c r="E781" s="179"/>
      <c r="F781" s="244">
        <f t="shared" ca="1" si="24"/>
        <v>0</v>
      </c>
      <c r="G781" s="244">
        <f t="shared" ca="1" si="25"/>
        <v>0</v>
      </c>
    </row>
    <row r="782" spans="1:7" ht="15">
      <c r="A782" s="177" t="s">
        <v>11406</v>
      </c>
      <c r="B782" s="186" t="s">
        <v>11407</v>
      </c>
      <c r="C782" s="162"/>
      <c r="D782" s="179"/>
      <c r="E782" s="179">
        <v>2</v>
      </c>
      <c r="F782" s="244">
        <f t="shared" ca="1" si="24"/>
        <v>0</v>
      </c>
      <c r="G782" s="244">
        <f t="shared" ca="1" si="25"/>
        <v>0</v>
      </c>
    </row>
    <row r="783" spans="1:7" ht="15">
      <c r="A783" s="177" t="s">
        <v>11408</v>
      </c>
      <c r="B783" s="186" t="s">
        <v>11409</v>
      </c>
      <c r="C783" s="162">
        <v>3307</v>
      </c>
      <c r="D783" s="179">
        <v>2386</v>
      </c>
      <c r="E783" s="179">
        <v>7822</v>
      </c>
      <c r="F783" s="244">
        <f t="shared" ca="1" si="24"/>
        <v>2.3652857574841244</v>
      </c>
      <c r="G783" s="244">
        <f t="shared" ca="1" si="25"/>
        <v>3.2782900251466889</v>
      </c>
    </row>
    <row r="784" spans="1:7" ht="15">
      <c r="A784" s="177" t="s">
        <v>11410</v>
      </c>
      <c r="B784" s="186" t="s">
        <v>11411</v>
      </c>
      <c r="C784" s="162">
        <v>98</v>
      </c>
      <c r="D784" s="179">
        <v>105</v>
      </c>
      <c r="E784" s="179">
        <v>102</v>
      </c>
      <c r="F784" s="244">
        <f t="shared" ca="1" si="24"/>
        <v>1.0408163265306123</v>
      </c>
      <c r="G784" s="244">
        <f t="shared" ca="1" si="25"/>
        <v>0.97142857142857142</v>
      </c>
    </row>
    <row r="785" spans="1:7" ht="15">
      <c r="A785" s="177" t="s">
        <v>11412</v>
      </c>
      <c r="B785" s="186" t="s">
        <v>11413</v>
      </c>
      <c r="C785" s="162"/>
      <c r="D785" s="179"/>
      <c r="E785" s="179"/>
      <c r="F785" s="244">
        <f t="shared" ca="1" si="24"/>
        <v>0</v>
      </c>
      <c r="G785" s="244">
        <f t="shared" ca="1" si="25"/>
        <v>0</v>
      </c>
    </row>
    <row r="786" spans="1:7" ht="15">
      <c r="A786" s="177" t="s">
        <v>11414</v>
      </c>
      <c r="B786" s="186" t="s">
        <v>11415</v>
      </c>
      <c r="C786" s="162"/>
      <c r="D786" s="179"/>
      <c r="E786" s="179"/>
      <c r="F786" s="244">
        <f t="shared" ca="1" si="24"/>
        <v>0</v>
      </c>
      <c r="G786" s="244">
        <f t="shared" ca="1" si="25"/>
        <v>0</v>
      </c>
    </row>
    <row r="787" spans="1:7" ht="15">
      <c r="A787" s="177" t="s">
        <v>11416</v>
      </c>
      <c r="B787" s="186" t="s">
        <v>11417</v>
      </c>
      <c r="C787" s="162"/>
      <c r="D787" s="179"/>
      <c r="E787" s="179"/>
      <c r="F787" s="244">
        <f t="shared" ca="1" si="24"/>
        <v>0</v>
      </c>
      <c r="G787" s="244">
        <f t="shared" ca="1" si="25"/>
        <v>0</v>
      </c>
    </row>
    <row r="788" spans="1:7" ht="15">
      <c r="A788" s="177" t="s">
        <v>11418</v>
      </c>
      <c r="B788" s="186" t="s">
        <v>11419</v>
      </c>
      <c r="C788" s="162">
        <v>3207</v>
      </c>
      <c r="D788" s="179">
        <v>3205</v>
      </c>
      <c r="E788" s="179">
        <v>1</v>
      </c>
      <c r="F788" s="244">
        <f t="shared" ca="1" si="24"/>
        <v>3.1181789834736512E-4</v>
      </c>
      <c r="G788" s="244">
        <f t="shared" ca="1" si="25"/>
        <v>3.1201248049921997E-4</v>
      </c>
    </row>
    <row r="789" spans="1:7" ht="15">
      <c r="A789" s="177" t="s">
        <v>11420</v>
      </c>
      <c r="B789" s="186" t="s">
        <v>11421</v>
      </c>
      <c r="C789" s="162">
        <v>13</v>
      </c>
      <c r="D789" s="179">
        <v>2</v>
      </c>
      <c r="E789" s="179">
        <v>7</v>
      </c>
      <c r="F789" s="244">
        <f t="shared" ca="1" si="24"/>
        <v>0.53846153846153844</v>
      </c>
      <c r="G789" s="244">
        <f t="shared" ca="1" si="25"/>
        <v>3.5</v>
      </c>
    </row>
    <row r="790" spans="1:7" ht="15">
      <c r="A790" s="177" t="s">
        <v>11422</v>
      </c>
      <c r="B790" s="186" t="s">
        <v>11423</v>
      </c>
      <c r="C790" s="162"/>
      <c r="D790" s="179"/>
      <c r="E790" s="179"/>
      <c r="F790" s="244">
        <f t="shared" ca="1" si="24"/>
        <v>0</v>
      </c>
      <c r="G790" s="244">
        <f t="shared" ca="1" si="25"/>
        <v>0</v>
      </c>
    </row>
    <row r="791" spans="1:7" ht="15">
      <c r="A791" s="177" t="s">
        <v>11424</v>
      </c>
      <c r="B791" s="186" t="s">
        <v>11425</v>
      </c>
      <c r="C791" s="162"/>
      <c r="D791" s="179"/>
      <c r="E791" s="179"/>
      <c r="F791" s="244">
        <f t="shared" ca="1" si="24"/>
        <v>0</v>
      </c>
      <c r="G791" s="244">
        <f t="shared" ca="1" si="25"/>
        <v>0</v>
      </c>
    </row>
    <row r="792" spans="1:7" ht="15">
      <c r="A792" s="177" t="s">
        <v>11426</v>
      </c>
      <c r="B792" s="186" t="s">
        <v>11427</v>
      </c>
      <c r="C792" s="162">
        <v>1899</v>
      </c>
      <c r="D792" s="179">
        <v>1442</v>
      </c>
      <c r="E792" s="179">
        <v>1264</v>
      </c>
      <c r="F792" s="244">
        <f t="shared" ca="1" si="24"/>
        <v>0.66561348077935756</v>
      </c>
      <c r="G792" s="244">
        <f t="shared" ca="1" si="25"/>
        <v>0.87656033287101254</v>
      </c>
    </row>
    <row r="793" spans="1:7" ht="15">
      <c r="A793" s="177" t="s">
        <v>11428</v>
      </c>
      <c r="B793" s="186" t="s">
        <v>11429</v>
      </c>
      <c r="C793" s="162"/>
      <c r="D793" s="179"/>
      <c r="E793" s="179"/>
      <c r="F793" s="244">
        <f t="shared" ca="1" si="24"/>
        <v>0</v>
      </c>
      <c r="G793" s="244">
        <f t="shared" ca="1" si="25"/>
        <v>0</v>
      </c>
    </row>
    <row r="794" spans="1:7" ht="15">
      <c r="A794" s="177" t="s">
        <v>11430</v>
      </c>
      <c r="B794" s="186" t="s">
        <v>11431</v>
      </c>
      <c r="C794" s="162">
        <v>96</v>
      </c>
      <c r="D794" s="179"/>
      <c r="E794" s="179"/>
      <c r="F794" s="244">
        <f t="shared" ca="1" si="24"/>
        <v>0</v>
      </c>
      <c r="G794" s="244">
        <f t="shared" ca="1" si="25"/>
        <v>0</v>
      </c>
    </row>
    <row r="795" spans="1:7" ht="15">
      <c r="A795" s="177" t="s">
        <v>11432</v>
      </c>
      <c r="B795" s="186" t="s">
        <v>11433</v>
      </c>
      <c r="C795" s="162"/>
      <c r="D795" s="179"/>
      <c r="E795" s="179"/>
      <c r="F795" s="244">
        <f t="shared" ca="1" si="24"/>
        <v>0</v>
      </c>
      <c r="G795" s="244">
        <f t="shared" ca="1" si="25"/>
        <v>0</v>
      </c>
    </row>
    <row r="796" spans="1:7" ht="15">
      <c r="A796" s="177" t="s">
        <v>11434</v>
      </c>
      <c r="B796" s="186" t="s">
        <v>11435</v>
      </c>
      <c r="C796" s="162"/>
      <c r="D796" s="179"/>
      <c r="E796" s="179"/>
      <c r="F796" s="244">
        <f t="shared" ca="1" si="24"/>
        <v>0</v>
      </c>
      <c r="G796" s="244">
        <f t="shared" ca="1" si="25"/>
        <v>0</v>
      </c>
    </row>
    <row r="797" spans="1:7" ht="15">
      <c r="A797" s="177" t="s">
        <v>11436</v>
      </c>
      <c r="B797" s="186" t="s">
        <v>11437</v>
      </c>
      <c r="C797" s="162"/>
      <c r="D797" s="179"/>
      <c r="E797" s="179"/>
      <c r="F797" s="244">
        <f t="shared" ca="1" si="24"/>
        <v>0</v>
      </c>
      <c r="G797" s="244">
        <f t="shared" ca="1" si="25"/>
        <v>0</v>
      </c>
    </row>
    <row r="798" spans="1:7" ht="15">
      <c r="A798" s="177" t="s">
        <v>11438</v>
      </c>
      <c r="B798" s="186" t="s">
        <v>11439</v>
      </c>
      <c r="C798" s="162">
        <v>323</v>
      </c>
      <c r="D798" s="179">
        <v>244</v>
      </c>
      <c r="E798" s="179">
        <v>422</v>
      </c>
      <c r="F798" s="244">
        <f t="shared" ca="1" si="24"/>
        <v>1.3065015479876161</v>
      </c>
      <c r="G798" s="244">
        <f t="shared" ca="1" si="25"/>
        <v>1.7295081967213115</v>
      </c>
    </row>
    <row r="799" spans="1:7" ht="15">
      <c r="A799" s="177" t="s">
        <v>11440</v>
      </c>
      <c r="B799" s="186" t="s">
        <v>11441</v>
      </c>
      <c r="C799" s="162"/>
      <c r="D799" s="179"/>
      <c r="E799" s="179"/>
      <c r="F799" s="244">
        <f t="shared" ca="1" si="24"/>
        <v>0</v>
      </c>
      <c r="G799" s="244">
        <f t="shared" ca="1" si="25"/>
        <v>0</v>
      </c>
    </row>
    <row r="800" spans="1:7" ht="15">
      <c r="A800" s="177" t="s">
        <v>11442</v>
      </c>
      <c r="B800" s="186" t="s">
        <v>11390</v>
      </c>
      <c r="C800" s="162"/>
      <c r="D800" s="179"/>
      <c r="E800" s="179"/>
      <c r="F800" s="244">
        <f t="shared" ca="1" si="24"/>
        <v>0</v>
      </c>
      <c r="G800" s="244">
        <f t="shared" ca="1" si="25"/>
        <v>0</v>
      </c>
    </row>
    <row r="801" spans="1:7" ht="15">
      <c r="A801" s="177" t="s">
        <v>11443</v>
      </c>
      <c r="B801" s="186" t="s">
        <v>11444</v>
      </c>
      <c r="C801" s="162"/>
      <c r="D801" s="179"/>
      <c r="E801" s="179"/>
      <c r="F801" s="244">
        <f t="shared" ca="1" si="24"/>
        <v>0</v>
      </c>
      <c r="G801" s="244">
        <f t="shared" ca="1" si="25"/>
        <v>0</v>
      </c>
    </row>
    <row r="802" spans="1:7" ht="15">
      <c r="A802" s="177" t="s">
        <v>11445</v>
      </c>
      <c r="B802" s="186" t="s">
        <v>11446</v>
      </c>
      <c r="C802" s="162">
        <v>289</v>
      </c>
      <c r="D802" s="179">
        <v>341</v>
      </c>
      <c r="E802" s="179">
        <v>527</v>
      </c>
      <c r="F802" s="244">
        <f t="shared" ca="1" si="24"/>
        <v>1.8235294117647058</v>
      </c>
      <c r="G802" s="244">
        <f t="shared" ca="1" si="25"/>
        <v>1.5454545454545454</v>
      </c>
    </row>
    <row r="803" spans="1:7" ht="15">
      <c r="A803" s="177" t="s">
        <v>11447</v>
      </c>
      <c r="B803" s="186" t="s">
        <v>11448</v>
      </c>
      <c r="C803" s="162"/>
      <c r="D803" s="179"/>
      <c r="E803" s="179"/>
      <c r="F803" s="244">
        <f t="shared" ca="1" si="24"/>
        <v>0</v>
      </c>
      <c r="G803" s="244">
        <f t="shared" ca="1" si="25"/>
        <v>0</v>
      </c>
    </row>
    <row r="804" spans="1:7" ht="15">
      <c r="A804" s="177" t="s">
        <v>11449</v>
      </c>
      <c r="B804" s="186" t="s">
        <v>11450</v>
      </c>
      <c r="C804" s="162"/>
      <c r="D804" s="179"/>
      <c r="E804" s="179"/>
      <c r="F804" s="244">
        <f t="shared" ca="1" si="24"/>
        <v>0</v>
      </c>
      <c r="G804" s="244">
        <f t="shared" ca="1" si="25"/>
        <v>0</v>
      </c>
    </row>
    <row r="805" spans="1:7" ht="15">
      <c r="A805" s="177" t="s">
        <v>11451</v>
      </c>
      <c r="B805" s="186" t="s">
        <v>11452</v>
      </c>
      <c r="C805" s="162">
        <v>2387</v>
      </c>
      <c r="D805" s="179">
        <v>2153</v>
      </c>
      <c r="E805" s="179">
        <v>796</v>
      </c>
      <c r="F805" s="244">
        <f t="shared" ca="1" si="24"/>
        <v>0.33347297863426895</v>
      </c>
      <c r="G805" s="244">
        <f t="shared" ca="1" si="25"/>
        <v>0.36971667440780309</v>
      </c>
    </row>
    <row r="806" spans="1:7" ht="15">
      <c r="A806" s="177" t="s">
        <v>11453</v>
      </c>
      <c r="B806" s="186" t="s">
        <v>11454</v>
      </c>
      <c r="C806" s="162">
        <v>2880</v>
      </c>
      <c r="D806" s="179">
        <v>4164</v>
      </c>
      <c r="E806" s="179">
        <v>6964</v>
      </c>
      <c r="F806" s="244">
        <f t="shared" ca="1" si="24"/>
        <v>2.4180555555555556</v>
      </c>
      <c r="G806" s="244">
        <f t="shared" ca="1" si="25"/>
        <v>1.6724303554274735</v>
      </c>
    </row>
    <row r="807" spans="1:7" ht="15">
      <c r="A807" s="177" t="s">
        <v>11455</v>
      </c>
      <c r="B807" s="186" t="s">
        <v>11456</v>
      </c>
      <c r="C807" s="162">
        <v>3133</v>
      </c>
      <c r="D807" s="179">
        <v>3583</v>
      </c>
      <c r="E807" s="179"/>
      <c r="F807" s="244">
        <f t="shared" ca="1" si="24"/>
        <v>0</v>
      </c>
      <c r="G807" s="244">
        <f t="shared" ca="1" si="25"/>
        <v>0</v>
      </c>
    </row>
    <row r="808" spans="1:7" ht="15">
      <c r="A808" s="177" t="s">
        <v>11457</v>
      </c>
      <c r="B808" s="186" t="s">
        <v>11458</v>
      </c>
      <c r="C808" s="162"/>
      <c r="D808" s="179"/>
      <c r="E808" s="179"/>
      <c r="F808" s="244">
        <f t="shared" ca="1" si="24"/>
        <v>0</v>
      </c>
      <c r="G808" s="244">
        <f t="shared" ca="1" si="25"/>
        <v>0</v>
      </c>
    </row>
    <row r="809" spans="1:7" ht="15">
      <c r="A809" s="177" t="s">
        <v>11459</v>
      </c>
      <c r="B809" s="186" t="s">
        <v>11460</v>
      </c>
      <c r="C809" s="162">
        <v>16</v>
      </c>
      <c r="D809" s="179">
        <v>13</v>
      </c>
      <c r="E809" s="179"/>
      <c r="F809" s="244">
        <f t="shared" ca="1" si="24"/>
        <v>0</v>
      </c>
      <c r="G809" s="244">
        <f t="shared" ca="1" si="25"/>
        <v>0</v>
      </c>
    </row>
    <row r="810" spans="1:7" ht="15">
      <c r="A810" s="177" t="s">
        <v>11461</v>
      </c>
      <c r="B810" s="186" t="s">
        <v>11462</v>
      </c>
      <c r="C810" s="162"/>
      <c r="D810" s="179"/>
      <c r="E810" s="179"/>
      <c r="F810" s="244">
        <f t="shared" ca="1" si="24"/>
        <v>0</v>
      </c>
      <c r="G810" s="244">
        <f t="shared" ca="1" si="25"/>
        <v>0</v>
      </c>
    </row>
    <row r="811" spans="1:7" ht="15">
      <c r="A811" s="177" t="s">
        <v>11463</v>
      </c>
      <c r="B811" s="186" t="s">
        <v>11464</v>
      </c>
      <c r="C811" s="162">
        <v>811</v>
      </c>
      <c r="D811" s="179">
        <v>2398</v>
      </c>
      <c r="E811" s="179">
        <v>296</v>
      </c>
      <c r="F811" s="244">
        <f t="shared" ca="1" si="24"/>
        <v>0.36498150431565968</v>
      </c>
      <c r="G811" s="244">
        <f t="shared" ca="1" si="25"/>
        <v>0.12343619683069225</v>
      </c>
    </row>
    <row r="812" spans="1:7" ht="15">
      <c r="A812" s="177" t="s">
        <v>11465</v>
      </c>
      <c r="B812" s="186" t="s">
        <v>11466</v>
      </c>
      <c r="C812" s="162">
        <v>979</v>
      </c>
      <c r="D812" s="179">
        <v>1019</v>
      </c>
      <c r="E812" s="179">
        <v>969</v>
      </c>
      <c r="F812" s="244">
        <f t="shared" ca="1" si="24"/>
        <v>0.98978549540347294</v>
      </c>
      <c r="G812" s="244">
        <f t="shared" ca="1" si="25"/>
        <v>0.95093228655544648</v>
      </c>
    </row>
    <row r="813" spans="1:7" ht="15">
      <c r="A813" s="177" t="s">
        <v>11469</v>
      </c>
      <c r="B813" s="186" t="s">
        <v>11470</v>
      </c>
      <c r="C813" s="162">
        <v>1344</v>
      </c>
      <c r="D813" s="179">
        <v>1294</v>
      </c>
      <c r="E813" s="179">
        <v>1332</v>
      </c>
      <c r="F813" s="244">
        <f t="shared" ca="1" si="24"/>
        <v>0.9910714285714286</v>
      </c>
      <c r="G813" s="244">
        <f t="shared" ca="1" si="25"/>
        <v>1.0293663060278206</v>
      </c>
    </row>
    <row r="814" spans="1:7" ht="15">
      <c r="A814" s="177" t="s">
        <v>11471</v>
      </c>
      <c r="B814" s="186" t="s">
        <v>11472</v>
      </c>
      <c r="C814" s="162">
        <v>18</v>
      </c>
      <c r="D814" s="179">
        <v>18</v>
      </c>
      <c r="E814" s="179">
        <v>13</v>
      </c>
      <c r="F814" s="244">
        <f t="shared" ca="1" si="24"/>
        <v>0.72222222222222221</v>
      </c>
      <c r="G814" s="244">
        <f t="shared" ca="1" si="25"/>
        <v>0.72222222222222221</v>
      </c>
    </row>
    <row r="815" spans="1:7" ht="15">
      <c r="A815" s="177" t="s">
        <v>11473</v>
      </c>
      <c r="B815" s="186" t="s">
        <v>11474</v>
      </c>
      <c r="C815" s="162"/>
      <c r="D815" s="179"/>
      <c r="E815" s="179"/>
      <c r="F815" s="244">
        <f t="shared" ca="1" si="24"/>
        <v>0</v>
      </c>
      <c r="G815" s="244">
        <f t="shared" ca="1" si="25"/>
        <v>0</v>
      </c>
    </row>
    <row r="816" spans="1:7" ht="15">
      <c r="A816" s="177" t="s">
        <v>11475</v>
      </c>
      <c r="B816" s="186" t="s">
        <v>11476</v>
      </c>
      <c r="C816" s="162">
        <v>61</v>
      </c>
      <c r="D816" s="179">
        <v>306</v>
      </c>
      <c r="E816" s="179">
        <v>88</v>
      </c>
      <c r="F816" s="244">
        <f t="shared" ca="1" si="24"/>
        <v>1.4426229508196722</v>
      </c>
      <c r="G816" s="244">
        <f t="shared" ca="1" si="25"/>
        <v>0.28758169934640521</v>
      </c>
    </row>
    <row r="817" spans="1:7" ht="15">
      <c r="A817" s="177" t="s">
        <v>11477</v>
      </c>
      <c r="B817" s="186" t="s">
        <v>11478</v>
      </c>
      <c r="C817" s="162"/>
      <c r="D817" s="179"/>
      <c r="E817" s="179"/>
      <c r="F817" s="244">
        <f t="shared" ca="1" si="24"/>
        <v>0</v>
      </c>
      <c r="G817" s="244">
        <f t="shared" ca="1" si="25"/>
        <v>0</v>
      </c>
    </row>
    <row r="818" spans="1:7" ht="15">
      <c r="A818" s="177" t="s">
        <v>11479</v>
      </c>
      <c r="B818" s="186" t="s">
        <v>11480</v>
      </c>
      <c r="C818" s="162">
        <v>351</v>
      </c>
      <c r="D818" s="179">
        <v>434</v>
      </c>
      <c r="E818" s="179">
        <v>501</v>
      </c>
      <c r="F818" s="244">
        <f t="shared" ca="1" si="24"/>
        <v>1.4273504273504274</v>
      </c>
      <c r="G818" s="244">
        <f t="shared" ca="1" si="25"/>
        <v>1.1543778801843319</v>
      </c>
    </row>
    <row r="819" spans="1:7" ht="15">
      <c r="A819" s="177" t="s">
        <v>11481</v>
      </c>
      <c r="B819" s="186" t="s">
        <v>11482</v>
      </c>
      <c r="C819" s="162">
        <v>154</v>
      </c>
      <c r="D819" s="179">
        <v>62</v>
      </c>
      <c r="E819" s="179">
        <v>238</v>
      </c>
      <c r="F819" s="244">
        <f t="shared" ca="1" si="24"/>
        <v>1.5454545454545454</v>
      </c>
      <c r="G819" s="244">
        <f t="shared" ca="1" si="25"/>
        <v>3.838709677419355</v>
      </c>
    </row>
    <row r="820" spans="1:7" ht="15">
      <c r="A820" s="177" t="s">
        <v>11483</v>
      </c>
      <c r="B820" s="186" t="s">
        <v>11484</v>
      </c>
      <c r="C820" s="162"/>
      <c r="D820" s="179"/>
      <c r="E820" s="179"/>
      <c r="F820" s="244">
        <f t="shared" ca="1" si="24"/>
        <v>0</v>
      </c>
      <c r="G820" s="244">
        <f t="shared" ca="1" si="25"/>
        <v>0</v>
      </c>
    </row>
    <row r="821" spans="1:7" ht="15">
      <c r="A821" s="177" t="s">
        <v>11485</v>
      </c>
      <c r="B821" s="186" t="s">
        <v>11486</v>
      </c>
      <c r="C821" s="162"/>
      <c r="D821" s="179"/>
      <c r="E821" s="179"/>
      <c r="F821" s="244">
        <f t="shared" ca="1" si="24"/>
        <v>0</v>
      </c>
      <c r="G821" s="244">
        <f t="shared" ca="1" si="25"/>
        <v>0</v>
      </c>
    </row>
    <row r="822" spans="1:7" ht="15">
      <c r="A822" s="177" t="s">
        <v>11487</v>
      </c>
      <c r="B822" s="186" t="s">
        <v>11488</v>
      </c>
      <c r="C822" s="162"/>
      <c r="D822" s="179"/>
      <c r="E822" s="179"/>
      <c r="F822" s="244">
        <f t="shared" ca="1" si="24"/>
        <v>0</v>
      </c>
      <c r="G822" s="244">
        <f t="shared" ca="1" si="25"/>
        <v>0</v>
      </c>
    </row>
    <row r="823" spans="1:7" ht="15">
      <c r="A823" s="177" t="s">
        <v>11489</v>
      </c>
      <c r="B823" s="186" t="s">
        <v>11490</v>
      </c>
      <c r="C823" s="162">
        <v>872</v>
      </c>
      <c r="D823" s="179">
        <v>1129</v>
      </c>
      <c r="E823" s="179">
        <v>1017</v>
      </c>
      <c r="F823" s="244">
        <f t="shared" ca="1" si="24"/>
        <v>1.1662844036697249</v>
      </c>
      <c r="G823" s="244">
        <f t="shared" ca="1" si="25"/>
        <v>0.90079716563330381</v>
      </c>
    </row>
    <row r="824" spans="1:7" ht="15">
      <c r="A824" s="177" t="s">
        <v>11491</v>
      </c>
      <c r="B824" s="186" t="s">
        <v>11492</v>
      </c>
      <c r="C824" s="162"/>
      <c r="D824" s="179"/>
      <c r="E824" s="179"/>
      <c r="F824" s="244">
        <f t="shared" ca="1" si="24"/>
        <v>0</v>
      </c>
      <c r="G824" s="244">
        <f t="shared" ca="1" si="25"/>
        <v>0</v>
      </c>
    </row>
    <row r="825" spans="1:7" ht="15">
      <c r="A825" s="177" t="s">
        <v>11493</v>
      </c>
      <c r="B825" s="186" t="s">
        <v>10060</v>
      </c>
      <c r="C825" s="162">
        <v>97</v>
      </c>
      <c r="D825" s="179">
        <v>1638</v>
      </c>
      <c r="E825" s="179">
        <v>100</v>
      </c>
      <c r="F825" s="244">
        <f t="shared" ca="1" si="24"/>
        <v>1.0309278350515463</v>
      </c>
      <c r="G825" s="244">
        <f t="shared" ca="1" si="25"/>
        <v>6.1050061050061048E-2</v>
      </c>
    </row>
    <row r="826" spans="1:7" ht="15">
      <c r="A826" s="177" t="s">
        <v>11494</v>
      </c>
      <c r="B826" s="186" t="s">
        <v>10182</v>
      </c>
      <c r="C826" s="162">
        <v>285</v>
      </c>
      <c r="D826" s="179">
        <v>287</v>
      </c>
      <c r="E826" s="179">
        <v>276</v>
      </c>
      <c r="F826" s="244">
        <f t="shared" ca="1" si="24"/>
        <v>0.96842105263157896</v>
      </c>
      <c r="G826" s="244">
        <f t="shared" ca="1" si="25"/>
        <v>0.9616724738675958</v>
      </c>
    </row>
    <row r="827" spans="1:7" ht="15">
      <c r="A827" s="177" t="s">
        <v>11495</v>
      </c>
      <c r="B827" s="186" t="s">
        <v>10184</v>
      </c>
      <c r="C827" s="162"/>
      <c r="D827" s="179"/>
      <c r="E827" s="179"/>
      <c r="F827" s="244">
        <f t="shared" ca="1" si="24"/>
        <v>0</v>
      </c>
      <c r="G827" s="244">
        <f t="shared" ca="1" si="25"/>
        <v>0</v>
      </c>
    </row>
    <row r="828" spans="1:7" ht="15">
      <c r="A828" s="177" t="s">
        <v>11496</v>
      </c>
      <c r="B828" s="186" t="s">
        <v>10186</v>
      </c>
      <c r="C828" s="162"/>
      <c r="D828" s="179"/>
      <c r="E828" s="179"/>
      <c r="F828" s="244">
        <f t="shared" ca="1" si="24"/>
        <v>0</v>
      </c>
      <c r="G828" s="244">
        <f t="shared" ca="1" si="25"/>
        <v>0</v>
      </c>
    </row>
    <row r="829" spans="1:7" ht="15">
      <c r="A829" s="177" t="s">
        <v>11497</v>
      </c>
      <c r="B829" s="186" t="s">
        <v>11498</v>
      </c>
      <c r="C829" s="162">
        <v>5483</v>
      </c>
      <c r="D829" s="179">
        <v>59634</v>
      </c>
      <c r="E829" s="179">
        <v>49549</v>
      </c>
      <c r="F829" s="244">
        <f t="shared" ca="1" si="24"/>
        <v>9.0368411453583803</v>
      </c>
      <c r="G829" s="244">
        <f t="shared" ca="1" si="25"/>
        <v>0.83088506556662312</v>
      </c>
    </row>
    <row r="830" spans="1:7" ht="15">
      <c r="A830" s="177" t="s">
        <v>11499</v>
      </c>
      <c r="B830" s="186" t="s">
        <v>11500</v>
      </c>
      <c r="C830" s="162">
        <v>1397</v>
      </c>
      <c r="D830" s="179">
        <v>798</v>
      </c>
      <c r="E830" s="179">
        <v>1799</v>
      </c>
      <c r="F830" s="244">
        <f t="shared" ca="1" si="24"/>
        <v>1.2877594846098783</v>
      </c>
      <c r="G830" s="244">
        <f t="shared" ca="1" si="25"/>
        <v>2.2543859649122808</v>
      </c>
    </row>
    <row r="831" spans="1:7" ht="15">
      <c r="A831" s="177" t="s">
        <v>11501</v>
      </c>
      <c r="B831" s="186" t="s">
        <v>11502</v>
      </c>
      <c r="C831" s="162"/>
      <c r="D831" s="179"/>
      <c r="E831" s="179"/>
      <c r="F831" s="244">
        <f t="shared" ca="1" si="24"/>
        <v>0</v>
      </c>
      <c r="G831" s="244">
        <f t="shared" ca="1" si="25"/>
        <v>0</v>
      </c>
    </row>
    <row r="832" spans="1:7" ht="15">
      <c r="A832" s="177" t="s">
        <v>11503</v>
      </c>
      <c r="B832" s="186" t="s">
        <v>11504</v>
      </c>
      <c r="C832" s="162"/>
      <c r="D832" s="179"/>
      <c r="E832" s="179"/>
      <c r="F832" s="244">
        <f t="shared" ca="1" si="24"/>
        <v>0</v>
      </c>
      <c r="G832" s="244">
        <f t="shared" ca="1" si="25"/>
        <v>0</v>
      </c>
    </row>
    <row r="833" spans="1:7" ht="15">
      <c r="A833" s="177" t="s">
        <v>11505</v>
      </c>
      <c r="B833" s="186" t="s">
        <v>11506</v>
      </c>
      <c r="C833" s="162">
        <v>352</v>
      </c>
      <c r="D833" s="179">
        <v>331</v>
      </c>
      <c r="E833" s="179">
        <v>1312</v>
      </c>
      <c r="F833" s="244">
        <f t="shared" ca="1" si="24"/>
        <v>3.7272727272727271</v>
      </c>
      <c r="G833" s="244">
        <f t="shared" ca="1" si="25"/>
        <v>3.9637462235649545</v>
      </c>
    </row>
    <row r="834" spans="1:7" ht="15">
      <c r="A834" s="177" t="s">
        <v>11507</v>
      </c>
      <c r="B834" s="186" t="s">
        <v>11508</v>
      </c>
      <c r="C834" s="162"/>
      <c r="D834" s="179"/>
      <c r="E834" s="179"/>
      <c r="F834" s="244">
        <f t="shared" ca="1" si="24"/>
        <v>0</v>
      </c>
      <c r="G834" s="244">
        <f t="shared" ca="1" si="25"/>
        <v>0</v>
      </c>
    </row>
    <row r="835" spans="1:7" ht="15">
      <c r="A835" s="177" t="s">
        <v>35</v>
      </c>
      <c r="B835" s="186" t="s">
        <v>11509</v>
      </c>
      <c r="C835" s="162"/>
      <c r="D835" s="179"/>
      <c r="E835" s="179"/>
      <c r="F835" s="244">
        <f t="shared" ca="1" si="24"/>
        <v>0</v>
      </c>
      <c r="G835" s="244">
        <f t="shared" ca="1" si="25"/>
        <v>0</v>
      </c>
    </row>
    <row r="836" spans="1:7" ht="15">
      <c r="A836" s="177" t="s">
        <v>11510</v>
      </c>
      <c r="B836" s="186" t="s">
        <v>11511</v>
      </c>
      <c r="C836" s="162"/>
      <c r="D836" s="179"/>
      <c r="E836" s="179"/>
      <c r="F836" s="244">
        <f t="shared" ca="1" si="24"/>
        <v>0</v>
      </c>
      <c r="G836" s="244">
        <f t="shared" ca="1" si="25"/>
        <v>0</v>
      </c>
    </row>
    <row r="837" spans="1:7" ht="15">
      <c r="A837" s="177" t="s">
        <v>11512</v>
      </c>
      <c r="B837" s="186" t="s">
        <v>11513</v>
      </c>
      <c r="C837" s="162"/>
      <c r="D837" s="179"/>
      <c r="E837" s="179"/>
      <c r="F837" s="244">
        <f t="shared" ca="1" si="24"/>
        <v>0</v>
      </c>
      <c r="G837" s="244">
        <f t="shared" ca="1" si="25"/>
        <v>0</v>
      </c>
    </row>
    <row r="838" spans="1:7" ht="15">
      <c r="A838" s="177" t="s">
        <v>11514</v>
      </c>
      <c r="B838" s="186" t="s">
        <v>11515</v>
      </c>
      <c r="C838" s="162"/>
      <c r="D838" s="179"/>
      <c r="E838" s="179"/>
      <c r="F838" s="244">
        <f t="shared" ca="1" si="24"/>
        <v>0</v>
      </c>
      <c r="G838" s="244">
        <f t="shared" ca="1" si="25"/>
        <v>0</v>
      </c>
    </row>
    <row r="839" spans="1:7" ht="15">
      <c r="A839" s="177" t="s">
        <v>11516</v>
      </c>
      <c r="B839" s="186" t="s">
        <v>11517</v>
      </c>
      <c r="C839" s="162"/>
      <c r="D839" s="179"/>
      <c r="E839" s="179"/>
      <c r="F839" s="244">
        <f t="shared" ca="1" si="24"/>
        <v>0</v>
      </c>
      <c r="G839" s="244">
        <f t="shared" ca="1" si="25"/>
        <v>0</v>
      </c>
    </row>
    <row r="840" spans="1:7" ht="15">
      <c r="A840" s="177" t="s">
        <v>11518</v>
      </c>
      <c r="B840" s="186" t="s">
        <v>11519</v>
      </c>
      <c r="C840" s="162"/>
      <c r="D840" s="179"/>
      <c r="E840" s="179"/>
      <c r="F840" s="244">
        <f t="shared" ca="1" si="24"/>
        <v>0</v>
      </c>
      <c r="G840" s="244">
        <f t="shared" ca="1" si="25"/>
        <v>0</v>
      </c>
    </row>
    <row r="841" spans="1:7" ht="15">
      <c r="A841" s="177" t="s">
        <v>11520</v>
      </c>
      <c r="B841" s="186" t="s">
        <v>11521</v>
      </c>
      <c r="C841" s="162"/>
      <c r="D841" s="179"/>
      <c r="E841" s="179"/>
      <c r="F841" s="244">
        <f t="shared" ca="1" si="24"/>
        <v>0</v>
      </c>
      <c r="G841" s="244">
        <f t="shared" ca="1" si="25"/>
        <v>0</v>
      </c>
    </row>
    <row r="842" spans="1:7" ht="15">
      <c r="A842" s="177" t="s">
        <v>11522</v>
      </c>
      <c r="B842" s="186" t="s">
        <v>11523</v>
      </c>
      <c r="C842" s="162"/>
      <c r="D842" s="179"/>
      <c r="E842" s="179"/>
      <c r="F842" s="244">
        <f t="shared" ref="F842:F905" ca="1" si="26">IFERROR(OFFSET(F842,0,-1)/OFFSET(F842,0,-3),)</f>
        <v>0</v>
      </c>
      <c r="G842" s="244">
        <f t="shared" ref="G842:G905" ca="1" si="27">IFERROR(OFFSET(F842,0,-1)/OFFSET(F842,0,-2),)</f>
        <v>0</v>
      </c>
    </row>
    <row r="843" spans="1:7" ht="15">
      <c r="A843" s="177" t="s">
        <v>11524</v>
      </c>
      <c r="B843" s="186" t="s">
        <v>11525</v>
      </c>
      <c r="C843" s="162"/>
      <c r="D843" s="179"/>
      <c r="E843" s="179"/>
      <c r="F843" s="244">
        <f t="shared" ca="1" si="26"/>
        <v>0</v>
      </c>
      <c r="G843" s="244">
        <f t="shared" ca="1" si="27"/>
        <v>0</v>
      </c>
    </row>
    <row r="844" spans="1:7" ht="15">
      <c r="A844" s="177" t="s">
        <v>11526</v>
      </c>
      <c r="B844" s="186" t="s">
        <v>11527</v>
      </c>
      <c r="C844" s="162"/>
      <c r="D844" s="179"/>
      <c r="E844" s="179"/>
      <c r="F844" s="244">
        <f t="shared" ca="1" si="26"/>
        <v>0</v>
      </c>
      <c r="G844" s="244">
        <f t="shared" ca="1" si="27"/>
        <v>0</v>
      </c>
    </row>
    <row r="845" spans="1:7" ht="15">
      <c r="A845" s="177" t="s">
        <v>11528</v>
      </c>
      <c r="B845" s="186" t="s">
        <v>11529</v>
      </c>
      <c r="C845" s="162">
        <v>497</v>
      </c>
      <c r="D845" s="179">
        <v>458</v>
      </c>
      <c r="E845" s="179">
        <v>2964</v>
      </c>
      <c r="F845" s="244">
        <f t="shared" ca="1" si="26"/>
        <v>5.9637826961770628</v>
      </c>
      <c r="G845" s="244">
        <f t="shared" ca="1" si="27"/>
        <v>6.4716157205240172</v>
      </c>
    </row>
    <row r="846" spans="1:7" ht="15">
      <c r="A846" s="177" t="s">
        <v>11530</v>
      </c>
      <c r="B846" s="186" t="s">
        <v>10182</v>
      </c>
      <c r="C846" s="162"/>
      <c r="D846" s="179"/>
      <c r="E846" s="179"/>
      <c r="F846" s="244">
        <f t="shared" ca="1" si="26"/>
        <v>0</v>
      </c>
      <c r="G846" s="244">
        <f t="shared" ca="1" si="27"/>
        <v>0</v>
      </c>
    </row>
    <row r="847" spans="1:7" ht="15">
      <c r="A847" s="177" t="s">
        <v>11531</v>
      </c>
      <c r="B847" s="186" t="s">
        <v>10184</v>
      </c>
      <c r="C847" s="162"/>
      <c r="D847" s="179"/>
      <c r="E847" s="179"/>
      <c r="F847" s="244">
        <f t="shared" ca="1" si="26"/>
        <v>0</v>
      </c>
      <c r="G847" s="244">
        <f t="shared" ca="1" si="27"/>
        <v>0</v>
      </c>
    </row>
    <row r="848" spans="1:7" ht="15">
      <c r="A848" s="177" t="s">
        <v>11532</v>
      </c>
      <c r="B848" s="186" t="s">
        <v>10186</v>
      </c>
      <c r="C848" s="162"/>
      <c r="D848" s="179"/>
      <c r="E848" s="179"/>
      <c r="F848" s="244">
        <f t="shared" ca="1" si="26"/>
        <v>0</v>
      </c>
      <c r="G848" s="244">
        <f t="shared" ca="1" si="27"/>
        <v>0</v>
      </c>
    </row>
    <row r="849" spans="1:7" ht="15">
      <c r="A849" s="177" t="s">
        <v>11533</v>
      </c>
      <c r="B849" s="186" t="s">
        <v>11534</v>
      </c>
      <c r="C849" s="162"/>
      <c r="D849" s="179"/>
      <c r="E849" s="179"/>
      <c r="F849" s="244">
        <f t="shared" ca="1" si="26"/>
        <v>0</v>
      </c>
      <c r="G849" s="244">
        <f t="shared" ca="1" si="27"/>
        <v>0</v>
      </c>
    </row>
    <row r="850" spans="1:7" ht="15">
      <c r="A850" s="177" t="s">
        <v>11535</v>
      </c>
      <c r="B850" s="186" t="s">
        <v>11536</v>
      </c>
      <c r="C850" s="162"/>
      <c r="D850" s="179"/>
      <c r="E850" s="179"/>
      <c r="F850" s="244">
        <f t="shared" ca="1" si="26"/>
        <v>0</v>
      </c>
      <c r="G850" s="244">
        <f t="shared" ca="1" si="27"/>
        <v>0</v>
      </c>
    </row>
    <row r="851" spans="1:7" ht="15">
      <c r="A851" s="177" t="s">
        <v>11537</v>
      </c>
      <c r="B851" s="186" t="s">
        <v>11538</v>
      </c>
      <c r="C851" s="162"/>
      <c r="D851" s="179"/>
      <c r="E851" s="179"/>
      <c r="F851" s="244">
        <f t="shared" ca="1" si="26"/>
        <v>0</v>
      </c>
      <c r="G851" s="244">
        <f t="shared" ca="1" si="27"/>
        <v>0</v>
      </c>
    </row>
    <row r="852" spans="1:7" ht="15">
      <c r="A852" s="177" t="s">
        <v>11539</v>
      </c>
      <c r="B852" s="186" t="s">
        <v>11540</v>
      </c>
      <c r="C852" s="162"/>
      <c r="D852" s="179"/>
      <c r="E852" s="179"/>
      <c r="F852" s="244">
        <f t="shared" ca="1" si="26"/>
        <v>0</v>
      </c>
      <c r="G852" s="244">
        <f t="shared" ca="1" si="27"/>
        <v>0</v>
      </c>
    </row>
    <row r="853" spans="1:7" ht="15">
      <c r="A853" s="177" t="s">
        <v>11541</v>
      </c>
      <c r="B853" s="186" t="s">
        <v>11542</v>
      </c>
      <c r="C853" s="162"/>
      <c r="D853" s="179"/>
      <c r="E853" s="179"/>
      <c r="F853" s="244">
        <f t="shared" ca="1" si="26"/>
        <v>0</v>
      </c>
      <c r="G853" s="244">
        <f t="shared" ca="1" si="27"/>
        <v>0</v>
      </c>
    </row>
    <row r="854" spans="1:7" ht="15">
      <c r="A854" s="177" t="s">
        <v>11543</v>
      </c>
      <c r="B854" s="186" t="s">
        <v>11544</v>
      </c>
      <c r="C854" s="162">
        <v>10</v>
      </c>
      <c r="D854" s="179">
        <v>10</v>
      </c>
      <c r="E854" s="179">
        <v>10</v>
      </c>
      <c r="F854" s="244">
        <f t="shared" ca="1" si="26"/>
        <v>1</v>
      </c>
      <c r="G854" s="244">
        <f t="shared" ca="1" si="27"/>
        <v>1</v>
      </c>
    </row>
    <row r="855" spans="1:7" ht="15">
      <c r="A855" s="177" t="s">
        <v>11545</v>
      </c>
      <c r="B855" s="186" t="s">
        <v>10182</v>
      </c>
      <c r="C855" s="162"/>
      <c r="D855" s="179"/>
      <c r="E855" s="179"/>
      <c r="F855" s="244">
        <f t="shared" ca="1" si="26"/>
        <v>0</v>
      </c>
      <c r="G855" s="244">
        <f t="shared" ca="1" si="27"/>
        <v>0</v>
      </c>
    </row>
    <row r="856" spans="1:7" ht="15">
      <c r="A856" s="177" t="s">
        <v>11546</v>
      </c>
      <c r="B856" s="186" t="s">
        <v>10184</v>
      </c>
      <c r="C856" s="162"/>
      <c r="D856" s="179"/>
      <c r="E856" s="179"/>
      <c r="F856" s="244">
        <f t="shared" ca="1" si="26"/>
        <v>0</v>
      </c>
      <c r="G856" s="244">
        <f t="shared" ca="1" si="27"/>
        <v>0</v>
      </c>
    </row>
    <row r="857" spans="1:7" ht="15">
      <c r="A857" s="177" t="s">
        <v>11547</v>
      </c>
      <c r="B857" s="186" t="s">
        <v>10186</v>
      </c>
      <c r="C857" s="162"/>
      <c r="D857" s="179"/>
      <c r="E857" s="179"/>
      <c r="F857" s="244">
        <f t="shared" ca="1" si="26"/>
        <v>0</v>
      </c>
      <c r="G857" s="244">
        <f t="shared" ca="1" si="27"/>
        <v>0</v>
      </c>
    </row>
    <row r="858" spans="1:7" ht="15">
      <c r="A858" s="177" t="s">
        <v>11548</v>
      </c>
      <c r="B858" s="186" t="s">
        <v>11549</v>
      </c>
      <c r="C858" s="162"/>
      <c r="D858" s="179"/>
      <c r="E858" s="179"/>
      <c r="F858" s="244">
        <f t="shared" ca="1" si="26"/>
        <v>0</v>
      </c>
      <c r="G858" s="244">
        <f t="shared" ca="1" si="27"/>
        <v>0</v>
      </c>
    </row>
    <row r="859" spans="1:7" ht="15">
      <c r="A859" s="177" t="s">
        <v>11550</v>
      </c>
      <c r="B859" s="186" t="s">
        <v>11551</v>
      </c>
      <c r="C859" s="162"/>
      <c r="D859" s="179"/>
      <c r="E859" s="179"/>
      <c r="F859" s="244">
        <f t="shared" ca="1" si="26"/>
        <v>0</v>
      </c>
      <c r="G859" s="244">
        <f t="shared" ca="1" si="27"/>
        <v>0</v>
      </c>
    </row>
    <row r="860" spans="1:7" ht="15">
      <c r="A860" s="177" t="s">
        <v>11552</v>
      </c>
      <c r="B860" s="186" t="s">
        <v>11553</v>
      </c>
      <c r="C860" s="162"/>
      <c r="D860" s="179"/>
      <c r="E860" s="179"/>
      <c r="F860" s="244">
        <f t="shared" ca="1" si="26"/>
        <v>0</v>
      </c>
      <c r="G860" s="244">
        <f t="shared" ca="1" si="27"/>
        <v>0</v>
      </c>
    </row>
    <row r="861" spans="1:7" ht="15">
      <c r="A861" s="177" t="s">
        <v>11554</v>
      </c>
      <c r="B861" s="186" t="s">
        <v>11555</v>
      </c>
      <c r="C861" s="162"/>
      <c r="D861" s="179"/>
      <c r="E861" s="179"/>
      <c r="F861" s="244">
        <f t="shared" ca="1" si="26"/>
        <v>0</v>
      </c>
      <c r="G861" s="244">
        <f t="shared" ca="1" si="27"/>
        <v>0</v>
      </c>
    </row>
    <row r="862" spans="1:7" ht="15">
      <c r="A862" s="177" t="s">
        <v>11556</v>
      </c>
      <c r="B862" s="186" t="s">
        <v>11557</v>
      </c>
      <c r="C862" s="162"/>
      <c r="D862" s="179"/>
      <c r="E862" s="179"/>
      <c r="F862" s="244">
        <f t="shared" ca="1" si="26"/>
        <v>0</v>
      </c>
      <c r="G862" s="244">
        <f t="shared" ca="1" si="27"/>
        <v>0</v>
      </c>
    </row>
    <row r="863" spans="1:7" ht="15">
      <c r="A863" s="177" t="s">
        <v>11558</v>
      </c>
      <c r="B863" s="186" t="s">
        <v>11559</v>
      </c>
      <c r="C863" s="162"/>
      <c r="D863" s="179"/>
      <c r="E863" s="179"/>
      <c r="F863" s="244">
        <f t="shared" ca="1" si="26"/>
        <v>0</v>
      </c>
      <c r="G863" s="244">
        <f t="shared" ca="1" si="27"/>
        <v>0</v>
      </c>
    </row>
    <row r="864" spans="1:7" ht="15">
      <c r="A864" s="177" t="s">
        <v>11560</v>
      </c>
      <c r="B864" s="186" t="s">
        <v>10182</v>
      </c>
      <c r="C864" s="162"/>
      <c r="D864" s="179"/>
      <c r="E864" s="179"/>
      <c r="F864" s="244">
        <f t="shared" ca="1" si="26"/>
        <v>0</v>
      </c>
      <c r="G864" s="244">
        <f t="shared" ca="1" si="27"/>
        <v>0</v>
      </c>
    </row>
    <row r="865" spans="1:7" ht="15">
      <c r="A865" s="177" t="s">
        <v>11561</v>
      </c>
      <c r="B865" s="186" t="s">
        <v>10184</v>
      </c>
      <c r="C865" s="162"/>
      <c r="D865" s="179"/>
      <c r="E865" s="179"/>
      <c r="F865" s="244">
        <f t="shared" ca="1" si="26"/>
        <v>0</v>
      </c>
      <c r="G865" s="244">
        <f t="shared" ca="1" si="27"/>
        <v>0</v>
      </c>
    </row>
    <row r="866" spans="1:7" ht="15">
      <c r="A866" s="177" t="s">
        <v>11562</v>
      </c>
      <c r="B866" s="186" t="s">
        <v>10186</v>
      </c>
      <c r="C866" s="162"/>
      <c r="D866" s="179"/>
      <c r="E866" s="179"/>
      <c r="F866" s="244">
        <f t="shared" ca="1" si="26"/>
        <v>0</v>
      </c>
      <c r="G866" s="244">
        <f t="shared" ca="1" si="27"/>
        <v>0</v>
      </c>
    </row>
    <row r="867" spans="1:7" ht="15">
      <c r="A867" s="177" t="s">
        <v>11563</v>
      </c>
      <c r="B867" s="186" t="s">
        <v>11542</v>
      </c>
      <c r="C867" s="162"/>
      <c r="D867" s="179"/>
      <c r="E867" s="179"/>
      <c r="F867" s="244">
        <f t="shared" ca="1" si="26"/>
        <v>0</v>
      </c>
      <c r="G867" s="244">
        <f t="shared" ca="1" si="27"/>
        <v>0</v>
      </c>
    </row>
    <row r="868" spans="1:7" ht="15">
      <c r="A868" s="177" t="s">
        <v>11564</v>
      </c>
      <c r="B868" s="186" t="s">
        <v>11565</v>
      </c>
      <c r="C868" s="162"/>
      <c r="D868" s="179"/>
      <c r="E868" s="179"/>
      <c r="F868" s="244">
        <f t="shared" ca="1" si="26"/>
        <v>0</v>
      </c>
      <c r="G868" s="244">
        <f t="shared" ca="1" si="27"/>
        <v>0</v>
      </c>
    </row>
    <row r="869" spans="1:7" ht="15">
      <c r="A869" s="177" t="s">
        <v>11566</v>
      </c>
      <c r="B869" s="186" t="s">
        <v>11567</v>
      </c>
      <c r="C869" s="162"/>
      <c r="D869" s="179"/>
      <c r="E869" s="179"/>
      <c r="F869" s="244">
        <f t="shared" ca="1" si="26"/>
        <v>0</v>
      </c>
      <c r="G869" s="244">
        <f t="shared" ca="1" si="27"/>
        <v>0</v>
      </c>
    </row>
    <row r="870" spans="1:7" ht="15">
      <c r="A870" s="177" t="s">
        <v>11568</v>
      </c>
      <c r="B870" s="186" t="s">
        <v>11569</v>
      </c>
      <c r="C870" s="162"/>
      <c r="D870" s="179"/>
      <c r="E870" s="179"/>
      <c r="F870" s="244">
        <f t="shared" ca="1" si="26"/>
        <v>0</v>
      </c>
      <c r="G870" s="244">
        <f t="shared" ca="1" si="27"/>
        <v>0</v>
      </c>
    </row>
    <row r="871" spans="1:7" ht="15">
      <c r="A871" s="177" t="s">
        <v>11570</v>
      </c>
      <c r="B871" s="186" t="s">
        <v>10072</v>
      </c>
      <c r="C871" s="162">
        <v>2594</v>
      </c>
      <c r="D871" s="179">
        <v>1861</v>
      </c>
      <c r="E871" s="179">
        <v>2915</v>
      </c>
      <c r="F871" s="244">
        <f t="shared" ca="1" si="26"/>
        <v>1.1237471087124133</v>
      </c>
      <c r="G871" s="244">
        <f t="shared" ca="1" si="27"/>
        <v>1.5663621708758733</v>
      </c>
    </row>
    <row r="872" spans="1:7" ht="15">
      <c r="A872" s="177" t="s">
        <v>11571</v>
      </c>
      <c r="B872" s="186" t="s">
        <v>10182</v>
      </c>
      <c r="C872" s="162"/>
      <c r="D872" s="179"/>
      <c r="E872" s="179"/>
      <c r="F872" s="244">
        <f t="shared" ca="1" si="26"/>
        <v>0</v>
      </c>
      <c r="G872" s="244">
        <f t="shared" ca="1" si="27"/>
        <v>0</v>
      </c>
    </row>
    <row r="873" spans="1:7" ht="15">
      <c r="A873" s="177" t="s">
        <v>11572</v>
      </c>
      <c r="B873" s="186" t="s">
        <v>10184</v>
      </c>
      <c r="C873" s="162"/>
      <c r="D873" s="179"/>
      <c r="E873" s="179"/>
      <c r="F873" s="244">
        <f t="shared" ca="1" si="26"/>
        <v>0</v>
      </c>
      <c r="G873" s="244">
        <f t="shared" ca="1" si="27"/>
        <v>0</v>
      </c>
    </row>
    <row r="874" spans="1:7" ht="15">
      <c r="A874" s="177" t="s">
        <v>11573</v>
      </c>
      <c r="B874" s="186" t="s">
        <v>10186</v>
      </c>
      <c r="C874" s="162"/>
      <c r="D874" s="179"/>
      <c r="E874" s="179"/>
      <c r="F874" s="244">
        <f t="shared" ca="1" si="26"/>
        <v>0</v>
      </c>
      <c r="G874" s="244">
        <f t="shared" ca="1" si="27"/>
        <v>0</v>
      </c>
    </row>
    <row r="875" spans="1:7" ht="15">
      <c r="A875" s="177" t="s">
        <v>11574</v>
      </c>
      <c r="B875" s="186" t="s">
        <v>11575</v>
      </c>
      <c r="C875" s="162"/>
      <c r="D875" s="179"/>
      <c r="E875" s="179"/>
      <c r="F875" s="244">
        <f t="shared" ca="1" si="26"/>
        <v>0</v>
      </c>
      <c r="G875" s="244">
        <f t="shared" ca="1" si="27"/>
        <v>0</v>
      </c>
    </row>
    <row r="876" spans="1:7" ht="15">
      <c r="A876" s="177" t="s">
        <v>11576</v>
      </c>
      <c r="B876" s="186" t="s">
        <v>11577</v>
      </c>
      <c r="C876" s="162"/>
      <c r="D876" s="179"/>
      <c r="E876" s="179"/>
      <c r="F876" s="244">
        <f t="shared" ca="1" si="26"/>
        <v>0</v>
      </c>
      <c r="G876" s="244">
        <f t="shared" ca="1" si="27"/>
        <v>0</v>
      </c>
    </row>
    <row r="877" spans="1:7" ht="15">
      <c r="A877" s="177" t="s">
        <v>11578</v>
      </c>
      <c r="B877" s="186" t="s">
        <v>11579</v>
      </c>
      <c r="C877" s="162"/>
      <c r="D877" s="179"/>
      <c r="E877" s="179"/>
      <c r="F877" s="244">
        <f t="shared" ca="1" si="26"/>
        <v>0</v>
      </c>
      <c r="G877" s="244">
        <f t="shared" ca="1" si="27"/>
        <v>0</v>
      </c>
    </row>
    <row r="878" spans="1:7" ht="15">
      <c r="A878" s="177" t="s">
        <v>11580</v>
      </c>
      <c r="B878" s="186" t="s">
        <v>11581</v>
      </c>
      <c r="C878" s="162"/>
      <c r="D878" s="179"/>
      <c r="E878" s="179"/>
      <c r="F878" s="244">
        <f t="shared" ca="1" si="26"/>
        <v>0</v>
      </c>
      <c r="G878" s="244">
        <f t="shared" ca="1" si="27"/>
        <v>0</v>
      </c>
    </row>
    <row r="879" spans="1:7" ht="15">
      <c r="A879" s="177" t="s">
        <v>11582</v>
      </c>
      <c r="B879" s="186" t="s">
        <v>11583</v>
      </c>
      <c r="C879" s="162"/>
      <c r="D879" s="179"/>
      <c r="E879" s="179"/>
      <c r="F879" s="244">
        <f t="shared" ca="1" si="26"/>
        <v>0</v>
      </c>
      <c r="G879" s="244">
        <f t="shared" ca="1" si="27"/>
        <v>0</v>
      </c>
    </row>
    <row r="880" spans="1:7" ht="15">
      <c r="A880" s="177" t="s">
        <v>11584</v>
      </c>
      <c r="B880" s="186" t="s">
        <v>11585</v>
      </c>
      <c r="C880" s="162"/>
      <c r="D880" s="179"/>
      <c r="E880" s="179"/>
      <c r="F880" s="244">
        <f t="shared" ca="1" si="26"/>
        <v>0</v>
      </c>
      <c r="G880" s="244">
        <f t="shared" ca="1" si="27"/>
        <v>0</v>
      </c>
    </row>
    <row r="881" spans="1:7" ht="15">
      <c r="A881" s="177" t="s">
        <v>11586</v>
      </c>
      <c r="B881" s="186" t="s">
        <v>10182</v>
      </c>
      <c r="C881" s="162"/>
      <c r="D881" s="179"/>
      <c r="E881" s="179"/>
      <c r="F881" s="244">
        <f t="shared" ca="1" si="26"/>
        <v>0</v>
      </c>
      <c r="G881" s="244">
        <f t="shared" ca="1" si="27"/>
        <v>0</v>
      </c>
    </row>
    <row r="882" spans="1:7" ht="15">
      <c r="A882" s="177" t="s">
        <v>11587</v>
      </c>
      <c r="B882" s="186" t="s">
        <v>10184</v>
      </c>
      <c r="C882" s="162"/>
      <c r="D882" s="179"/>
      <c r="E882" s="179"/>
      <c r="F882" s="244">
        <f t="shared" ca="1" si="26"/>
        <v>0</v>
      </c>
      <c r="G882" s="244">
        <f t="shared" ca="1" si="27"/>
        <v>0</v>
      </c>
    </row>
    <row r="883" spans="1:7" ht="15">
      <c r="A883" s="177" t="s">
        <v>11588</v>
      </c>
      <c r="B883" s="186" t="s">
        <v>10186</v>
      </c>
      <c r="C883" s="162"/>
      <c r="D883" s="179"/>
      <c r="E883" s="179"/>
      <c r="F883" s="244">
        <f t="shared" ca="1" si="26"/>
        <v>0</v>
      </c>
      <c r="G883" s="244">
        <f t="shared" ca="1" si="27"/>
        <v>0</v>
      </c>
    </row>
    <row r="884" spans="1:7" ht="15">
      <c r="A884" s="177" t="s">
        <v>11589</v>
      </c>
      <c r="B884" s="186" t="s">
        <v>11590</v>
      </c>
      <c r="C884" s="162"/>
      <c r="D884" s="179"/>
      <c r="E884" s="179"/>
      <c r="F884" s="244">
        <f t="shared" ca="1" si="26"/>
        <v>0</v>
      </c>
      <c r="G884" s="244">
        <f t="shared" ca="1" si="27"/>
        <v>0</v>
      </c>
    </row>
    <row r="885" spans="1:7" ht="15">
      <c r="A885" s="177" t="s">
        <v>11591</v>
      </c>
      <c r="B885" s="186" t="s">
        <v>11592</v>
      </c>
      <c r="C885" s="162"/>
      <c r="D885" s="179"/>
      <c r="E885" s="179"/>
      <c r="F885" s="244">
        <f t="shared" ca="1" si="26"/>
        <v>0</v>
      </c>
      <c r="G885" s="244">
        <f t="shared" ca="1" si="27"/>
        <v>0</v>
      </c>
    </row>
    <row r="886" spans="1:7" ht="15">
      <c r="A886" s="177" t="s">
        <v>11593</v>
      </c>
      <c r="B886" s="186" t="s">
        <v>11594</v>
      </c>
      <c r="C886" s="162"/>
      <c r="D886" s="179"/>
      <c r="E886" s="179"/>
      <c r="F886" s="244">
        <f t="shared" ca="1" si="26"/>
        <v>0</v>
      </c>
      <c r="G886" s="244">
        <f t="shared" ca="1" si="27"/>
        <v>0</v>
      </c>
    </row>
    <row r="887" spans="1:7" ht="15">
      <c r="A887" s="177" t="s">
        <v>11595</v>
      </c>
      <c r="B887" s="186" t="s">
        <v>11596</v>
      </c>
      <c r="C887" s="162"/>
      <c r="D887" s="179"/>
      <c r="E887" s="179"/>
      <c r="F887" s="244">
        <f t="shared" ca="1" si="26"/>
        <v>0</v>
      </c>
      <c r="G887" s="244">
        <f t="shared" ca="1" si="27"/>
        <v>0</v>
      </c>
    </row>
    <row r="888" spans="1:7" ht="15">
      <c r="A888" s="177" t="s">
        <v>11597</v>
      </c>
      <c r="B888" s="186" t="s">
        <v>11598</v>
      </c>
      <c r="C888" s="162"/>
      <c r="D888" s="179"/>
      <c r="E888" s="179"/>
      <c r="F888" s="244">
        <f t="shared" ca="1" si="26"/>
        <v>0</v>
      </c>
      <c r="G888" s="244">
        <f t="shared" ca="1" si="27"/>
        <v>0</v>
      </c>
    </row>
    <row r="889" spans="1:7" ht="15">
      <c r="A889" s="177" t="s">
        <v>11599</v>
      </c>
      <c r="B889" s="186" t="s">
        <v>11600</v>
      </c>
      <c r="C889" s="162"/>
      <c r="D889" s="179"/>
      <c r="E889" s="179"/>
      <c r="F889" s="244">
        <f t="shared" ca="1" si="26"/>
        <v>0</v>
      </c>
      <c r="G889" s="244">
        <f t="shared" ca="1" si="27"/>
        <v>0</v>
      </c>
    </row>
    <row r="890" spans="1:7" ht="15">
      <c r="A890" s="177" t="s">
        <v>11601</v>
      </c>
      <c r="B890" s="186" t="s">
        <v>11602</v>
      </c>
      <c r="C890" s="162"/>
      <c r="D890" s="179"/>
      <c r="E890" s="179"/>
      <c r="F890" s="244">
        <f t="shared" ca="1" si="26"/>
        <v>0</v>
      </c>
      <c r="G890" s="244">
        <f t="shared" ca="1" si="27"/>
        <v>0</v>
      </c>
    </row>
    <row r="891" spans="1:7" ht="15">
      <c r="A891" s="177" t="s">
        <v>11603</v>
      </c>
      <c r="B891" s="186" t="s">
        <v>11604</v>
      </c>
      <c r="C891" s="162"/>
      <c r="D891" s="179"/>
      <c r="E891" s="179"/>
      <c r="F891" s="244">
        <f t="shared" ca="1" si="26"/>
        <v>0</v>
      </c>
      <c r="G891" s="244">
        <f t="shared" ca="1" si="27"/>
        <v>0</v>
      </c>
    </row>
    <row r="892" spans="1:7" ht="15">
      <c r="A892" s="177" t="s">
        <v>11605</v>
      </c>
      <c r="B892" s="186" t="s">
        <v>11606</v>
      </c>
      <c r="C892" s="162"/>
      <c r="D892" s="179"/>
      <c r="E892" s="179"/>
      <c r="F892" s="244">
        <f t="shared" ca="1" si="26"/>
        <v>0</v>
      </c>
      <c r="G892" s="244">
        <f t="shared" ca="1" si="27"/>
        <v>0</v>
      </c>
    </row>
    <row r="893" spans="1:7" ht="15">
      <c r="A893" s="177" t="s">
        <v>11607</v>
      </c>
      <c r="B893" s="186" t="s">
        <v>11608</v>
      </c>
      <c r="C893" s="162"/>
      <c r="D893" s="179"/>
      <c r="E893" s="179"/>
      <c r="F893" s="244">
        <f t="shared" ca="1" si="26"/>
        <v>0</v>
      </c>
      <c r="G893" s="244">
        <f t="shared" ca="1" si="27"/>
        <v>0</v>
      </c>
    </row>
    <row r="894" spans="1:7" ht="15">
      <c r="A894" s="177" t="s">
        <v>11609</v>
      </c>
      <c r="B894" s="186" t="s">
        <v>11610</v>
      </c>
      <c r="C894" s="162"/>
      <c r="D894" s="179"/>
      <c r="E894" s="179"/>
      <c r="F894" s="244">
        <f t="shared" ca="1" si="26"/>
        <v>0</v>
      </c>
      <c r="G894" s="244">
        <f t="shared" ca="1" si="27"/>
        <v>0</v>
      </c>
    </row>
    <row r="895" spans="1:7" ht="15">
      <c r="A895" s="177" t="s">
        <v>11611</v>
      </c>
      <c r="B895" s="186" t="s">
        <v>11612</v>
      </c>
      <c r="C895" s="162"/>
      <c r="D895" s="179">
        <v>11</v>
      </c>
      <c r="E895" s="179"/>
      <c r="F895" s="244">
        <f t="shared" ca="1" si="26"/>
        <v>0</v>
      </c>
      <c r="G895" s="244">
        <f t="shared" ca="1" si="27"/>
        <v>0</v>
      </c>
    </row>
    <row r="896" spans="1:7" ht="15">
      <c r="A896" s="177" t="s">
        <v>11613</v>
      </c>
      <c r="B896" s="186" t="s">
        <v>10182</v>
      </c>
      <c r="C896" s="162"/>
      <c r="D896" s="179"/>
      <c r="E896" s="179"/>
      <c r="F896" s="244">
        <f t="shared" ca="1" si="26"/>
        <v>0</v>
      </c>
      <c r="G896" s="244">
        <f t="shared" ca="1" si="27"/>
        <v>0</v>
      </c>
    </row>
    <row r="897" spans="1:7" ht="15">
      <c r="A897" s="177" t="s">
        <v>11614</v>
      </c>
      <c r="B897" s="186" t="s">
        <v>10184</v>
      </c>
      <c r="C897" s="162"/>
      <c r="D897" s="179"/>
      <c r="E897" s="179"/>
      <c r="F897" s="244">
        <f t="shared" ca="1" si="26"/>
        <v>0</v>
      </c>
      <c r="G897" s="244">
        <f t="shared" ca="1" si="27"/>
        <v>0</v>
      </c>
    </row>
    <row r="898" spans="1:7" ht="15">
      <c r="A898" s="177" t="s">
        <v>11615</v>
      </c>
      <c r="B898" s="186" t="s">
        <v>10186</v>
      </c>
      <c r="C898" s="162"/>
      <c r="D898" s="179"/>
      <c r="E898" s="179"/>
      <c r="F898" s="244">
        <f t="shared" ca="1" si="26"/>
        <v>0</v>
      </c>
      <c r="G898" s="244">
        <f t="shared" ca="1" si="27"/>
        <v>0</v>
      </c>
    </row>
    <row r="899" spans="1:7" ht="15">
      <c r="A899" s="177" t="s">
        <v>11616</v>
      </c>
      <c r="B899" s="186" t="s">
        <v>11617</v>
      </c>
      <c r="C899" s="162"/>
      <c r="D899" s="179"/>
      <c r="E899" s="179"/>
      <c r="F899" s="244">
        <f t="shared" ca="1" si="26"/>
        <v>0</v>
      </c>
      <c r="G899" s="244">
        <f t="shared" ca="1" si="27"/>
        <v>0</v>
      </c>
    </row>
    <row r="900" spans="1:7" ht="15">
      <c r="A900" s="177" t="s">
        <v>11618</v>
      </c>
      <c r="B900" s="186" t="s">
        <v>10182</v>
      </c>
      <c r="C900" s="162">
        <v>2</v>
      </c>
      <c r="D900" s="179">
        <v>2</v>
      </c>
      <c r="E900" s="179">
        <v>2.4</v>
      </c>
      <c r="F900" s="244">
        <f t="shared" ca="1" si="26"/>
        <v>1.2</v>
      </c>
      <c r="G900" s="244">
        <f t="shared" ca="1" si="27"/>
        <v>1.2</v>
      </c>
    </row>
    <row r="901" spans="1:7" ht="15">
      <c r="A901" s="177" t="s">
        <v>11619</v>
      </c>
      <c r="B901" s="186" t="s">
        <v>10184</v>
      </c>
      <c r="C901" s="162"/>
      <c r="D901" s="179"/>
      <c r="E901" s="179"/>
      <c r="F901" s="244">
        <f t="shared" ca="1" si="26"/>
        <v>0</v>
      </c>
      <c r="G901" s="244">
        <f t="shared" ca="1" si="27"/>
        <v>0</v>
      </c>
    </row>
    <row r="902" spans="1:7" ht="15">
      <c r="A902" s="177" t="s">
        <v>11620</v>
      </c>
      <c r="B902" s="186" t="s">
        <v>10186</v>
      </c>
      <c r="C902" s="162"/>
      <c r="D902" s="179"/>
      <c r="E902" s="179"/>
      <c r="F902" s="244">
        <f t="shared" ca="1" si="26"/>
        <v>0</v>
      </c>
      <c r="G902" s="244">
        <f t="shared" ca="1" si="27"/>
        <v>0</v>
      </c>
    </row>
    <row r="903" spans="1:7" ht="15">
      <c r="A903" s="177" t="s">
        <v>11621</v>
      </c>
      <c r="B903" s="186" t="s">
        <v>11622</v>
      </c>
      <c r="C903" s="162"/>
      <c r="D903" s="179"/>
      <c r="E903" s="179"/>
      <c r="F903" s="244">
        <f t="shared" ca="1" si="26"/>
        <v>0</v>
      </c>
      <c r="G903" s="244">
        <f t="shared" ca="1" si="27"/>
        <v>0</v>
      </c>
    </row>
    <row r="904" spans="1:7" ht="15">
      <c r="A904" s="177" t="s">
        <v>11623</v>
      </c>
      <c r="B904" s="186" t="s">
        <v>11624</v>
      </c>
      <c r="C904" s="162"/>
      <c r="D904" s="179"/>
      <c r="E904" s="179"/>
      <c r="F904" s="244">
        <f t="shared" ca="1" si="26"/>
        <v>0</v>
      </c>
      <c r="G904" s="244">
        <f t="shared" ca="1" si="27"/>
        <v>0</v>
      </c>
    </row>
    <row r="905" spans="1:7" ht="15">
      <c r="A905" s="177" t="s">
        <v>11625</v>
      </c>
      <c r="B905" s="186" t="s">
        <v>11626</v>
      </c>
      <c r="C905" s="162"/>
      <c r="D905" s="179"/>
      <c r="E905" s="179"/>
      <c r="F905" s="244">
        <f t="shared" ca="1" si="26"/>
        <v>0</v>
      </c>
      <c r="G905" s="244">
        <f t="shared" ca="1" si="27"/>
        <v>0</v>
      </c>
    </row>
    <row r="906" spans="1:7" ht="15">
      <c r="A906" s="177" t="s">
        <v>11627</v>
      </c>
      <c r="B906" s="186" t="s">
        <v>11628</v>
      </c>
      <c r="C906" s="162"/>
      <c r="D906" s="179"/>
      <c r="E906" s="179"/>
      <c r="F906" s="244">
        <f t="shared" ref="F906:F969" ca="1" si="28">IFERROR(OFFSET(F906,0,-1)/OFFSET(F906,0,-3),)</f>
        <v>0</v>
      </c>
      <c r="G906" s="244">
        <f t="shared" ref="G906:G969" ca="1" si="29">IFERROR(OFFSET(F906,0,-1)/OFFSET(F906,0,-2),)</f>
        <v>0</v>
      </c>
    </row>
    <row r="907" spans="1:7" ht="15">
      <c r="A907" s="177" t="s">
        <v>11629</v>
      </c>
      <c r="B907" s="186" t="s">
        <v>11630</v>
      </c>
      <c r="C907" s="162"/>
      <c r="D907" s="179"/>
      <c r="E907" s="179"/>
      <c r="F907" s="244">
        <f t="shared" ca="1" si="28"/>
        <v>0</v>
      </c>
      <c r="G907" s="244">
        <f t="shared" ca="1" si="29"/>
        <v>0</v>
      </c>
    </row>
    <row r="908" spans="1:7" ht="15">
      <c r="A908" s="177" t="s">
        <v>11631</v>
      </c>
      <c r="B908" s="186" t="s">
        <v>10200</v>
      </c>
      <c r="C908" s="162"/>
      <c r="D908" s="179"/>
      <c r="E908" s="179"/>
      <c r="F908" s="244">
        <f t="shared" ca="1" si="28"/>
        <v>0</v>
      </c>
      <c r="G908" s="244">
        <f t="shared" ca="1" si="29"/>
        <v>0</v>
      </c>
    </row>
    <row r="909" spans="1:7" ht="15">
      <c r="A909" s="177" t="s">
        <v>11632</v>
      </c>
      <c r="B909" s="186" t="s">
        <v>13516</v>
      </c>
      <c r="C909" s="162"/>
      <c r="D909" s="179"/>
      <c r="E909" s="179"/>
      <c r="F909" s="244">
        <f t="shared" ca="1" si="28"/>
        <v>0</v>
      </c>
      <c r="G909" s="244">
        <f t="shared" ca="1" si="29"/>
        <v>0</v>
      </c>
    </row>
    <row r="910" spans="1:7" ht="15">
      <c r="A910" s="177" t="s">
        <v>11633</v>
      </c>
      <c r="B910" s="186" t="s">
        <v>10182</v>
      </c>
      <c r="C910" s="162"/>
      <c r="D910" s="179"/>
      <c r="E910" s="179"/>
      <c r="F910" s="244">
        <f t="shared" ca="1" si="28"/>
        <v>0</v>
      </c>
      <c r="G910" s="244">
        <f t="shared" ca="1" si="29"/>
        <v>0</v>
      </c>
    </row>
    <row r="911" spans="1:7" ht="15">
      <c r="A911" s="177" t="s">
        <v>11634</v>
      </c>
      <c r="B911" s="186" t="s">
        <v>10184</v>
      </c>
      <c r="C911" s="162"/>
      <c r="D911" s="179"/>
      <c r="E911" s="179"/>
      <c r="F911" s="244">
        <f t="shared" ca="1" si="28"/>
        <v>0</v>
      </c>
      <c r="G911" s="244">
        <f t="shared" ca="1" si="29"/>
        <v>0</v>
      </c>
    </row>
    <row r="912" spans="1:7" ht="15">
      <c r="A912" s="177" t="s">
        <v>11635</v>
      </c>
      <c r="B912" s="186" t="s">
        <v>10186</v>
      </c>
      <c r="C912" s="162"/>
      <c r="D912" s="179"/>
      <c r="E912" s="179"/>
      <c r="F912" s="244">
        <f t="shared" ca="1" si="28"/>
        <v>0</v>
      </c>
      <c r="G912" s="244">
        <f t="shared" ca="1" si="29"/>
        <v>0</v>
      </c>
    </row>
    <row r="913" spans="1:7" ht="15">
      <c r="A913" s="177" t="s">
        <v>11636</v>
      </c>
      <c r="B913" s="186" t="s">
        <v>11637</v>
      </c>
      <c r="C913" s="162"/>
      <c r="D913" s="179"/>
      <c r="E913" s="179"/>
      <c r="F913" s="244">
        <f t="shared" ca="1" si="28"/>
        <v>0</v>
      </c>
      <c r="G913" s="244">
        <f t="shared" ca="1" si="29"/>
        <v>0</v>
      </c>
    </row>
    <row r="914" spans="1:7" ht="15">
      <c r="A914" s="177" t="s">
        <v>11638</v>
      </c>
      <c r="B914" s="186" t="s">
        <v>11639</v>
      </c>
      <c r="C914" s="162"/>
      <c r="D914" s="179"/>
      <c r="E914" s="179"/>
      <c r="F914" s="244">
        <f t="shared" ca="1" si="28"/>
        <v>0</v>
      </c>
      <c r="G914" s="244">
        <f t="shared" ca="1" si="29"/>
        <v>0</v>
      </c>
    </row>
    <row r="915" spans="1:7" ht="15">
      <c r="A915" s="177" t="s">
        <v>11640</v>
      </c>
      <c r="B915" s="186" t="s">
        <v>10182</v>
      </c>
      <c r="C915" s="162"/>
      <c r="D915" s="179"/>
      <c r="E915" s="179"/>
      <c r="F915" s="244">
        <f t="shared" ca="1" si="28"/>
        <v>0</v>
      </c>
      <c r="G915" s="244">
        <f t="shared" ca="1" si="29"/>
        <v>0</v>
      </c>
    </row>
    <row r="916" spans="1:7" ht="15">
      <c r="A916" s="177" t="s">
        <v>11641</v>
      </c>
      <c r="B916" s="186" t="s">
        <v>10184</v>
      </c>
      <c r="C916" s="162"/>
      <c r="D916" s="179"/>
      <c r="E916" s="179"/>
      <c r="F916" s="244">
        <f t="shared" ca="1" si="28"/>
        <v>0</v>
      </c>
      <c r="G916" s="244">
        <f t="shared" ca="1" si="29"/>
        <v>0</v>
      </c>
    </row>
    <row r="917" spans="1:7" ht="15">
      <c r="A917" s="177" t="s">
        <v>11642</v>
      </c>
      <c r="B917" s="186" t="s">
        <v>10186</v>
      </c>
      <c r="C917" s="162"/>
      <c r="D917" s="179"/>
      <c r="E917" s="179"/>
      <c r="F917" s="244">
        <f t="shared" ca="1" si="28"/>
        <v>0</v>
      </c>
      <c r="G917" s="244">
        <f t="shared" ca="1" si="29"/>
        <v>0</v>
      </c>
    </row>
    <row r="918" spans="1:7" ht="15">
      <c r="A918" s="177" t="s">
        <v>11643</v>
      </c>
      <c r="B918" s="186" t="s">
        <v>11644</v>
      </c>
      <c r="C918" s="162"/>
      <c r="D918" s="179"/>
      <c r="E918" s="179"/>
      <c r="F918" s="244">
        <f t="shared" ca="1" si="28"/>
        <v>0</v>
      </c>
      <c r="G918" s="244">
        <f t="shared" ca="1" si="29"/>
        <v>0</v>
      </c>
    </row>
    <row r="919" spans="1:7" ht="15">
      <c r="A919" s="177" t="s">
        <v>11645</v>
      </c>
      <c r="B919" s="186" t="s">
        <v>11646</v>
      </c>
      <c r="C919" s="162"/>
      <c r="D919" s="179">
        <v>258</v>
      </c>
      <c r="E919" s="179"/>
      <c r="F919" s="244">
        <f t="shared" ca="1" si="28"/>
        <v>0</v>
      </c>
      <c r="G919" s="244">
        <f t="shared" ca="1" si="29"/>
        <v>0</v>
      </c>
    </row>
    <row r="920" spans="1:7" ht="15">
      <c r="A920" s="177" t="s">
        <v>11647</v>
      </c>
      <c r="B920" s="186" t="s">
        <v>11648</v>
      </c>
      <c r="C920" s="162"/>
      <c r="D920" s="179"/>
      <c r="E920" s="179"/>
      <c r="F920" s="244">
        <f t="shared" ca="1" si="28"/>
        <v>0</v>
      </c>
      <c r="G920" s="244">
        <f t="shared" ca="1" si="29"/>
        <v>0</v>
      </c>
    </row>
    <row r="921" spans="1:7" ht="15">
      <c r="A921" s="177" t="s">
        <v>11649</v>
      </c>
      <c r="B921" s="186" t="s">
        <v>11650</v>
      </c>
      <c r="C921" s="162">
        <v>500</v>
      </c>
      <c r="D921" s="179">
        <v>2500</v>
      </c>
      <c r="E921" s="179"/>
      <c r="F921" s="244">
        <f t="shared" ca="1" si="28"/>
        <v>0</v>
      </c>
      <c r="G921" s="244">
        <f t="shared" ca="1" si="29"/>
        <v>0</v>
      </c>
    </row>
    <row r="922" spans="1:7" ht="15">
      <c r="A922" s="177" t="s">
        <v>11651</v>
      </c>
      <c r="B922" s="186" t="s">
        <v>11652</v>
      </c>
      <c r="C922" s="162"/>
      <c r="D922" s="179"/>
      <c r="E922" s="179"/>
      <c r="F922" s="244">
        <f t="shared" ca="1" si="28"/>
        <v>0</v>
      </c>
      <c r="G922" s="244">
        <f t="shared" ca="1" si="29"/>
        <v>0</v>
      </c>
    </row>
    <row r="923" spans="1:7" ht="15">
      <c r="A923" s="177" t="s">
        <v>11653</v>
      </c>
      <c r="B923" s="186" t="s">
        <v>11654</v>
      </c>
      <c r="C923" s="162"/>
      <c r="D923" s="179"/>
      <c r="E923" s="179"/>
      <c r="F923" s="244">
        <f t="shared" ca="1" si="28"/>
        <v>0</v>
      </c>
      <c r="G923" s="244">
        <f t="shared" ca="1" si="29"/>
        <v>0</v>
      </c>
    </row>
    <row r="924" spans="1:7" ht="15">
      <c r="A924" s="177" t="s">
        <v>11655</v>
      </c>
      <c r="B924" s="186" t="s">
        <v>11656</v>
      </c>
      <c r="C924" s="162"/>
      <c r="D924" s="179"/>
      <c r="E924" s="179"/>
      <c r="F924" s="244">
        <f t="shared" ca="1" si="28"/>
        <v>0</v>
      </c>
      <c r="G924" s="244">
        <f t="shared" ca="1" si="29"/>
        <v>0</v>
      </c>
    </row>
    <row r="925" spans="1:7" ht="15">
      <c r="A925" s="177" t="s">
        <v>11657</v>
      </c>
      <c r="B925" s="187" t="s">
        <v>11658</v>
      </c>
      <c r="C925" s="162"/>
      <c r="D925" s="179"/>
      <c r="E925" s="179"/>
      <c r="F925" s="244">
        <f t="shared" ca="1" si="28"/>
        <v>0</v>
      </c>
      <c r="G925" s="244">
        <f t="shared" ca="1" si="29"/>
        <v>0</v>
      </c>
    </row>
    <row r="926" spans="1:7" ht="15">
      <c r="A926" s="177" t="s">
        <v>11659</v>
      </c>
      <c r="B926" s="186" t="s">
        <v>10087</v>
      </c>
      <c r="C926" s="162"/>
      <c r="D926" s="179">
        <v>5</v>
      </c>
      <c r="E926" s="179"/>
      <c r="F926" s="244">
        <f t="shared" ca="1" si="28"/>
        <v>0</v>
      </c>
      <c r="G926" s="244">
        <f t="shared" ca="1" si="29"/>
        <v>0</v>
      </c>
    </row>
    <row r="927" spans="1:7" ht="15">
      <c r="A927" s="177" t="s">
        <v>11660</v>
      </c>
      <c r="B927" s="186" t="s">
        <v>10182</v>
      </c>
      <c r="C927" s="162">
        <v>69</v>
      </c>
      <c r="D927" s="179">
        <v>75</v>
      </c>
      <c r="E927" s="179">
        <v>74</v>
      </c>
      <c r="F927" s="244">
        <f t="shared" ca="1" si="28"/>
        <v>1.0724637681159421</v>
      </c>
      <c r="G927" s="244">
        <f t="shared" ca="1" si="29"/>
        <v>0.98666666666666669</v>
      </c>
    </row>
    <row r="928" spans="1:7" ht="15">
      <c r="A928" s="177" t="s">
        <v>11661</v>
      </c>
      <c r="B928" s="186" t="s">
        <v>10184</v>
      </c>
      <c r="C928" s="162"/>
      <c r="D928" s="179"/>
      <c r="E928" s="179"/>
      <c r="F928" s="244">
        <f t="shared" ca="1" si="28"/>
        <v>0</v>
      </c>
      <c r="G928" s="244">
        <f t="shared" ca="1" si="29"/>
        <v>0</v>
      </c>
    </row>
    <row r="929" spans="1:7" ht="15">
      <c r="A929" s="177" t="s">
        <v>11662</v>
      </c>
      <c r="B929" s="186" t="s">
        <v>10186</v>
      </c>
      <c r="C929" s="162"/>
      <c r="D929" s="179"/>
      <c r="E929" s="179"/>
      <c r="F929" s="244">
        <f t="shared" ca="1" si="28"/>
        <v>0</v>
      </c>
      <c r="G929" s="244">
        <f t="shared" ca="1" si="29"/>
        <v>0</v>
      </c>
    </row>
    <row r="930" spans="1:7" ht="15">
      <c r="A930" s="177" t="s">
        <v>11663</v>
      </c>
      <c r="B930" s="186" t="s">
        <v>11664</v>
      </c>
      <c r="C930" s="162"/>
      <c r="D930" s="179"/>
      <c r="E930" s="179"/>
      <c r="F930" s="244">
        <f t="shared" ca="1" si="28"/>
        <v>0</v>
      </c>
      <c r="G930" s="244">
        <f t="shared" ca="1" si="29"/>
        <v>0</v>
      </c>
    </row>
    <row r="931" spans="1:7" ht="15">
      <c r="A931" s="177" t="s">
        <v>11665</v>
      </c>
      <c r="B931" s="186" t="s">
        <v>11666</v>
      </c>
      <c r="C931" s="162"/>
      <c r="D931" s="179"/>
      <c r="E931" s="179"/>
      <c r="F931" s="244">
        <f t="shared" ca="1" si="28"/>
        <v>0</v>
      </c>
      <c r="G931" s="244">
        <f t="shared" ca="1" si="29"/>
        <v>0</v>
      </c>
    </row>
    <row r="932" spans="1:7" ht="15">
      <c r="A932" s="177" t="s">
        <v>11667</v>
      </c>
      <c r="B932" s="186" t="s">
        <v>11668</v>
      </c>
      <c r="C932" s="162"/>
      <c r="D932" s="179"/>
      <c r="E932" s="179"/>
      <c r="F932" s="244">
        <f t="shared" ca="1" si="28"/>
        <v>0</v>
      </c>
      <c r="G932" s="244">
        <f t="shared" ca="1" si="29"/>
        <v>0</v>
      </c>
    </row>
    <row r="933" spans="1:7" ht="15">
      <c r="A933" s="177" t="s">
        <v>11669</v>
      </c>
      <c r="B933" s="186" t="s">
        <v>11670</v>
      </c>
      <c r="C933" s="162"/>
      <c r="D933" s="179">
        <v>48</v>
      </c>
      <c r="E933" s="179"/>
      <c r="F933" s="244">
        <f t="shared" ca="1" si="28"/>
        <v>0</v>
      </c>
      <c r="G933" s="244">
        <f t="shared" ca="1" si="29"/>
        <v>0</v>
      </c>
    </row>
    <row r="934" spans="1:7" ht="15">
      <c r="A934" s="177" t="s">
        <v>11671</v>
      </c>
      <c r="B934" s="186" t="s">
        <v>10200</v>
      </c>
      <c r="C934" s="162"/>
      <c r="D934" s="179"/>
      <c r="E934" s="179"/>
      <c r="F934" s="244">
        <f t="shared" ca="1" si="28"/>
        <v>0</v>
      </c>
      <c r="G934" s="244">
        <f t="shared" ca="1" si="29"/>
        <v>0</v>
      </c>
    </row>
    <row r="935" spans="1:7" ht="15">
      <c r="A935" s="177" t="s">
        <v>11672</v>
      </c>
      <c r="B935" s="186" t="s">
        <v>11673</v>
      </c>
      <c r="C935" s="162">
        <v>632</v>
      </c>
      <c r="D935" s="179">
        <v>410</v>
      </c>
      <c r="E935" s="179">
        <v>92</v>
      </c>
      <c r="F935" s="244">
        <f t="shared" ca="1" si="28"/>
        <v>0.14556962025316456</v>
      </c>
      <c r="G935" s="244">
        <f t="shared" ca="1" si="29"/>
        <v>0.22439024390243903</v>
      </c>
    </row>
    <row r="936" spans="1:7" ht="15">
      <c r="A936" s="177" t="s">
        <v>11674</v>
      </c>
      <c r="B936" s="186" t="s">
        <v>10182</v>
      </c>
      <c r="C936" s="162"/>
      <c r="D936" s="179"/>
      <c r="E936" s="179"/>
      <c r="F936" s="244">
        <f t="shared" ca="1" si="28"/>
        <v>0</v>
      </c>
      <c r="G936" s="244">
        <f t="shared" ca="1" si="29"/>
        <v>0</v>
      </c>
    </row>
    <row r="937" spans="1:7" ht="15">
      <c r="A937" s="177" t="s">
        <v>11675</v>
      </c>
      <c r="B937" s="186" t="s">
        <v>10184</v>
      </c>
      <c r="C937" s="162"/>
      <c r="D937" s="179"/>
      <c r="E937" s="179"/>
      <c r="F937" s="244">
        <f t="shared" ca="1" si="28"/>
        <v>0</v>
      </c>
      <c r="G937" s="244">
        <f t="shared" ca="1" si="29"/>
        <v>0</v>
      </c>
    </row>
    <row r="938" spans="1:7" ht="15">
      <c r="A938" s="177" t="s">
        <v>11676</v>
      </c>
      <c r="B938" s="186" t="s">
        <v>10186</v>
      </c>
      <c r="C938" s="162"/>
      <c r="D938" s="179"/>
      <c r="E938" s="179"/>
      <c r="F938" s="244">
        <f t="shared" ca="1" si="28"/>
        <v>0</v>
      </c>
      <c r="G938" s="244">
        <f t="shared" ca="1" si="29"/>
        <v>0</v>
      </c>
    </row>
    <row r="939" spans="1:7" ht="15">
      <c r="A939" s="177" t="s">
        <v>11677</v>
      </c>
      <c r="B939" s="186" t="s">
        <v>11678</v>
      </c>
      <c r="C939" s="162"/>
      <c r="D939" s="179"/>
      <c r="E939" s="179"/>
      <c r="F939" s="244">
        <f t="shared" ca="1" si="28"/>
        <v>0</v>
      </c>
      <c r="G939" s="244">
        <f t="shared" ca="1" si="29"/>
        <v>0</v>
      </c>
    </row>
    <row r="940" spans="1:7" ht="15">
      <c r="A940" s="177" t="s">
        <v>11679</v>
      </c>
      <c r="B940" s="186" t="s">
        <v>11680</v>
      </c>
      <c r="C940" s="162">
        <v>48</v>
      </c>
      <c r="D940" s="179">
        <v>3</v>
      </c>
      <c r="E940" s="179">
        <v>40</v>
      </c>
      <c r="F940" s="244">
        <f t="shared" ca="1" si="28"/>
        <v>0.83333333333333337</v>
      </c>
      <c r="G940" s="244">
        <f t="shared" ca="1" si="29"/>
        <v>13.333333333333334</v>
      </c>
    </row>
    <row r="941" spans="1:7" ht="15">
      <c r="A941" s="177" t="s">
        <v>11681</v>
      </c>
      <c r="B941" s="186" t="s">
        <v>11682</v>
      </c>
      <c r="C941" s="162"/>
      <c r="D941" s="179"/>
      <c r="E941" s="179"/>
      <c r="F941" s="244">
        <f t="shared" ca="1" si="28"/>
        <v>0</v>
      </c>
      <c r="G941" s="244">
        <f t="shared" ca="1" si="29"/>
        <v>0</v>
      </c>
    </row>
    <row r="942" spans="1:7" ht="15">
      <c r="A942" s="177" t="s">
        <v>11683</v>
      </c>
      <c r="B942" s="186" t="s">
        <v>10095</v>
      </c>
      <c r="C942" s="162">
        <v>40</v>
      </c>
      <c r="D942" s="179">
        <v>6</v>
      </c>
      <c r="E942" s="179">
        <v>34</v>
      </c>
      <c r="F942" s="244">
        <f t="shared" ca="1" si="28"/>
        <v>0.85</v>
      </c>
      <c r="G942" s="244">
        <f t="shared" ca="1" si="29"/>
        <v>5.666666666666667</v>
      </c>
    </row>
    <row r="943" spans="1:7" ht="15">
      <c r="A943" s="177" t="s">
        <v>11684</v>
      </c>
      <c r="B943" s="186" t="s">
        <v>10182</v>
      </c>
      <c r="C943" s="162"/>
      <c r="D943" s="179"/>
      <c r="E943" s="179"/>
      <c r="F943" s="244">
        <f t="shared" ca="1" si="28"/>
        <v>0</v>
      </c>
      <c r="G943" s="244">
        <f t="shared" ca="1" si="29"/>
        <v>0</v>
      </c>
    </row>
    <row r="944" spans="1:7" ht="15">
      <c r="A944" s="177" t="s">
        <v>11685</v>
      </c>
      <c r="B944" s="186" t="s">
        <v>10184</v>
      </c>
      <c r="C944" s="162"/>
      <c r="D944" s="179"/>
      <c r="E944" s="179"/>
      <c r="F944" s="244">
        <f t="shared" ca="1" si="28"/>
        <v>0</v>
      </c>
      <c r="G944" s="244">
        <f t="shared" ca="1" si="29"/>
        <v>0</v>
      </c>
    </row>
    <row r="945" spans="1:7" ht="15">
      <c r="A945" s="177" t="s">
        <v>11686</v>
      </c>
      <c r="B945" s="186" t="s">
        <v>10186</v>
      </c>
      <c r="C945" s="162"/>
      <c r="D945" s="179"/>
      <c r="E945" s="179"/>
      <c r="F945" s="244">
        <f t="shared" ca="1" si="28"/>
        <v>0</v>
      </c>
      <c r="G945" s="244">
        <f t="shared" ca="1" si="29"/>
        <v>0</v>
      </c>
    </row>
    <row r="946" spans="1:7" ht="15">
      <c r="A946" s="177" t="s">
        <v>11687</v>
      </c>
      <c r="B946" s="186" t="s">
        <v>11688</v>
      </c>
      <c r="C946" s="162"/>
      <c r="D946" s="179"/>
      <c r="E946" s="179"/>
      <c r="F946" s="244">
        <f t="shared" ca="1" si="28"/>
        <v>0</v>
      </c>
      <c r="G946" s="244">
        <f t="shared" ca="1" si="29"/>
        <v>0</v>
      </c>
    </row>
    <row r="947" spans="1:7" ht="15">
      <c r="A947" s="177" t="s">
        <v>11689</v>
      </c>
      <c r="B947" s="186" t="s">
        <v>10200</v>
      </c>
      <c r="C947" s="162"/>
      <c r="D947" s="179"/>
      <c r="E947" s="179"/>
      <c r="F947" s="244">
        <f t="shared" ca="1" si="28"/>
        <v>0</v>
      </c>
      <c r="G947" s="244">
        <f t="shared" ca="1" si="29"/>
        <v>0</v>
      </c>
    </row>
    <row r="948" spans="1:7" ht="15">
      <c r="A948" s="177" t="s">
        <v>11690</v>
      </c>
      <c r="B948" s="186" t="s">
        <v>11691</v>
      </c>
      <c r="C948" s="162"/>
      <c r="D948" s="179"/>
      <c r="E948" s="179"/>
      <c r="F948" s="244">
        <f t="shared" ca="1" si="28"/>
        <v>0</v>
      </c>
      <c r="G948" s="244">
        <f t="shared" ca="1" si="29"/>
        <v>0</v>
      </c>
    </row>
    <row r="949" spans="1:7" ht="15">
      <c r="A949" s="177" t="s">
        <v>11692</v>
      </c>
      <c r="B949" s="186" t="s">
        <v>11693</v>
      </c>
      <c r="C949" s="162"/>
      <c r="D949" s="179"/>
      <c r="E949" s="179"/>
      <c r="F949" s="244">
        <f t="shared" ca="1" si="28"/>
        <v>0</v>
      </c>
      <c r="G949" s="244">
        <f t="shared" ca="1" si="29"/>
        <v>0</v>
      </c>
    </row>
    <row r="950" spans="1:7" ht="15">
      <c r="A950" s="177" t="s">
        <v>11694</v>
      </c>
      <c r="B950" s="186" t="s">
        <v>11695</v>
      </c>
      <c r="C950" s="162"/>
      <c r="D950" s="179"/>
      <c r="E950" s="179"/>
      <c r="F950" s="244">
        <f t="shared" ca="1" si="28"/>
        <v>0</v>
      </c>
      <c r="G950" s="244">
        <f t="shared" ca="1" si="29"/>
        <v>0</v>
      </c>
    </row>
    <row r="951" spans="1:7" ht="15">
      <c r="A951" s="177" t="s">
        <v>11696</v>
      </c>
      <c r="B951" s="186" t="s">
        <v>11697</v>
      </c>
      <c r="C951" s="162"/>
      <c r="D951" s="179"/>
      <c r="E951" s="179"/>
      <c r="F951" s="244">
        <f t="shared" ca="1" si="28"/>
        <v>0</v>
      </c>
      <c r="G951" s="244">
        <f t="shared" ca="1" si="29"/>
        <v>0</v>
      </c>
    </row>
    <row r="952" spans="1:7" ht="15">
      <c r="A952" s="177" t="s">
        <v>11698</v>
      </c>
      <c r="B952" s="186" t="s">
        <v>11699</v>
      </c>
      <c r="C952" s="162"/>
      <c r="D952" s="179"/>
      <c r="E952" s="179"/>
      <c r="F952" s="244">
        <f t="shared" ca="1" si="28"/>
        <v>0</v>
      </c>
      <c r="G952" s="244">
        <f t="shared" ca="1" si="29"/>
        <v>0</v>
      </c>
    </row>
    <row r="953" spans="1:7" ht="15">
      <c r="A953" s="177" t="s">
        <v>11700</v>
      </c>
      <c r="B953" s="186" t="s">
        <v>11701</v>
      </c>
      <c r="C953" s="162"/>
      <c r="D953" s="179"/>
      <c r="E953" s="179"/>
      <c r="F953" s="244">
        <f t="shared" ca="1" si="28"/>
        <v>0</v>
      </c>
      <c r="G953" s="244">
        <f t="shared" ca="1" si="29"/>
        <v>0</v>
      </c>
    </row>
    <row r="954" spans="1:7" ht="15">
      <c r="A954" s="177" t="s">
        <v>11702</v>
      </c>
      <c r="B954" s="186" t="s">
        <v>11703</v>
      </c>
      <c r="C954" s="162"/>
      <c r="D954" s="179"/>
      <c r="E954" s="179"/>
      <c r="F954" s="244">
        <f t="shared" ca="1" si="28"/>
        <v>0</v>
      </c>
      <c r="G954" s="244">
        <f t="shared" ca="1" si="29"/>
        <v>0</v>
      </c>
    </row>
    <row r="955" spans="1:7" ht="15">
      <c r="A955" s="177" t="s">
        <v>11704</v>
      </c>
      <c r="B955" s="186" t="s">
        <v>11705</v>
      </c>
      <c r="C955" s="162"/>
      <c r="D955" s="179"/>
      <c r="E955" s="179"/>
      <c r="F955" s="244">
        <f t="shared" ca="1" si="28"/>
        <v>0</v>
      </c>
      <c r="G955" s="244">
        <f t="shared" ca="1" si="29"/>
        <v>0</v>
      </c>
    </row>
    <row r="956" spans="1:7" ht="15">
      <c r="A956" s="177" t="s">
        <v>11706</v>
      </c>
      <c r="B956" s="186" t="s">
        <v>11707</v>
      </c>
      <c r="C956" s="162"/>
      <c r="D956" s="179"/>
      <c r="E956" s="179"/>
      <c r="F956" s="244">
        <f t="shared" ca="1" si="28"/>
        <v>0</v>
      </c>
      <c r="G956" s="244">
        <f t="shared" ca="1" si="29"/>
        <v>0</v>
      </c>
    </row>
    <row r="957" spans="1:7" ht="15">
      <c r="A957" s="177" t="s">
        <v>11708</v>
      </c>
      <c r="B957" s="186" t="s">
        <v>11709</v>
      </c>
      <c r="C957" s="162"/>
      <c r="D957" s="179"/>
      <c r="E957" s="179"/>
      <c r="F957" s="244">
        <f t="shared" ca="1" si="28"/>
        <v>0</v>
      </c>
      <c r="G957" s="244">
        <f t="shared" ca="1" si="29"/>
        <v>0</v>
      </c>
    </row>
    <row r="958" spans="1:7" ht="15">
      <c r="A958" s="177" t="s">
        <v>11710</v>
      </c>
      <c r="B958" s="186" t="s">
        <v>11711</v>
      </c>
      <c r="C958" s="162"/>
      <c r="D958" s="179"/>
      <c r="E958" s="179"/>
      <c r="F958" s="244">
        <f t="shared" ca="1" si="28"/>
        <v>0</v>
      </c>
      <c r="G958" s="244">
        <f t="shared" ca="1" si="29"/>
        <v>0</v>
      </c>
    </row>
    <row r="959" spans="1:7" ht="15">
      <c r="A959" s="177" t="s">
        <v>11712</v>
      </c>
      <c r="B959" s="186" t="s">
        <v>11713</v>
      </c>
      <c r="C959" s="162"/>
      <c r="D959" s="179"/>
      <c r="E959" s="179"/>
      <c r="F959" s="244">
        <f t="shared" ca="1" si="28"/>
        <v>0</v>
      </c>
      <c r="G959" s="244">
        <f t="shared" ca="1" si="29"/>
        <v>0</v>
      </c>
    </row>
    <row r="960" spans="1:7" ht="15">
      <c r="A960" s="177" t="s">
        <v>11714</v>
      </c>
      <c r="B960" s="186" t="s">
        <v>11715</v>
      </c>
      <c r="C960" s="162"/>
      <c r="D960" s="179"/>
      <c r="E960" s="179"/>
      <c r="F960" s="244">
        <f t="shared" ca="1" si="28"/>
        <v>0</v>
      </c>
      <c r="G960" s="244">
        <f t="shared" ca="1" si="29"/>
        <v>0</v>
      </c>
    </row>
    <row r="961" spans="1:7" ht="15">
      <c r="A961" s="177" t="s">
        <v>11716</v>
      </c>
      <c r="B961" s="186" t="s">
        <v>11717</v>
      </c>
      <c r="C961" s="162"/>
      <c r="D961" s="179"/>
      <c r="E961" s="179"/>
      <c r="F961" s="244">
        <f t="shared" ca="1" si="28"/>
        <v>0</v>
      </c>
      <c r="G961" s="244">
        <f t="shared" ca="1" si="29"/>
        <v>0</v>
      </c>
    </row>
    <row r="962" spans="1:7" ht="15">
      <c r="A962" s="177" t="s">
        <v>11718</v>
      </c>
      <c r="B962" s="186" t="s">
        <v>11719</v>
      </c>
      <c r="C962" s="162"/>
      <c r="D962" s="179"/>
      <c r="E962" s="179"/>
      <c r="F962" s="244">
        <f t="shared" ca="1" si="28"/>
        <v>0</v>
      </c>
      <c r="G962" s="244">
        <f t="shared" ca="1" si="29"/>
        <v>0</v>
      </c>
    </row>
    <row r="963" spans="1:7" ht="15">
      <c r="A963" s="177" t="s">
        <v>11720</v>
      </c>
      <c r="B963" s="186" t="s">
        <v>11721</v>
      </c>
      <c r="C963" s="162"/>
      <c r="D963" s="179"/>
      <c r="E963" s="179"/>
      <c r="F963" s="244">
        <f t="shared" ca="1" si="28"/>
        <v>0</v>
      </c>
      <c r="G963" s="244">
        <f t="shared" ca="1" si="29"/>
        <v>0</v>
      </c>
    </row>
    <row r="964" spans="1:7" ht="15">
      <c r="A964" s="177" t="s">
        <v>11722</v>
      </c>
      <c r="B964" s="186" t="s">
        <v>11723</v>
      </c>
      <c r="C964" s="162"/>
      <c r="D964" s="179"/>
      <c r="E964" s="179"/>
      <c r="F964" s="244">
        <f t="shared" ca="1" si="28"/>
        <v>0</v>
      </c>
      <c r="G964" s="244">
        <f t="shared" ca="1" si="29"/>
        <v>0</v>
      </c>
    </row>
    <row r="965" spans="1:7" ht="15">
      <c r="A965" s="177" t="s">
        <v>11724</v>
      </c>
      <c r="B965" s="186" t="s">
        <v>10106</v>
      </c>
      <c r="C965" s="162"/>
      <c r="D965" s="179"/>
      <c r="E965" s="179"/>
      <c r="F965" s="244">
        <f t="shared" ca="1" si="28"/>
        <v>0</v>
      </c>
      <c r="G965" s="244">
        <f t="shared" ca="1" si="29"/>
        <v>0</v>
      </c>
    </row>
    <row r="966" spans="1:7" ht="15">
      <c r="A966" s="177" t="s">
        <v>10109</v>
      </c>
      <c r="B966" s="186" t="s">
        <v>10110</v>
      </c>
      <c r="C966" s="162"/>
      <c r="D966" s="179"/>
      <c r="E966" s="179"/>
      <c r="F966" s="244">
        <f t="shared" ca="1" si="28"/>
        <v>0</v>
      </c>
      <c r="G966" s="244">
        <f t="shared" ca="1" si="29"/>
        <v>0</v>
      </c>
    </row>
    <row r="967" spans="1:7" ht="15">
      <c r="A967" s="177" t="s">
        <v>10111</v>
      </c>
      <c r="B967" s="186" t="s">
        <v>10112</v>
      </c>
      <c r="C967" s="162"/>
      <c r="D967" s="179"/>
      <c r="E967" s="179"/>
      <c r="F967" s="244">
        <f t="shared" ca="1" si="28"/>
        <v>0</v>
      </c>
      <c r="G967" s="244">
        <f t="shared" ca="1" si="29"/>
        <v>0</v>
      </c>
    </row>
    <row r="968" spans="1:7" ht="15">
      <c r="A968" s="177" t="s">
        <v>10113</v>
      </c>
      <c r="B968" s="186" t="s">
        <v>10114</v>
      </c>
      <c r="C968" s="162"/>
      <c r="D968" s="179"/>
      <c r="E968" s="179"/>
      <c r="F968" s="244">
        <f t="shared" ca="1" si="28"/>
        <v>0</v>
      </c>
      <c r="G968" s="244">
        <f t="shared" ca="1" si="29"/>
        <v>0</v>
      </c>
    </row>
    <row r="969" spans="1:7" ht="15">
      <c r="A969" s="177" t="s">
        <v>10115</v>
      </c>
      <c r="B969" s="186" t="s">
        <v>10116</v>
      </c>
      <c r="C969" s="162"/>
      <c r="D969" s="179"/>
      <c r="E969" s="179"/>
      <c r="F969" s="244">
        <f t="shared" ca="1" si="28"/>
        <v>0</v>
      </c>
      <c r="G969" s="244">
        <f t="shared" ca="1" si="29"/>
        <v>0</v>
      </c>
    </row>
    <row r="970" spans="1:7" ht="15">
      <c r="A970" s="177" t="s">
        <v>10117</v>
      </c>
      <c r="B970" s="186" t="s">
        <v>10118</v>
      </c>
      <c r="C970" s="162"/>
      <c r="D970" s="179"/>
      <c r="E970" s="179"/>
      <c r="F970" s="244">
        <f t="shared" ref="F970:F1033" ca="1" si="30">IFERROR(OFFSET(F970,0,-1)/OFFSET(F970,0,-3),)</f>
        <v>0</v>
      </c>
      <c r="G970" s="244">
        <f t="shared" ref="G970:G1033" ca="1" si="31">IFERROR(OFFSET(F970,0,-1)/OFFSET(F970,0,-2),)</f>
        <v>0</v>
      </c>
    </row>
    <row r="971" spans="1:7" ht="15">
      <c r="A971" s="177" t="s">
        <v>10119</v>
      </c>
      <c r="B971" s="186" t="s">
        <v>10046</v>
      </c>
      <c r="C971" s="162"/>
      <c r="D971" s="179"/>
      <c r="E971" s="179"/>
      <c r="F971" s="244">
        <f t="shared" ca="1" si="30"/>
        <v>0</v>
      </c>
      <c r="G971" s="244">
        <f t="shared" ca="1" si="31"/>
        <v>0</v>
      </c>
    </row>
    <row r="972" spans="1:7" ht="15">
      <c r="A972" s="177" t="s">
        <v>10120</v>
      </c>
      <c r="B972" s="186" t="s">
        <v>10121</v>
      </c>
      <c r="C972" s="162"/>
      <c r="D972" s="179"/>
      <c r="E972" s="179"/>
      <c r="F972" s="244">
        <f t="shared" ca="1" si="30"/>
        <v>0</v>
      </c>
      <c r="G972" s="244">
        <f t="shared" ca="1" si="31"/>
        <v>0</v>
      </c>
    </row>
    <row r="973" spans="1:7" ht="15">
      <c r="A973" s="177" t="s">
        <v>10122</v>
      </c>
      <c r="B973" s="186" t="s">
        <v>10123</v>
      </c>
      <c r="C973" s="162"/>
      <c r="D973" s="179"/>
      <c r="E973" s="179"/>
      <c r="F973" s="244">
        <f t="shared" ca="1" si="30"/>
        <v>0</v>
      </c>
      <c r="G973" s="244">
        <f t="shared" ca="1" si="31"/>
        <v>0</v>
      </c>
    </row>
    <row r="974" spans="1:7" ht="15">
      <c r="A974" s="177" t="s">
        <v>10124</v>
      </c>
      <c r="B974" s="186" t="s">
        <v>10125</v>
      </c>
      <c r="C974" s="162"/>
      <c r="D974" s="179"/>
      <c r="E974" s="179"/>
      <c r="F974" s="244">
        <f t="shared" ca="1" si="30"/>
        <v>0</v>
      </c>
      <c r="G974" s="244">
        <f t="shared" ca="1" si="31"/>
        <v>0</v>
      </c>
    </row>
    <row r="975" spans="1:7" ht="15">
      <c r="A975" s="177" t="s">
        <v>11725</v>
      </c>
      <c r="B975" s="186" t="s">
        <v>10182</v>
      </c>
      <c r="C975" s="162">
        <v>190</v>
      </c>
      <c r="D975" s="179">
        <v>178</v>
      </c>
      <c r="E975" s="179"/>
      <c r="F975" s="244">
        <f t="shared" ca="1" si="30"/>
        <v>0</v>
      </c>
      <c r="G975" s="244">
        <f t="shared" ca="1" si="31"/>
        <v>0</v>
      </c>
    </row>
    <row r="976" spans="1:7" ht="15">
      <c r="A976" s="177" t="s">
        <v>11726</v>
      </c>
      <c r="B976" s="186" t="s">
        <v>10184</v>
      </c>
      <c r="C976" s="162"/>
      <c r="D976" s="179"/>
      <c r="E976" s="179"/>
      <c r="F976" s="244">
        <f t="shared" ca="1" si="30"/>
        <v>0</v>
      </c>
      <c r="G976" s="244">
        <f t="shared" ca="1" si="31"/>
        <v>0</v>
      </c>
    </row>
    <row r="977" spans="1:7" ht="15">
      <c r="A977" s="177" t="s">
        <v>11727</v>
      </c>
      <c r="B977" s="186" t="s">
        <v>10186</v>
      </c>
      <c r="C977" s="162"/>
      <c r="D977" s="179"/>
      <c r="E977" s="179"/>
      <c r="F977" s="244">
        <f t="shared" ca="1" si="30"/>
        <v>0</v>
      </c>
      <c r="G977" s="244">
        <f t="shared" ca="1" si="31"/>
        <v>0</v>
      </c>
    </row>
    <row r="978" spans="1:7" ht="15">
      <c r="A978" s="177" t="s">
        <v>11728</v>
      </c>
      <c r="B978" s="186" t="s">
        <v>11729</v>
      </c>
      <c r="C978" s="162">
        <v>165</v>
      </c>
      <c r="D978" s="179">
        <v>127</v>
      </c>
      <c r="E978" s="179">
        <v>892</v>
      </c>
      <c r="F978" s="244">
        <f t="shared" ca="1" si="30"/>
        <v>5.4060606060606062</v>
      </c>
      <c r="G978" s="244">
        <f t="shared" ca="1" si="31"/>
        <v>7.0236220472440944</v>
      </c>
    </row>
    <row r="979" spans="1:7" ht="15">
      <c r="A979" s="177" t="s">
        <v>11730</v>
      </c>
      <c r="B979" s="186" t="s">
        <v>11731</v>
      </c>
      <c r="C979" s="162">
        <v>4133</v>
      </c>
      <c r="D979" s="179">
        <v>4661</v>
      </c>
      <c r="E979" s="179">
        <v>1334</v>
      </c>
      <c r="F979" s="244">
        <f t="shared" ca="1" si="30"/>
        <v>0.3227679651584805</v>
      </c>
      <c r="G979" s="244">
        <f t="shared" ca="1" si="31"/>
        <v>0.28620467710791675</v>
      </c>
    </row>
    <row r="980" spans="1:7" ht="15">
      <c r="A980" s="177" t="s">
        <v>11732</v>
      </c>
      <c r="B980" s="186" t="s">
        <v>11733</v>
      </c>
      <c r="C980" s="162"/>
      <c r="D980" s="179"/>
      <c r="E980" s="179"/>
      <c r="F980" s="244">
        <f t="shared" ca="1" si="30"/>
        <v>0</v>
      </c>
      <c r="G980" s="244">
        <f t="shared" ca="1" si="31"/>
        <v>0</v>
      </c>
    </row>
    <row r="981" spans="1:7" ht="15">
      <c r="A981" s="177" t="s">
        <v>11734</v>
      </c>
      <c r="B981" s="186" t="s">
        <v>11735</v>
      </c>
      <c r="C981" s="162"/>
      <c r="D981" s="179"/>
      <c r="E981" s="179"/>
      <c r="F981" s="244">
        <f t="shared" ca="1" si="30"/>
        <v>0</v>
      </c>
      <c r="G981" s="244">
        <f t="shared" ca="1" si="31"/>
        <v>0</v>
      </c>
    </row>
    <row r="982" spans="1:7" ht="15">
      <c r="A982" s="177" t="s">
        <v>11736</v>
      </c>
      <c r="B982" s="186" t="s">
        <v>11737</v>
      </c>
      <c r="C982" s="162">
        <v>81</v>
      </c>
      <c r="D982" s="179">
        <v>70</v>
      </c>
      <c r="E982" s="179">
        <v>290</v>
      </c>
      <c r="F982" s="244">
        <f t="shared" ca="1" si="30"/>
        <v>3.5802469135802468</v>
      </c>
      <c r="G982" s="244">
        <f t="shared" ca="1" si="31"/>
        <v>4.1428571428571432</v>
      </c>
    </row>
    <row r="983" spans="1:7" ht="15">
      <c r="A983" s="177" t="s">
        <v>11738</v>
      </c>
      <c r="B983" s="186" t="s">
        <v>11739</v>
      </c>
      <c r="C983" s="162"/>
      <c r="D983" s="179"/>
      <c r="E983" s="179"/>
      <c r="F983" s="244">
        <f t="shared" ca="1" si="30"/>
        <v>0</v>
      </c>
      <c r="G983" s="244">
        <f t="shared" ca="1" si="31"/>
        <v>0</v>
      </c>
    </row>
    <row r="984" spans="1:7" ht="15">
      <c r="A984" s="177" t="s">
        <v>11740</v>
      </c>
      <c r="B984" s="186" t="s">
        <v>11741</v>
      </c>
      <c r="C984" s="162"/>
      <c r="D984" s="179"/>
      <c r="E984" s="179"/>
      <c r="F984" s="244">
        <f t="shared" ca="1" si="30"/>
        <v>0</v>
      </c>
      <c r="G984" s="244">
        <f t="shared" ca="1" si="31"/>
        <v>0</v>
      </c>
    </row>
    <row r="985" spans="1:7" ht="15">
      <c r="A985" s="177" t="s">
        <v>11742</v>
      </c>
      <c r="B985" s="186" t="s">
        <v>11743</v>
      </c>
      <c r="C985" s="162">
        <v>105</v>
      </c>
      <c r="D985" s="179">
        <v>110</v>
      </c>
      <c r="E985" s="179">
        <v>10</v>
      </c>
      <c r="F985" s="244">
        <f t="shared" ca="1" si="30"/>
        <v>9.5238095238095233E-2</v>
      </c>
      <c r="G985" s="244">
        <f t="shared" ca="1" si="31"/>
        <v>9.0909090909090912E-2</v>
      </c>
    </row>
    <row r="986" spans="1:7" ht="15">
      <c r="A986" s="177" t="s">
        <v>11744</v>
      </c>
      <c r="B986" s="186" t="s">
        <v>11745</v>
      </c>
      <c r="C986" s="162"/>
      <c r="D986" s="179"/>
      <c r="E986" s="179"/>
      <c r="F986" s="244">
        <f t="shared" ca="1" si="30"/>
        <v>0</v>
      </c>
      <c r="G986" s="244">
        <f t="shared" ca="1" si="31"/>
        <v>0</v>
      </c>
    </row>
    <row r="987" spans="1:7" ht="15">
      <c r="A987" s="177" t="s">
        <v>11746</v>
      </c>
      <c r="B987" s="186" t="s">
        <v>11747</v>
      </c>
      <c r="C987" s="162"/>
      <c r="D987" s="179"/>
      <c r="E987" s="179"/>
      <c r="F987" s="244">
        <f t="shared" ca="1" si="30"/>
        <v>0</v>
      </c>
      <c r="G987" s="244">
        <f t="shared" ca="1" si="31"/>
        <v>0</v>
      </c>
    </row>
    <row r="988" spans="1:7" ht="15">
      <c r="A988" s="177" t="s">
        <v>11748</v>
      </c>
      <c r="B988" s="186" t="s">
        <v>11749</v>
      </c>
      <c r="C988" s="162"/>
      <c r="D988" s="179"/>
      <c r="E988" s="179"/>
      <c r="F988" s="244">
        <f t="shared" ca="1" si="30"/>
        <v>0</v>
      </c>
      <c r="G988" s="244">
        <f t="shared" ca="1" si="31"/>
        <v>0</v>
      </c>
    </row>
    <row r="989" spans="1:7" ht="15">
      <c r="A989" s="177" t="s">
        <v>11750</v>
      </c>
      <c r="B989" s="186" t="s">
        <v>11751</v>
      </c>
      <c r="C989" s="162"/>
      <c r="D989" s="179"/>
      <c r="E989" s="179"/>
      <c r="F989" s="244">
        <f t="shared" ca="1" si="30"/>
        <v>0</v>
      </c>
      <c r="G989" s="244">
        <f t="shared" ca="1" si="31"/>
        <v>0</v>
      </c>
    </row>
    <row r="990" spans="1:7" ht="15">
      <c r="A990" s="177" t="s">
        <v>11752</v>
      </c>
      <c r="B990" s="186" t="s">
        <v>11753</v>
      </c>
      <c r="C990" s="162"/>
      <c r="D990" s="179"/>
      <c r="E990" s="179"/>
      <c r="F990" s="244">
        <f t="shared" ca="1" si="30"/>
        <v>0</v>
      </c>
      <c r="G990" s="244">
        <f t="shared" ca="1" si="31"/>
        <v>0</v>
      </c>
    </row>
    <row r="991" spans="1:7" ht="15">
      <c r="A991" s="177" t="s">
        <v>11754</v>
      </c>
      <c r="B991" s="186" t="s">
        <v>11755</v>
      </c>
      <c r="C991" s="162"/>
      <c r="D991" s="179"/>
      <c r="E991" s="179"/>
      <c r="F991" s="244">
        <f t="shared" ca="1" si="30"/>
        <v>0</v>
      </c>
      <c r="G991" s="244">
        <f t="shared" ca="1" si="31"/>
        <v>0</v>
      </c>
    </row>
    <row r="992" spans="1:7" ht="15">
      <c r="A992" s="177" t="s">
        <v>11756</v>
      </c>
      <c r="B992" s="186" t="s">
        <v>11757</v>
      </c>
      <c r="C992" s="162"/>
      <c r="D992" s="179"/>
      <c r="E992" s="179"/>
      <c r="F992" s="244">
        <f t="shared" ca="1" si="30"/>
        <v>0</v>
      </c>
      <c r="G992" s="244">
        <f t="shared" ca="1" si="31"/>
        <v>0</v>
      </c>
    </row>
    <row r="993" spans="1:7" ht="15">
      <c r="A993" s="177" t="s">
        <v>11758</v>
      </c>
      <c r="B993" s="186" t="s">
        <v>11759</v>
      </c>
      <c r="C993" s="162"/>
      <c r="D993" s="179"/>
      <c r="E993" s="179"/>
      <c r="F993" s="244">
        <f t="shared" ca="1" si="30"/>
        <v>0</v>
      </c>
      <c r="G993" s="244">
        <f t="shared" ca="1" si="31"/>
        <v>0</v>
      </c>
    </row>
    <row r="994" spans="1:7" ht="15">
      <c r="A994" s="177" t="s">
        <v>11760</v>
      </c>
      <c r="B994" s="186" t="s">
        <v>11761</v>
      </c>
      <c r="C994" s="162"/>
      <c r="D994" s="179"/>
      <c r="E994" s="179"/>
      <c r="F994" s="244">
        <f t="shared" ca="1" si="30"/>
        <v>0</v>
      </c>
      <c r="G994" s="244">
        <f t="shared" ca="1" si="31"/>
        <v>0</v>
      </c>
    </row>
    <row r="995" spans="1:7" ht="15">
      <c r="A995" s="177" t="s">
        <v>11762</v>
      </c>
      <c r="B995" s="186" t="s">
        <v>11763</v>
      </c>
      <c r="C995" s="162"/>
      <c r="D995" s="179"/>
      <c r="E995" s="179"/>
      <c r="F995" s="244">
        <f t="shared" ca="1" si="30"/>
        <v>0</v>
      </c>
      <c r="G995" s="244">
        <f t="shared" ca="1" si="31"/>
        <v>0</v>
      </c>
    </row>
    <row r="996" spans="1:7" ht="15">
      <c r="A996" s="177" t="s">
        <v>11764</v>
      </c>
      <c r="B996" s="186" t="s">
        <v>11765</v>
      </c>
      <c r="C996" s="162"/>
      <c r="D996" s="179"/>
      <c r="E996" s="179"/>
      <c r="F996" s="244">
        <f t="shared" ca="1" si="30"/>
        <v>0</v>
      </c>
      <c r="G996" s="244">
        <f t="shared" ca="1" si="31"/>
        <v>0</v>
      </c>
    </row>
    <row r="997" spans="1:7" ht="15">
      <c r="A997" s="177" t="s">
        <v>11766</v>
      </c>
      <c r="B997" s="186" t="s">
        <v>11767</v>
      </c>
      <c r="C997" s="162"/>
      <c r="D997" s="179"/>
      <c r="E997" s="179"/>
      <c r="F997" s="244">
        <f t="shared" ca="1" si="30"/>
        <v>0</v>
      </c>
      <c r="G997" s="244">
        <f t="shared" ca="1" si="31"/>
        <v>0</v>
      </c>
    </row>
    <row r="998" spans="1:7" ht="15">
      <c r="A998" s="177" t="s">
        <v>11768</v>
      </c>
      <c r="B998" s="186" t="s">
        <v>11769</v>
      </c>
      <c r="C998" s="162"/>
      <c r="D998" s="179"/>
      <c r="E998" s="179"/>
      <c r="F998" s="244">
        <f t="shared" ca="1" si="30"/>
        <v>0</v>
      </c>
      <c r="G998" s="244">
        <f t="shared" ca="1" si="31"/>
        <v>0</v>
      </c>
    </row>
    <row r="999" spans="1:7" ht="15">
      <c r="A999" s="177" t="s">
        <v>11770</v>
      </c>
      <c r="B999" s="186" t="s">
        <v>10200</v>
      </c>
      <c r="C999" s="162">
        <v>314</v>
      </c>
      <c r="D999" s="179">
        <v>277</v>
      </c>
      <c r="E999" s="179">
        <v>288</v>
      </c>
      <c r="F999" s="244">
        <f t="shared" ca="1" si="30"/>
        <v>0.91719745222929938</v>
      </c>
      <c r="G999" s="244">
        <f t="shared" ca="1" si="31"/>
        <v>1.03971119133574</v>
      </c>
    </row>
    <row r="1000" spans="1:7" ht="15">
      <c r="A1000" s="177" t="s">
        <v>11771</v>
      </c>
      <c r="B1000" s="186" t="s">
        <v>11772</v>
      </c>
      <c r="C1000" s="162">
        <v>134</v>
      </c>
      <c r="D1000" s="179">
        <v>134</v>
      </c>
      <c r="E1000" s="179">
        <v>30</v>
      </c>
      <c r="F1000" s="244">
        <f t="shared" ca="1" si="30"/>
        <v>0.22388059701492538</v>
      </c>
      <c r="G1000" s="244">
        <f t="shared" ca="1" si="31"/>
        <v>0.22388059701492538</v>
      </c>
    </row>
    <row r="1001" spans="1:7" ht="15">
      <c r="A1001" s="177" t="s">
        <v>11773</v>
      </c>
      <c r="B1001" s="186" t="s">
        <v>10182</v>
      </c>
      <c r="C1001" s="162"/>
      <c r="D1001" s="179"/>
      <c r="E1001" s="179"/>
      <c r="F1001" s="244">
        <f t="shared" ca="1" si="30"/>
        <v>0</v>
      </c>
      <c r="G1001" s="244">
        <f t="shared" ca="1" si="31"/>
        <v>0</v>
      </c>
    </row>
    <row r="1002" spans="1:7" ht="15">
      <c r="A1002" s="177" t="s">
        <v>11774</v>
      </c>
      <c r="B1002" s="186" t="s">
        <v>10184</v>
      </c>
      <c r="C1002" s="162"/>
      <c r="D1002" s="179"/>
      <c r="E1002" s="179"/>
      <c r="F1002" s="244">
        <f t="shared" ca="1" si="30"/>
        <v>0</v>
      </c>
      <c r="G1002" s="244">
        <f t="shared" ca="1" si="31"/>
        <v>0</v>
      </c>
    </row>
    <row r="1003" spans="1:7" ht="15">
      <c r="A1003" s="177" t="s">
        <v>11775</v>
      </c>
      <c r="B1003" s="186" t="s">
        <v>10186</v>
      </c>
      <c r="C1003" s="162"/>
      <c r="D1003" s="179"/>
      <c r="E1003" s="179"/>
      <c r="F1003" s="244">
        <f t="shared" ca="1" si="30"/>
        <v>0</v>
      </c>
      <c r="G1003" s="244">
        <f t="shared" ca="1" si="31"/>
        <v>0</v>
      </c>
    </row>
    <row r="1004" spans="1:7" ht="15">
      <c r="A1004" s="177" t="s">
        <v>11776</v>
      </c>
      <c r="B1004" s="186" t="s">
        <v>11777</v>
      </c>
      <c r="C1004" s="162"/>
      <c r="D1004" s="179"/>
      <c r="E1004" s="179"/>
      <c r="F1004" s="244">
        <f t="shared" ca="1" si="30"/>
        <v>0</v>
      </c>
      <c r="G1004" s="244">
        <f t="shared" ca="1" si="31"/>
        <v>0</v>
      </c>
    </row>
    <row r="1005" spans="1:7" ht="15">
      <c r="A1005" s="177" t="s">
        <v>11778</v>
      </c>
      <c r="B1005" s="186" t="s">
        <v>11779</v>
      </c>
      <c r="C1005" s="162"/>
      <c r="D1005" s="179"/>
      <c r="E1005" s="179"/>
      <c r="F1005" s="244">
        <f t="shared" ca="1" si="30"/>
        <v>0</v>
      </c>
      <c r="G1005" s="244">
        <f t="shared" ca="1" si="31"/>
        <v>0</v>
      </c>
    </row>
    <row r="1006" spans="1:7" ht="15">
      <c r="A1006" s="177" t="s">
        <v>11780</v>
      </c>
      <c r="B1006" s="186" t="s">
        <v>11781</v>
      </c>
      <c r="C1006" s="162"/>
      <c r="D1006" s="179"/>
      <c r="E1006" s="179"/>
      <c r="F1006" s="244">
        <f t="shared" ca="1" si="30"/>
        <v>0</v>
      </c>
      <c r="G1006" s="244">
        <f t="shared" ca="1" si="31"/>
        <v>0</v>
      </c>
    </row>
    <row r="1007" spans="1:7" ht="15">
      <c r="A1007" s="177" t="s">
        <v>11782</v>
      </c>
      <c r="B1007" s="186" t="s">
        <v>11783</v>
      </c>
      <c r="C1007" s="162"/>
      <c r="D1007" s="179"/>
      <c r="E1007" s="179"/>
      <c r="F1007" s="244">
        <f t="shared" ca="1" si="30"/>
        <v>0</v>
      </c>
      <c r="G1007" s="244">
        <f t="shared" ca="1" si="31"/>
        <v>0</v>
      </c>
    </row>
    <row r="1008" spans="1:7" ht="15">
      <c r="A1008" s="177" t="s">
        <v>11784</v>
      </c>
      <c r="B1008" s="186" t="s">
        <v>11785</v>
      </c>
      <c r="C1008" s="162">
        <v>6</v>
      </c>
      <c r="D1008" s="179">
        <v>20</v>
      </c>
      <c r="E1008" s="179"/>
      <c r="F1008" s="244">
        <f t="shared" ca="1" si="30"/>
        <v>0</v>
      </c>
      <c r="G1008" s="244">
        <f t="shared" ca="1" si="31"/>
        <v>0</v>
      </c>
    </row>
    <row r="1009" spans="1:7" ht="15">
      <c r="A1009" s="177" t="s">
        <v>11786</v>
      </c>
      <c r="B1009" s="186" t="s">
        <v>11787</v>
      </c>
      <c r="C1009" s="162">
        <v>34</v>
      </c>
      <c r="D1009" s="179">
        <v>34</v>
      </c>
      <c r="E1009" s="179"/>
      <c r="F1009" s="244">
        <f t="shared" ca="1" si="30"/>
        <v>0</v>
      </c>
      <c r="G1009" s="244">
        <f t="shared" ca="1" si="31"/>
        <v>0</v>
      </c>
    </row>
    <row r="1010" spans="1:7" ht="15">
      <c r="A1010" s="177" t="s">
        <v>11788</v>
      </c>
      <c r="B1010" s="186" t="s">
        <v>11789</v>
      </c>
      <c r="C1010" s="162"/>
      <c r="D1010" s="179"/>
      <c r="E1010" s="179"/>
      <c r="F1010" s="244">
        <f t="shared" ca="1" si="30"/>
        <v>0</v>
      </c>
      <c r="G1010" s="244">
        <f t="shared" ca="1" si="31"/>
        <v>0</v>
      </c>
    </row>
    <row r="1011" spans="1:7" ht="15">
      <c r="A1011" s="177" t="s">
        <v>11790</v>
      </c>
      <c r="B1011" s="186" t="s">
        <v>11791</v>
      </c>
      <c r="C1011" s="162"/>
      <c r="D1011" s="179"/>
      <c r="E1011" s="179"/>
      <c r="F1011" s="244">
        <f t="shared" ca="1" si="30"/>
        <v>0</v>
      </c>
      <c r="G1011" s="244">
        <f t="shared" ca="1" si="31"/>
        <v>0</v>
      </c>
    </row>
    <row r="1012" spans="1:7" ht="15">
      <c r="A1012" s="177" t="s">
        <v>11792</v>
      </c>
      <c r="B1012" s="186" t="s">
        <v>11793</v>
      </c>
      <c r="C1012" s="162"/>
      <c r="D1012" s="179"/>
      <c r="E1012" s="179"/>
      <c r="F1012" s="244">
        <f t="shared" ca="1" si="30"/>
        <v>0</v>
      </c>
      <c r="G1012" s="244">
        <f t="shared" ca="1" si="31"/>
        <v>0</v>
      </c>
    </row>
    <row r="1013" spans="1:7" ht="15">
      <c r="A1013" s="177" t="s">
        <v>11794</v>
      </c>
      <c r="B1013" s="186" t="s">
        <v>11795</v>
      </c>
      <c r="C1013" s="162"/>
      <c r="D1013" s="179"/>
      <c r="E1013" s="179"/>
      <c r="F1013" s="244">
        <f t="shared" ca="1" si="30"/>
        <v>0</v>
      </c>
      <c r="G1013" s="244">
        <f t="shared" ca="1" si="31"/>
        <v>0</v>
      </c>
    </row>
    <row r="1014" spans="1:7" ht="15">
      <c r="A1014" s="177" t="s">
        <v>11796</v>
      </c>
      <c r="B1014" s="186" t="s">
        <v>11797</v>
      </c>
      <c r="C1014" s="162"/>
      <c r="D1014" s="179"/>
      <c r="E1014" s="179"/>
      <c r="F1014" s="244">
        <f t="shared" ca="1" si="30"/>
        <v>0</v>
      </c>
      <c r="G1014" s="244">
        <f t="shared" ca="1" si="31"/>
        <v>0</v>
      </c>
    </row>
    <row r="1015" spans="1:7" ht="15">
      <c r="A1015" s="177" t="s">
        <v>11798</v>
      </c>
      <c r="B1015" s="186" t="s">
        <v>10133</v>
      </c>
      <c r="C1015" s="162"/>
      <c r="D1015" s="179"/>
      <c r="E1015" s="179">
        <v>34</v>
      </c>
      <c r="F1015" s="244">
        <f t="shared" ca="1" si="30"/>
        <v>0</v>
      </c>
      <c r="G1015" s="244">
        <f t="shared" ca="1" si="31"/>
        <v>0</v>
      </c>
    </row>
    <row r="1016" spans="1:7" ht="15">
      <c r="A1016" s="177" t="s">
        <v>11801</v>
      </c>
      <c r="B1016" s="186" t="s">
        <v>11802</v>
      </c>
      <c r="C1016" s="162"/>
      <c r="D1016" s="179"/>
      <c r="E1016" s="179"/>
      <c r="F1016" s="244">
        <f t="shared" ca="1" si="30"/>
        <v>0</v>
      </c>
      <c r="G1016" s="244">
        <f t="shared" ca="1" si="31"/>
        <v>0</v>
      </c>
    </row>
    <row r="1017" spans="1:7" ht="15">
      <c r="A1017" s="177" t="s">
        <v>11803</v>
      </c>
      <c r="B1017" s="186" t="s">
        <v>11804</v>
      </c>
      <c r="C1017" s="162">
        <v>7927</v>
      </c>
      <c r="D1017" s="179">
        <v>5668</v>
      </c>
      <c r="E1017" s="179">
        <v>400</v>
      </c>
      <c r="F1017" s="244">
        <f t="shared" ca="1" si="30"/>
        <v>5.0460451621042006E-2</v>
      </c>
      <c r="G1017" s="244">
        <f t="shared" ca="1" si="31"/>
        <v>7.0571630204657732E-2</v>
      </c>
    </row>
    <row r="1018" spans="1:7" ht="15">
      <c r="A1018" s="177" t="s">
        <v>11805</v>
      </c>
      <c r="B1018" s="186" t="s">
        <v>11806</v>
      </c>
      <c r="C1018" s="162"/>
      <c r="D1018" s="179"/>
      <c r="E1018" s="179"/>
      <c r="F1018" s="244">
        <f t="shared" ca="1" si="30"/>
        <v>0</v>
      </c>
      <c r="G1018" s="244">
        <f t="shared" ca="1" si="31"/>
        <v>0</v>
      </c>
    </row>
    <row r="1019" spans="1:7" ht="15">
      <c r="A1019" s="177" t="s">
        <v>11807</v>
      </c>
      <c r="B1019" s="186" t="s">
        <v>11808</v>
      </c>
      <c r="C1019" s="162">
        <v>102</v>
      </c>
      <c r="D1019" s="179">
        <v>123</v>
      </c>
      <c r="E1019" s="179">
        <v>128</v>
      </c>
      <c r="F1019" s="244">
        <f t="shared" ca="1" si="30"/>
        <v>1.2549019607843137</v>
      </c>
      <c r="G1019" s="244">
        <f t="shared" ca="1" si="31"/>
        <v>1.0406504065040652</v>
      </c>
    </row>
    <row r="1020" spans="1:7" ht="15">
      <c r="A1020" s="177" t="s">
        <v>11810</v>
      </c>
      <c r="B1020" s="186" t="s">
        <v>11811</v>
      </c>
      <c r="C1020" s="162"/>
      <c r="D1020" s="179"/>
      <c r="E1020" s="179"/>
      <c r="F1020" s="244">
        <f t="shared" ca="1" si="30"/>
        <v>0</v>
      </c>
      <c r="G1020" s="244">
        <f t="shared" ca="1" si="31"/>
        <v>0</v>
      </c>
    </row>
    <row r="1021" spans="1:7" ht="15">
      <c r="A1021" s="177" t="s">
        <v>13517</v>
      </c>
      <c r="B1021" s="186" t="s">
        <v>13518</v>
      </c>
      <c r="C1021" s="162"/>
      <c r="D1021" s="179"/>
      <c r="E1021" s="179"/>
      <c r="F1021" s="244">
        <f t="shared" ca="1" si="30"/>
        <v>0</v>
      </c>
      <c r="G1021" s="244">
        <f t="shared" ca="1" si="31"/>
        <v>0</v>
      </c>
    </row>
    <row r="1022" spans="1:7" ht="15">
      <c r="A1022" s="177" t="s">
        <v>13519</v>
      </c>
      <c r="B1022" s="186" t="s">
        <v>13520</v>
      </c>
      <c r="C1022" s="162"/>
      <c r="D1022" s="179"/>
      <c r="E1022" s="179"/>
      <c r="F1022" s="244">
        <f t="shared" ca="1" si="30"/>
        <v>0</v>
      </c>
      <c r="G1022" s="244">
        <f t="shared" ca="1" si="31"/>
        <v>0</v>
      </c>
    </row>
    <row r="1023" spans="1:7" ht="15">
      <c r="A1023" s="177" t="s">
        <v>11815</v>
      </c>
      <c r="B1023" s="186" t="s">
        <v>11816</v>
      </c>
      <c r="C1023" s="162"/>
      <c r="D1023" s="179"/>
      <c r="E1023" s="179"/>
      <c r="F1023" s="244">
        <f t="shared" ca="1" si="30"/>
        <v>0</v>
      </c>
      <c r="G1023" s="244">
        <f t="shared" ca="1" si="31"/>
        <v>0</v>
      </c>
    </row>
    <row r="1024" spans="1:7" ht="15">
      <c r="A1024" s="177" t="s">
        <v>11817</v>
      </c>
      <c r="B1024" s="186" t="s">
        <v>11818</v>
      </c>
      <c r="C1024" s="162"/>
      <c r="D1024" s="179"/>
      <c r="E1024" s="179"/>
      <c r="F1024" s="244">
        <f t="shared" ca="1" si="30"/>
        <v>0</v>
      </c>
      <c r="G1024" s="244">
        <f t="shared" ca="1" si="31"/>
        <v>0</v>
      </c>
    </row>
    <row r="1025" spans="1:7" ht="15">
      <c r="A1025" s="177" t="s">
        <v>11819</v>
      </c>
      <c r="B1025" s="186" t="s">
        <v>11820</v>
      </c>
      <c r="C1025" s="162"/>
      <c r="D1025" s="179"/>
      <c r="E1025" s="179"/>
      <c r="F1025" s="244">
        <f t="shared" ca="1" si="30"/>
        <v>0</v>
      </c>
      <c r="G1025" s="244">
        <f t="shared" ca="1" si="31"/>
        <v>0</v>
      </c>
    </row>
    <row r="1026" spans="1:7" ht="15">
      <c r="A1026" s="177" t="s">
        <v>11821</v>
      </c>
      <c r="B1026" s="186" t="s">
        <v>11822</v>
      </c>
      <c r="C1026" s="162"/>
      <c r="D1026" s="179"/>
      <c r="E1026" s="179"/>
      <c r="F1026" s="244">
        <f t="shared" ca="1" si="30"/>
        <v>0</v>
      </c>
      <c r="G1026" s="244">
        <f t="shared" ca="1" si="31"/>
        <v>0</v>
      </c>
    </row>
    <row r="1027" spans="1:7" ht="15">
      <c r="A1027" s="177" t="s">
        <v>11823</v>
      </c>
      <c r="B1027" s="186" t="s">
        <v>11824</v>
      </c>
      <c r="C1027" s="162"/>
      <c r="D1027" s="179"/>
      <c r="E1027" s="179"/>
      <c r="F1027" s="244">
        <f t="shared" ca="1" si="30"/>
        <v>0</v>
      </c>
      <c r="G1027" s="244">
        <f t="shared" ca="1" si="31"/>
        <v>0</v>
      </c>
    </row>
    <row r="1028" spans="1:7" ht="15">
      <c r="A1028" s="177" t="s">
        <v>11825</v>
      </c>
      <c r="B1028" s="186" t="s">
        <v>11826</v>
      </c>
      <c r="C1028" s="162"/>
      <c r="D1028" s="179"/>
      <c r="E1028" s="179"/>
      <c r="F1028" s="244">
        <f t="shared" ca="1" si="30"/>
        <v>0</v>
      </c>
      <c r="G1028" s="244">
        <f t="shared" ca="1" si="31"/>
        <v>0</v>
      </c>
    </row>
    <row r="1029" spans="1:7" ht="15">
      <c r="A1029" s="177" t="s">
        <v>11827</v>
      </c>
      <c r="B1029" s="186" t="s">
        <v>11828</v>
      </c>
      <c r="C1029" s="162">
        <v>5</v>
      </c>
      <c r="D1029" s="179">
        <v>31</v>
      </c>
      <c r="E1029" s="179">
        <v>5</v>
      </c>
      <c r="F1029" s="244">
        <f t="shared" ca="1" si="30"/>
        <v>1</v>
      </c>
      <c r="G1029" s="244">
        <f t="shared" ca="1" si="31"/>
        <v>0.16129032258064516</v>
      </c>
    </row>
    <row r="1030" spans="1:7" ht="15">
      <c r="A1030" s="177" t="s">
        <v>11829</v>
      </c>
      <c r="B1030" s="186" t="s">
        <v>10182</v>
      </c>
      <c r="C1030" s="162"/>
      <c r="D1030" s="179"/>
      <c r="E1030" s="179"/>
      <c r="F1030" s="244">
        <f t="shared" ca="1" si="30"/>
        <v>0</v>
      </c>
      <c r="G1030" s="244">
        <f t="shared" ca="1" si="31"/>
        <v>0</v>
      </c>
    </row>
    <row r="1031" spans="1:7" ht="15">
      <c r="A1031" s="177" t="s">
        <v>11830</v>
      </c>
      <c r="B1031" s="186" t="s">
        <v>10184</v>
      </c>
      <c r="C1031" s="162"/>
      <c r="D1031" s="179"/>
      <c r="E1031" s="179"/>
      <c r="F1031" s="244">
        <f t="shared" ca="1" si="30"/>
        <v>0</v>
      </c>
      <c r="G1031" s="244">
        <f t="shared" ca="1" si="31"/>
        <v>0</v>
      </c>
    </row>
    <row r="1032" spans="1:7" ht="15">
      <c r="A1032" s="177" t="s">
        <v>11831</v>
      </c>
      <c r="B1032" s="186" t="s">
        <v>10186</v>
      </c>
      <c r="C1032" s="162"/>
      <c r="D1032" s="179"/>
      <c r="E1032" s="179"/>
      <c r="F1032" s="244">
        <f t="shared" ca="1" si="30"/>
        <v>0</v>
      </c>
      <c r="G1032" s="244">
        <f t="shared" ca="1" si="31"/>
        <v>0</v>
      </c>
    </row>
    <row r="1033" spans="1:7" ht="15">
      <c r="A1033" s="177" t="s">
        <v>11832</v>
      </c>
      <c r="B1033" s="186" t="s">
        <v>11833</v>
      </c>
      <c r="C1033" s="162"/>
      <c r="D1033" s="179"/>
      <c r="E1033" s="179">
        <v>2</v>
      </c>
      <c r="F1033" s="244">
        <f t="shared" ca="1" si="30"/>
        <v>0</v>
      </c>
      <c r="G1033" s="244">
        <f t="shared" ca="1" si="31"/>
        <v>0</v>
      </c>
    </row>
    <row r="1034" spans="1:7" ht="15">
      <c r="A1034" s="177" t="s">
        <v>11834</v>
      </c>
      <c r="B1034" s="186" t="s">
        <v>11835</v>
      </c>
      <c r="C1034" s="162"/>
      <c r="D1034" s="179"/>
      <c r="E1034" s="179"/>
      <c r="F1034" s="244">
        <f t="shared" ref="F1034:F1097" ca="1" si="32">IFERROR(OFFSET(F1034,0,-1)/OFFSET(F1034,0,-3),)</f>
        <v>0</v>
      </c>
      <c r="G1034" s="244">
        <f t="shared" ref="G1034:G1097" ca="1" si="33">IFERROR(OFFSET(F1034,0,-1)/OFFSET(F1034,0,-2),)</f>
        <v>0</v>
      </c>
    </row>
    <row r="1035" spans="1:7" ht="15">
      <c r="A1035" s="177" t="s">
        <v>11836</v>
      </c>
      <c r="B1035" s="186" t="s">
        <v>11837</v>
      </c>
      <c r="C1035" s="162"/>
      <c r="D1035" s="179"/>
      <c r="E1035" s="179"/>
      <c r="F1035" s="244">
        <f t="shared" ca="1" si="32"/>
        <v>0</v>
      </c>
      <c r="G1035" s="244">
        <f t="shared" ca="1" si="33"/>
        <v>0</v>
      </c>
    </row>
    <row r="1036" spans="1:7" ht="15">
      <c r="A1036" s="177" t="s">
        <v>11838</v>
      </c>
      <c r="B1036" s="186" t="s">
        <v>11839</v>
      </c>
      <c r="C1036" s="162"/>
      <c r="D1036" s="179"/>
      <c r="E1036" s="179"/>
      <c r="F1036" s="244">
        <f t="shared" ca="1" si="32"/>
        <v>0</v>
      </c>
      <c r="G1036" s="244">
        <f t="shared" ca="1" si="33"/>
        <v>0</v>
      </c>
    </row>
    <row r="1037" spans="1:7" ht="15">
      <c r="A1037" s="177" t="s">
        <v>11840</v>
      </c>
      <c r="B1037" s="186" t="s">
        <v>11841</v>
      </c>
      <c r="C1037" s="162"/>
      <c r="D1037" s="179"/>
      <c r="E1037" s="179"/>
      <c r="F1037" s="244">
        <f t="shared" ca="1" si="32"/>
        <v>0</v>
      </c>
      <c r="G1037" s="244">
        <f t="shared" ca="1" si="33"/>
        <v>0</v>
      </c>
    </row>
    <row r="1038" spans="1:7" ht="15">
      <c r="A1038" s="177" t="s">
        <v>11842</v>
      </c>
      <c r="B1038" s="186" t="s">
        <v>11843</v>
      </c>
      <c r="C1038" s="162"/>
      <c r="D1038" s="179"/>
      <c r="E1038" s="179"/>
      <c r="F1038" s="244">
        <f t="shared" ca="1" si="32"/>
        <v>0</v>
      </c>
      <c r="G1038" s="244">
        <f t="shared" ca="1" si="33"/>
        <v>0</v>
      </c>
    </row>
    <row r="1039" spans="1:7" ht="15">
      <c r="A1039" s="177" t="s">
        <v>11844</v>
      </c>
      <c r="B1039" s="186" t="s">
        <v>11845</v>
      </c>
      <c r="C1039" s="162"/>
      <c r="D1039" s="179"/>
      <c r="E1039" s="179"/>
      <c r="F1039" s="244">
        <f t="shared" ca="1" si="32"/>
        <v>0</v>
      </c>
      <c r="G1039" s="244">
        <f t="shared" ca="1" si="33"/>
        <v>0</v>
      </c>
    </row>
    <row r="1040" spans="1:7" ht="15">
      <c r="A1040" s="177" t="s">
        <v>11846</v>
      </c>
      <c r="B1040" s="186" t="s">
        <v>11847</v>
      </c>
      <c r="C1040" s="162"/>
      <c r="D1040" s="179"/>
      <c r="E1040" s="179"/>
      <c r="F1040" s="244">
        <f t="shared" ca="1" si="32"/>
        <v>0</v>
      </c>
      <c r="G1040" s="244">
        <f t="shared" ca="1" si="33"/>
        <v>0</v>
      </c>
    </row>
    <row r="1041" spans="1:7" ht="15">
      <c r="A1041" s="177" t="s">
        <v>11848</v>
      </c>
      <c r="B1041" s="186" t="s">
        <v>11849</v>
      </c>
      <c r="C1041" s="162"/>
      <c r="D1041" s="179"/>
      <c r="E1041" s="179"/>
      <c r="F1041" s="244">
        <f t="shared" ca="1" si="32"/>
        <v>0</v>
      </c>
      <c r="G1041" s="244">
        <f t="shared" ca="1" si="33"/>
        <v>0</v>
      </c>
    </row>
    <row r="1042" spans="1:7" ht="15">
      <c r="A1042" s="177" t="s">
        <v>11850</v>
      </c>
      <c r="B1042" s="186" t="s">
        <v>11851</v>
      </c>
      <c r="C1042" s="162"/>
      <c r="D1042" s="179"/>
      <c r="E1042" s="179"/>
      <c r="F1042" s="244">
        <f t="shared" ca="1" si="32"/>
        <v>0</v>
      </c>
      <c r="G1042" s="244">
        <f t="shared" ca="1" si="33"/>
        <v>0</v>
      </c>
    </row>
    <row r="1043" spans="1:7" ht="15">
      <c r="A1043" s="177" t="s">
        <v>11852</v>
      </c>
      <c r="B1043" s="186" t="s">
        <v>11853</v>
      </c>
      <c r="C1043" s="162"/>
      <c r="D1043" s="179"/>
      <c r="E1043" s="179"/>
      <c r="F1043" s="244">
        <f t="shared" ca="1" si="32"/>
        <v>0</v>
      </c>
      <c r="G1043" s="244">
        <f t="shared" ca="1" si="33"/>
        <v>0</v>
      </c>
    </row>
    <row r="1044" spans="1:7" ht="15">
      <c r="A1044" s="177" t="s">
        <v>11854</v>
      </c>
      <c r="B1044" s="186" t="s">
        <v>11855</v>
      </c>
      <c r="C1044" s="162"/>
      <c r="D1044" s="179"/>
      <c r="E1044" s="179"/>
      <c r="F1044" s="244">
        <f t="shared" ca="1" si="32"/>
        <v>0</v>
      </c>
      <c r="G1044" s="244">
        <f t="shared" ca="1" si="33"/>
        <v>0</v>
      </c>
    </row>
    <row r="1045" spans="1:7" ht="15">
      <c r="A1045" s="177" t="s">
        <v>11856</v>
      </c>
      <c r="B1045" s="186" t="s">
        <v>10200</v>
      </c>
      <c r="C1045" s="162">
        <v>42</v>
      </c>
      <c r="D1045" s="179">
        <v>43</v>
      </c>
      <c r="E1045" s="179">
        <v>76</v>
      </c>
      <c r="F1045" s="244">
        <f t="shared" ca="1" si="32"/>
        <v>1.8095238095238095</v>
      </c>
      <c r="G1045" s="244">
        <f t="shared" ca="1" si="33"/>
        <v>1.7674418604651163</v>
      </c>
    </row>
    <row r="1046" spans="1:7" ht="15">
      <c r="A1046" s="177" t="s">
        <v>11857</v>
      </c>
      <c r="B1046" s="186" t="s">
        <v>11858</v>
      </c>
      <c r="C1046" s="162">
        <v>7</v>
      </c>
      <c r="D1046" s="179">
        <v>2</v>
      </c>
      <c r="E1046" s="179"/>
      <c r="F1046" s="244">
        <f t="shared" ca="1" si="32"/>
        <v>0</v>
      </c>
      <c r="G1046" s="244">
        <f t="shared" ca="1" si="33"/>
        <v>0</v>
      </c>
    </row>
    <row r="1047" spans="1:7" ht="15">
      <c r="A1047" s="177" t="s">
        <v>11859</v>
      </c>
      <c r="B1047" s="186" t="s">
        <v>11860</v>
      </c>
      <c r="C1047" s="162"/>
      <c r="D1047" s="179"/>
      <c r="E1047" s="179"/>
      <c r="F1047" s="244">
        <f t="shared" ca="1" si="32"/>
        <v>0</v>
      </c>
      <c r="G1047" s="244">
        <f t="shared" ca="1" si="33"/>
        <v>0</v>
      </c>
    </row>
    <row r="1048" spans="1:7" ht="15">
      <c r="A1048" s="177" t="s">
        <v>11861</v>
      </c>
      <c r="B1048" s="186" t="s">
        <v>11862</v>
      </c>
      <c r="C1048" s="162"/>
      <c r="D1048" s="179"/>
      <c r="E1048" s="179"/>
      <c r="F1048" s="244">
        <f t="shared" ca="1" si="32"/>
        <v>0</v>
      </c>
      <c r="G1048" s="244">
        <f t="shared" ca="1" si="33"/>
        <v>0</v>
      </c>
    </row>
    <row r="1049" spans="1:7" ht="15">
      <c r="A1049" s="177" t="s">
        <v>11863</v>
      </c>
      <c r="B1049" s="186" t="s">
        <v>11864</v>
      </c>
      <c r="C1049" s="162"/>
      <c r="D1049" s="179"/>
      <c r="E1049" s="179">
        <v>12</v>
      </c>
      <c r="F1049" s="244">
        <f t="shared" ca="1" si="32"/>
        <v>0</v>
      </c>
      <c r="G1049" s="244">
        <f t="shared" ca="1" si="33"/>
        <v>0</v>
      </c>
    </row>
    <row r="1050" spans="1:7" ht="15">
      <c r="A1050" s="177" t="s">
        <v>11865</v>
      </c>
      <c r="B1050" s="186" t="s">
        <v>11866</v>
      </c>
      <c r="C1050" s="162"/>
      <c r="D1050" s="179"/>
      <c r="E1050" s="179"/>
      <c r="F1050" s="244">
        <f t="shared" ca="1" si="32"/>
        <v>0</v>
      </c>
      <c r="G1050" s="244">
        <f t="shared" ca="1" si="33"/>
        <v>0</v>
      </c>
    </row>
    <row r="1051" spans="1:7" ht="15">
      <c r="A1051" s="177" t="s">
        <v>36</v>
      </c>
      <c r="B1051" s="186" t="s">
        <v>11867</v>
      </c>
      <c r="C1051" s="162"/>
      <c r="D1051" s="179"/>
      <c r="E1051" s="179"/>
      <c r="F1051" s="244">
        <f t="shared" ca="1" si="32"/>
        <v>0</v>
      </c>
      <c r="G1051" s="244">
        <f t="shared" ca="1" si="33"/>
        <v>0</v>
      </c>
    </row>
    <row r="1052" spans="1:7" ht="15">
      <c r="A1052" s="177" t="s">
        <v>11868</v>
      </c>
      <c r="B1052" s="186" t="s">
        <v>11869</v>
      </c>
      <c r="C1052" s="162"/>
      <c r="D1052" s="179"/>
      <c r="E1052" s="179"/>
      <c r="F1052" s="244">
        <f t="shared" ca="1" si="32"/>
        <v>0</v>
      </c>
      <c r="G1052" s="244">
        <f t="shared" ca="1" si="33"/>
        <v>0</v>
      </c>
    </row>
    <row r="1053" spans="1:7" ht="15">
      <c r="A1053" s="177" t="s">
        <v>11870</v>
      </c>
      <c r="B1053" s="186" t="s">
        <v>11871</v>
      </c>
      <c r="C1053" s="162"/>
      <c r="D1053" s="179"/>
      <c r="E1053" s="179">
        <v>8</v>
      </c>
      <c r="F1053" s="244">
        <f t="shared" ca="1" si="32"/>
        <v>0</v>
      </c>
      <c r="G1053" s="244">
        <f t="shared" ca="1" si="33"/>
        <v>0</v>
      </c>
    </row>
    <row r="1054" spans="1:7" ht="15">
      <c r="A1054" s="177" t="s">
        <v>11872</v>
      </c>
      <c r="B1054" s="186" t="s">
        <v>11873</v>
      </c>
      <c r="C1054" s="162"/>
      <c r="D1054" s="179"/>
      <c r="E1054" s="179"/>
      <c r="F1054" s="244">
        <f t="shared" ca="1" si="32"/>
        <v>0</v>
      </c>
      <c r="G1054" s="244">
        <f t="shared" ca="1" si="33"/>
        <v>0</v>
      </c>
    </row>
    <row r="1055" spans="1:7" ht="15">
      <c r="A1055" s="177" t="s">
        <v>11874</v>
      </c>
      <c r="B1055" s="186" t="s">
        <v>11875</v>
      </c>
      <c r="C1055" s="162"/>
      <c r="D1055" s="179"/>
      <c r="E1055" s="179"/>
      <c r="F1055" s="244">
        <f t="shared" ca="1" si="32"/>
        <v>0</v>
      </c>
      <c r="G1055" s="244">
        <f t="shared" ca="1" si="33"/>
        <v>0</v>
      </c>
    </row>
    <row r="1056" spans="1:7" ht="15">
      <c r="A1056" s="177" t="s">
        <v>11876</v>
      </c>
      <c r="B1056" s="186" t="s">
        <v>11877</v>
      </c>
      <c r="C1056" s="162"/>
      <c r="D1056" s="179"/>
      <c r="E1056" s="179"/>
      <c r="F1056" s="244">
        <f t="shared" ca="1" si="32"/>
        <v>0</v>
      </c>
      <c r="G1056" s="244">
        <f t="shared" ca="1" si="33"/>
        <v>0</v>
      </c>
    </row>
    <row r="1057" spans="1:7" ht="15">
      <c r="A1057" s="177" t="s">
        <v>11878</v>
      </c>
      <c r="B1057" s="186" t="s">
        <v>11879</v>
      </c>
      <c r="C1057" s="162"/>
      <c r="D1057" s="179"/>
      <c r="E1057" s="179"/>
      <c r="F1057" s="244">
        <f t="shared" ca="1" si="32"/>
        <v>0</v>
      </c>
      <c r="G1057" s="244">
        <f t="shared" ca="1" si="33"/>
        <v>0</v>
      </c>
    </row>
    <row r="1058" spans="1:7" ht="15">
      <c r="A1058" s="177" t="s">
        <v>11880</v>
      </c>
      <c r="B1058" s="186" t="s">
        <v>11881</v>
      </c>
      <c r="C1058" s="162"/>
      <c r="D1058" s="179"/>
      <c r="E1058" s="179"/>
      <c r="F1058" s="244">
        <f t="shared" ca="1" si="32"/>
        <v>0</v>
      </c>
      <c r="G1058" s="244">
        <f t="shared" ca="1" si="33"/>
        <v>0</v>
      </c>
    </row>
    <row r="1059" spans="1:7" ht="15">
      <c r="A1059" s="177" t="s">
        <v>11882</v>
      </c>
      <c r="B1059" s="186" t="s">
        <v>11883</v>
      </c>
      <c r="C1059" s="162"/>
      <c r="D1059" s="179"/>
      <c r="E1059" s="179"/>
      <c r="F1059" s="244">
        <f t="shared" ca="1" si="32"/>
        <v>0</v>
      </c>
      <c r="G1059" s="244">
        <f t="shared" ca="1" si="33"/>
        <v>0</v>
      </c>
    </row>
    <row r="1060" spans="1:7" ht="15">
      <c r="A1060" s="177" t="s">
        <v>11884</v>
      </c>
      <c r="B1060" s="186" t="s">
        <v>11885</v>
      </c>
      <c r="C1060" s="162"/>
      <c r="D1060" s="179"/>
      <c r="E1060" s="179"/>
      <c r="F1060" s="244">
        <f t="shared" ca="1" si="32"/>
        <v>0</v>
      </c>
      <c r="G1060" s="244">
        <f t="shared" ca="1" si="33"/>
        <v>0</v>
      </c>
    </row>
    <row r="1061" spans="1:7" ht="15">
      <c r="A1061" s="177" t="s">
        <v>11886</v>
      </c>
      <c r="B1061" s="186" t="s">
        <v>11887</v>
      </c>
      <c r="C1061" s="162"/>
      <c r="D1061" s="179"/>
      <c r="E1061" s="179"/>
      <c r="F1061" s="244">
        <f t="shared" ca="1" si="32"/>
        <v>0</v>
      </c>
      <c r="G1061" s="244">
        <f t="shared" ca="1" si="33"/>
        <v>0</v>
      </c>
    </row>
    <row r="1062" spans="1:7" ht="15">
      <c r="A1062" s="177" t="s">
        <v>11888</v>
      </c>
      <c r="B1062" s="186" t="s">
        <v>11889</v>
      </c>
      <c r="C1062" s="162"/>
      <c r="D1062" s="179"/>
      <c r="E1062" s="179"/>
      <c r="F1062" s="244">
        <f t="shared" ca="1" si="32"/>
        <v>0</v>
      </c>
      <c r="G1062" s="244">
        <f t="shared" ca="1" si="33"/>
        <v>0</v>
      </c>
    </row>
    <row r="1063" spans="1:7" ht="15">
      <c r="A1063" s="177" t="s">
        <v>11890</v>
      </c>
      <c r="B1063" s="186" t="s">
        <v>11891</v>
      </c>
      <c r="C1063" s="162"/>
      <c r="D1063" s="179"/>
      <c r="E1063" s="179"/>
      <c r="F1063" s="244">
        <f t="shared" ca="1" si="32"/>
        <v>0</v>
      </c>
      <c r="G1063" s="244">
        <f t="shared" ca="1" si="33"/>
        <v>0</v>
      </c>
    </row>
    <row r="1064" spans="1:7" ht="15">
      <c r="A1064" s="177" t="s">
        <v>11892</v>
      </c>
      <c r="B1064" s="186" t="s">
        <v>11893</v>
      </c>
      <c r="C1064" s="162"/>
      <c r="D1064" s="179"/>
      <c r="E1064" s="179"/>
      <c r="F1064" s="244">
        <f t="shared" ca="1" si="32"/>
        <v>0</v>
      </c>
      <c r="G1064" s="244">
        <f t="shared" ca="1" si="33"/>
        <v>0</v>
      </c>
    </row>
    <row r="1065" spans="1:7" ht="15">
      <c r="A1065" s="177" t="s">
        <v>11894</v>
      </c>
      <c r="B1065" s="186" t="s">
        <v>11895</v>
      </c>
      <c r="C1065" s="162"/>
      <c r="D1065" s="179"/>
      <c r="E1065" s="179"/>
      <c r="F1065" s="244">
        <f t="shared" ca="1" si="32"/>
        <v>0</v>
      </c>
      <c r="G1065" s="244">
        <f t="shared" ca="1" si="33"/>
        <v>0</v>
      </c>
    </row>
    <row r="1066" spans="1:7" ht="15">
      <c r="A1066" s="177" t="s">
        <v>11896</v>
      </c>
      <c r="B1066" s="186" t="s">
        <v>11897</v>
      </c>
      <c r="C1066" s="162"/>
      <c r="D1066" s="179"/>
      <c r="E1066" s="179"/>
      <c r="F1066" s="244">
        <f t="shared" ca="1" si="32"/>
        <v>0</v>
      </c>
      <c r="G1066" s="244">
        <f t="shared" ca="1" si="33"/>
        <v>0</v>
      </c>
    </row>
    <row r="1067" spans="1:7" ht="15">
      <c r="A1067" s="177" t="s">
        <v>11898</v>
      </c>
      <c r="B1067" s="186" t="s">
        <v>11899</v>
      </c>
      <c r="C1067" s="162"/>
      <c r="D1067" s="179"/>
      <c r="E1067" s="179"/>
      <c r="F1067" s="244">
        <f t="shared" ca="1" si="32"/>
        <v>0</v>
      </c>
      <c r="G1067" s="244">
        <f t="shared" ca="1" si="33"/>
        <v>0</v>
      </c>
    </row>
    <row r="1068" spans="1:7" ht="15">
      <c r="A1068" s="177" t="s">
        <v>11900</v>
      </c>
      <c r="B1068" s="186" t="s">
        <v>11901</v>
      </c>
      <c r="C1068" s="162"/>
      <c r="D1068" s="179"/>
      <c r="E1068" s="179"/>
      <c r="F1068" s="244">
        <f t="shared" ca="1" si="32"/>
        <v>0</v>
      </c>
      <c r="G1068" s="244">
        <f t="shared" ca="1" si="33"/>
        <v>0</v>
      </c>
    </row>
    <row r="1069" spans="1:7" ht="15">
      <c r="A1069" s="177" t="s">
        <v>11902</v>
      </c>
      <c r="B1069" s="186" t="s">
        <v>11903</v>
      </c>
      <c r="C1069" s="162"/>
      <c r="D1069" s="179"/>
      <c r="E1069" s="179"/>
      <c r="F1069" s="244">
        <f t="shared" ca="1" si="32"/>
        <v>0</v>
      </c>
      <c r="G1069" s="244">
        <f t="shared" ca="1" si="33"/>
        <v>0</v>
      </c>
    </row>
    <row r="1070" spans="1:7" ht="15">
      <c r="A1070" s="177" t="s">
        <v>11904</v>
      </c>
      <c r="B1070" s="186" t="s">
        <v>10182</v>
      </c>
      <c r="C1070" s="162">
        <v>350</v>
      </c>
      <c r="D1070" s="179">
        <v>356</v>
      </c>
      <c r="E1070" s="179">
        <v>380</v>
      </c>
      <c r="F1070" s="244">
        <f t="shared" ca="1" si="32"/>
        <v>1.0857142857142856</v>
      </c>
      <c r="G1070" s="244">
        <f t="shared" ca="1" si="33"/>
        <v>1.0674157303370786</v>
      </c>
    </row>
    <row r="1071" spans="1:7" ht="15">
      <c r="A1071" s="177" t="s">
        <v>11905</v>
      </c>
      <c r="B1071" s="186" t="s">
        <v>10184</v>
      </c>
      <c r="C1071" s="162"/>
      <c r="D1071" s="179"/>
      <c r="E1071" s="179"/>
      <c r="F1071" s="244">
        <f t="shared" ca="1" si="32"/>
        <v>0</v>
      </c>
      <c r="G1071" s="244">
        <f t="shared" ca="1" si="33"/>
        <v>0</v>
      </c>
    </row>
    <row r="1072" spans="1:7" ht="15">
      <c r="A1072" s="177" t="s">
        <v>11906</v>
      </c>
      <c r="B1072" s="186" t="s">
        <v>10186</v>
      </c>
      <c r="C1072" s="162"/>
      <c r="D1072" s="179"/>
      <c r="E1072" s="179"/>
      <c r="F1072" s="244">
        <f t="shared" ca="1" si="32"/>
        <v>0</v>
      </c>
      <c r="G1072" s="244">
        <f t="shared" ca="1" si="33"/>
        <v>0</v>
      </c>
    </row>
    <row r="1073" spans="1:7" ht="15">
      <c r="A1073" s="177" t="s">
        <v>11907</v>
      </c>
      <c r="B1073" s="186" t="s">
        <v>11908</v>
      </c>
      <c r="C1073" s="162">
        <v>65</v>
      </c>
      <c r="D1073" s="179">
        <v>22</v>
      </c>
      <c r="E1073" s="179"/>
      <c r="F1073" s="244">
        <f t="shared" ca="1" si="32"/>
        <v>0</v>
      </c>
      <c r="G1073" s="244">
        <f t="shared" ca="1" si="33"/>
        <v>0</v>
      </c>
    </row>
    <row r="1074" spans="1:7" ht="15">
      <c r="A1074" s="177" t="s">
        <v>11909</v>
      </c>
      <c r="B1074" s="186" t="s">
        <v>11910</v>
      </c>
      <c r="C1074" s="162"/>
      <c r="D1074" s="179"/>
      <c r="E1074" s="179"/>
      <c r="F1074" s="244">
        <f t="shared" ca="1" si="32"/>
        <v>0</v>
      </c>
      <c r="G1074" s="244">
        <f t="shared" ca="1" si="33"/>
        <v>0</v>
      </c>
    </row>
    <row r="1075" spans="1:7" ht="15">
      <c r="A1075" s="177" t="s">
        <v>11911</v>
      </c>
      <c r="B1075" s="186" t="s">
        <v>11912</v>
      </c>
      <c r="C1075" s="162"/>
      <c r="D1075" s="179"/>
      <c r="E1075" s="179"/>
      <c r="F1075" s="244">
        <f t="shared" ca="1" si="32"/>
        <v>0</v>
      </c>
      <c r="G1075" s="244">
        <f t="shared" ca="1" si="33"/>
        <v>0</v>
      </c>
    </row>
    <row r="1076" spans="1:7" ht="15">
      <c r="A1076" s="177" t="s">
        <v>11913</v>
      </c>
      <c r="B1076" s="186" t="s">
        <v>11914</v>
      </c>
      <c r="C1076" s="162"/>
      <c r="D1076" s="179"/>
      <c r="E1076" s="179"/>
      <c r="F1076" s="244">
        <f t="shared" ca="1" si="32"/>
        <v>0</v>
      </c>
      <c r="G1076" s="244">
        <f t="shared" ca="1" si="33"/>
        <v>0</v>
      </c>
    </row>
    <row r="1077" spans="1:7" ht="15">
      <c r="A1077" s="177" t="s">
        <v>11915</v>
      </c>
      <c r="B1077" s="186" t="s">
        <v>11916</v>
      </c>
      <c r="C1077" s="162">
        <v>15</v>
      </c>
      <c r="D1077" s="179"/>
      <c r="E1077" s="179"/>
      <c r="F1077" s="244">
        <f t="shared" ca="1" si="32"/>
        <v>0</v>
      </c>
      <c r="G1077" s="244">
        <f t="shared" ca="1" si="33"/>
        <v>0</v>
      </c>
    </row>
    <row r="1078" spans="1:7" ht="15">
      <c r="A1078" s="177" t="s">
        <v>11917</v>
      </c>
      <c r="B1078" s="186" t="s">
        <v>10200</v>
      </c>
      <c r="C1078" s="162"/>
      <c r="D1078" s="179"/>
      <c r="E1078" s="179"/>
      <c r="F1078" s="244">
        <f t="shared" ca="1" si="32"/>
        <v>0</v>
      </c>
      <c r="G1078" s="244">
        <f t="shared" ca="1" si="33"/>
        <v>0</v>
      </c>
    </row>
    <row r="1079" spans="1:7" ht="15">
      <c r="A1079" s="177" t="s">
        <v>11918</v>
      </c>
      <c r="B1079" s="186" t="s">
        <v>11919</v>
      </c>
      <c r="C1079" s="162"/>
      <c r="D1079" s="179">
        <v>20</v>
      </c>
      <c r="E1079" s="179"/>
      <c r="F1079" s="244">
        <f t="shared" ca="1" si="32"/>
        <v>0</v>
      </c>
      <c r="G1079" s="244">
        <f t="shared" ca="1" si="33"/>
        <v>0</v>
      </c>
    </row>
    <row r="1080" spans="1:7" ht="15">
      <c r="A1080" s="177" t="s">
        <v>11920</v>
      </c>
      <c r="B1080" s="186" t="s">
        <v>10182</v>
      </c>
      <c r="C1080" s="162">
        <v>604</v>
      </c>
      <c r="D1080" s="179">
        <v>628</v>
      </c>
      <c r="E1080" s="179">
        <v>762</v>
      </c>
      <c r="F1080" s="244">
        <f t="shared" ca="1" si="32"/>
        <v>1.2615894039735098</v>
      </c>
      <c r="G1080" s="244">
        <f t="shared" ca="1" si="33"/>
        <v>1.213375796178344</v>
      </c>
    </row>
    <row r="1081" spans="1:7" ht="15">
      <c r="A1081" s="177" t="s">
        <v>11921</v>
      </c>
      <c r="B1081" s="186" t="s">
        <v>10184</v>
      </c>
      <c r="C1081" s="162"/>
      <c r="D1081" s="179"/>
      <c r="E1081" s="179"/>
      <c r="F1081" s="244">
        <f t="shared" ca="1" si="32"/>
        <v>0</v>
      </c>
      <c r="G1081" s="244">
        <f t="shared" ca="1" si="33"/>
        <v>0</v>
      </c>
    </row>
    <row r="1082" spans="1:7" ht="15">
      <c r="A1082" s="177" t="s">
        <v>11922</v>
      </c>
      <c r="B1082" s="186" t="s">
        <v>10186</v>
      </c>
      <c r="C1082" s="162"/>
      <c r="D1082" s="179"/>
      <c r="E1082" s="179"/>
      <c r="F1082" s="244">
        <f t="shared" ca="1" si="32"/>
        <v>0</v>
      </c>
      <c r="G1082" s="244">
        <f t="shared" ca="1" si="33"/>
        <v>0</v>
      </c>
    </row>
    <row r="1083" spans="1:7" ht="15">
      <c r="A1083" s="177" t="s">
        <v>11923</v>
      </c>
      <c r="B1083" s="186" t="s">
        <v>11924</v>
      </c>
      <c r="C1083" s="162"/>
      <c r="D1083" s="179"/>
      <c r="E1083" s="179"/>
      <c r="F1083" s="244">
        <f t="shared" ca="1" si="32"/>
        <v>0</v>
      </c>
      <c r="G1083" s="244">
        <f t="shared" ca="1" si="33"/>
        <v>0</v>
      </c>
    </row>
    <row r="1084" spans="1:7" ht="15">
      <c r="A1084" s="177" t="s">
        <v>11925</v>
      </c>
      <c r="B1084" s="186" t="s">
        <v>10200</v>
      </c>
      <c r="C1084" s="162"/>
      <c r="D1084" s="179"/>
      <c r="E1084" s="179"/>
      <c r="F1084" s="244">
        <f t="shared" ca="1" si="32"/>
        <v>0</v>
      </c>
      <c r="G1084" s="244">
        <f t="shared" ca="1" si="33"/>
        <v>0</v>
      </c>
    </row>
    <row r="1085" spans="1:7" ht="15">
      <c r="A1085" s="177" t="s">
        <v>11926</v>
      </c>
      <c r="B1085" s="186" t="s">
        <v>11927</v>
      </c>
      <c r="C1085" s="162">
        <v>200</v>
      </c>
      <c r="D1085" s="179">
        <v>200</v>
      </c>
      <c r="E1085" s="179"/>
      <c r="F1085" s="244">
        <f t="shared" ca="1" si="32"/>
        <v>0</v>
      </c>
      <c r="G1085" s="244">
        <f t="shared" ca="1" si="33"/>
        <v>0</v>
      </c>
    </row>
    <row r="1086" spans="1:7" ht="15">
      <c r="A1086" s="177" t="s">
        <v>11928</v>
      </c>
      <c r="B1086" s="186" t="s">
        <v>10182</v>
      </c>
      <c r="C1086" s="162"/>
      <c r="D1086" s="179"/>
      <c r="E1086" s="179"/>
      <c r="F1086" s="244">
        <f t="shared" ca="1" si="32"/>
        <v>0</v>
      </c>
      <c r="G1086" s="244">
        <f t="shared" ca="1" si="33"/>
        <v>0</v>
      </c>
    </row>
    <row r="1087" spans="1:7" ht="15">
      <c r="A1087" s="177" t="s">
        <v>11929</v>
      </c>
      <c r="B1087" s="186" t="s">
        <v>10184</v>
      </c>
      <c r="C1087" s="162"/>
      <c r="D1087" s="179"/>
      <c r="E1087" s="179"/>
      <c r="F1087" s="244">
        <f t="shared" ca="1" si="32"/>
        <v>0</v>
      </c>
      <c r="G1087" s="244">
        <f t="shared" ca="1" si="33"/>
        <v>0</v>
      </c>
    </row>
    <row r="1088" spans="1:7" ht="15">
      <c r="A1088" s="177" t="s">
        <v>11930</v>
      </c>
      <c r="B1088" s="186" t="s">
        <v>10186</v>
      </c>
      <c r="C1088" s="162"/>
      <c r="D1088" s="179"/>
      <c r="E1088" s="179"/>
      <c r="F1088" s="244">
        <f t="shared" ca="1" si="32"/>
        <v>0</v>
      </c>
      <c r="G1088" s="244">
        <f t="shared" ca="1" si="33"/>
        <v>0</v>
      </c>
    </row>
    <row r="1089" spans="1:7" ht="15">
      <c r="A1089" s="177" t="s">
        <v>11931</v>
      </c>
      <c r="B1089" s="186" t="s">
        <v>11932</v>
      </c>
      <c r="C1089" s="162">
        <v>18</v>
      </c>
      <c r="D1089" s="179">
        <v>18</v>
      </c>
      <c r="E1089" s="179">
        <v>18</v>
      </c>
      <c r="F1089" s="244">
        <f t="shared" ca="1" si="32"/>
        <v>1</v>
      </c>
      <c r="G1089" s="244">
        <f t="shared" ca="1" si="33"/>
        <v>1</v>
      </c>
    </row>
    <row r="1090" spans="1:7" ht="15">
      <c r="A1090" s="177" t="s">
        <v>11933</v>
      </c>
      <c r="B1090" s="186" t="s">
        <v>11934</v>
      </c>
      <c r="C1090" s="162"/>
      <c r="D1090" s="179"/>
      <c r="E1090" s="179"/>
      <c r="F1090" s="244">
        <f t="shared" ca="1" si="32"/>
        <v>0</v>
      </c>
      <c r="G1090" s="244">
        <f t="shared" ca="1" si="33"/>
        <v>0</v>
      </c>
    </row>
    <row r="1091" spans="1:7" ht="15">
      <c r="A1091" s="177" t="s">
        <v>11935</v>
      </c>
      <c r="B1091" s="186" t="s">
        <v>10200</v>
      </c>
      <c r="C1091" s="162"/>
      <c r="D1091" s="179"/>
      <c r="E1091" s="179"/>
      <c r="F1091" s="244">
        <f t="shared" ca="1" si="32"/>
        <v>0</v>
      </c>
      <c r="G1091" s="244">
        <f t="shared" ca="1" si="33"/>
        <v>0</v>
      </c>
    </row>
    <row r="1092" spans="1:7" ht="15">
      <c r="A1092" s="177" t="s">
        <v>11936</v>
      </c>
      <c r="B1092" s="186" t="s">
        <v>11937</v>
      </c>
      <c r="C1092" s="162"/>
      <c r="D1092" s="179"/>
      <c r="E1092" s="179"/>
      <c r="F1092" s="244">
        <f t="shared" ca="1" si="32"/>
        <v>0</v>
      </c>
      <c r="G1092" s="244">
        <f t="shared" ca="1" si="33"/>
        <v>0</v>
      </c>
    </row>
    <row r="1093" spans="1:7" ht="15">
      <c r="A1093" s="177" t="s">
        <v>11938</v>
      </c>
      <c r="B1093" s="186" t="s">
        <v>10182</v>
      </c>
      <c r="C1093" s="162"/>
      <c r="D1093" s="179"/>
      <c r="E1093" s="179"/>
      <c r="F1093" s="244">
        <f t="shared" ca="1" si="32"/>
        <v>0</v>
      </c>
      <c r="G1093" s="244">
        <f t="shared" ca="1" si="33"/>
        <v>0</v>
      </c>
    </row>
    <row r="1094" spans="1:7" ht="15">
      <c r="A1094" s="177" t="s">
        <v>11939</v>
      </c>
      <c r="B1094" s="186" t="s">
        <v>10184</v>
      </c>
      <c r="C1094" s="162"/>
      <c r="D1094" s="179"/>
      <c r="E1094" s="179"/>
      <c r="F1094" s="244">
        <f t="shared" ca="1" si="32"/>
        <v>0</v>
      </c>
      <c r="G1094" s="244">
        <f t="shared" ca="1" si="33"/>
        <v>0</v>
      </c>
    </row>
    <row r="1095" spans="1:7" ht="15">
      <c r="A1095" s="177" t="s">
        <v>11940</v>
      </c>
      <c r="B1095" s="186" t="s">
        <v>10186</v>
      </c>
      <c r="C1095" s="162"/>
      <c r="D1095" s="179"/>
      <c r="E1095" s="179"/>
      <c r="F1095" s="244">
        <f t="shared" ca="1" si="32"/>
        <v>0</v>
      </c>
      <c r="G1095" s="244">
        <f t="shared" ca="1" si="33"/>
        <v>0</v>
      </c>
    </row>
    <row r="1096" spans="1:7" ht="15">
      <c r="A1096" s="177" t="s">
        <v>11941</v>
      </c>
      <c r="B1096" s="186" t="s">
        <v>11942</v>
      </c>
      <c r="C1096" s="162"/>
      <c r="D1096" s="179"/>
      <c r="E1096" s="179"/>
      <c r="F1096" s="244">
        <f t="shared" ca="1" si="32"/>
        <v>0</v>
      </c>
      <c r="G1096" s="244">
        <f t="shared" ca="1" si="33"/>
        <v>0</v>
      </c>
    </row>
    <row r="1097" spans="1:7" ht="15">
      <c r="A1097" s="177" t="s">
        <v>11943</v>
      </c>
      <c r="B1097" s="186" t="s">
        <v>11944</v>
      </c>
      <c r="C1097" s="162"/>
      <c r="D1097" s="179"/>
      <c r="E1097" s="179"/>
      <c r="F1097" s="244">
        <f t="shared" ca="1" si="32"/>
        <v>0</v>
      </c>
      <c r="G1097" s="244">
        <f t="shared" ca="1" si="33"/>
        <v>0</v>
      </c>
    </row>
    <row r="1098" spans="1:7" ht="15">
      <c r="A1098" s="177" t="s">
        <v>11945</v>
      </c>
      <c r="B1098" s="186" t="s">
        <v>11946</v>
      </c>
      <c r="C1098" s="162"/>
      <c r="D1098" s="179"/>
      <c r="E1098" s="179"/>
      <c r="F1098" s="244">
        <f t="shared" ref="F1098:F1119" ca="1" si="34">IFERROR(OFFSET(F1098,0,-1)/OFFSET(F1098,0,-3),)</f>
        <v>0</v>
      </c>
      <c r="G1098" s="244">
        <f t="shared" ref="G1098:G1119" ca="1" si="35">IFERROR(OFFSET(F1098,0,-1)/OFFSET(F1098,0,-2),)</f>
        <v>0</v>
      </c>
    </row>
    <row r="1099" spans="1:7" ht="15">
      <c r="A1099" s="177" t="s">
        <v>11947</v>
      </c>
      <c r="B1099" s="186" t="s">
        <v>11948</v>
      </c>
      <c r="C1099" s="162"/>
      <c r="D1099" s="179"/>
      <c r="E1099" s="179"/>
      <c r="F1099" s="244">
        <f t="shared" ca="1" si="34"/>
        <v>0</v>
      </c>
      <c r="G1099" s="244">
        <f t="shared" ca="1" si="35"/>
        <v>0</v>
      </c>
    </row>
    <row r="1100" spans="1:7" ht="15">
      <c r="A1100" s="177" t="s">
        <v>11949</v>
      </c>
      <c r="B1100" s="186" t="s">
        <v>11950</v>
      </c>
      <c r="C1100" s="162"/>
      <c r="D1100" s="179"/>
      <c r="E1100" s="179"/>
      <c r="F1100" s="244">
        <f t="shared" ca="1" si="34"/>
        <v>0</v>
      </c>
      <c r="G1100" s="244">
        <f t="shared" ca="1" si="35"/>
        <v>0</v>
      </c>
    </row>
    <row r="1101" spans="1:7" ht="15">
      <c r="A1101" s="177" t="s">
        <v>11951</v>
      </c>
      <c r="B1101" s="186" t="s">
        <v>11952</v>
      </c>
      <c r="C1101" s="162"/>
      <c r="D1101" s="179"/>
      <c r="E1101" s="179"/>
      <c r="F1101" s="244">
        <f t="shared" ca="1" si="34"/>
        <v>0</v>
      </c>
      <c r="G1101" s="244">
        <f t="shared" ca="1" si="35"/>
        <v>0</v>
      </c>
    </row>
    <row r="1102" spans="1:7" ht="15">
      <c r="A1102" s="177" t="s">
        <v>11953</v>
      </c>
      <c r="B1102" s="186" t="s">
        <v>11954</v>
      </c>
      <c r="C1102" s="162"/>
      <c r="D1102" s="179"/>
      <c r="E1102" s="179"/>
      <c r="F1102" s="244">
        <f t="shared" ca="1" si="34"/>
        <v>0</v>
      </c>
      <c r="G1102" s="244">
        <f t="shared" ca="1" si="35"/>
        <v>0</v>
      </c>
    </row>
    <row r="1103" spans="1:7" ht="15">
      <c r="A1103" s="177" t="s">
        <v>11955</v>
      </c>
      <c r="B1103" s="186" t="s">
        <v>11956</v>
      </c>
      <c r="C1103" s="162"/>
      <c r="D1103" s="179"/>
      <c r="E1103" s="179"/>
      <c r="F1103" s="244">
        <f t="shared" ca="1" si="34"/>
        <v>0</v>
      </c>
      <c r="G1103" s="244">
        <f t="shared" ca="1" si="35"/>
        <v>0</v>
      </c>
    </row>
    <row r="1104" spans="1:7" ht="15">
      <c r="A1104" s="177" t="s">
        <v>11957</v>
      </c>
      <c r="B1104" s="186" t="s">
        <v>11958</v>
      </c>
      <c r="C1104" s="162"/>
      <c r="D1104" s="179"/>
      <c r="E1104" s="179"/>
      <c r="F1104" s="244">
        <f t="shared" ca="1" si="34"/>
        <v>0</v>
      </c>
      <c r="G1104" s="244">
        <f t="shared" ca="1" si="35"/>
        <v>0</v>
      </c>
    </row>
    <row r="1105" spans="1:7" ht="15">
      <c r="A1105" s="177" t="s">
        <v>11959</v>
      </c>
      <c r="B1105" s="186" t="s">
        <v>11960</v>
      </c>
      <c r="C1105" s="162"/>
      <c r="D1105" s="179">
        <v>117</v>
      </c>
      <c r="E1105" s="179">
        <v>239</v>
      </c>
      <c r="F1105" s="244">
        <f t="shared" ca="1" si="34"/>
        <v>0</v>
      </c>
      <c r="G1105" s="244">
        <f t="shared" ca="1" si="35"/>
        <v>2.0427350427350426</v>
      </c>
    </row>
    <row r="1106" spans="1:7" ht="15">
      <c r="A1106" s="177" t="s">
        <v>11961</v>
      </c>
      <c r="B1106" s="186" t="s">
        <v>11962</v>
      </c>
      <c r="C1106" s="162"/>
      <c r="D1106" s="179"/>
      <c r="E1106" s="179">
        <v>29</v>
      </c>
      <c r="F1106" s="244">
        <f t="shared" ca="1" si="34"/>
        <v>0</v>
      </c>
      <c r="G1106" s="244">
        <f t="shared" ca="1" si="35"/>
        <v>0</v>
      </c>
    </row>
    <row r="1107" spans="1:7" ht="15">
      <c r="A1107" s="177" t="s">
        <v>11963</v>
      </c>
      <c r="B1107" s="186" t="s">
        <v>11964</v>
      </c>
      <c r="C1107" s="162"/>
      <c r="D1107" s="179"/>
      <c r="E1107" s="179"/>
      <c r="F1107" s="244">
        <f t="shared" ca="1" si="34"/>
        <v>0</v>
      </c>
      <c r="G1107" s="244">
        <f t="shared" ca="1" si="35"/>
        <v>0</v>
      </c>
    </row>
    <row r="1108" spans="1:7" ht="15">
      <c r="A1108" s="177" t="s">
        <v>11965</v>
      </c>
      <c r="B1108" s="186" t="s">
        <v>11966</v>
      </c>
      <c r="C1108" s="162"/>
      <c r="D1108" s="179">
        <v>75</v>
      </c>
      <c r="E1108" s="179"/>
      <c r="F1108" s="244">
        <f t="shared" ca="1" si="34"/>
        <v>0</v>
      </c>
      <c r="G1108" s="244">
        <f t="shared" ca="1" si="35"/>
        <v>0</v>
      </c>
    </row>
    <row r="1109" spans="1:7" ht="15">
      <c r="A1109" s="177" t="s">
        <v>11967</v>
      </c>
      <c r="B1109" s="186" t="s">
        <v>11968</v>
      </c>
      <c r="C1109" s="162"/>
      <c r="D1109" s="179">
        <v>796</v>
      </c>
      <c r="E1109" s="179"/>
      <c r="F1109" s="244">
        <f t="shared" ca="1" si="34"/>
        <v>0</v>
      </c>
      <c r="G1109" s="244">
        <f t="shared" ca="1" si="35"/>
        <v>0</v>
      </c>
    </row>
    <row r="1110" spans="1:7" ht="15">
      <c r="A1110" s="177" t="s">
        <v>11969</v>
      </c>
      <c r="B1110" s="186" t="s">
        <v>11970</v>
      </c>
      <c r="C1110" s="162"/>
      <c r="D1110" s="179">
        <v>2370</v>
      </c>
      <c r="E1110" s="179"/>
      <c r="F1110" s="244">
        <f t="shared" ca="1" si="34"/>
        <v>0</v>
      </c>
      <c r="G1110" s="244">
        <f t="shared" ca="1" si="35"/>
        <v>0</v>
      </c>
    </row>
    <row r="1111" spans="1:7" ht="15">
      <c r="A1111" s="177" t="s">
        <v>11971</v>
      </c>
      <c r="B1111" s="186" t="s">
        <v>10167</v>
      </c>
      <c r="C1111" s="162">
        <v>820</v>
      </c>
      <c r="D1111" s="179">
        <v>787</v>
      </c>
      <c r="E1111" s="179">
        <v>3976</v>
      </c>
      <c r="F1111" s="244">
        <f t="shared" ca="1" si="34"/>
        <v>4.8487804878048779</v>
      </c>
      <c r="G1111" s="244">
        <f t="shared" ca="1" si="35"/>
        <v>5.0520965692503177</v>
      </c>
    </row>
    <row r="1112" spans="1:7" ht="15">
      <c r="A1112" s="177" t="s">
        <v>45</v>
      </c>
      <c r="B1112" s="186" t="s">
        <v>10168</v>
      </c>
      <c r="C1112" s="248">
        <v>2000</v>
      </c>
      <c r="D1112" s="179">
        <v>0</v>
      </c>
      <c r="E1112" s="179">
        <v>2058</v>
      </c>
      <c r="F1112" s="244">
        <f t="shared" ca="1" si="34"/>
        <v>1.0289999999999999</v>
      </c>
      <c r="G1112" s="244">
        <f t="shared" ca="1" si="35"/>
        <v>0</v>
      </c>
    </row>
    <row r="1113" spans="1:7" ht="15">
      <c r="A1113" s="177" t="s">
        <v>11972</v>
      </c>
      <c r="B1113" s="186" t="s">
        <v>10171</v>
      </c>
      <c r="C1113" s="162"/>
      <c r="D1113" s="179"/>
      <c r="E1113" s="179"/>
      <c r="F1113" s="244">
        <f t="shared" ca="1" si="34"/>
        <v>0</v>
      </c>
      <c r="G1113" s="244">
        <f t="shared" ca="1" si="35"/>
        <v>0</v>
      </c>
    </row>
    <row r="1114" spans="1:7" ht="15">
      <c r="A1114" s="177" t="s">
        <v>11973</v>
      </c>
      <c r="B1114" s="186" t="s">
        <v>10125</v>
      </c>
      <c r="C1114" s="162">
        <v>1935</v>
      </c>
      <c r="D1114" s="179">
        <v>1659</v>
      </c>
      <c r="E1114" s="179">
        <v>195</v>
      </c>
      <c r="F1114" s="244">
        <f t="shared" ca="1" si="34"/>
        <v>0.10077519379844961</v>
      </c>
      <c r="G1114" s="244">
        <f t="shared" ca="1" si="35"/>
        <v>0.11754068716094032</v>
      </c>
    </row>
    <row r="1115" spans="1:7" ht="15">
      <c r="A1115" s="177" t="s">
        <v>11974</v>
      </c>
      <c r="B1115" s="186" t="s">
        <v>11975</v>
      </c>
      <c r="C1115" s="248">
        <v>7138</v>
      </c>
      <c r="D1115" s="179">
        <v>8383</v>
      </c>
      <c r="E1115" s="179">
        <v>9621</v>
      </c>
      <c r="F1115" s="244">
        <f t="shared" ca="1" si="34"/>
        <v>1.3478565424488653</v>
      </c>
      <c r="G1115" s="244">
        <f t="shared" ca="1" si="35"/>
        <v>1.1476798282237863</v>
      </c>
    </row>
    <row r="1116" spans="1:7" ht="15">
      <c r="A1116" s="177" t="s">
        <v>11976</v>
      </c>
      <c r="B1116" s="186" t="s">
        <v>11977</v>
      </c>
      <c r="C1116" s="162"/>
      <c r="D1116" s="246"/>
      <c r="E1116" s="179"/>
      <c r="F1116" s="244">
        <f t="shared" ca="1" si="34"/>
        <v>0</v>
      </c>
      <c r="G1116" s="244">
        <f t="shared" ca="1" si="35"/>
        <v>0</v>
      </c>
    </row>
    <row r="1117" spans="1:7" ht="15">
      <c r="A1117" s="177" t="s">
        <v>11978</v>
      </c>
      <c r="B1117" s="186" t="s">
        <v>11979</v>
      </c>
      <c r="C1117" s="162">
        <v>2</v>
      </c>
      <c r="D1117" s="179">
        <v>5</v>
      </c>
      <c r="E1117" s="179">
        <v>8</v>
      </c>
      <c r="F1117" s="244">
        <f t="shared" ca="1" si="34"/>
        <v>4</v>
      </c>
      <c r="G1117" s="244">
        <f t="shared" ca="1" si="35"/>
        <v>1.6</v>
      </c>
    </row>
    <row r="1118" spans="1:7" ht="15">
      <c r="A1118" s="177" t="s">
        <v>11980</v>
      </c>
      <c r="B1118" s="186" t="s">
        <v>11981</v>
      </c>
      <c r="C1118" s="162"/>
      <c r="D1118" s="179"/>
      <c r="E1118" s="179"/>
      <c r="F1118" s="244">
        <f t="shared" ca="1" si="34"/>
        <v>0</v>
      </c>
      <c r="G1118" s="244">
        <f t="shared" ca="1" si="35"/>
        <v>0</v>
      </c>
    </row>
    <row r="1119" spans="1:7" ht="15">
      <c r="A1119" s="206" t="s">
        <v>38</v>
      </c>
      <c r="B1119" s="186" t="s">
        <v>10179</v>
      </c>
      <c r="C1119" s="162">
        <v>1</v>
      </c>
      <c r="D1119" s="179">
        <v>115</v>
      </c>
      <c r="E1119" s="246">
        <v>155</v>
      </c>
      <c r="F1119" s="244">
        <f t="shared" ca="1" si="34"/>
        <v>155</v>
      </c>
      <c r="G1119" s="244">
        <f t="shared" ca="1" si="35"/>
        <v>1.3478260869565217</v>
      </c>
    </row>
    <row r="1120" spans="1:7" ht="15">
      <c r="A1120" s="177"/>
      <c r="B1120" s="188"/>
      <c r="C1120" s="163"/>
      <c r="D1120" s="101"/>
      <c r="E1120" s="101"/>
      <c r="F1120" s="130" t="str">
        <f t="shared" ref="F1120:G1130" si="36">IFERROR($E1120/C1120,"")</f>
        <v/>
      </c>
      <c r="G1120" s="130" t="str">
        <f t="shared" si="36"/>
        <v/>
      </c>
    </row>
    <row r="1121" spans="1:7" ht="15">
      <c r="A1121" s="177"/>
      <c r="B1121" s="188"/>
      <c r="C1121" s="163"/>
      <c r="D1121" s="101"/>
      <c r="E1121" s="101"/>
      <c r="F1121" s="130" t="str">
        <f t="shared" si="36"/>
        <v/>
      </c>
      <c r="G1121" s="130" t="str">
        <f t="shared" si="36"/>
        <v/>
      </c>
    </row>
    <row r="1122" spans="1:7" ht="15">
      <c r="A1122" s="177"/>
      <c r="B1122" s="188"/>
      <c r="C1122" s="163"/>
      <c r="D1122" s="101"/>
      <c r="E1122" s="101"/>
      <c r="F1122" s="130" t="str">
        <f t="shared" si="36"/>
        <v/>
      </c>
      <c r="G1122" s="130" t="str">
        <f t="shared" si="36"/>
        <v/>
      </c>
    </row>
    <row r="1123" spans="1:7" ht="15">
      <c r="A1123" s="177"/>
      <c r="B1123" s="188"/>
      <c r="C1123" s="163"/>
      <c r="D1123" s="101"/>
      <c r="E1123" s="101"/>
      <c r="F1123" s="130" t="str">
        <f t="shared" si="36"/>
        <v/>
      </c>
      <c r="G1123" s="130" t="str">
        <f t="shared" si="36"/>
        <v/>
      </c>
    </row>
    <row r="1124" spans="1:7" ht="15">
      <c r="A1124" s="177"/>
      <c r="B1124" s="188"/>
      <c r="C1124" s="163"/>
      <c r="D1124" s="101"/>
      <c r="E1124" s="101"/>
      <c r="F1124" s="130" t="str">
        <f t="shared" si="36"/>
        <v/>
      </c>
      <c r="G1124" s="130" t="str">
        <f t="shared" si="36"/>
        <v/>
      </c>
    </row>
    <row r="1125" spans="1:7" ht="15">
      <c r="A1125" s="177"/>
      <c r="B1125" s="188"/>
      <c r="C1125" s="163"/>
      <c r="D1125" s="101"/>
      <c r="E1125" s="101"/>
      <c r="F1125" s="130" t="str">
        <f t="shared" si="36"/>
        <v/>
      </c>
      <c r="G1125" s="130" t="str">
        <f t="shared" si="36"/>
        <v/>
      </c>
    </row>
    <row r="1126" spans="1:7" ht="15">
      <c r="A1126" s="177"/>
      <c r="B1126" s="188"/>
      <c r="C1126" s="163"/>
      <c r="D1126" s="101"/>
      <c r="E1126" s="101"/>
      <c r="F1126" s="130" t="str">
        <f t="shared" si="36"/>
        <v/>
      </c>
      <c r="G1126" s="130" t="str">
        <f t="shared" si="36"/>
        <v/>
      </c>
    </row>
    <row r="1127" spans="1:7" ht="15">
      <c r="A1127" s="177"/>
      <c r="B1127" s="188"/>
      <c r="C1127" s="163"/>
      <c r="D1127" s="101"/>
      <c r="E1127" s="101"/>
      <c r="F1127" s="130" t="str">
        <f t="shared" si="36"/>
        <v/>
      </c>
      <c r="G1127" s="130" t="str">
        <f t="shared" si="36"/>
        <v/>
      </c>
    </row>
    <row r="1128" spans="1:7" ht="15">
      <c r="A1128" s="177"/>
      <c r="B1128" s="188"/>
      <c r="C1128" s="163"/>
      <c r="D1128" s="101"/>
      <c r="E1128" s="101"/>
      <c r="F1128" s="130" t="str">
        <f t="shared" si="36"/>
        <v/>
      </c>
      <c r="G1128" s="130" t="str">
        <f t="shared" si="36"/>
        <v/>
      </c>
    </row>
    <row r="1129" spans="1:7" ht="15">
      <c r="A1129" s="177"/>
      <c r="B1129" s="188"/>
      <c r="C1129" s="163"/>
      <c r="D1129" s="101"/>
      <c r="E1129" s="101"/>
      <c r="F1129" s="130" t="str">
        <f t="shared" si="36"/>
        <v/>
      </c>
      <c r="G1129" s="130" t="str">
        <f t="shared" si="36"/>
        <v/>
      </c>
    </row>
    <row r="1130" spans="1:7" ht="15">
      <c r="A1130" s="177"/>
      <c r="B1130" s="188"/>
      <c r="C1130" s="163"/>
      <c r="D1130" s="101"/>
      <c r="E1130" s="101"/>
      <c r="F1130" s="130" t="str">
        <f t="shared" si="36"/>
        <v/>
      </c>
      <c r="G1130" s="130" t="str">
        <f t="shared" si="36"/>
        <v/>
      </c>
    </row>
    <row r="1131" spans="1:7">
      <c r="F1131" s="189"/>
    </row>
  </sheetData>
  <mergeCells count="6">
    <mergeCell ref="A2:G2"/>
    <mergeCell ref="F3:G3"/>
    <mergeCell ref="A4:B4"/>
    <mergeCell ref="C4:C5"/>
    <mergeCell ref="D4:D5"/>
    <mergeCell ref="E4:G4"/>
  </mergeCells>
  <phoneticPr fontId="49" type="noConversion"/>
  <dataValidations count="1">
    <dataValidation allowBlank="1" showInputMessage="1" showErrorMessage="1" promptTitle="注意：新增科目必须以政府收支分类科目书或中央修订通知为准。" prompt="新增支出科目在此录入。&#10;根据科目编码汇总。" sqref="A1118:B1130"/>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5"/>
  <dimension ref="A1:G1131"/>
  <sheetViews>
    <sheetView workbookViewId="0">
      <selection activeCell="L15" sqref="L15"/>
    </sheetView>
  </sheetViews>
  <sheetFormatPr defaultColWidth="8.75" defaultRowHeight="13.5"/>
  <cols>
    <col min="1" max="1" width="8.875" style="172" customWidth="1"/>
    <col min="2" max="2" width="29.5" style="105" customWidth="1"/>
    <col min="3" max="7" width="10.75" style="105" customWidth="1"/>
    <col min="8" max="16384" width="8.75" style="105"/>
  </cols>
  <sheetData>
    <row r="1" spans="1:7" ht="15">
      <c r="A1" s="173" t="s">
        <v>10180</v>
      </c>
      <c r="B1" s="94"/>
      <c r="C1" s="94"/>
      <c r="D1" s="94"/>
      <c r="E1" s="94"/>
      <c r="F1" s="174" t="s">
        <v>9760</v>
      </c>
      <c r="G1" s="174"/>
    </row>
    <row r="2" spans="1:7" s="171" customFormat="1" ht="24">
      <c r="A2" s="332" t="s">
        <v>13523</v>
      </c>
      <c r="B2" s="332"/>
      <c r="C2" s="332"/>
      <c r="D2" s="332"/>
      <c r="E2" s="332"/>
      <c r="F2" s="332"/>
      <c r="G2" s="332"/>
    </row>
    <row r="3" spans="1:7" s="164" customFormat="1" ht="15.75">
      <c r="A3" s="175"/>
      <c r="B3" s="94"/>
      <c r="C3" s="94"/>
      <c r="D3" s="94"/>
      <c r="E3" s="94"/>
      <c r="F3" s="345" t="s">
        <v>9761</v>
      </c>
      <c r="G3" s="345"/>
    </row>
    <row r="4" spans="1:7" s="164" customFormat="1" ht="33" customHeight="1">
      <c r="A4" s="346" t="s">
        <v>9762</v>
      </c>
      <c r="B4" s="347"/>
      <c r="C4" s="342" t="s">
        <v>9703</v>
      </c>
      <c r="D4" s="344" t="s">
        <v>9704</v>
      </c>
      <c r="E4" s="337" t="s">
        <v>9705</v>
      </c>
      <c r="F4" s="338"/>
      <c r="G4" s="339"/>
    </row>
    <row r="5" spans="1:7" s="164" customFormat="1" ht="63" customHeight="1">
      <c r="A5" s="237" t="s">
        <v>0</v>
      </c>
      <c r="B5" s="236" t="s">
        <v>1</v>
      </c>
      <c r="C5" s="343"/>
      <c r="D5" s="343"/>
      <c r="E5" s="239" t="s">
        <v>9706</v>
      </c>
      <c r="F5" s="176" t="s">
        <v>9707</v>
      </c>
      <c r="G5" s="176" t="s">
        <v>9708</v>
      </c>
    </row>
    <row r="6" spans="1:7" ht="15">
      <c r="A6" s="177" t="s">
        <v>10906</v>
      </c>
      <c r="B6" s="182" t="s">
        <v>10907</v>
      </c>
      <c r="C6" s="162"/>
      <c r="D6" s="179"/>
      <c r="E6" s="243">
        <v>0</v>
      </c>
      <c r="F6" s="244"/>
      <c r="G6" s="244"/>
    </row>
    <row r="7" spans="1:7" ht="15">
      <c r="A7" s="177" t="s">
        <v>11467</v>
      </c>
      <c r="B7" s="182" t="s">
        <v>11468</v>
      </c>
      <c r="C7" s="162"/>
      <c r="D7" s="180"/>
      <c r="E7" s="245">
        <v>0</v>
      </c>
      <c r="F7" s="244"/>
      <c r="G7" s="244"/>
    </row>
    <row r="8" spans="1:7" ht="15">
      <c r="A8" s="177" t="s">
        <v>11799</v>
      </c>
      <c r="B8" s="182" t="s">
        <v>11800</v>
      </c>
      <c r="C8" s="162"/>
      <c r="D8" s="179"/>
      <c r="E8" s="243">
        <v>0</v>
      </c>
      <c r="F8" s="244"/>
      <c r="G8" s="244"/>
    </row>
    <row r="9" spans="1:7" ht="15">
      <c r="A9" s="177" t="s">
        <v>11812</v>
      </c>
      <c r="B9" s="182" t="s">
        <v>11813</v>
      </c>
      <c r="C9" s="162"/>
      <c r="D9" s="179"/>
      <c r="E9" s="243">
        <v>0</v>
      </c>
      <c r="F9" s="244"/>
      <c r="G9" s="244"/>
    </row>
    <row r="10" spans="1:7" ht="15">
      <c r="A10" s="206" t="s">
        <v>10</v>
      </c>
      <c r="B10" s="178" t="s">
        <v>10406</v>
      </c>
      <c r="C10" s="162">
        <v>642</v>
      </c>
      <c r="D10" s="179">
        <v>436</v>
      </c>
      <c r="E10" s="179">
        <v>15</v>
      </c>
      <c r="F10" s="244">
        <f t="shared" ref="F10:F73" ca="1" si="0">IFERROR(OFFSET(F10,0,-1)/OFFSET(F10,0,-3),)</f>
        <v>2.336448598130841E-2</v>
      </c>
      <c r="G10" s="244">
        <f t="shared" ref="G10:G73" ca="1" si="1">IFERROR(OFFSET(F10,0,-1)/OFFSET(F10,0,-2),)</f>
        <v>3.4403669724770644E-2</v>
      </c>
    </row>
    <row r="11" spans="1:7" ht="15">
      <c r="A11" s="177" t="s">
        <v>13492</v>
      </c>
      <c r="B11" s="182" t="s">
        <v>13493</v>
      </c>
      <c r="C11" s="162"/>
      <c r="D11" s="179"/>
      <c r="E11" s="179"/>
      <c r="F11" s="244">
        <f t="shared" ca="1" si="0"/>
        <v>0</v>
      </c>
      <c r="G11" s="244">
        <f t="shared" ca="1" si="1"/>
        <v>0</v>
      </c>
    </row>
    <row r="12" spans="1:7" ht="15">
      <c r="A12" s="177" t="s">
        <v>11322</v>
      </c>
      <c r="B12" s="182" t="s">
        <v>10182</v>
      </c>
      <c r="C12" s="162">
        <v>189</v>
      </c>
      <c r="D12" s="179">
        <v>226</v>
      </c>
      <c r="E12" s="179">
        <v>231</v>
      </c>
      <c r="F12" s="244">
        <f t="shared" ca="1" si="0"/>
        <v>1.2222222222222223</v>
      </c>
      <c r="G12" s="244">
        <f t="shared" ca="1" si="1"/>
        <v>1.0221238938053097</v>
      </c>
    </row>
    <row r="13" spans="1:7" ht="15">
      <c r="A13" s="177" t="s">
        <v>11323</v>
      </c>
      <c r="B13" s="182" t="s">
        <v>10184</v>
      </c>
      <c r="C13" s="162"/>
      <c r="D13" s="179"/>
      <c r="E13" s="179"/>
      <c r="F13" s="244">
        <f t="shared" ca="1" si="0"/>
        <v>0</v>
      </c>
      <c r="G13" s="244">
        <f t="shared" ca="1" si="1"/>
        <v>0</v>
      </c>
    </row>
    <row r="14" spans="1:7" ht="15">
      <c r="A14" s="177" t="s">
        <v>11324</v>
      </c>
      <c r="B14" s="182" t="s">
        <v>10186</v>
      </c>
      <c r="C14" s="162"/>
      <c r="D14" s="179"/>
      <c r="E14" s="179"/>
      <c r="F14" s="244">
        <f t="shared" ca="1" si="0"/>
        <v>0</v>
      </c>
      <c r="G14" s="244">
        <f t="shared" ca="1" si="1"/>
        <v>0</v>
      </c>
    </row>
    <row r="15" spans="1:7" ht="15">
      <c r="A15" s="177" t="s">
        <v>11325</v>
      </c>
      <c r="B15" s="182" t="s">
        <v>10200</v>
      </c>
      <c r="C15" s="162">
        <v>1359</v>
      </c>
      <c r="D15" s="179">
        <v>1284</v>
      </c>
      <c r="E15" s="179">
        <v>1296</v>
      </c>
      <c r="F15" s="244">
        <f t="shared" ca="1" si="0"/>
        <v>0.95364238410596025</v>
      </c>
      <c r="G15" s="244">
        <f t="shared" ca="1" si="1"/>
        <v>1.0093457943925233</v>
      </c>
    </row>
    <row r="16" spans="1:7" ht="15">
      <c r="A16" s="177" t="s">
        <v>13494</v>
      </c>
      <c r="B16" s="182" t="s">
        <v>13495</v>
      </c>
      <c r="C16" s="162">
        <v>158</v>
      </c>
      <c r="D16" s="179">
        <v>189</v>
      </c>
      <c r="E16" s="179">
        <v>92</v>
      </c>
      <c r="F16" s="244">
        <f t="shared" ca="1" si="0"/>
        <v>0.58227848101265822</v>
      </c>
      <c r="G16" s="244">
        <f t="shared" ca="1" si="1"/>
        <v>0.48677248677248675</v>
      </c>
    </row>
    <row r="17" spans="1:7" ht="15">
      <c r="A17" s="177" t="s">
        <v>10181</v>
      </c>
      <c r="B17" s="178" t="s">
        <v>10182</v>
      </c>
      <c r="C17" s="162">
        <v>215</v>
      </c>
      <c r="D17" s="179">
        <v>219</v>
      </c>
      <c r="E17" s="246">
        <v>274</v>
      </c>
      <c r="F17" s="244">
        <f t="shared" ca="1" si="0"/>
        <v>1.2744186046511627</v>
      </c>
      <c r="G17" s="244">
        <f t="shared" ca="1" si="1"/>
        <v>1.2511415525114156</v>
      </c>
    </row>
    <row r="18" spans="1:7" ht="15">
      <c r="A18" s="177" t="s">
        <v>10183</v>
      </c>
      <c r="B18" s="178" t="s">
        <v>10184</v>
      </c>
      <c r="C18" s="162"/>
      <c r="D18" s="179"/>
      <c r="E18" s="179">
        <v>8</v>
      </c>
      <c r="F18" s="244">
        <f t="shared" ca="1" si="0"/>
        <v>0</v>
      </c>
      <c r="G18" s="244">
        <f t="shared" ca="1" si="1"/>
        <v>0</v>
      </c>
    </row>
    <row r="19" spans="1:7" ht="15">
      <c r="A19" s="177" t="s">
        <v>10185</v>
      </c>
      <c r="B19" s="181" t="s">
        <v>10186</v>
      </c>
      <c r="C19" s="162"/>
      <c r="D19" s="179"/>
      <c r="E19" s="179"/>
      <c r="F19" s="244">
        <f t="shared" ca="1" si="0"/>
        <v>0</v>
      </c>
      <c r="G19" s="244">
        <f t="shared" ca="1" si="1"/>
        <v>0</v>
      </c>
    </row>
    <row r="20" spans="1:7" ht="15">
      <c r="A20" s="177" t="s">
        <v>10187</v>
      </c>
      <c r="B20" s="181" t="s">
        <v>10188</v>
      </c>
      <c r="C20" s="162"/>
      <c r="D20" s="179"/>
      <c r="E20" s="179"/>
      <c r="F20" s="244">
        <f t="shared" ca="1" si="0"/>
        <v>0</v>
      </c>
      <c r="G20" s="244">
        <f t="shared" ca="1" si="1"/>
        <v>0</v>
      </c>
    </row>
    <row r="21" spans="1:7" ht="15">
      <c r="A21" s="177" t="s">
        <v>10189</v>
      </c>
      <c r="B21" s="181" t="s">
        <v>10190</v>
      </c>
      <c r="C21" s="162"/>
      <c r="D21" s="179"/>
      <c r="E21" s="179"/>
      <c r="F21" s="244">
        <f t="shared" ca="1" si="0"/>
        <v>0</v>
      </c>
      <c r="G21" s="244">
        <f t="shared" ca="1" si="1"/>
        <v>0</v>
      </c>
    </row>
    <row r="22" spans="1:7" ht="15">
      <c r="A22" s="177" t="s">
        <v>10191</v>
      </c>
      <c r="B22" s="182" t="s">
        <v>10192</v>
      </c>
      <c r="C22" s="162"/>
      <c r="D22" s="179"/>
      <c r="E22" s="179"/>
      <c r="F22" s="244">
        <f t="shared" ca="1" si="0"/>
        <v>0</v>
      </c>
      <c r="G22" s="244">
        <f t="shared" ca="1" si="1"/>
        <v>0</v>
      </c>
    </row>
    <row r="23" spans="1:7" ht="15">
      <c r="A23" s="177" t="s">
        <v>10193</v>
      </c>
      <c r="B23" s="182" t="s">
        <v>10194</v>
      </c>
      <c r="C23" s="162"/>
      <c r="D23" s="179"/>
      <c r="E23" s="179"/>
      <c r="F23" s="244">
        <f t="shared" ca="1" si="0"/>
        <v>0</v>
      </c>
      <c r="G23" s="244">
        <f t="shared" ca="1" si="1"/>
        <v>0</v>
      </c>
    </row>
    <row r="24" spans="1:7" ht="15">
      <c r="A24" s="177" t="s">
        <v>10195</v>
      </c>
      <c r="B24" s="182" t="s">
        <v>10196</v>
      </c>
      <c r="C24" s="162"/>
      <c r="D24" s="179"/>
      <c r="E24" s="179"/>
      <c r="F24" s="244">
        <f t="shared" ca="1" si="0"/>
        <v>0</v>
      </c>
      <c r="G24" s="244">
        <f t="shared" ca="1" si="1"/>
        <v>0</v>
      </c>
    </row>
    <row r="25" spans="1:7" ht="15">
      <c r="A25" s="177" t="s">
        <v>10197</v>
      </c>
      <c r="B25" s="182" t="s">
        <v>10198</v>
      </c>
      <c r="C25" s="162"/>
      <c r="D25" s="179"/>
      <c r="E25" s="179"/>
      <c r="F25" s="244">
        <f t="shared" ca="1" si="0"/>
        <v>0</v>
      </c>
      <c r="G25" s="244">
        <f t="shared" ca="1" si="1"/>
        <v>0</v>
      </c>
    </row>
    <row r="26" spans="1:7" ht="15">
      <c r="A26" s="177" t="s">
        <v>10199</v>
      </c>
      <c r="B26" s="182" t="s">
        <v>10200</v>
      </c>
      <c r="C26" s="162"/>
      <c r="D26" s="179"/>
      <c r="E26" s="179"/>
      <c r="F26" s="244">
        <f t="shared" ca="1" si="0"/>
        <v>0</v>
      </c>
      <c r="G26" s="244">
        <f t="shared" ca="1" si="1"/>
        <v>0</v>
      </c>
    </row>
    <row r="27" spans="1:7" ht="15">
      <c r="A27" s="177" t="s">
        <v>10201</v>
      </c>
      <c r="B27" s="182" t="s">
        <v>10202</v>
      </c>
      <c r="C27" s="162">
        <v>44</v>
      </c>
      <c r="D27" s="179">
        <v>38</v>
      </c>
      <c r="E27" s="179">
        <v>27</v>
      </c>
      <c r="F27" s="244">
        <f t="shared" ca="1" si="0"/>
        <v>0.61363636363636365</v>
      </c>
      <c r="G27" s="244">
        <f t="shared" ca="1" si="1"/>
        <v>0.71052631578947367</v>
      </c>
    </row>
    <row r="28" spans="1:7" ht="15">
      <c r="A28" s="177" t="s">
        <v>10203</v>
      </c>
      <c r="B28" s="178" t="s">
        <v>10182</v>
      </c>
      <c r="C28" s="162">
        <v>270</v>
      </c>
      <c r="D28" s="179">
        <v>264</v>
      </c>
      <c r="E28" s="179">
        <v>283</v>
      </c>
      <c r="F28" s="244">
        <f t="shared" ca="1" si="0"/>
        <v>1.0481481481481481</v>
      </c>
      <c r="G28" s="244">
        <f t="shared" ca="1" si="1"/>
        <v>1.071969696969697</v>
      </c>
    </row>
    <row r="29" spans="1:7" ht="15">
      <c r="A29" s="177" t="s">
        <v>10204</v>
      </c>
      <c r="B29" s="178" t="s">
        <v>10184</v>
      </c>
      <c r="C29" s="162"/>
      <c r="D29" s="179"/>
      <c r="E29" s="179"/>
      <c r="F29" s="244">
        <f t="shared" ca="1" si="0"/>
        <v>0</v>
      </c>
      <c r="G29" s="244">
        <f t="shared" ca="1" si="1"/>
        <v>0</v>
      </c>
    </row>
    <row r="30" spans="1:7" ht="15">
      <c r="A30" s="177" t="s">
        <v>10205</v>
      </c>
      <c r="B30" s="184" t="s">
        <v>10186</v>
      </c>
      <c r="C30" s="162"/>
      <c r="D30" s="179"/>
      <c r="E30" s="179"/>
      <c r="F30" s="244">
        <f t="shared" ca="1" si="0"/>
        <v>0</v>
      </c>
      <c r="G30" s="244">
        <f t="shared" ca="1" si="1"/>
        <v>0</v>
      </c>
    </row>
    <row r="31" spans="1:7" ht="15">
      <c r="A31" s="177" t="s">
        <v>10206</v>
      </c>
      <c r="B31" s="181" t="s">
        <v>10207</v>
      </c>
      <c r="C31" s="162"/>
      <c r="D31" s="179"/>
      <c r="E31" s="179">
        <v>10</v>
      </c>
      <c r="F31" s="244">
        <f t="shared" ca="1" si="0"/>
        <v>0</v>
      </c>
      <c r="G31" s="244">
        <f t="shared" ca="1" si="1"/>
        <v>0</v>
      </c>
    </row>
    <row r="32" spans="1:7" ht="15">
      <c r="A32" s="177" t="s">
        <v>10208</v>
      </c>
      <c r="B32" s="181" t="s">
        <v>10209</v>
      </c>
      <c r="C32" s="162"/>
      <c r="D32" s="179"/>
      <c r="E32" s="179"/>
      <c r="F32" s="244">
        <f t="shared" ca="1" si="0"/>
        <v>0</v>
      </c>
      <c r="G32" s="244">
        <f t="shared" ca="1" si="1"/>
        <v>0</v>
      </c>
    </row>
    <row r="33" spans="1:7" ht="15">
      <c r="A33" s="177" t="s">
        <v>10210</v>
      </c>
      <c r="B33" s="181" t="s">
        <v>10211</v>
      </c>
      <c r="C33" s="162"/>
      <c r="D33" s="179"/>
      <c r="E33" s="179"/>
      <c r="F33" s="244">
        <f t="shared" ca="1" si="0"/>
        <v>0</v>
      </c>
      <c r="G33" s="244">
        <f t="shared" ca="1" si="1"/>
        <v>0</v>
      </c>
    </row>
    <row r="34" spans="1:7" ht="15">
      <c r="A34" s="177" t="s">
        <v>10212</v>
      </c>
      <c r="B34" s="181" t="s">
        <v>10200</v>
      </c>
      <c r="C34" s="162"/>
      <c r="D34" s="179"/>
      <c r="E34" s="179"/>
      <c r="F34" s="244">
        <f t="shared" ca="1" si="0"/>
        <v>0</v>
      </c>
      <c r="G34" s="244">
        <f t="shared" ca="1" si="1"/>
        <v>0</v>
      </c>
    </row>
    <row r="35" spans="1:7" ht="15">
      <c r="A35" s="177" t="s">
        <v>10213</v>
      </c>
      <c r="B35" s="181" t="s">
        <v>10214</v>
      </c>
      <c r="C35" s="162">
        <v>18</v>
      </c>
      <c r="D35" s="179">
        <v>27</v>
      </c>
      <c r="E35" s="179">
        <v>28</v>
      </c>
      <c r="F35" s="244">
        <f t="shared" ca="1" si="0"/>
        <v>1.5555555555555556</v>
      </c>
      <c r="G35" s="244">
        <f t="shared" ca="1" si="1"/>
        <v>1.037037037037037</v>
      </c>
    </row>
    <row r="36" spans="1:7" ht="15">
      <c r="A36" s="177" t="s">
        <v>10215</v>
      </c>
      <c r="B36" s="178" t="s">
        <v>10182</v>
      </c>
      <c r="C36" s="162">
        <v>7772</v>
      </c>
      <c r="D36" s="179">
        <v>5734</v>
      </c>
      <c r="E36" s="179">
        <v>8856</v>
      </c>
      <c r="F36" s="244">
        <f t="shared" ca="1" si="0"/>
        <v>1.1394750386001029</v>
      </c>
      <c r="G36" s="244">
        <f t="shared" ca="1" si="1"/>
        <v>1.5444715730728984</v>
      </c>
    </row>
    <row r="37" spans="1:7" ht="15">
      <c r="A37" s="177" t="s">
        <v>10216</v>
      </c>
      <c r="B37" s="178" t="s">
        <v>10184</v>
      </c>
      <c r="C37" s="162"/>
      <c r="D37" s="179"/>
      <c r="E37" s="179"/>
      <c r="F37" s="244">
        <f t="shared" ca="1" si="0"/>
        <v>0</v>
      </c>
      <c r="G37" s="244">
        <f t="shared" ca="1" si="1"/>
        <v>0</v>
      </c>
    </row>
    <row r="38" spans="1:7" ht="15">
      <c r="A38" s="177" t="s">
        <v>10217</v>
      </c>
      <c r="B38" s="181" t="s">
        <v>10186</v>
      </c>
      <c r="C38" s="162"/>
      <c r="D38" s="179"/>
      <c r="E38" s="179"/>
      <c r="F38" s="244">
        <f t="shared" ca="1" si="0"/>
        <v>0</v>
      </c>
      <c r="G38" s="244">
        <f t="shared" ca="1" si="1"/>
        <v>0</v>
      </c>
    </row>
    <row r="39" spans="1:7" ht="15">
      <c r="A39" s="177" t="s">
        <v>10218</v>
      </c>
      <c r="B39" s="181" t="s">
        <v>10219</v>
      </c>
      <c r="C39" s="162"/>
      <c r="D39" s="179"/>
      <c r="E39" s="179"/>
      <c r="F39" s="244">
        <f t="shared" ca="1" si="0"/>
        <v>0</v>
      </c>
      <c r="G39" s="244">
        <f t="shared" ca="1" si="1"/>
        <v>0</v>
      </c>
    </row>
    <row r="40" spans="1:7" ht="15">
      <c r="A40" s="177" t="s">
        <v>10220</v>
      </c>
      <c r="B40" s="181" t="s">
        <v>10221</v>
      </c>
      <c r="C40" s="162"/>
      <c r="D40" s="179"/>
      <c r="E40" s="179"/>
      <c r="F40" s="244">
        <f t="shared" ca="1" si="0"/>
        <v>0</v>
      </c>
      <c r="G40" s="244">
        <f t="shared" ca="1" si="1"/>
        <v>0</v>
      </c>
    </row>
    <row r="41" spans="1:7" ht="15">
      <c r="A41" s="177" t="s">
        <v>10222</v>
      </c>
      <c r="B41" s="178" t="s">
        <v>10223</v>
      </c>
      <c r="C41" s="162"/>
      <c r="D41" s="179"/>
      <c r="E41" s="179"/>
      <c r="F41" s="244">
        <f t="shared" ca="1" si="0"/>
        <v>0</v>
      </c>
      <c r="G41" s="244">
        <f t="shared" ca="1" si="1"/>
        <v>0</v>
      </c>
    </row>
    <row r="42" spans="1:7" ht="15">
      <c r="A42" s="177" t="s">
        <v>10224</v>
      </c>
      <c r="B42" s="181" t="s">
        <v>10225</v>
      </c>
      <c r="C42" s="162"/>
      <c r="D42" s="179"/>
      <c r="E42" s="179"/>
      <c r="F42" s="244">
        <f t="shared" ca="1" si="0"/>
        <v>0</v>
      </c>
      <c r="G42" s="244">
        <f t="shared" ca="1" si="1"/>
        <v>0</v>
      </c>
    </row>
    <row r="43" spans="1:7" ht="15">
      <c r="A43" s="177" t="s">
        <v>10226</v>
      </c>
      <c r="B43" s="181" t="s">
        <v>10200</v>
      </c>
      <c r="C43" s="162">
        <v>20</v>
      </c>
      <c r="D43" s="179">
        <v>2445</v>
      </c>
      <c r="E43" s="179">
        <v>24</v>
      </c>
      <c r="F43" s="244">
        <f t="shared" ca="1" si="0"/>
        <v>1.2</v>
      </c>
      <c r="G43" s="244">
        <f t="shared" ca="1" si="1"/>
        <v>9.8159509202453993E-3</v>
      </c>
    </row>
    <row r="44" spans="1:7" ht="15">
      <c r="A44" s="177" t="s">
        <v>10227</v>
      </c>
      <c r="B44" s="181" t="s">
        <v>10228</v>
      </c>
      <c r="C44" s="162">
        <v>1971</v>
      </c>
      <c r="D44" s="179">
        <v>2447</v>
      </c>
      <c r="E44" s="179">
        <v>2625</v>
      </c>
      <c r="F44" s="244">
        <f t="shared" ca="1" si="0"/>
        <v>1.3318112633181127</v>
      </c>
      <c r="G44" s="244">
        <f t="shared" ca="1" si="1"/>
        <v>1.0727421332243563</v>
      </c>
    </row>
    <row r="45" spans="1:7" ht="15">
      <c r="A45" s="177" t="s">
        <v>10229</v>
      </c>
      <c r="B45" s="178" t="s">
        <v>10182</v>
      </c>
      <c r="C45" s="162">
        <v>194</v>
      </c>
      <c r="D45" s="179">
        <v>188</v>
      </c>
      <c r="E45" s="179">
        <v>411</v>
      </c>
      <c r="F45" s="244">
        <f t="shared" ca="1" si="0"/>
        <v>2.1185567010309279</v>
      </c>
      <c r="G45" s="244">
        <f t="shared" ca="1" si="1"/>
        <v>2.1861702127659575</v>
      </c>
    </row>
    <row r="46" spans="1:7" ht="15">
      <c r="A46" s="177" t="s">
        <v>10230</v>
      </c>
      <c r="B46" s="178" t="s">
        <v>10184</v>
      </c>
      <c r="C46" s="162"/>
      <c r="D46" s="179"/>
      <c r="E46" s="179"/>
      <c r="F46" s="244">
        <f t="shared" ca="1" si="0"/>
        <v>0</v>
      </c>
      <c r="G46" s="244">
        <f t="shared" ca="1" si="1"/>
        <v>0</v>
      </c>
    </row>
    <row r="47" spans="1:7" ht="15">
      <c r="A47" s="177" t="s">
        <v>10231</v>
      </c>
      <c r="B47" s="181" t="s">
        <v>10186</v>
      </c>
      <c r="C47" s="162"/>
      <c r="D47" s="179"/>
      <c r="E47" s="179"/>
      <c r="F47" s="244">
        <f t="shared" ca="1" si="0"/>
        <v>0</v>
      </c>
      <c r="G47" s="244">
        <f t="shared" ca="1" si="1"/>
        <v>0</v>
      </c>
    </row>
    <row r="48" spans="1:7" ht="15">
      <c r="A48" s="177" t="s">
        <v>10232</v>
      </c>
      <c r="B48" s="181" t="s">
        <v>10233</v>
      </c>
      <c r="C48" s="162">
        <v>120</v>
      </c>
      <c r="D48" s="179">
        <v>71</v>
      </c>
      <c r="E48" s="179">
        <v>40</v>
      </c>
      <c r="F48" s="244">
        <f t="shared" ca="1" si="0"/>
        <v>0.33333333333333331</v>
      </c>
      <c r="G48" s="244">
        <f t="shared" ca="1" si="1"/>
        <v>0.56338028169014087</v>
      </c>
    </row>
    <row r="49" spans="1:7" ht="15">
      <c r="A49" s="177" t="s">
        <v>10234</v>
      </c>
      <c r="B49" s="181" t="s">
        <v>10235</v>
      </c>
      <c r="C49" s="162"/>
      <c r="D49" s="179"/>
      <c r="E49" s="179"/>
      <c r="F49" s="244">
        <f t="shared" ca="1" si="0"/>
        <v>0</v>
      </c>
      <c r="G49" s="244">
        <f t="shared" ca="1" si="1"/>
        <v>0</v>
      </c>
    </row>
    <row r="50" spans="1:7" ht="15">
      <c r="A50" s="177" t="s">
        <v>10236</v>
      </c>
      <c r="B50" s="178" t="s">
        <v>10237</v>
      </c>
      <c r="C50" s="162"/>
      <c r="D50" s="179"/>
      <c r="E50" s="179"/>
      <c r="F50" s="244">
        <f t="shared" ca="1" si="0"/>
        <v>0</v>
      </c>
      <c r="G50" s="244">
        <f t="shared" ca="1" si="1"/>
        <v>0</v>
      </c>
    </row>
    <row r="51" spans="1:7" ht="15">
      <c r="A51" s="177" t="s">
        <v>10238</v>
      </c>
      <c r="B51" s="178" t="s">
        <v>10239</v>
      </c>
      <c r="C51" s="162"/>
      <c r="D51" s="179"/>
      <c r="E51" s="179"/>
      <c r="F51" s="244">
        <f t="shared" ca="1" si="0"/>
        <v>0</v>
      </c>
      <c r="G51" s="244">
        <f t="shared" ca="1" si="1"/>
        <v>0</v>
      </c>
    </row>
    <row r="52" spans="1:7" ht="15">
      <c r="A52" s="177" t="s">
        <v>10240</v>
      </c>
      <c r="B52" s="178" t="s">
        <v>10241</v>
      </c>
      <c r="C52" s="162"/>
      <c r="D52" s="179"/>
      <c r="E52" s="179"/>
      <c r="F52" s="244">
        <f t="shared" ca="1" si="0"/>
        <v>0</v>
      </c>
      <c r="G52" s="244">
        <f t="shared" ca="1" si="1"/>
        <v>0</v>
      </c>
    </row>
    <row r="53" spans="1:7" ht="15">
      <c r="A53" s="177" t="s">
        <v>10242</v>
      </c>
      <c r="B53" s="178" t="s">
        <v>10200</v>
      </c>
      <c r="C53" s="162">
        <v>151</v>
      </c>
      <c r="D53" s="179">
        <v>141</v>
      </c>
      <c r="E53" s="179">
        <v>138</v>
      </c>
      <c r="F53" s="244">
        <f t="shared" ca="1" si="0"/>
        <v>0.91390728476821192</v>
      </c>
      <c r="G53" s="244">
        <f t="shared" ca="1" si="1"/>
        <v>0.97872340425531912</v>
      </c>
    </row>
    <row r="54" spans="1:7" ht="15">
      <c r="A54" s="177" t="s">
        <v>10243</v>
      </c>
      <c r="B54" s="181" t="s">
        <v>10244</v>
      </c>
      <c r="C54" s="162">
        <v>286</v>
      </c>
      <c r="D54" s="179">
        <v>324</v>
      </c>
      <c r="E54" s="179">
        <v>24</v>
      </c>
      <c r="F54" s="244">
        <f t="shared" ca="1" si="0"/>
        <v>8.3916083916083919E-2</v>
      </c>
      <c r="G54" s="244">
        <f t="shared" ca="1" si="1"/>
        <v>7.407407407407407E-2</v>
      </c>
    </row>
    <row r="55" spans="1:7" ht="15">
      <c r="A55" s="177" t="s">
        <v>10245</v>
      </c>
      <c r="B55" s="181" t="s">
        <v>10182</v>
      </c>
      <c r="C55" s="162"/>
      <c r="D55" s="179"/>
      <c r="E55" s="179"/>
      <c r="F55" s="244">
        <f t="shared" ca="1" si="0"/>
        <v>0</v>
      </c>
      <c r="G55" s="244">
        <f t="shared" ca="1" si="1"/>
        <v>0</v>
      </c>
    </row>
    <row r="56" spans="1:7" ht="15">
      <c r="A56" s="177" t="s">
        <v>10246</v>
      </c>
      <c r="B56" s="182" t="s">
        <v>10184</v>
      </c>
      <c r="C56" s="162">
        <v>20</v>
      </c>
      <c r="D56" s="179">
        <v>32</v>
      </c>
      <c r="E56" s="179">
        <v>33</v>
      </c>
      <c r="F56" s="244">
        <f t="shared" ca="1" si="0"/>
        <v>1.65</v>
      </c>
      <c r="G56" s="244">
        <f t="shared" ca="1" si="1"/>
        <v>1.03125</v>
      </c>
    </row>
    <row r="57" spans="1:7" ht="15">
      <c r="A57" s="177" t="s">
        <v>10247</v>
      </c>
      <c r="B57" s="178" t="s">
        <v>10186</v>
      </c>
      <c r="C57" s="162"/>
      <c r="D57" s="179"/>
      <c r="E57" s="179"/>
      <c r="F57" s="244">
        <f t="shared" ca="1" si="0"/>
        <v>0</v>
      </c>
      <c r="G57" s="244">
        <f t="shared" ca="1" si="1"/>
        <v>0</v>
      </c>
    </row>
    <row r="58" spans="1:7" ht="15">
      <c r="A58" s="177" t="s">
        <v>10248</v>
      </c>
      <c r="B58" s="178" t="s">
        <v>10249</v>
      </c>
      <c r="C58" s="162"/>
      <c r="D58" s="179"/>
      <c r="E58" s="179"/>
      <c r="F58" s="244">
        <f t="shared" ca="1" si="0"/>
        <v>0</v>
      </c>
      <c r="G58" s="244">
        <f t="shared" ca="1" si="1"/>
        <v>0</v>
      </c>
    </row>
    <row r="59" spans="1:7" ht="15">
      <c r="A59" s="177" t="s">
        <v>10250</v>
      </c>
      <c r="B59" s="178" t="s">
        <v>10251</v>
      </c>
      <c r="C59" s="162"/>
      <c r="D59" s="179"/>
      <c r="E59" s="179"/>
      <c r="F59" s="244">
        <f t="shared" ca="1" si="0"/>
        <v>0</v>
      </c>
      <c r="G59" s="244">
        <f t="shared" ca="1" si="1"/>
        <v>0</v>
      </c>
    </row>
    <row r="60" spans="1:7" ht="15">
      <c r="A60" s="177" t="s">
        <v>10252</v>
      </c>
      <c r="B60" s="181" t="s">
        <v>10253</v>
      </c>
      <c r="C60" s="162"/>
      <c r="D60" s="179"/>
      <c r="E60" s="179"/>
      <c r="F60" s="244">
        <f t="shared" ca="1" si="0"/>
        <v>0</v>
      </c>
      <c r="G60" s="244">
        <f t="shared" ca="1" si="1"/>
        <v>0</v>
      </c>
    </row>
    <row r="61" spans="1:7" ht="15">
      <c r="A61" s="177" t="s">
        <v>10254</v>
      </c>
      <c r="B61" s="181" t="s">
        <v>10255</v>
      </c>
      <c r="C61" s="162"/>
      <c r="D61" s="179"/>
      <c r="E61" s="179"/>
      <c r="F61" s="244">
        <f t="shared" ca="1" si="0"/>
        <v>0</v>
      </c>
      <c r="G61" s="244">
        <f t="shared" ca="1" si="1"/>
        <v>0</v>
      </c>
    </row>
    <row r="62" spans="1:7" ht="15">
      <c r="A62" s="177" t="s">
        <v>10256</v>
      </c>
      <c r="B62" s="181" t="s">
        <v>10257</v>
      </c>
      <c r="C62" s="162"/>
      <c r="D62" s="179"/>
      <c r="E62" s="179"/>
      <c r="F62" s="244">
        <f t="shared" ca="1" si="0"/>
        <v>0</v>
      </c>
      <c r="G62" s="244">
        <f t="shared" ca="1" si="1"/>
        <v>0</v>
      </c>
    </row>
    <row r="63" spans="1:7" ht="15">
      <c r="A63" s="177" t="s">
        <v>10258</v>
      </c>
      <c r="B63" s="178" t="s">
        <v>10200</v>
      </c>
      <c r="C63" s="162"/>
      <c r="D63" s="179"/>
      <c r="E63" s="179"/>
      <c r="F63" s="244">
        <f t="shared" ca="1" si="0"/>
        <v>0</v>
      </c>
      <c r="G63" s="244">
        <f t="shared" ca="1" si="1"/>
        <v>0</v>
      </c>
    </row>
    <row r="64" spans="1:7" ht="15">
      <c r="A64" s="177" t="s">
        <v>10259</v>
      </c>
      <c r="B64" s="181" t="s">
        <v>10260</v>
      </c>
      <c r="C64" s="162"/>
      <c r="D64" s="179"/>
      <c r="E64" s="179"/>
      <c r="F64" s="244">
        <f t="shared" ca="1" si="0"/>
        <v>0</v>
      </c>
      <c r="G64" s="244">
        <f t="shared" ca="1" si="1"/>
        <v>0</v>
      </c>
    </row>
    <row r="65" spans="1:7" ht="15">
      <c r="A65" s="177" t="s">
        <v>10261</v>
      </c>
      <c r="B65" s="181" t="s">
        <v>10182</v>
      </c>
      <c r="C65" s="162">
        <v>351</v>
      </c>
      <c r="D65" s="179">
        <v>367</v>
      </c>
      <c r="E65" s="179">
        <v>373</v>
      </c>
      <c r="F65" s="244">
        <f t="shared" ca="1" si="0"/>
        <v>1.0626780626780628</v>
      </c>
      <c r="G65" s="244">
        <f t="shared" ca="1" si="1"/>
        <v>1.0163487738419619</v>
      </c>
    </row>
    <row r="66" spans="1:7" ht="15">
      <c r="A66" s="177" t="s">
        <v>10262</v>
      </c>
      <c r="B66" s="182" t="s">
        <v>10184</v>
      </c>
      <c r="C66" s="162"/>
      <c r="D66" s="179"/>
      <c r="E66" s="179"/>
      <c r="F66" s="244">
        <f t="shared" ca="1" si="0"/>
        <v>0</v>
      </c>
      <c r="G66" s="244">
        <f t="shared" ca="1" si="1"/>
        <v>0</v>
      </c>
    </row>
    <row r="67" spans="1:7" ht="15">
      <c r="A67" s="177" t="s">
        <v>10263</v>
      </c>
      <c r="B67" s="182" t="s">
        <v>10186</v>
      </c>
      <c r="C67" s="162"/>
      <c r="D67" s="179"/>
      <c r="E67" s="179"/>
      <c r="F67" s="244">
        <f t="shared" ca="1" si="0"/>
        <v>0</v>
      </c>
      <c r="G67" s="244">
        <f t="shared" ca="1" si="1"/>
        <v>0</v>
      </c>
    </row>
    <row r="68" spans="1:7" ht="15">
      <c r="A68" s="177" t="s">
        <v>10264</v>
      </c>
      <c r="B68" s="182" t="s">
        <v>10265</v>
      </c>
      <c r="C68" s="162"/>
      <c r="D68" s="179"/>
      <c r="E68" s="179"/>
      <c r="F68" s="244">
        <f t="shared" ca="1" si="0"/>
        <v>0</v>
      </c>
      <c r="G68" s="244">
        <f t="shared" ca="1" si="1"/>
        <v>0</v>
      </c>
    </row>
    <row r="69" spans="1:7" ht="15">
      <c r="A69" s="177" t="s">
        <v>10266</v>
      </c>
      <c r="B69" s="182" t="s">
        <v>10267</v>
      </c>
      <c r="C69" s="162"/>
      <c r="D69" s="179"/>
      <c r="E69" s="179"/>
      <c r="F69" s="244">
        <f t="shared" ca="1" si="0"/>
        <v>0</v>
      </c>
      <c r="G69" s="244">
        <f t="shared" ca="1" si="1"/>
        <v>0</v>
      </c>
    </row>
    <row r="70" spans="1:7" ht="15">
      <c r="A70" s="177" t="s">
        <v>10268</v>
      </c>
      <c r="B70" s="182" t="s">
        <v>10269</v>
      </c>
      <c r="C70" s="162"/>
      <c r="D70" s="179"/>
      <c r="E70" s="179"/>
      <c r="F70" s="244">
        <f t="shared" ca="1" si="0"/>
        <v>0</v>
      </c>
      <c r="G70" s="244">
        <f t="shared" ca="1" si="1"/>
        <v>0</v>
      </c>
    </row>
    <row r="71" spans="1:7" ht="15">
      <c r="A71" s="177" t="s">
        <v>10270</v>
      </c>
      <c r="B71" s="178" t="s">
        <v>10271</v>
      </c>
      <c r="C71" s="162">
        <v>217</v>
      </c>
      <c r="D71" s="179">
        <v>174</v>
      </c>
      <c r="E71" s="179">
        <v>267</v>
      </c>
      <c r="F71" s="244">
        <f t="shared" ca="1" si="0"/>
        <v>1.2304147465437787</v>
      </c>
      <c r="G71" s="244">
        <f t="shared" ca="1" si="1"/>
        <v>1.5344827586206897</v>
      </c>
    </row>
    <row r="72" spans="1:7" ht="15">
      <c r="A72" s="177" t="s">
        <v>10272</v>
      </c>
      <c r="B72" s="181" t="s">
        <v>10273</v>
      </c>
      <c r="C72" s="162">
        <v>129</v>
      </c>
      <c r="D72" s="179">
        <v>96</v>
      </c>
      <c r="E72" s="179">
        <v>129</v>
      </c>
      <c r="F72" s="244">
        <f t="shared" ca="1" si="0"/>
        <v>1</v>
      </c>
      <c r="G72" s="244">
        <f t="shared" ca="1" si="1"/>
        <v>1.34375</v>
      </c>
    </row>
    <row r="73" spans="1:7" ht="15">
      <c r="A73" s="177" t="s">
        <v>10274</v>
      </c>
      <c r="B73" s="181" t="s">
        <v>10200</v>
      </c>
      <c r="C73" s="162">
        <v>347</v>
      </c>
      <c r="D73" s="179">
        <v>299</v>
      </c>
      <c r="E73" s="179">
        <v>246</v>
      </c>
      <c r="F73" s="244">
        <f t="shared" ca="1" si="0"/>
        <v>0.70893371757925072</v>
      </c>
      <c r="G73" s="244">
        <f t="shared" ca="1" si="1"/>
        <v>0.82274247491638797</v>
      </c>
    </row>
    <row r="74" spans="1:7" ht="15">
      <c r="A74" s="177" t="s">
        <v>10275</v>
      </c>
      <c r="B74" s="184" t="s">
        <v>10276</v>
      </c>
      <c r="C74" s="162">
        <v>6</v>
      </c>
      <c r="D74" s="179">
        <v>5</v>
      </c>
      <c r="E74" s="179">
        <v>1396</v>
      </c>
      <c r="F74" s="244">
        <f t="shared" ref="F74:F137" ca="1" si="2">IFERROR(OFFSET(F74,0,-1)/OFFSET(F74,0,-3),)</f>
        <v>232.66666666666666</v>
      </c>
      <c r="G74" s="244">
        <f t="shared" ref="G74:G137" ca="1" si="3">IFERROR(OFFSET(F74,0,-1)/OFFSET(F74,0,-2),)</f>
        <v>279.2</v>
      </c>
    </row>
    <row r="75" spans="1:7" ht="15">
      <c r="A75" s="177" t="s">
        <v>10277</v>
      </c>
      <c r="B75" s="178" t="s">
        <v>10182</v>
      </c>
      <c r="C75" s="162">
        <v>855</v>
      </c>
      <c r="D75" s="179">
        <v>630</v>
      </c>
      <c r="E75" s="179">
        <v>755</v>
      </c>
      <c r="F75" s="244">
        <f t="shared" ca="1" si="2"/>
        <v>0.88304093567251463</v>
      </c>
      <c r="G75" s="244">
        <f t="shared" ca="1" si="3"/>
        <v>1.1984126984126984</v>
      </c>
    </row>
    <row r="76" spans="1:7" ht="15">
      <c r="A76" s="177" t="s">
        <v>10278</v>
      </c>
      <c r="B76" s="178" t="s">
        <v>10184</v>
      </c>
      <c r="C76" s="162"/>
      <c r="D76" s="179"/>
      <c r="E76" s="179">
        <v>100</v>
      </c>
      <c r="F76" s="244">
        <f t="shared" ca="1" si="2"/>
        <v>0</v>
      </c>
      <c r="G76" s="244">
        <f t="shared" ca="1" si="3"/>
        <v>0</v>
      </c>
    </row>
    <row r="77" spans="1:7" ht="15">
      <c r="A77" s="177" t="s">
        <v>10279</v>
      </c>
      <c r="B77" s="181" t="s">
        <v>10186</v>
      </c>
      <c r="C77" s="162"/>
      <c r="D77" s="179"/>
      <c r="E77" s="179"/>
      <c r="F77" s="244">
        <f t="shared" ca="1" si="2"/>
        <v>0</v>
      </c>
      <c r="G77" s="244">
        <f t="shared" ca="1" si="3"/>
        <v>0</v>
      </c>
    </row>
    <row r="78" spans="1:7" ht="15">
      <c r="A78" s="177" t="s">
        <v>10280</v>
      </c>
      <c r="B78" s="178" t="s">
        <v>10271</v>
      </c>
      <c r="C78" s="162"/>
      <c r="D78" s="179"/>
      <c r="E78" s="179"/>
      <c r="F78" s="244">
        <f t="shared" ca="1" si="2"/>
        <v>0</v>
      </c>
      <c r="G78" s="244">
        <f t="shared" ca="1" si="3"/>
        <v>0</v>
      </c>
    </row>
    <row r="79" spans="1:7" ht="15">
      <c r="A79" s="177" t="s">
        <v>10281</v>
      </c>
      <c r="B79" s="181" t="s">
        <v>10282</v>
      </c>
      <c r="C79" s="162"/>
      <c r="D79" s="179"/>
      <c r="E79" s="179"/>
      <c r="F79" s="244">
        <f t="shared" ca="1" si="2"/>
        <v>0</v>
      </c>
      <c r="G79" s="244">
        <f t="shared" ca="1" si="3"/>
        <v>0</v>
      </c>
    </row>
    <row r="80" spans="1:7" ht="15">
      <c r="A80" s="177" t="s">
        <v>10283</v>
      </c>
      <c r="B80" s="181" t="s">
        <v>10200</v>
      </c>
      <c r="C80" s="162"/>
      <c r="D80" s="179"/>
      <c r="E80" s="179"/>
      <c r="F80" s="244">
        <f t="shared" ca="1" si="2"/>
        <v>0</v>
      </c>
      <c r="G80" s="244">
        <f t="shared" ca="1" si="3"/>
        <v>0</v>
      </c>
    </row>
    <row r="81" spans="1:7" ht="15">
      <c r="A81" s="177" t="s">
        <v>10284</v>
      </c>
      <c r="B81" s="181" t="s">
        <v>10285</v>
      </c>
      <c r="C81" s="162"/>
      <c r="D81" s="179"/>
      <c r="E81" s="179"/>
      <c r="F81" s="244">
        <f t="shared" ca="1" si="2"/>
        <v>0</v>
      </c>
      <c r="G81" s="244">
        <f t="shared" ca="1" si="3"/>
        <v>0</v>
      </c>
    </row>
    <row r="82" spans="1:7" ht="15">
      <c r="A82" s="177" t="s">
        <v>10286</v>
      </c>
      <c r="B82" s="178" t="s">
        <v>10182</v>
      </c>
      <c r="C82" s="162">
        <v>187</v>
      </c>
      <c r="D82" s="179">
        <v>182</v>
      </c>
      <c r="E82" s="179">
        <v>150</v>
      </c>
      <c r="F82" s="244">
        <f t="shared" ca="1" si="2"/>
        <v>0.80213903743315507</v>
      </c>
      <c r="G82" s="244">
        <f t="shared" ca="1" si="3"/>
        <v>0.82417582417582413</v>
      </c>
    </row>
    <row r="83" spans="1:7" ht="15">
      <c r="A83" s="177" t="s">
        <v>10287</v>
      </c>
      <c r="B83" s="178" t="s">
        <v>10184</v>
      </c>
      <c r="C83" s="162"/>
      <c r="D83" s="179"/>
      <c r="E83" s="179"/>
      <c r="F83" s="244">
        <f t="shared" ca="1" si="2"/>
        <v>0</v>
      </c>
      <c r="G83" s="244">
        <f t="shared" ca="1" si="3"/>
        <v>0</v>
      </c>
    </row>
    <row r="84" spans="1:7" ht="15">
      <c r="A84" s="177" t="s">
        <v>10288</v>
      </c>
      <c r="B84" s="178" t="s">
        <v>10186</v>
      </c>
      <c r="C84" s="162"/>
      <c r="D84" s="179"/>
      <c r="E84" s="179"/>
      <c r="F84" s="244">
        <f t="shared" ca="1" si="2"/>
        <v>0</v>
      </c>
      <c r="G84" s="244">
        <f t="shared" ca="1" si="3"/>
        <v>0</v>
      </c>
    </row>
    <row r="85" spans="1:7" ht="15">
      <c r="A85" s="177" t="s">
        <v>10289</v>
      </c>
      <c r="B85" s="181" t="s">
        <v>10290</v>
      </c>
      <c r="C85" s="162"/>
      <c r="D85" s="179"/>
      <c r="E85" s="179"/>
      <c r="F85" s="244">
        <f t="shared" ca="1" si="2"/>
        <v>0</v>
      </c>
      <c r="G85" s="244">
        <f t="shared" ca="1" si="3"/>
        <v>0</v>
      </c>
    </row>
    <row r="86" spans="1:7" ht="15">
      <c r="A86" s="177" t="s">
        <v>10291</v>
      </c>
      <c r="B86" s="181" t="s">
        <v>10292</v>
      </c>
      <c r="C86" s="162"/>
      <c r="D86" s="179"/>
      <c r="E86" s="179"/>
      <c r="F86" s="244">
        <f t="shared" ca="1" si="2"/>
        <v>0</v>
      </c>
      <c r="G86" s="244">
        <f t="shared" ca="1" si="3"/>
        <v>0</v>
      </c>
    </row>
    <row r="87" spans="1:7" ht="15">
      <c r="A87" s="177" t="s">
        <v>10293</v>
      </c>
      <c r="B87" s="181" t="s">
        <v>10271</v>
      </c>
      <c r="C87" s="162"/>
      <c r="D87" s="179"/>
      <c r="E87" s="179"/>
      <c r="F87" s="244">
        <f t="shared" ca="1" si="2"/>
        <v>0</v>
      </c>
      <c r="G87" s="244">
        <f t="shared" ca="1" si="3"/>
        <v>0</v>
      </c>
    </row>
    <row r="88" spans="1:7" ht="15">
      <c r="A88" s="177" t="s">
        <v>10294</v>
      </c>
      <c r="B88" s="181" t="s">
        <v>10200</v>
      </c>
      <c r="C88" s="162"/>
      <c r="D88" s="179"/>
      <c r="E88" s="179"/>
      <c r="F88" s="244">
        <f t="shared" ca="1" si="2"/>
        <v>0</v>
      </c>
      <c r="G88" s="244">
        <f t="shared" ca="1" si="3"/>
        <v>0</v>
      </c>
    </row>
    <row r="89" spans="1:7" ht="15">
      <c r="A89" s="177" t="s">
        <v>10295</v>
      </c>
      <c r="B89" s="182" t="s">
        <v>10296</v>
      </c>
      <c r="C89" s="162">
        <v>46</v>
      </c>
      <c r="D89" s="179">
        <v>46</v>
      </c>
      <c r="E89" s="179">
        <v>67</v>
      </c>
      <c r="F89" s="244">
        <f t="shared" ca="1" si="2"/>
        <v>1.4565217391304348</v>
      </c>
      <c r="G89" s="244">
        <f t="shared" ca="1" si="3"/>
        <v>1.4565217391304348</v>
      </c>
    </row>
    <row r="90" spans="1:7" ht="15">
      <c r="A90" s="177" t="s">
        <v>10297</v>
      </c>
      <c r="B90" s="178" t="s">
        <v>10182</v>
      </c>
      <c r="C90" s="162"/>
      <c r="D90" s="179"/>
      <c r="E90" s="179"/>
      <c r="F90" s="244">
        <f t="shared" ca="1" si="2"/>
        <v>0</v>
      </c>
      <c r="G90" s="244">
        <f t="shared" ca="1" si="3"/>
        <v>0</v>
      </c>
    </row>
    <row r="91" spans="1:7" ht="15">
      <c r="A91" s="177" t="s">
        <v>10298</v>
      </c>
      <c r="B91" s="181" t="s">
        <v>10184</v>
      </c>
      <c r="C91" s="162"/>
      <c r="D91" s="179"/>
      <c r="E91" s="179"/>
      <c r="F91" s="244">
        <f t="shared" ca="1" si="2"/>
        <v>0</v>
      </c>
      <c r="G91" s="244">
        <f t="shared" ca="1" si="3"/>
        <v>0</v>
      </c>
    </row>
    <row r="92" spans="1:7" ht="15">
      <c r="A92" s="177" t="s">
        <v>10299</v>
      </c>
      <c r="B92" s="181" t="s">
        <v>10186</v>
      </c>
      <c r="C92" s="162"/>
      <c r="D92" s="179"/>
      <c r="E92" s="179"/>
      <c r="F92" s="244">
        <f t="shared" ca="1" si="2"/>
        <v>0</v>
      </c>
      <c r="G92" s="244">
        <f t="shared" ca="1" si="3"/>
        <v>0</v>
      </c>
    </row>
    <row r="93" spans="1:7" ht="15">
      <c r="A93" s="177" t="s">
        <v>10300</v>
      </c>
      <c r="B93" s="178" t="s">
        <v>10301</v>
      </c>
      <c r="C93" s="162"/>
      <c r="D93" s="179"/>
      <c r="E93" s="179"/>
      <c r="F93" s="244">
        <f t="shared" ca="1" si="2"/>
        <v>0</v>
      </c>
      <c r="G93" s="244">
        <f t="shared" ca="1" si="3"/>
        <v>0</v>
      </c>
    </row>
    <row r="94" spans="1:7" ht="15">
      <c r="A94" s="177" t="s">
        <v>10302</v>
      </c>
      <c r="B94" s="178" t="s">
        <v>10303</v>
      </c>
      <c r="C94" s="162"/>
      <c r="D94" s="179"/>
      <c r="E94" s="179"/>
      <c r="F94" s="244">
        <f t="shared" ca="1" si="2"/>
        <v>0</v>
      </c>
      <c r="G94" s="244">
        <f t="shared" ca="1" si="3"/>
        <v>0</v>
      </c>
    </row>
    <row r="95" spans="1:7" ht="15">
      <c r="A95" s="177" t="s">
        <v>10304</v>
      </c>
      <c r="B95" s="178" t="s">
        <v>10271</v>
      </c>
      <c r="C95" s="162"/>
      <c r="D95" s="179"/>
      <c r="E95" s="179"/>
      <c r="F95" s="244">
        <f t="shared" ca="1" si="2"/>
        <v>0</v>
      </c>
      <c r="G95" s="244">
        <f t="shared" ca="1" si="3"/>
        <v>0</v>
      </c>
    </row>
    <row r="96" spans="1:7" ht="15">
      <c r="A96" s="177" t="s">
        <v>10305</v>
      </c>
      <c r="B96" s="178" t="s">
        <v>10306</v>
      </c>
      <c r="C96" s="162"/>
      <c r="D96" s="179"/>
      <c r="E96" s="179"/>
      <c r="F96" s="244">
        <f t="shared" ca="1" si="2"/>
        <v>0</v>
      </c>
      <c r="G96" s="244">
        <f t="shared" ca="1" si="3"/>
        <v>0</v>
      </c>
    </row>
    <row r="97" spans="1:7" ht="15">
      <c r="A97" s="177" t="s">
        <v>10307</v>
      </c>
      <c r="B97" s="178" t="s">
        <v>10308</v>
      </c>
      <c r="C97" s="162"/>
      <c r="D97" s="179"/>
      <c r="E97" s="179"/>
      <c r="F97" s="244">
        <f t="shared" ca="1" si="2"/>
        <v>0</v>
      </c>
      <c r="G97" s="244">
        <f t="shared" ca="1" si="3"/>
        <v>0</v>
      </c>
    </row>
    <row r="98" spans="1:7" ht="15">
      <c r="A98" s="177" t="s">
        <v>10309</v>
      </c>
      <c r="B98" s="178" t="s">
        <v>10310</v>
      </c>
      <c r="C98" s="162"/>
      <c r="D98" s="179"/>
      <c r="E98" s="179"/>
      <c r="F98" s="244">
        <f t="shared" ca="1" si="2"/>
        <v>0</v>
      </c>
      <c r="G98" s="244">
        <f t="shared" ca="1" si="3"/>
        <v>0</v>
      </c>
    </row>
    <row r="99" spans="1:7" ht="15">
      <c r="A99" s="177" t="s">
        <v>10311</v>
      </c>
      <c r="B99" s="178" t="s">
        <v>10312</v>
      </c>
      <c r="C99" s="162"/>
      <c r="D99" s="179"/>
      <c r="E99" s="179"/>
      <c r="F99" s="244">
        <f t="shared" ca="1" si="2"/>
        <v>0</v>
      </c>
      <c r="G99" s="244">
        <f t="shared" ca="1" si="3"/>
        <v>0</v>
      </c>
    </row>
    <row r="100" spans="1:7" ht="15">
      <c r="A100" s="177" t="s">
        <v>10313</v>
      </c>
      <c r="B100" s="181" t="s">
        <v>10200</v>
      </c>
      <c r="C100" s="162"/>
      <c r="D100" s="179"/>
      <c r="E100" s="179"/>
      <c r="F100" s="244">
        <f t="shared" ca="1" si="2"/>
        <v>0</v>
      </c>
      <c r="G100" s="244">
        <f t="shared" ca="1" si="3"/>
        <v>0</v>
      </c>
    </row>
    <row r="101" spans="1:7" ht="15">
      <c r="A101" s="177" t="s">
        <v>10314</v>
      </c>
      <c r="B101" s="181" t="s">
        <v>10315</v>
      </c>
      <c r="C101" s="162"/>
      <c r="D101" s="179"/>
      <c r="E101" s="179"/>
      <c r="F101" s="244">
        <f t="shared" ca="1" si="2"/>
        <v>0</v>
      </c>
      <c r="G101" s="244">
        <f t="shared" ca="1" si="3"/>
        <v>0</v>
      </c>
    </row>
    <row r="102" spans="1:7" ht="15">
      <c r="A102" s="177" t="s">
        <v>10316</v>
      </c>
      <c r="B102" s="178" t="s">
        <v>10182</v>
      </c>
      <c r="C102" s="162">
        <v>889</v>
      </c>
      <c r="D102" s="179">
        <v>956</v>
      </c>
      <c r="E102" s="179">
        <v>1093</v>
      </c>
      <c r="F102" s="244">
        <f t="shared" ca="1" si="2"/>
        <v>1.2294713160854893</v>
      </c>
      <c r="G102" s="244">
        <f t="shared" ca="1" si="3"/>
        <v>1.143305439330544</v>
      </c>
    </row>
    <row r="103" spans="1:7" ht="15">
      <c r="A103" s="177" t="s">
        <v>10317</v>
      </c>
      <c r="B103" s="178" t="s">
        <v>10184</v>
      </c>
      <c r="C103" s="162"/>
      <c r="D103" s="179"/>
      <c r="E103" s="179"/>
      <c r="F103" s="244">
        <f t="shared" ca="1" si="2"/>
        <v>0</v>
      </c>
      <c r="G103" s="244">
        <f t="shared" ca="1" si="3"/>
        <v>0</v>
      </c>
    </row>
    <row r="104" spans="1:7" ht="15">
      <c r="A104" s="177" t="s">
        <v>10318</v>
      </c>
      <c r="B104" s="178" t="s">
        <v>10186</v>
      </c>
      <c r="C104" s="162"/>
      <c r="D104" s="179"/>
      <c r="E104" s="179"/>
      <c r="F104" s="244">
        <f t="shared" ca="1" si="2"/>
        <v>0</v>
      </c>
      <c r="G104" s="244">
        <f t="shared" ca="1" si="3"/>
        <v>0</v>
      </c>
    </row>
    <row r="105" spans="1:7" ht="15">
      <c r="A105" s="177" t="s">
        <v>10319</v>
      </c>
      <c r="B105" s="181" t="s">
        <v>10320</v>
      </c>
      <c r="C105" s="162">
        <v>164</v>
      </c>
      <c r="D105" s="179">
        <v>272</v>
      </c>
      <c r="E105" s="179">
        <v>200</v>
      </c>
      <c r="F105" s="244">
        <f t="shared" ca="1" si="2"/>
        <v>1.2195121951219512</v>
      </c>
      <c r="G105" s="244">
        <f t="shared" ca="1" si="3"/>
        <v>0.73529411764705888</v>
      </c>
    </row>
    <row r="106" spans="1:7" ht="15">
      <c r="A106" s="177" t="s">
        <v>10321</v>
      </c>
      <c r="B106" s="181" t="s">
        <v>10322</v>
      </c>
      <c r="C106" s="162"/>
      <c r="D106" s="179"/>
      <c r="E106" s="179"/>
      <c r="F106" s="244">
        <f t="shared" ca="1" si="2"/>
        <v>0</v>
      </c>
      <c r="G106" s="244">
        <f t="shared" ca="1" si="3"/>
        <v>0</v>
      </c>
    </row>
    <row r="107" spans="1:7" ht="15">
      <c r="A107" s="177" t="s">
        <v>10323</v>
      </c>
      <c r="B107" s="181" t="s">
        <v>10324</v>
      </c>
      <c r="C107" s="162">
        <v>40</v>
      </c>
      <c r="D107" s="179">
        <v>30</v>
      </c>
      <c r="E107" s="179">
        <v>40</v>
      </c>
      <c r="F107" s="244">
        <f t="shared" ca="1" si="2"/>
        <v>1</v>
      </c>
      <c r="G107" s="244">
        <f t="shared" ca="1" si="3"/>
        <v>1.3333333333333333</v>
      </c>
    </row>
    <row r="108" spans="1:7" ht="15">
      <c r="A108" s="177" t="s">
        <v>10325</v>
      </c>
      <c r="B108" s="178" t="s">
        <v>10200</v>
      </c>
      <c r="C108" s="162"/>
      <c r="D108" s="179"/>
      <c r="E108" s="179"/>
      <c r="F108" s="244">
        <f t="shared" ca="1" si="2"/>
        <v>0</v>
      </c>
      <c r="G108" s="244">
        <f t="shared" ca="1" si="3"/>
        <v>0</v>
      </c>
    </row>
    <row r="109" spans="1:7" ht="15">
      <c r="A109" s="177" t="s">
        <v>10326</v>
      </c>
      <c r="B109" s="178" t="s">
        <v>10327</v>
      </c>
      <c r="C109" s="162">
        <v>369</v>
      </c>
      <c r="D109" s="179">
        <v>391</v>
      </c>
      <c r="E109" s="179">
        <v>69</v>
      </c>
      <c r="F109" s="244">
        <f t="shared" ca="1" si="2"/>
        <v>0.18699186991869918</v>
      </c>
      <c r="G109" s="244">
        <f t="shared" ca="1" si="3"/>
        <v>0.17647058823529413</v>
      </c>
    </row>
    <row r="110" spans="1:7" ht="15">
      <c r="A110" s="177" t="s">
        <v>10328</v>
      </c>
      <c r="B110" s="178" t="s">
        <v>10182</v>
      </c>
      <c r="C110" s="162">
        <v>279</v>
      </c>
      <c r="D110" s="179">
        <v>269</v>
      </c>
      <c r="E110" s="179">
        <v>242</v>
      </c>
      <c r="F110" s="244">
        <f t="shared" ca="1" si="2"/>
        <v>0.86738351254480284</v>
      </c>
      <c r="G110" s="244">
        <f t="shared" ca="1" si="3"/>
        <v>0.8996282527881041</v>
      </c>
    </row>
    <row r="111" spans="1:7" ht="15">
      <c r="A111" s="177" t="s">
        <v>10329</v>
      </c>
      <c r="B111" s="178" t="s">
        <v>10184</v>
      </c>
      <c r="C111" s="162"/>
      <c r="D111" s="179"/>
      <c r="E111" s="179"/>
      <c r="F111" s="244">
        <f t="shared" ca="1" si="2"/>
        <v>0</v>
      </c>
      <c r="G111" s="244">
        <f t="shared" ca="1" si="3"/>
        <v>0</v>
      </c>
    </row>
    <row r="112" spans="1:7" ht="15">
      <c r="A112" s="177" t="s">
        <v>10330</v>
      </c>
      <c r="B112" s="178" t="s">
        <v>10186</v>
      </c>
      <c r="C112" s="162"/>
      <c r="D112" s="179"/>
      <c r="E112" s="179"/>
      <c r="F112" s="244">
        <f t="shared" ca="1" si="2"/>
        <v>0</v>
      </c>
      <c r="G112" s="244">
        <f t="shared" ca="1" si="3"/>
        <v>0</v>
      </c>
    </row>
    <row r="113" spans="1:7" ht="15">
      <c r="A113" s="177" t="s">
        <v>10331</v>
      </c>
      <c r="B113" s="181" t="s">
        <v>10332</v>
      </c>
      <c r="C113" s="162">
        <v>25</v>
      </c>
      <c r="D113" s="179">
        <v>11</v>
      </c>
      <c r="E113" s="179">
        <v>18</v>
      </c>
      <c r="F113" s="244">
        <f t="shared" ca="1" si="2"/>
        <v>0.72</v>
      </c>
      <c r="G113" s="244">
        <f t="shared" ca="1" si="3"/>
        <v>1.6363636363636365</v>
      </c>
    </row>
    <row r="114" spans="1:7" ht="15">
      <c r="A114" s="177" t="s">
        <v>10333</v>
      </c>
      <c r="B114" s="181" t="s">
        <v>10334</v>
      </c>
      <c r="C114" s="162"/>
      <c r="D114" s="179"/>
      <c r="E114" s="179"/>
      <c r="F114" s="244">
        <f t="shared" ca="1" si="2"/>
        <v>0</v>
      </c>
      <c r="G114" s="244">
        <f t="shared" ca="1" si="3"/>
        <v>0</v>
      </c>
    </row>
    <row r="115" spans="1:7" ht="15">
      <c r="A115" s="177" t="s">
        <v>10335</v>
      </c>
      <c r="B115" s="181" t="s">
        <v>10336</v>
      </c>
      <c r="C115" s="162"/>
      <c r="D115" s="179"/>
      <c r="E115" s="179"/>
      <c r="F115" s="244">
        <f t="shared" ca="1" si="2"/>
        <v>0</v>
      </c>
      <c r="G115" s="244">
        <f t="shared" ca="1" si="3"/>
        <v>0</v>
      </c>
    </row>
    <row r="116" spans="1:7" ht="15">
      <c r="A116" s="177" t="s">
        <v>10337</v>
      </c>
      <c r="B116" s="178" t="s">
        <v>10338</v>
      </c>
      <c r="C116" s="162"/>
      <c r="D116" s="179"/>
      <c r="E116" s="179"/>
      <c r="F116" s="244">
        <f t="shared" ca="1" si="2"/>
        <v>0</v>
      </c>
      <c r="G116" s="244">
        <f t="shared" ca="1" si="3"/>
        <v>0</v>
      </c>
    </row>
    <row r="117" spans="1:7" ht="15">
      <c r="A117" s="177" t="s">
        <v>10339</v>
      </c>
      <c r="B117" s="178" t="s">
        <v>10340</v>
      </c>
      <c r="C117" s="162"/>
      <c r="D117" s="179">
        <v>160</v>
      </c>
      <c r="E117" s="179"/>
      <c r="F117" s="244">
        <f t="shared" ca="1" si="2"/>
        <v>0</v>
      </c>
      <c r="G117" s="244">
        <f t="shared" ca="1" si="3"/>
        <v>0</v>
      </c>
    </row>
    <row r="118" spans="1:7" ht="15">
      <c r="A118" s="177" t="s">
        <v>10341</v>
      </c>
      <c r="B118" s="178" t="s">
        <v>10200</v>
      </c>
      <c r="C118" s="162">
        <v>52</v>
      </c>
      <c r="D118" s="179">
        <v>51</v>
      </c>
      <c r="E118" s="179">
        <v>50</v>
      </c>
      <c r="F118" s="244">
        <f t="shared" ca="1" si="2"/>
        <v>0.96153846153846156</v>
      </c>
      <c r="G118" s="244">
        <f t="shared" ca="1" si="3"/>
        <v>0.98039215686274506</v>
      </c>
    </row>
    <row r="119" spans="1:7" ht="15">
      <c r="A119" s="177" t="s">
        <v>10342</v>
      </c>
      <c r="B119" s="181" t="s">
        <v>10343</v>
      </c>
      <c r="C119" s="162">
        <v>546</v>
      </c>
      <c r="D119" s="179">
        <v>544</v>
      </c>
      <c r="E119" s="179">
        <v>794</v>
      </c>
      <c r="F119" s="244">
        <f t="shared" ca="1" si="2"/>
        <v>1.4542124542124542</v>
      </c>
      <c r="G119" s="244">
        <f t="shared" ca="1" si="3"/>
        <v>1.4595588235294117</v>
      </c>
    </row>
    <row r="120" spans="1:7" ht="15">
      <c r="A120" s="177" t="s">
        <v>10344</v>
      </c>
      <c r="B120" s="181" t="s">
        <v>10182</v>
      </c>
      <c r="C120" s="162"/>
      <c r="D120" s="179"/>
      <c r="E120" s="179"/>
      <c r="F120" s="244">
        <f t="shared" ca="1" si="2"/>
        <v>0</v>
      </c>
      <c r="G120" s="244">
        <f t="shared" ca="1" si="3"/>
        <v>0</v>
      </c>
    </row>
    <row r="121" spans="1:7" ht="15">
      <c r="A121" s="177" t="s">
        <v>10345</v>
      </c>
      <c r="B121" s="182" t="s">
        <v>10184</v>
      </c>
      <c r="C121" s="162"/>
      <c r="D121" s="179"/>
      <c r="E121" s="179"/>
      <c r="F121" s="244">
        <f t="shared" ca="1" si="2"/>
        <v>0</v>
      </c>
      <c r="G121" s="244">
        <f t="shared" ca="1" si="3"/>
        <v>0</v>
      </c>
    </row>
    <row r="122" spans="1:7" ht="15">
      <c r="A122" s="177" t="s">
        <v>10346</v>
      </c>
      <c r="B122" s="178" t="s">
        <v>10186</v>
      </c>
      <c r="C122" s="162"/>
      <c r="D122" s="179"/>
      <c r="E122" s="179"/>
      <c r="F122" s="244">
        <f t="shared" ca="1" si="2"/>
        <v>0</v>
      </c>
      <c r="G122" s="244">
        <f t="shared" ca="1" si="3"/>
        <v>0</v>
      </c>
    </row>
    <row r="123" spans="1:7" ht="15">
      <c r="A123" s="177" t="s">
        <v>10347</v>
      </c>
      <c r="B123" s="178" t="s">
        <v>10348</v>
      </c>
      <c r="C123" s="162"/>
      <c r="D123" s="179"/>
      <c r="E123" s="179"/>
      <c r="F123" s="244">
        <f t="shared" ca="1" si="2"/>
        <v>0</v>
      </c>
      <c r="G123" s="244">
        <f t="shared" ca="1" si="3"/>
        <v>0</v>
      </c>
    </row>
    <row r="124" spans="1:7" ht="15">
      <c r="A124" s="177" t="s">
        <v>10349</v>
      </c>
      <c r="B124" s="178" t="s">
        <v>10350</v>
      </c>
      <c r="C124" s="162"/>
      <c r="D124" s="179"/>
      <c r="E124" s="179"/>
      <c r="F124" s="244">
        <f t="shared" ca="1" si="2"/>
        <v>0</v>
      </c>
      <c r="G124" s="244">
        <f t="shared" ca="1" si="3"/>
        <v>0</v>
      </c>
    </row>
    <row r="125" spans="1:7" ht="15">
      <c r="A125" s="177" t="s">
        <v>10351</v>
      </c>
      <c r="B125" s="181" t="s">
        <v>10352</v>
      </c>
      <c r="C125" s="162"/>
      <c r="D125" s="179"/>
      <c r="E125" s="179"/>
      <c r="F125" s="244">
        <f t="shared" ca="1" si="2"/>
        <v>0</v>
      </c>
      <c r="G125" s="244">
        <f t="shared" ca="1" si="3"/>
        <v>0</v>
      </c>
    </row>
    <row r="126" spans="1:7" ht="15">
      <c r="A126" s="177" t="s">
        <v>10353</v>
      </c>
      <c r="B126" s="178" t="s">
        <v>10354</v>
      </c>
      <c r="C126" s="162"/>
      <c r="D126" s="179"/>
      <c r="E126" s="179"/>
      <c r="F126" s="244">
        <f t="shared" ca="1" si="2"/>
        <v>0</v>
      </c>
      <c r="G126" s="244">
        <f t="shared" ca="1" si="3"/>
        <v>0</v>
      </c>
    </row>
    <row r="127" spans="1:7" ht="15">
      <c r="A127" s="177" t="s">
        <v>10355</v>
      </c>
      <c r="B127" s="178" t="s">
        <v>10356</v>
      </c>
      <c r="C127" s="162"/>
      <c r="D127" s="179"/>
      <c r="E127" s="179"/>
      <c r="F127" s="244">
        <f t="shared" ca="1" si="2"/>
        <v>0</v>
      </c>
      <c r="G127" s="244">
        <f t="shared" ca="1" si="3"/>
        <v>0</v>
      </c>
    </row>
    <row r="128" spans="1:7" ht="15">
      <c r="A128" s="177" t="s">
        <v>10357</v>
      </c>
      <c r="B128" s="178" t="s">
        <v>10358</v>
      </c>
      <c r="C128" s="162"/>
      <c r="D128" s="179"/>
      <c r="E128" s="179"/>
      <c r="F128" s="244">
        <f t="shared" ca="1" si="2"/>
        <v>0</v>
      </c>
      <c r="G128" s="244">
        <f t="shared" ca="1" si="3"/>
        <v>0</v>
      </c>
    </row>
    <row r="129" spans="1:7" ht="15">
      <c r="A129" s="177" t="s">
        <v>10359</v>
      </c>
      <c r="B129" s="178" t="s">
        <v>10200</v>
      </c>
      <c r="C129" s="162"/>
      <c r="D129" s="179"/>
      <c r="E129" s="179"/>
      <c r="F129" s="244">
        <f t="shared" ca="1" si="2"/>
        <v>0</v>
      </c>
      <c r="G129" s="244">
        <f t="shared" ca="1" si="3"/>
        <v>0</v>
      </c>
    </row>
    <row r="130" spans="1:7" ht="15">
      <c r="A130" s="177" t="s">
        <v>10360</v>
      </c>
      <c r="B130" s="178" t="s">
        <v>10361</v>
      </c>
      <c r="C130" s="162"/>
      <c r="D130" s="179"/>
      <c r="E130" s="179"/>
      <c r="F130" s="244">
        <f t="shared" ca="1" si="2"/>
        <v>0</v>
      </c>
      <c r="G130" s="244">
        <f t="shared" ca="1" si="3"/>
        <v>0</v>
      </c>
    </row>
    <row r="131" spans="1:7" ht="15">
      <c r="A131" s="177" t="s">
        <v>10362</v>
      </c>
      <c r="B131" s="178" t="s">
        <v>10182</v>
      </c>
      <c r="C131" s="162"/>
      <c r="D131" s="179"/>
      <c r="E131" s="179"/>
      <c r="F131" s="244">
        <f t="shared" ca="1" si="2"/>
        <v>0</v>
      </c>
      <c r="G131" s="244">
        <f t="shared" ca="1" si="3"/>
        <v>0</v>
      </c>
    </row>
    <row r="132" spans="1:7" ht="15">
      <c r="A132" s="177" t="s">
        <v>10363</v>
      </c>
      <c r="B132" s="178" t="s">
        <v>10184</v>
      </c>
      <c r="C132" s="162"/>
      <c r="D132" s="179"/>
      <c r="E132" s="179"/>
      <c r="F132" s="244">
        <f t="shared" ca="1" si="2"/>
        <v>0</v>
      </c>
      <c r="G132" s="244">
        <f t="shared" ca="1" si="3"/>
        <v>0</v>
      </c>
    </row>
    <row r="133" spans="1:7" ht="15">
      <c r="A133" s="177" t="s">
        <v>10364</v>
      </c>
      <c r="B133" s="181" t="s">
        <v>10186</v>
      </c>
      <c r="C133" s="162"/>
      <c r="D133" s="179"/>
      <c r="E133" s="179"/>
      <c r="F133" s="244">
        <f t="shared" ca="1" si="2"/>
        <v>0</v>
      </c>
      <c r="G133" s="244">
        <f t="shared" ca="1" si="3"/>
        <v>0</v>
      </c>
    </row>
    <row r="134" spans="1:7" ht="15">
      <c r="A134" s="177" t="s">
        <v>10365</v>
      </c>
      <c r="B134" s="181" t="s">
        <v>10366</v>
      </c>
      <c r="C134" s="162"/>
      <c r="D134" s="179"/>
      <c r="E134" s="179"/>
      <c r="F134" s="244">
        <f t="shared" ca="1" si="2"/>
        <v>0</v>
      </c>
      <c r="G134" s="244">
        <f t="shared" ca="1" si="3"/>
        <v>0</v>
      </c>
    </row>
    <row r="135" spans="1:7" ht="15">
      <c r="A135" s="177" t="s">
        <v>10367</v>
      </c>
      <c r="B135" s="181" t="s">
        <v>10200</v>
      </c>
      <c r="C135" s="162"/>
      <c r="D135" s="179"/>
      <c r="E135" s="179"/>
      <c r="F135" s="244">
        <f t="shared" ca="1" si="2"/>
        <v>0</v>
      </c>
      <c r="G135" s="244">
        <f t="shared" ca="1" si="3"/>
        <v>0</v>
      </c>
    </row>
    <row r="136" spans="1:7" ht="15">
      <c r="A136" s="177" t="s">
        <v>10368</v>
      </c>
      <c r="B136" s="247" t="s">
        <v>10369</v>
      </c>
      <c r="C136" s="162">
        <v>146</v>
      </c>
      <c r="D136" s="179">
        <v>86</v>
      </c>
      <c r="E136" s="179">
        <v>52</v>
      </c>
      <c r="F136" s="244">
        <f t="shared" ca="1" si="2"/>
        <v>0.35616438356164382</v>
      </c>
      <c r="G136" s="244">
        <f t="shared" ca="1" si="3"/>
        <v>0.60465116279069764</v>
      </c>
    </row>
    <row r="137" spans="1:7" ht="15">
      <c r="A137" s="177" t="s">
        <v>10370</v>
      </c>
      <c r="B137" s="178" t="s">
        <v>10182</v>
      </c>
      <c r="C137" s="162"/>
      <c r="D137" s="179"/>
      <c r="E137" s="179"/>
      <c r="F137" s="244">
        <f t="shared" ca="1" si="2"/>
        <v>0</v>
      </c>
      <c r="G137" s="244">
        <f t="shared" ca="1" si="3"/>
        <v>0</v>
      </c>
    </row>
    <row r="138" spans="1:7" ht="15">
      <c r="A138" s="177" t="s">
        <v>10371</v>
      </c>
      <c r="B138" s="181" t="s">
        <v>10184</v>
      </c>
      <c r="C138" s="162"/>
      <c r="D138" s="179"/>
      <c r="E138" s="179"/>
      <c r="F138" s="244">
        <f t="shared" ref="F138:F201" ca="1" si="4">IFERROR(OFFSET(F138,0,-1)/OFFSET(F138,0,-3),)</f>
        <v>0</v>
      </c>
      <c r="G138" s="244">
        <f t="shared" ref="G138:G201" ca="1" si="5">IFERROR(OFFSET(F138,0,-1)/OFFSET(F138,0,-2),)</f>
        <v>0</v>
      </c>
    </row>
    <row r="139" spans="1:7" ht="15">
      <c r="A139" s="177" t="s">
        <v>10372</v>
      </c>
      <c r="B139" s="181" t="s">
        <v>10186</v>
      </c>
      <c r="C139" s="162"/>
      <c r="D139" s="179"/>
      <c r="E139" s="179"/>
      <c r="F139" s="244">
        <f t="shared" ca="1" si="4"/>
        <v>0</v>
      </c>
      <c r="G139" s="244">
        <f t="shared" ca="1" si="5"/>
        <v>0</v>
      </c>
    </row>
    <row r="140" spans="1:7" ht="15">
      <c r="A140" s="177" t="s">
        <v>10373</v>
      </c>
      <c r="B140" s="181" t="s">
        <v>10374</v>
      </c>
      <c r="C140" s="162"/>
      <c r="D140" s="179"/>
      <c r="E140" s="179"/>
      <c r="F140" s="244">
        <f t="shared" ca="1" si="4"/>
        <v>0</v>
      </c>
      <c r="G140" s="244">
        <f t="shared" ca="1" si="5"/>
        <v>0</v>
      </c>
    </row>
    <row r="141" spans="1:7" ht="15">
      <c r="A141" s="177" t="s">
        <v>10375</v>
      </c>
      <c r="B141" s="182" t="s">
        <v>10376</v>
      </c>
      <c r="C141" s="162"/>
      <c r="D141" s="179"/>
      <c r="E141" s="179"/>
      <c r="F141" s="244">
        <f t="shared" ca="1" si="4"/>
        <v>0</v>
      </c>
      <c r="G141" s="244">
        <f t="shared" ca="1" si="5"/>
        <v>0</v>
      </c>
    </row>
    <row r="142" spans="1:7" ht="15">
      <c r="A142" s="177" t="s">
        <v>10377</v>
      </c>
      <c r="B142" s="178" t="s">
        <v>10200</v>
      </c>
      <c r="C142" s="162"/>
      <c r="D142" s="179"/>
      <c r="E142" s="179"/>
      <c r="F142" s="244">
        <f t="shared" ca="1" si="4"/>
        <v>0</v>
      </c>
      <c r="G142" s="244">
        <f t="shared" ca="1" si="5"/>
        <v>0</v>
      </c>
    </row>
    <row r="143" spans="1:7" ht="15">
      <c r="A143" s="177" t="s">
        <v>10378</v>
      </c>
      <c r="B143" s="178" t="s">
        <v>10379</v>
      </c>
      <c r="C143" s="162"/>
      <c r="D143" s="179"/>
      <c r="E143" s="179"/>
      <c r="F143" s="244">
        <f t="shared" ca="1" si="4"/>
        <v>0</v>
      </c>
      <c r="G143" s="244">
        <f t="shared" ca="1" si="5"/>
        <v>0</v>
      </c>
    </row>
    <row r="144" spans="1:7" ht="15">
      <c r="A144" s="177" t="s">
        <v>10380</v>
      </c>
      <c r="B144" s="181" t="s">
        <v>10182</v>
      </c>
      <c r="C144" s="162">
        <v>158</v>
      </c>
      <c r="D144" s="179">
        <v>107</v>
      </c>
      <c r="E144" s="179">
        <v>146</v>
      </c>
      <c r="F144" s="244">
        <f t="shared" ca="1" si="4"/>
        <v>0.92405063291139244</v>
      </c>
      <c r="G144" s="244">
        <f t="shared" ca="1" si="5"/>
        <v>1.3644859813084111</v>
      </c>
    </row>
    <row r="145" spans="1:7" ht="15">
      <c r="A145" s="177" t="s">
        <v>10381</v>
      </c>
      <c r="B145" s="181" t="s">
        <v>10184</v>
      </c>
      <c r="C145" s="162"/>
      <c r="D145" s="179"/>
      <c r="E145" s="179"/>
      <c r="F145" s="244">
        <f t="shared" ca="1" si="4"/>
        <v>0</v>
      </c>
      <c r="G145" s="244">
        <f t="shared" ca="1" si="5"/>
        <v>0</v>
      </c>
    </row>
    <row r="146" spans="1:7" ht="15">
      <c r="A146" s="177" t="s">
        <v>10382</v>
      </c>
      <c r="B146" s="178" t="s">
        <v>10186</v>
      </c>
      <c r="C146" s="162"/>
      <c r="D146" s="179"/>
      <c r="E146" s="179"/>
      <c r="F146" s="244">
        <f t="shared" ca="1" si="4"/>
        <v>0</v>
      </c>
      <c r="G146" s="244">
        <f t="shared" ca="1" si="5"/>
        <v>0</v>
      </c>
    </row>
    <row r="147" spans="1:7" ht="15">
      <c r="A147" s="177" t="s">
        <v>10383</v>
      </c>
      <c r="B147" s="178" t="s">
        <v>10384</v>
      </c>
      <c r="C147" s="162"/>
      <c r="D147" s="179"/>
      <c r="E147" s="179"/>
      <c r="F147" s="244">
        <f t="shared" ca="1" si="4"/>
        <v>0</v>
      </c>
      <c r="G147" s="244">
        <f t="shared" ca="1" si="5"/>
        <v>0</v>
      </c>
    </row>
    <row r="148" spans="1:7" ht="15">
      <c r="A148" s="177" t="s">
        <v>10385</v>
      </c>
      <c r="B148" s="178" t="s">
        <v>10386</v>
      </c>
      <c r="C148" s="162">
        <v>26</v>
      </c>
      <c r="D148" s="179">
        <v>20</v>
      </c>
      <c r="E148" s="179">
        <v>10</v>
      </c>
      <c r="F148" s="244">
        <f t="shared" ca="1" si="4"/>
        <v>0.38461538461538464</v>
      </c>
      <c r="G148" s="244">
        <f t="shared" ca="1" si="5"/>
        <v>0.5</v>
      </c>
    </row>
    <row r="149" spans="1:7" ht="15">
      <c r="A149" s="177" t="s">
        <v>10387</v>
      </c>
      <c r="B149" s="181" t="s">
        <v>10182</v>
      </c>
      <c r="C149" s="162">
        <v>38</v>
      </c>
      <c r="D149" s="179">
        <v>39</v>
      </c>
      <c r="E149" s="179">
        <v>42</v>
      </c>
      <c r="F149" s="244">
        <f t="shared" ca="1" si="4"/>
        <v>1.1052631578947369</v>
      </c>
      <c r="G149" s="244">
        <f t="shared" ca="1" si="5"/>
        <v>1.0769230769230769</v>
      </c>
    </row>
    <row r="150" spans="1:7" ht="15">
      <c r="A150" s="177" t="s">
        <v>10388</v>
      </c>
      <c r="B150" s="181" t="s">
        <v>10184</v>
      </c>
      <c r="C150" s="162"/>
      <c r="D150" s="179"/>
      <c r="E150" s="179"/>
      <c r="F150" s="244">
        <f t="shared" ca="1" si="4"/>
        <v>0</v>
      </c>
      <c r="G150" s="244">
        <f t="shared" ca="1" si="5"/>
        <v>0</v>
      </c>
    </row>
    <row r="151" spans="1:7" ht="15">
      <c r="A151" s="177" t="s">
        <v>10389</v>
      </c>
      <c r="B151" s="182" t="s">
        <v>10186</v>
      </c>
      <c r="C151" s="162"/>
      <c r="D151" s="179"/>
      <c r="E151" s="179"/>
      <c r="F151" s="244">
        <f t="shared" ca="1" si="4"/>
        <v>0</v>
      </c>
      <c r="G151" s="244">
        <f t="shared" ca="1" si="5"/>
        <v>0</v>
      </c>
    </row>
    <row r="152" spans="1:7" ht="15">
      <c r="A152" s="177" t="s">
        <v>10390</v>
      </c>
      <c r="B152" s="178" t="s">
        <v>10211</v>
      </c>
      <c r="C152" s="162"/>
      <c r="D152" s="179"/>
      <c r="E152" s="179"/>
      <c r="F152" s="244">
        <f t="shared" ca="1" si="4"/>
        <v>0</v>
      </c>
      <c r="G152" s="244">
        <f t="shared" ca="1" si="5"/>
        <v>0</v>
      </c>
    </row>
    <row r="153" spans="1:7" ht="15">
      <c r="A153" s="177" t="s">
        <v>10391</v>
      </c>
      <c r="B153" s="178" t="s">
        <v>10200</v>
      </c>
      <c r="C153" s="162"/>
      <c r="D153" s="179"/>
      <c r="E153" s="179"/>
      <c r="F153" s="244">
        <f t="shared" ca="1" si="4"/>
        <v>0</v>
      </c>
      <c r="G153" s="244">
        <f t="shared" ca="1" si="5"/>
        <v>0</v>
      </c>
    </row>
    <row r="154" spans="1:7" ht="15">
      <c r="A154" s="177" t="s">
        <v>10392</v>
      </c>
      <c r="B154" s="178" t="s">
        <v>10393</v>
      </c>
      <c r="C154" s="162">
        <v>3</v>
      </c>
      <c r="D154" s="179">
        <v>0</v>
      </c>
      <c r="E154" s="179"/>
      <c r="F154" s="244">
        <f t="shared" ca="1" si="4"/>
        <v>0</v>
      </c>
      <c r="G154" s="244">
        <f t="shared" ca="1" si="5"/>
        <v>0</v>
      </c>
    </row>
    <row r="155" spans="1:7" ht="15">
      <c r="A155" s="177" t="s">
        <v>10394</v>
      </c>
      <c r="B155" s="181" t="s">
        <v>10182</v>
      </c>
      <c r="C155" s="162">
        <v>249</v>
      </c>
      <c r="D155" s="179">
        <v>424</v>
      </c>
      <c r="E155" s="179">
        <v>517</v>
      </c>
      <c r="F155" s="244">
        <f t="shared" ca="1" si="4"/>
        <v>2.0763052208835342</v>
      </c>
      <c r="G155" s="244">
        <f t="shared" ca="1" si="5"/>
        <v>1.2193396226415094</v>
      </c>
    </row>
    <row r="156" spans="1:7" ht="15">
      <c r="A156" s="177" t="s">
        <v>10395</v>
      </c>
      <c r="B156" s="181" t="s">
        <v>10184</v>
      </c>
      <c r="C156" s="162"/>
      <c r="D156" s="179"/>
      <c r="E156" s="179"/>
      <c r="F156" s="244">
        <f t="shared" ca="1" si="4"/>
        <v>0</v>
      </c>
      <c r="G156" s="244">
        <f t="shared" ca="1" si="5"/>
        <v>0</v>
      </c>
    </row>
    <row r="157" spans="1:7" ht="15">
      <c r="A157" s="177" t="s">
        <v>10396</v>
      </c>
      <c r="B157" s="178" t="s">
        <v>10186</v>
      </c>
      <c r="C157" s="162"/>
      <c r="D157" s="179"/>
      <c r="E157" s="179"/>
      <c r="F157" s="244">
        <f t="shared" ca="1" si="4"/>
        <v>0</v>
      </c>
      <c r="G157" s="244">
        <f t="shared" ca="1" si="5"/>
        <v>0</v>
      </c>
    </row>
    <row r="158" spans="1:7" ht="15">
      <c r="A158" s="177" t="s">
        <v>10397</v>
      </c>
      <c r="B158" s="178" t="s">
        <v>10398</v>
      </c>
      <c r="C158" s="162">
        <v>45</v>
      </c>
      <c r="D158" s="179"/>
      <c r="E158" s="179">
        <v>30</v>
      </c>
      <c r="F158" s="244">
        <f t="shared" ca="1" si="4"/>
        <v>0.66666666666666663</v>
      </c>
      <c r="G158" s="244">
        <f t="shared" ca="1" si="5"/>
        <v>0</v>
      </c>
    </row>
    <row r="159" spans="1:7" ht="15">
      <c r="A159" s="177" t="s">
        <v>10399</v>
      </c>
      <c r="B159" s="181" t="s">
        <v>10200</v>
      </c>
      <c r="C159" s="162"/>
      <c r="D159" s="179"/>
      <c r="E159" s="179"/>
      <c r="F159" s="244">
        <f t="shared" ca="1" si="4"/>
        <v>0</v>
      </c>
      <c r="G159" s="244">
        <f t="shared" ca="1" si="5"/>
        <v>0</v>
      </c>
    </row>
    <row r="160" spans="1:7" ht="15">
      <c r="A160" s="177" t="s">
        <v>10400</v>
      </c>
      <c r="B160" s="181" t="s">
        <v>10401</v>
      </c>
      <c r="C160" s="162">
        <v>20</v>
      </c>
      <c r="D160" s="179">
        <v>9</v>
      </c>
      <c r="E160" s="179">
        <v>61</v>
      </c>
      <c r="F160" s="244">
        <f t="shared" ca="1" si="4"/>
        <v>3.05</v>
      </c>
      <c r="G160" s="244">
        <f t="shared" ca="1" si="5"/>
        <v>6.7777777777777777</v>
      </c>
    </row>
    <row r="161" spans="1:7" ht="15">
      <c r="A161" s="177" t="s">
        <v>10402</v>
      </c>
      <c r="B161" s="181" t="s">
        <v>10182</v>
      </c>
      <c r="C161" s="162">
        <v>474</v>
      </c>
      <c r="D161" s="179">
        <v>491</v>
      </c>
      <c r="E161" s="179">
        <v>395</v>
      </c>
      <c r="F161" s="244">
        <f t="shared" ca="1" si="4"/>
        <v>0.83333333333333337</v>
      </c>
      <c r="G161" s="244">
        <f t="shared" ca="1" si="5"/>
        <v>0.8044806517311609</v>
      </c>
    </row>
    <row r="162" spans="1:7" ht="15">
      <c r="A162" s="177" t="s">
        <v>10403</v>
      </c>
      <c r="B162" s="178" t="s">
        <v>10184</v>
      </c>
      <c r="C162" s="162"/>
      <c r="D162" s="179"/>
      <c r="E162" s="179"/>
      <c r="F162" s="244">
        <f t="shared" ca="1" si="4"/>
        <v>0</v>
      </c>
      <c r="G162" s="244">
        <f t="shared" ca="1" si="5"/>
        <v>0</v>
      </c>
    </row>
    <row r="163" spans="1:7" ht="15">
      <c r="A163" s="177" t="s">
        <v>10404</v>
      </c>
      <c r="B163" s="178" t="s">
        <v>10186</v>
      </c>
      <c r="C163" s="162"/>
      <c r="D163" s="179"/>
      <c r="E163" s="179"/>
      <c r="F163" s="244">
        <f t="shared" ca="1" si="4"/>
        <v>0</v>
      </c>
      <c r="G163" s="244">
        <f t="shared" ca="1" si="5"/>
        <v>0</v>
      </c>
    </row>
    <row r="164" spans="1:7" ht="15">
      <c r="A164" s="177" t="s">
        <v>10405</v>
      </c>
      <c r="B164" s="178" t="s">
        <v>10406</v>
      </c>
      <c r="C164" s="162"/>
      <c r="D164" s="179"/>
      <c r="E164" s="179"/>
      <c r="F164" s="244">
        <f t="shared" ca="1" si="4"/>
        <v>0</v>
      </c>
      <c r="G164" s="244">
        <f t="shared" ca="1" si="5"/>
        <v>0</v>
      </c>
    </row>
    <row r="165" spans="1:7" ht="15">
      <c r="A165" s="177" t="s">
        <v>10407</v>
      </c>
      <c r="B165" s="181" t="s">
        <v>10200</v>
      </c>
      <c r="C165" s="162">
        <v>49</v>
      </c>
      <c r="D165" s="179">
        <v>49</v>
      </c>
      <c r="E165" s="179">
        <v>52</v>
      </c>
      <c r="F165" s="244">
        <f t="shared" ca="1" si="4"/>
        <v>1.0612244897959184</v>
      </c>
      <c r="G165" s="244">
        <f t="shared" ca="1" si="5"/>
        <v>1.0612244897959184</v>
      </c>
    </row>
    <row r="166" spans="1:7" ht="15">
      <c r="A166" s="177" t="s">
        <v>10408</v>
      </c>
      <c r="B166" s="181" t="s">
        <v>10409</v>
      </c>
      <c r="C166" s="162">
        <v>173</v>
      </c>
      <c r="D166" s="179">
        <v>79</v>
      </c>
      <c r="E166" s="179">
        <v>81</v>
      </c>
      <c r="F166" s="244">
        <f t="shared" ca="1" si="4"/>
        <v>0.46820809248554912</v>
      </c>
      <c r="G166" s="244">
        <f t="shared" ca="1" si="5"/>
        <v>1.0253164556962024</v>
      </c>
    </row>
    <row r="167" spans="1:7" ht="15">
      <c r="A167" s="177" t="s">
        <v>10410</v>
      </c>
      <c r="B167" s="178" t="s">
        <v>10182</v>
      </c>
      <c r="C167" s="162">
        <v>628</v>
      </c>
      <c r="D167" s="179">
        <v>641</v>
      </c>
      <c r="E167" s="179">
        <v>772</v>
      </c>
      <c r="F167" s="244">
        <f t="shared" ca="1" si="4"/>
        <v>1.2292993630573248</v>
      </c>
      <c r="G167" s="244">
        <f t="shared" ca="1" si="5"/>
        <v>1.204368174726989</v>
      </c>
    </row>
    <row r="168" spans="1:7" ht="15">
      <c r="A168" s="177" t="s">
        <v>10411</v>
      </c>
      <c r="B168" s="178" t="s">
        <v>10184</v>
      </c>
      <c r="C168" s="162"/>
      <c r="D168" s="179"/>
      <c r="E168" s="179"/>
      <c r="F168" s="244">
        <f t="shared" ca="1" si="4"/>
        <v>0</v>
      </c>
      <c r="G168" s="244">
        <f t="shared" ca="1" si="5"/>
        <v>0</v>
      </c>
    </row>
    <row r="169" spans="1:7" ht="15">
      <c r="A169" s="177" t="s">
        <v>10412</v>
      </c>
      <c r="B169" s="178" t="s">
        <v>10186</v>
      </c>
      <c r="C169" s="162"/>
      <c r="D169" s="179"/>
      <c r="E169" s="179"/>
      <c r="F169" s="244">
        <f t="shared" ca="1" si="4"/>
        <v>0</v>
      </c>
      <c r="G169" s="244">
        <f t="shared" ca="1" si="5"/>
        <v>0</v>
      </c>
    </row>
    <row r="170" spans="1:7" ht="15">
      <c r="A170" s="177" t="s">
        <v>10413</v>
      </c>
      <c r="B170" s="178" t="s">
        <v>10414</v>
      </c>
      <c r="C170" s="162"/>
      <c r="D170" s="179"/>
      <c r="E170" s="179"/>
      <c r="F170" s="244">
        <f t="shared" ca="1" si="4"/>
        <v>0</v>
      </c>
      <c r="G170" s="244">
        <f t="shared" ca="1" si="5"/>
        <v>0</v>
      </c>
    </row>
    <row r="171" spans="1:7" ht="15">
      <c r="A171" s="177" t="s">
        <v>10415</v>
      </c>
      <c r="B171" s="178" t="s">
        <v>10200</v>
      </c>
      <c r="C171" s="162"/>
      <c r="D171" s="179"/>
      <c r="E171" s="179"/>
      <c r="F171" s="244">
        <f t="shared" ca="1" si="4"/>
        <v>0</v>
      </c>
      <c r="G171" s="244">
        <f t="shared" ca="1" si="5"/>
        <v>0</v>
      </c>
    </row>
    <row r="172" spans="1:7" ht="15">
      <c r="A172" s="177" t="s">
        <v>10416</v>
      </c>
      <c r="B172" s="181" t="s">
        <v>10417</v>
      </c>
      <c r="C172" s="162">
        <v>1975</v>
      </c>
      <c r="D172" s="179">
        <v>1306</v>
      </c>
      <c r="E172" s="179">
        <v>2703</v>
      </c>
      <c r="F172" s="244">
        <f t="shared" ca="1" si="4"/>
        <v>1.3686075949367089</v>
      </c>
      <c r="G172" s="244">
        <f t="shared" ca="1" si="5"/>
        <v>2.0696784073506893</v>
      </c>
    </row>
    <row r="173" spans="1:7" ht="15">
      <c r="A173" s="177" t="s">
        <v>10418</v>
      </c>
      <c r="B173" s="182" t="s">
        <v>10182</v>
      </c>
      <c r="C173" s="162">
        <v>235</v>
      </c>
      <c r="D173" s="179">
        <v>225</v>
      </c>
      <c r="E173" s="179">
        <v>299</v>
      </c>
      <c r="F173" s="244">
        <f t="shared" ca="1" si="4"/>
        <v>1.2723404255319148</v>
      </c>
      <c r="G173" s="244">
        <f t="shared" ca="1" si="5"/>
        <v>1.3288888888888888</v>
      </c>
    </row>
    <row r="174" spans="1:7" ht="15">
      <c r="A174" s="177" t="s">
        <v>10419</v>
      </c>
      <c r="B174" s="178" t="s">
        <v>10184</v>
      </c>
      <c r="C174" s="162"/>
      <c r="D174" s="179"/>
      <c r="E174" s="179"/>
      <c r="F174" s="244">
        <f t="shared" ca="1" si="4"/>
        <v>0</v>
      </c>
      <c r="G174" s="244">
        <f t="shared" ca="1" si="5"/>
        <v>0</v>
      </c>
    </row>
    <row r="175" spans="1:7" ht="15">
      <c r="A175" s="177" t="s">
        <v>10420</v>
      </c>
      <c r="B175" s="178" t="s">
        <v>10186</v>
      </c>
      <c r="C175" s="162"/>
      <c r="D175" s="179"/>
      <c r="E175" s="179"/>
      <c r="F175" s="244">
        <f t="shared" ca="1" si="4"/>
        <v>0</v>
      </c>
      <c r="G175" s="244">
        <f t="shared" ca="1" si="5"/>
        <v>0</v>
      </c>
    </row>
    <row r="176" spans="1:7" ht="15">
      <c r="A176" s="177" t="s">
        <v>10421</v>
      </c>
      <c r="B176" s="178" t="s">
        <v>10422</v>
      </c>
      <c r="C176" s="162"/>
      <c r="D176" s="179"/>
      <c r="E176" s="179"/>
      <c r="F176" s="244">
        <f t="shared" ca="1" si="4"/>
        <v>0</v>
      </c>
      <c r="G176" s="244">
        <f t="shared" ca="1" si="5"/>
        <v>0</v>
      </c>
    </row>
    <row r="177" spans="1:7" ht="15">
      <c r="A177" s="177" t="s">
        <v>10423</v>
      </c>
      <c r="B177" s="178" t="s">
        <v>10200</v>
      </c>
      <c r="C177" s="162"/>
      <c r="D177" s="179"/>
      <c r="E177" s="179"/>
      <c r="F177" s="244">
        <f t="shared" ca="1" si="4"/>
        <v>0</v>
      </c>
      <c r="G177" s="244">
        <f t="shared" ca="1" si="5"/>
        <v>0</v>
      </c>
    </row>
    <row r="178" spans="1:7" ht="15">
      <c r="A178" s="177" t="s">
        <v>10424</v>
      </c>
      <c r="B178" s="181" t="s">
        <v>10425</v>
      </c>
      <c r="C178" s="162">
        <v>223</v>
      </c>
      <c r="D178" s="179">
        <v>66</v>
      </c>
      <c r="E178" s="179">
        <v>208</v>
      </c>
      <c r="F178" s="244">
        <f t="shared" ca="1" si="4"/>
        <v>0.93273542600896864</v>
      </c>
      <c r="G178" s="244">
        <f t="shared" ca="1" si="5"/>
        <v>3.1515151515151514</v>
      </c>
    </row>
    <row r="179" spans="1:7" ht="15">
      <c r="A179" s="177" t="s">
        <v>10426</v>
      </c>
      <c r="B179" s="181" t="s">
        <v>10182</v>
      </c>
      <c r="C179" s="162">
        <v>219</v>
      </c>
      <c r="D179" s="179">
        <v>223</v>
      </c>
      <c r="E179" s="179">
        <v>252</v>
      </c>
      <c r="F179" s="244">
        <f t="shared" ca="1" si="4"/>
        <v>1.1506849315068493</v>
      </c>
      <c r="G179" s="244">
        <f t="shared" ca="1" si="5"/>
        <v>1.1300448430493273</v>
      </c>
    </row>
    <row r="180" spans="1:7" ht="15">
      <c r="A180" s="177" t="s">
        <v>10427</v>
      </c>
      <c r="B180" s="178" t="s">
        <v>10184</v>
      </c>
      <c r="C180" s="162"/>
      <c r="D180" s="179"/>
      <c r="E180" s="179"/>
      <c r="F180" s="244">
        <f t="shared" ca="1" si="4"/>
        <v>0</v>
      </c>
      <c r="G180" s="244">
        <f t="shared" ca="1" si="5"/>
        <v>0</v>
      </c>
    </row>
    <row r="181" spans="1:7" ht="15">
      <c r="A181" s="177" t="s">
        <v>10428</v>
      </c>
      <c r="B181" s="178" t="s">
        <v>10186</v>
      </c>
      <c r="C181" s="162"/>
      <c r="D181" s="179"/>
      <c r="E181" s="179"/>
      <c r="F181" s="244">
        <f t="shared" ca="1" si="4"/>
        <v>0</v>
      </c>
      <c r="G181" s="244">
        <f t="shared" ca="1" si="5"/>
        <v>0</v>
      </c>
    </row>
    <row r="182" spans="1:7" ht="15">
      <c r="A182" s="177" t="s">
        <v>10429</v>
      </c>
      <c r="B182" s="178" t="s">
        <v>10430</v>
      </c>
      <c r="C182" s="162"/>
      <c r="D182" s="179"/>
      <c r="E182" s="179"/>
      <c r="F182" s="244">
        <f t="shared" ca="1" si="4"/>
        <v>0</v>
      </c>
      <c r="G182" s="244">
        <f t="shared" ca="1" si="5"/>
        <v>0</v>
      </c>
    </row>
    <row r="183" spans="1:7" ht="15">
      <c r="A183" s="177" t="s">
        <v>10431</v>
      </c>
      <c r="B183" s="178" t="s">
        <v>10432</v>
      </c>
      <c r="C183" s="162"/>
      <c r="D183" s="179"/>
      <c r="E183" s="179"/>
      <c r="F183" s="244">
        <f t="shared" ca="1" si="4"/>
        <v>0</v>
      </c>
      <c r="G183" s="244">
        <f t="shared" ca="1" si="5"/>
        <v>0</v>
      </c>
    </row>
    <row r="184" spans="1:7" ht="15">
      <c r="A184" s="177" t="s">
        <v>10433</v>
      </c>
      <c r="B184" s="178" t="s">
        <v>10200</v>
      </c>
      <c r="C184" s="162"/>
      <c r="D184" s="179"/>
      <c r="E184" s="179"/>
      <c r="F184" s="244">
        <f t="shared" ca="1" si="4"/>
        <v>0</v>
      </c>
      <c r="G184" s="244">
        <f t="shared" ca="1" si="5"/>
        <v>0</v>
      </c>
    </row>
    <row r="185" spans="1:7" ht="15">
      <c r="A185" s="177" t="s">
        <v>10434</v>
      </c>
      <c r="B185" s="181" t="s">
        <v>10435</v>
      </c>
      <c r="C185" s="162">
        <v>79</v>
      </c>
      <c r="D185" s="179">
        <v>72</v>
      </c>
      <c r="E185" s="179">
        <v>79</v>
      </c>
      <c r="F185" s="244">
        <f t="shared" ca="1" si="4"/>
        <v>1</v>
      </c>
      <c r="G185" s="244">
        <f t="shared" ca="1" si="5"/>
        <v>1.0972222222222223</v>
      </c>
    </row>
    <row r="186" spans="1:7" ht="15">
      <c r="A186" s="177" t="s">
        <v>10436</v>
      </c>
      <c r="B186" s="181" t="s">
        <v>10182</v>
      </c>
      <c r="C186" s="162">
        <v>105</v>
      </c>
      <c r="D186" s="179">
        <v>102</v>
      </c>
      <c r="E186" s="179"/>
      <c r="F186" s="244">
        <f t="shared" ca="1" si="4"/>
        <v>0</v>
      </c>
      <c r="G186" s="244">
        <f t="shared" ca="1" si="5"/>
        <v>0</v>
      </c>
    </row>
    <row r="187" spans="1:7" ht="15">
      <c r="A187" s="177" t="s">
        <v>10437</v>
      </c>
      <c r="B187" s="182" t="s">
        <v>10184</v>
      </c>
      <c r="C187" s="162"/>
      <c r="D187" s="179"/>
      <c r="E187" s="179"/>
      <c r="F187" s="244">
        <f t="shared" ca="1" si="4"/>
        <v>0</v>
      </c>
      <c r="G187" s="244">
        <f t="shared" ca="1" si="5"/>
        <v>0</v>
      </c>
    </row>
    <row r="188" spans="1:7" ht="15">
      <c r="A188" s="177" t="s">
        <v>10438</v>
      </c>
      <c r="B188" s="178" t="s">
        <v>10186</v>
      </c>
      <c r="C188" s="162"/>
      <c r="D188" s="179"/>
      <c r="E188" s="179"/>
      <c r="F188" s="244">
        <f t="shared" ca="1" si="4"/>
        <v>0</v>
      </c>
      <c r="G188" s="244">
        <f t="shared" ca="1" si="5"/>
        <v>0</v>
      </c>
    </row>
    <row r="189" spans="1:7" ht="15">
      <c r="A189" s="177" t="s">
        <v>10439</v>
      </c>
      <c r="B189" s="178" t="s">
        <v>10200</v>
      </c>
      <c r="C189" s="162"/>
      <c r="D189" s="179"/>
      <c r="E189" s="179"/>
      <c r="F189" s="244">
        <f t="shared" ca="1" si="4"/>
        <v>0</v>
      </c>
      <c r="G189" s="244">
        <f t="shared" ca="1" si="5"/>
        <v>0</v>
      </c>
    </row>
    <row r="190" spans="1:7" ht="15">
      <c r="A190" s="177" t="s">
        <v>10440</v>
      </c>
      <c r="B190" s="178" t="s">
        <v>10441</v>
      </c>
      <c r="C190" s="162"/>
      <c r="D190" s="179"/>
      <c r="E190" s="179"/>
      <c r="F190" s="244">
        <f t="shared" ca="1" si="4"/>
        <v>0</v>
      </c>
      <c r="G190" s="244">
        <f t="shared" ca="1" si="5"/>
        <v>0</v>
      </c>
    </row>
    <row r="191" spans="1:7" ht="15">
      <c r="A191" s="177" t="s">
        <v>10442</v>
      </c>
      <c r="B191" s="181" t="s">
        <v>10182</v>
      </c>
      <c r="C191" s="162"/>
      <c r="D191" s="179"/>
      <c r="E191" s="179"/>
      <c r="F191" s="244">
        <f t="shared" ca="1" si="4"/>
        <v>0</v>
      </c>
      <c r="G191" s="244">
        <f t="shared" ca="1" si="5"/>
        <v>0</v>
      </c>
    </row>
    <row r="192" spans="1:7" ht="15">
      <c r="A192" s="177" t="s">
        <v>10443</v>
      </c>
      <c r="B192" s="181" t="s">
        <v>10184</v>
      </c>
      <c r="C192" s="162"/>
      <c r="D192" s="179"/>
      <c r="E192" s="179"/>
      <c r="F192" s="244">
        <f t="shared" ca="1" si="4"/>
        <v>0</v>
      </c>
      <c r="G192" s="244">
        <f t="shared" ca="1" si="5"/>
        <v>0</v>
      </c>
    </row>
    <row r="193" spans="1:7" ht="15">
      <c r="A193" s="177" t="s">
        <v>10444</v>
      </c>
      <c r="B193" s="178" t="s">
        <v>10186</v>
      </c>
      <c r="C193" s="162"/>
      <c r="D193" s="179"/>
      <c r="E193" s="179"/>
      <c r="F193" s="244">
        <f t="shared" ca="1" si="4"/>
        <v>0</v>
      </c>
      <c r="G193" s="244">
        <f t="shared" ca="1" si="5"/>
        <v>0</v>
      </c>
    </row>
    <row r="194" spans="1:7" ht="15">
      <c r="A194" s="177" t="s">
        <v>10445</v>
      </c>
      <c r="B194" s="178" t="s">
        <v>10200</v>
      </c>
      <c r="C194" s="162"/>
      <c r="D194" s="179"/>
      <c r="E194" s="179"/>
      <c r="F194" s="244">
        <f t="shared" ca="1" si="4"/>
        <v>0</v>
      </c>
      <c r="G194" s="244">
        <f t="shared" ca="1" si="5"/>
        <v>0</v>
      </c>
    </row>
    <row r="195" spans="1:7" ht="15">
      <c r="A195" s="177" t="s">
        <v>10446</v>
      </c>
      <c r="B195" s="178" t="s">
        <v>9810</v>
      </c>
      <c r="C195" s="162"/>
      <c r="D195" s="179"/>
      <c r="E195" s="179"/>
      <c r="F195" s="244">
        <f t="shared" ca="1" si="4"/>
        <v>0</v>
      </c>
      <c r="G195" s="244">
        <f t="shared" ca="1" si="5"/>
        <v>0</v>
      </c>
    </row>
    <row r="196" spans="1:7" ht="15">
      <c r="A196" s="177" t="s">
        <v>10447</v>
      </c>
      <c r="B196" s="178" t="s">
        <v>10182</v>
      </c>
      <c r="C196" s="162"/>
      <c r="D196" s="179"/>
      <c r="E196" s="179"/>
      <c r="F196" s="244">
        <f t="shared" ca="1" si="4"/>
        <v>0</v>
      </c>
      <c r="G196" s="244">
        <f t="shared" ca="1" si="5"/>
        <v>0</v>
      </c>
    </row>
    <row r="197" spans="1:7" ht="15">
      <c r="A197" s="177" t="s">
        <v>10448</v>
      </c>
      <c r="B197" s="178" t="s">
        <v>10184</v>
      </c>
      <c r="C197" s="162"/>
      <c r="D197" s="179"/>
      <c r="E197" s="179"/>
      <c r="F197" s="244">
        <f t="shared" ca="1" si="4"/>
        <v>0</v>
      </c>
      <c r="G197" s="244">
        <f t="shared" ca="1" si="5"/>
        <v>0</v>
      </c>
    </row>
    <row r="198" spans="1:7" ht="15">
      <c r="A198" s="177" t="s">
        <v>10449</v>
      </c>
      <c r="B198" s="178" t="s">
        <v>10186</v>
      </c>
      <c r="C198" s="162"/>
      <c r="D198" s="179"/>
      <c r="E198" s="179"/>
      <c r="F198" s="244">
        <f t="shared" ca="1" si="4"/>
        <v>0</v>
      </c>
      <c r="G198" s="244">
        <f t="shared" ca="1" si="5"/>
        <v>0</v>
      </c>
    </row>
    <row r="199" spans="1:7" ht="15">
      <c r="A199" s="177" t="s">
        <v>10450</v>
      </c>
      <c r="B199" s="178" t="s">
        <v>10451</v>
      </c>
      <c r="C199" s="162"/>
      <c r="D199" s="179"/>
      <c r="E199" s="179"/>
      <c r="F199" s="244">
        <f t="shared" ca="1" si="4"/>
        <v>0</v>
      </c>
      <c r="G199" s="244">
        <f t="shared" ca="1" si="5"/>
        <v>0</v>
      </c>
    </row>
    <row r="200" spans="1:7" ht="15">
      <c r="A200" s="177" t="s">
        <v>10452</v>
      </c>
      <c r="B200" s="178" t="s">
        <v>10200</v>
      </c>
      <c r="C200" s="162"/>
      <c r="D200" s="179"/>
      <c r="E200" s="179"/>
      <c r="F200" s="244">
        <f t="shared" ca="1" si="4"/>
        <v>0</v>
      </c>
      <c r="G200" s="244">
        <f t="shared" ca="1" si="5"/>
        <v>0</v>
      </c>
    </row>
    <row r="201" spans="1:7" ht="15">
      <c r="A201" s="177" t="s">
        <v>10453</v>
      </c>
      <c r="B201" s="178" t="s">
        <v>10454</v>
      </c>
      <c r="C201" s="162"/>
      <c r="D201" s="179"/>
      <c r="E201" s="179"/>
      <c r="F201" s="244">
        <f t="shared" ca="1" si="4"/>
        <v>0</v>
      </c>
      <c r="G201" s="244">
        <f t="shared" ca="1" si="5"/>
        <v>0</v>
      </c>
    </row>
    <row r="202" spans="1:7" ht="15">
      <c r="A202" s="177" t="s">
        <v>10455</v>
      </c>
      <c r="B202" s="178" t="s">
        <v>10182</v>
      </c>
      <c r="C202" s="162">
        <v>501</v>
      </c>
      <c r="D202" s="179">
        <v>512</v>
      </c>
      <c r="E202" s="179">
        <v>482</v>
      </c>
      <c r="F202" s="244">
        <f t="shared" ref="F202:F265" ca="1" si="6">IFERROR(OFFSET(F202,0,-1)/OFFSET(F202,0,-3),)</f>
        <v>0.96207584830339321</v>
      </c>
      <c r="G202" s="244">
        <f t="shared" ref="G202:G265" ca="1" si="7">IFERROR(OFFSET(F202,0,-1)/OFFSET(F202,0,-2),)</f>
        <v>0.94140625</v>
      </c>
    </row>
    <row r="203" spans="1:7" ht="15">
      <c r="A203" s="177" t="s">
        <v>10456</v>
      </c>
      <c r="B203" s="178" t="s">
        <v>10184</v>
      </c>
      <c r="C203" s="162"/>
      <c r="D203" s="179"/>
      <c r="E203" s="179"/>
      <c r="F203" s="244">
        <f t="shared" ca="1" si="6"/>
        <v>0</v>
      </c>
      <c r="G203" s="244">
        <f t="shared" ca="1" si="7"/>
        <v>0</v>
      </c>
    </row>
    <row r="204" spans="1:7" ht="15">
      <c r="A204" s="177" t="s">
        <v>10457</v>
      </c>
      <c r="B204" s="178" t="s">
        <v>10186</v>
      </c>
      <c r="C204" s="162"/>
      <c r="D204" s="179"/>
      <c r="E204" s="179"/>
      <c r="F204" s="244">
        <f t="shared" ca="1" si="6"/>
        <v>0</v>
      </c>
      <c r="G204" s="244">
        <f t="shared" ca="1" si="7"/>
        <v>0</v>
      </c>
    </row>
    <row r="205" spans="1:7" ht="15">
      <c r="A205" s="177" t="s">
        <v>10458</v>
      </c>
      <c r="B205" s="178" t="s">
        <v>13496</v>
      </c>
      <c r="C205" s="162"/>
      <c r="D205" s="179"/>
      <c r="E205" s="179"/>
      <c r="F205" s="244">
        <f t="shared" ca="1" si="6"/>
        <v>0</v>
      </c>
      <c r="G205" s="244">
        <f t="shared" ca="1" si="7"/>
        <v>0</v>
      </c>
    </row>
    <row r="206" spans="1:7" ht="15">
      <c r="A206" s="177" t="s">
        <v>10459</v>
      </c>
      <c r="B206" s="178" t="s">
        <v>10460</v>
      </c>
      <c r="C206" s="162"/>
      <c r="D206" s="179"/>
      <c r="E206" s="179"/>
      <c r="F206" s="244">
        <f t="shared" ca="1" si="6"/>
        <v>0</v>
      </c>
      <c r="G206" s="244">
        <f t="shared" ca="1" si="7"/>
        <v>0</v>
      </c>
    </row>
    <row r="207" spans="1:7" ht="15">
      <c r="A207" s="177" t="s">
        <v>10461</v>
      </c>
      <c r="B207" s="178" t="s">
        <v>10271</v>
      </c>
      <c r="C207" s="162"/>
      <c r="D207" s="179"/>
      <c r="E207" s="179"/>
      <c r="F207" s="244">
        <f t="shared" ca="1" si="6"/>
        <v>0</v>
      </c>
      <c r="G207" s="244">
        <f t="shared" ca="1" si="7"/>
        <v>0</v>
      </c>
    </row>
    <row r="208" spans="1:7" ht="15">
      <c r="A208" s="177" t="s">
        <v>10462</v>
      </c>
      <c r="B208" s="178" t="s">
        <v>10463</v>
      </c>
      <c r="C208" s="162"/>
      <c r="D208" s="179">
        <v>11</v>
      </c>
      <c r="E208" s="179">
        <v>32</v>
      </c>
      <c r="F208" s="244">
        <f t="shared" ca="1" si="6"/>
        <v>0</v>
      </c>
      <c r="G208" s="244">
        <f t="shared" ca="1" si="7"/>
        <v>2.9090909090909092</v>
      </c>
    </row>
    <row r="209" spans="1:7" ht="15">
      <c r="A209" s="177" t="s">
        <v>10464</v>
      </c>
      <c r="B209" s="178" t="s">
        <v>10465</v>
      </c>
      <c r="C209" s="162"/>
      <c r="D209" s="179"/>
      <c r="E209" s="179"/>
      <c r="F209" s="244">
        <f t="shared" ca="1" si="6"/>
        <v>0</v>
      </c>
      <c r="G209" s="244">
        <f t="shared" ca="1" si="7"/>
        <v>0</v>
      </c>
    </row>
    <row r="210" spans="1:7" ht="15">
      <c r="A210" s="177" t="s">
        <v>10466</v>
      </c>
      <c r="B210" s="178" t="s">
        <v>10467</v>
      </c>
      <c r="C210" s="162"/>
      <c r="D210" s="179"/>
      <c r="E210" s="179"/>
      <c r="F210" s="244">
        <f t="shared" ca="1" si="6"/>
        <v>0</v>
      </c>
      <c r="G210" s="244">
        <f t="shared" ca="1" si="7"/>
        <v>0</v>
      </c>
    </row>
    <row r="211" spans="1:7" ht="15">
      <c r="A211" s="177" t="s">
        <v>10468</v>
      </c>
      <c r="B211" s="178" t="s">
        <v>10469</v>
      </c>
      <c r="C211" s="162"/>
      <c r="D211" s="179"/>
      <c r="E211" s="179"/>
      <c r="F211" s="244">
        <f t="shared" ca="1" si="6"/>
        <v>0</v>
      </c>
      <c r="G211" s="244">
        <f t="shared" ca="1" si="7"/>
        <v>0</v>
      </c>
    </row>
    <row r="212" spans="1:7" ht="15">
      <c r="A212" s="177" t="s">
        <v>10470</v>
      </c>
      <c r="B212" s="178" t="s">
        <v>10471</v>
      </c>
      <c r="C212" s="162">
        <v>1</v>
      </c>
      <c r="D212" s="179"/>
      <c r="E212" s="179">
        <v>2</v>
      </c>
      <c r="F212" s="244">
        <f t="shared" ca="1" si="6"/>
        <v>2</v>
      </c>
      <c r="G212" s="244">
        <f t="shared" ca="1" si="7"/>
        <v>0</v>
      </c>
    </row>
    <row r="213" spans="1:7" ht="15">
      <c r="A213" s="177" t="s">
        <v>10472</v>
      </c>
      <c r="B213" s="178" t="s">
        <v>10473</v>
      </c>
      <c r="C213" s="162"/>
      <c r="D213" s="179">
        <v>50</v>
      </c>
      <c r="E213" s="179"/>
      <c r="F213" s="244">
        <f t="shared" ca="1" si="6"/>
        <v>0</v>
      </c>
      <c r="G213" s="244">
        <f t="shared" ca="1" si="7"/>
        <v>0</v>
      </c>
    </row>
    <row r="214" spans="1:7" ht="15">
      <c r="A214" s="177" t="s">
        <v>10474</v>
      </c>
      <c r="B214" s="178" t="s">
        <v>10200</v>
      </c>
      <c r="C214" s="162">
        <v>90</v>
      </c>
      <c r="D214" s="179">
        <v>84</v>
      </c>
      <c r="E214" s="179">
        <v>104</v>
      </c>
      <c r="F214" s="244">
        <f t="shared" ca="1" si="6"/>
        <v>1.1555555555555554</v>
      </c>
      <c r="G214" s="244">
        <f t="shared" ca="1" si="7"/>
        <v>1.2380952380952381</v>
      </c>
    </row>
    <row r="215" spans="1:7" ht="15">
      <c r="A215" s="177" t="s">
        <v>10475</v>
      </c>
      <c r="B215" s="178" t="s">
        <v>10476</v>
      </c>
      <c r="C215" s="162">
        <v>56</v>
      </c>
      <c r="D215" s="179">
        <v>64</v>
      </c>
      <c r="E215" s="179">
        <v>73</v>
      </c>
      <c r="F215" s="244">
        <f t="shared" ca="1" si="6"/>
        <v>1.3035714285714286</v>
      </c>
      <c r="G215" s="244">
        <f t="shared" ca="1" si="7"/>
        <v>1.140625</v>
      </c>
    </row>
    <row r="216" spans="1:7" ht="15">
      <c r="A216" s="206" t="s">
        <v>7</v>
      </c>
      <c r="B216" s="178" t="s">
        <v>10182</v>
      </c>
      <c r="C216" s="162"/>
      <c r="D216" s="179"/>
      <c r="E216" s="179"/>
      <c r="F216" s="244">
        <f t="shared" ca="1" si="6"/>
        <v>0</v>
      </c>
      <c r="G216" s="244">
        <f t="shared" ca="1" si="7"/>
        <v>0</v>
      </c>
    </row>
    <row r="217" spans="1:7" ht="15">
      <c r="A217" s="206" t="s">
        <v>8</v>
      </c>
      <c r="B217" s="178" t="s">
        <v>10184</v>
      </c>
      <c r="C217" s="162"/>
      <c r="D217" s="179"/>
      <c r="E217" s="179"/>
      <c r="F217" s="244">
        <f t="shared" ca="1" si="6"/>
        <v>0</v>
      </c>
      <c r="G217" s="244">
        <f t="shared" ca="1" si="7"/>
        <v>0</v>
      </c>
    </row>
    <row r="218" spans="1:7" ht="15">
      <c r="A218" s="206" t="s">
        <v>9</v>
      </c>
      <c r="B218" s="178" t="s">
        <v>10186</v>
      </c>
      <c r="C218" s="162"/>
      <c r="D218" s="179"/>
      <c r="E218" s="179"/>
      <c r="F218" s="244">
        <f t="shared" ca="1" si="6"/>
        <v>0</v>
      </c>
      <c r="G218" s="244">
        <f t="shared" ca="1" si="7"/>
        <v>0</v>
      </c>
    </row>
    <row r="219" spans="1:7" ht="15">
      <c r="A219" s="206" t="s">
        <v>11</v>
      </c>
      <c r="B219" s="178" t="s">
        <v>10200</v>
      </c>
      <c r="C219" s="162"/>
      <c r="D219" s="179"/>
      <c r="E219" s="179"/>
      <c r="F219" s="244">
        <f t="shared" ca="1" si="6"/>
        <v>0</v>
      </c>
      <c r="G219" s="244">
        <f t="shared" ca="1" si="7"/>
        <v>0</v>
      </c>
    </row>
    <row r="220" spans="1:7" ht="15">
      <c r="A220" s="206" t="s">
        <v>12</v>
      </c>
      <c r="B220" s="178" t="s">
        <v>10477</v>
      </c>
      <c r="C220" s="162"/>
      <c r="D220" s="179"/>
      <c r="E220" s="179">
        <v>5</v>
      </c>
      <c r="F220" s="244">
        <f t="shared" ca="1" si="6"/>
        <v>0</v>
      </c>
      <c r="G220" s="244">
        <f t="shared" ca="1" si="7"/>
        <v>0</v>
      </c>
    </row>
    <row r="221" spans="1:7" ht="15">
      <c r="A221" s="206" t="s">
        <v>13</v>
      </c>
      <c r="B221" s="178" t="s">
        <v>10182</v>
      </c>
      <c r="C221" s="162"/>
      <c r="D221" s="179"/>
      <c r="E221" s="179"/>
      <c r="F221" s="244">
        <f t="shared" ca="1" si="6"/>
        <v>0</v>
      </c>
      <c r="G221" s="244">
        <f t="shared" ca="1" si="7"/>
        <v>0</v>
      </c>
    </row>
    <row r="222" spans="1:7" ht="15">
      <c r="A222" s="206" t="s">
        <v>14</v>
      </c>
      <c r="B222" s="178" t="s">
        <v>10184</v>
      </c>
      <c r="C222" s="162"/>
      <c r="D222" s="179"/>
      <c r="E222" s="179"/>
      <c r="F222" s="244">
        <f t="shared" ca="1" si="6"/>
        <v>0</v>
      </c>
      <c r="G222" s="244">
        <f t="shared" ca="1" si="7"/>
        <v>0</v>
      </c>
    </row>
    <row r="223" spans="1:7" ht="15">
      <c r="A223" s="206" t="s">
        <v>15</v>
      </c>
      <c r="B223" s="178" t="s">
        <v>10186</v>
      </c>
      <c r="C223" s="162"/>
      <c r="D223" s="179"/>
      <c r="E223" s="179"/>
      <c r="F223" s="244">
        <f t="shared" ca="1" si="6"/>
        <v>0</v>
      </c>
      <c r="G223" s="244">
        <f t="shared" ca="1" si="7"/>
        <v>0</v>
      </c>
    </row>
    <row r="224" spans="1:7" ht="15">
      <c r="A224" s="206" t="s">
        <v>16</v>
      </c>
      <c r="B224" s="178" t="s">
        <v>10478</v>
      </c>
      <c r="C224" s="162">
        <v>61</v>
      </c>
      <c r="D224" s="179">
        <v>70</v>
      </c>
      <c r="E224" s="179">
        <v>61</v>
      </c>
      <c r="F224" s="244">
        <f t="shared" ca="1" si="6"/>
        <v>1</v>
      </c>
      <c r="G224" s="244">
        <f t="shared" ca="1" si="7"/>
        <v>0.87142857142857144</v>
      </c>
    </row>
    <row r="225" spans="1:7" ht="15">
      <c r="A225" s="206" t="s">
        <v>13497</v>
      </c>
      <c r="B225" s="178" t="s">
        <v>10200</v>
      </c>
      <c r="C225" s="162">
        <v>0</v>
      </c>
      <c r="D225" s="179"/>
      <c r="E225" s="179"/>
      <c r="F225" s="244">
        <f t="shared" ca="1" si="6"/>
        <v>0</v>
      </c>
      <c r="G225" s="244">
        <f t="shared" ca="1" si="7"/>
        <v>0</v>
      </c>
    </row>
    <row r="226" spans="1:7" ht="15">
      <c r="A226" s="177" t="s">
        <v>17</v>
      </c>
      <c r="B226" s="181" t="s">
        <v>10479</v>
      </c>
      <c r="C226" s="162">
        <v>80</v>
      </c>
      <c r="D226" s="179">
        <v>85</v>
      </c>
      <c r="E226" s="179"/>
      <c r="F226" s="244">
        <f t="shared" ca="1" si="6"/>
        <v>0</v>
      </c>
      <c r="G226" s="244">
        <f t="shared" ca="1" si="7"/>
        <v>0</v>
      </c>
    </row>
    <row r="227" spans="1:7" ht="15">
      <c r="A227" s="177" t="s">
        <v>13498</v>
      </c>
      <c r="B227" s="181" t="s">
        <v>10182</v>
      </c>
      <c r="C227" s="162"/>
      <c r="D227" s="179"/>
      <c r="E227" s="179"/>
      <c r="F227" s="244">
        <f t="shared" ca="1" si="6"/>
        <v>0</v>
      </c>
      <c r="G227" s="244">
        <f t="shared" ca="1" si="7"/>
        <v>0</v>
      </c>
    </row>
    <row r="228" spans="1:7" ht="15">
      <c r="A228" s="177" t="s">
        <v>13499</v>
      </c>
      <c r="B228" s="178" t="s">
        <v>10184</v>
      </c>
      <c r="C228" s="162"/>
      <c r="D228" s="179"/>
      <c r="E228" s="179"/>
      <c r="F228" s="244">
        <f t="shared" ca="1" si="6"/>
        <v>0</v>
      </c>
      <c r="G228" s="244">
        <f t="shared" ca="1" si="7"/>
        <v>0</v>
      </c>
    </row>
    <row r="229" spans="1:7" ht="15">
      <c r="A229" s="177" t="s">
        <v>13500</v>
      </c>
      <c r="B229" s="178" t="s">
        <v>10186</v>
      </c>
      <c r="C229" s="162"/>
      <c r="D229" s="179"/>
      <c r="E229" s="179"/>
      <c r="F229" s="244">
        <f t="shared" ca="1" si="6"/>
        <v>0</v>
      </c>
      <c r="G229" s="244">
        <f t="shared" ca="1" si="7"/>
        <v>0</v>
      </c>
    </row>
    <row r="230" spans="1:7" ht="15">
      <c r="A230" s="177" t="s">
        <v>13501</v>
      </c>
      <c r="B230" s="178" t="s">
        <v>10200</v>
      </c>
      <c r="C230" s="162"/>
      <c r="D230" s="179"/>
      <c r="E230" s="179"/>
      <c r="F230" s="244">
        <f t="shared" ca="1" si="6"/>
        <v>0</v>
      </c>
      <c r="G230" s="244">
        <f t="shared" ca="1" si="7"/>
        <v>0</v>
      </c>
    </row>
    <row r="231" spans="1:7" ht="15">
      <c r="A231" s="177" t="s">
        <v>13502</v>
      </c>
      <c r="B231" s="178" t="s">
        <v>13503</v>
      </c>
      <c r="C231" s="162"/>
      <c r="D231" s="179"/>
      <c r="E231" s="179"/>
      <c r="F231" s="244">
        <f t="shared" ca="1" si="6"/>
        <v>0</v>
      </c>
      <c r="G231" s="244">
        <f t="shared" ca="1" si="7"/>
        <v>0</v>
      </c>
    </row>
    <row r="232" spans="1:7" ht="15">
      <c r="A232" s="177" t="s">
        <v>10480</v>
      </c>
      <c r="B232" s="178" t="s">
        <v>10481</v>
      </c>
      <c r="C232" s="162"/>
      <c r="D232" s="179"/>
      <c r="E232" s="179"/>
      <c r="F232" s="244">
        <f t="shared" ca="1" si="6"/>
        <v>0</v>
      </c>
      <c r="G232" s="244">
        <f t="shared" ca="1" si="7"/>
        <v>0</v>
      </c>
    </row>
    <row r="233" spans="1:7" ht="15">
      <c r="A233" s="177" t="s">
        <v>10482</v>
      </c>
      <c r="B233" s="178" t="s">
        <v>9818</v>
      </c>
      <c r="C233" s="162">
        <v>15</v>
      </c>
      <c r="D233" s="179">
        <v>17</v>
      </c>
      <c r="E233" s="179">
        <v>126</v>
      </c>
      <c r="F233" s="244">
        <f t="shared" ca="1" si="6"/>
        <v>8.4</v>
      </c>
      <c r="G233" s="244">
        <f t="shared" ca="1" si="7"/>
        <v>7.4117647058823533</v>
      </c>
    </row>
    <row r="234" spans="1:7" ht="15">
      <c r="A234" s="177" t="s">
        <v>10483</v>
      </c>
      <c r="B234" s="178" t="s">
        <v>10182</v>
      </c>
      <c r="C234" s="162"/>
      <c r="D234" s="179"/>
      <c r="E234" s="179"/>
      <c r="F234" s="244">
        <f t="shared" ca="1" si="6"/>
        <v>0</v>
      </c>
      <c r="G234" s="244">
        <f t="shared" ca="1" si="7"/>
        <v>0</v>
      </c>
    </row>
    <row r="235" spans="1:7" ht="15">
      <c r="A235" s="177" t="s">
        <v>10484</v>
      </c>
      <c r="B235" s="182" t="s">
        <v>10184</v>
      </c>
      <c r="C235" s="162"/>
      <c r="D235" s="179"/>
      <c r="E235" s="179"/>
      <c r="F235" s="244">
        <f t="shared" ca="1" si="6"/>
        <v>0</v>
      </c>
      <c r="G235" s="244">
        <f t="shared" ca="1" si="7"/>
        <v>0</v>
      </c>
    </row>
    <row r="236" spans="1:7" ht="15">
      <c r="A236" s="177" t="s">
        <v>10485</v>
      </c>
      <c r="B236" s="182" t="s">
        <v>10186</v>
      </c>
      <c r="C236" s="162"/>
      <c r="D236" s="179"/>
      <c r="E236" s="179"/>
      <c r="F236" s="244">
        <f t="shared" ca="1" si="6"/>
        <v>0</v>
      </c>
      <c r="G236" s="244">
        <f t="shared" ca="1" si="7"/>
        <v>0</v>
      </c>
    </row>
    <row r="237" spans="1:7" ht="15">
      <c r="A237" s="177" t="s">
        <v>10486</v>
      </c>
      <c r="B237" s="182" t="s">
        <v>10406</v>
      </c>
      <c r="C237" s="162"/>
      <c r="D237" s="179"/>
      <c r="E237" s="179"/>
      <c r="F237" s="244">
        <f t="shared" ca="1" si="6"/>
        <v>0</v>
      </c>
      <c r="G237" s="244">
        <f t="shared" ca="1" si="7"/>
        <v>0</v>
      </c>
    </row>
    <row r="238" spans="1:7" ht="15">
      <c r="A238" s="177" t="s">
        <v>10487</v>
      </c>
      <c r="B238" s="182" t="s">
        <v>10200</v>
      </c>
      <c r="C238" s="162"/>
      <c r="D238" s="179"/>
      <c r="E238" s="179"/>
      <c r="F238" s="244">
        <f t="shared" ca="1" si="6"/>
        <v>0</v>
      </c>
      <c r="G238" s="244">
        <f t="shared" ca="1" si="7"/>
        <v>0</v>
      </c>
    </row>
    <row r="239" spans="1:7" ht="15">
      <c r="A239" s="177" t="s">
        <v>10488</v>
      </c>
      <c r="B239" s="182" t="s">
        <v>10489</v>
      </c>
      <c r="C239" s="162"/>
      <c r="D239" s="179"/>
      <c r="E239" s="179"/>
      <c r="F239" s="244">
        <f t="shared" ca="1" si="6"/>
        <v>0</v>
      </c>
      <c r="G239" s="244">
        <f t="shared" ca="1" si="7"/>
        <v>0</v>
      </c>
    </row>
    <row r="240" spans="1:7" ht="15">
      <c r="A240" s="177" t="s">
        <v>10490</v>
      </c>
      <c r="B240" s="182" t="s">
        <v>10491</v>
      </c>
      <c r="C240" s="162"/>
      <c r="D240" s="179"/>
      <c r="E240" s="179"/>
      <c r="F240" s="244">
        <f t="shared" ca="1" si="6"/>
        <v>0</v>
      </c>
      <c r="G240" s="244">
        <f t="shared" ca="1" si="7"/>
        <v>0</v>
      </c>
    </row>
    <row r="241" spans="1:7" ht="15">
      <c r="A241" s="177" t="s">
        <v>10492</v>
      </c>
      <c r="B241" s="182" t="s">
        <v>10493</v>
      </c>
      <c r="C241" s="162"/>
      <c r="D241" s="179"/>
      <c r="E241" s="179"/>
      <c r="F241" s="244">
        <f t="shared" ca="1" si="6"/>
        <v>0</v>
      </c>
      <c r="G241" s="244">
        <f t="shared" ca="1" si="7"/>
        <v>0</v>
      </c>
    </row>
    <row r="242" spans="1:7" ht="15">
      <c r="A242" s="177" t="s">
        <v>10494</v>
      </c>
      <c r="B242" s="181" t="s">
        <v>10495</v>
      </c>
      <c r="C242" s="162"/>
      <c r="D242" s="179"/>
      <c r="E242" s="179"/>
      <c r="F242" s="244">
        <f t="shared" ca="1" si="6"/>
        <v>0</v>
      </c>
      <c r="G242" s="244">
        <f t="shared" ca="1" si="7"/>
        <v>0</v>
      </c>
    </row>
    <row r="243" spans="1:7" ht="15">
      <c r="A243" s="177" t="s">
        <v>10496</v>
      </c>
      <c r="B243" s="178" t="s">
        <v>9826</v>
      </c>
      <c r="C243" s="162"/>
      <c r="D243" s="179"/>
      <c r="E243" s="179"/>
      <c r="F243" s="244">
        <f t="shared" ca="1" si="6"/>
        <v>0</v>
      </c>
      <c r="G243" s="244">
        <f t="shared" ca="1" si="7"/>
        <v>0</v>
      </c>
    </row>
    <row r="244" spans="1:7" ht="15">
      <c r="A244" s="177" t="s">
        <v>10497</v>
      </c>
      <c r="B244" s="178" t="s">
        <v>10498</v>
      </c>
      <c r="C244" s="162"/>
      <c r="D244" s="179"/>
      <c r="E244" s="179"/>
      <c r="F244" s="244">
        <f t="shared" ca="1" si="6"/>
        <v>0</v>
      </c>
      <c r="G244" s="244">
        <f t="shared" ca="1" si="7"/>
        <v>0</v>
      </c>
    </row>
    <row r="245" spans="1:7" ht="15">
      <c r="A245" s="177" t="s">
        <v>10499</v>
      </c>
      <c r="B245" s="178" t="s">
        <v>10500</v>
      </c>
      <c r="C245" s="162"/>
      <c r="D245" s="179"/>
      <c r="E245" s="179"/>
      <c r="F245" s="244">
        <f t="shared" ca="1" si="6"/>
        <v>0</v>
      </c>
      <c r="G245" s="244">
        <f t="shared" ca="1" si="7"/>
        <v>0</v>
      </c>
    </row>
    <row r="246" spans="1:7" ht="15">
      <c r="A246" s="177" t="s">
        <v>10501</v>
      </c>
      <c r="B246" s="181" t="s">
        <v>10502</v>
      </c>
      <c r="C246" s="162"/>
      <c r="D246" s="179"/>
      <c r="E246" s="179"/>
      <c r="F246" s="244">
        <f t="shared" ca="1" si="6"/>
        <v>0</v>
      </c>
      <c r="G246" s="244">
        <f t="shared" ca="1" si="7"/>
        <v>0</v>
      </c>
    </row>
    <row r="247" spans="1:7" ht="15">
      <c r="A247" s="177" t="s">
        <v>10503</v>
      </c>
      <c r="B247" s="181" t="s">
        <v>10504</v>
      </c>
      <c r="C247" s="162"/>
      <c r="D247" s="179"/>
      <c r="E247" s="179"/>
      <c r="F247" s="244">
        <f t="shared" ca="1" si="6"/>
        <v>0</v>
      </c>
      <c r="G247" s="244">
        <f t="shared" ca="1" si="7"/>
        <v>0</v>
      </c>
    </row>
    <row r="248" spans="1:7" ht="15">
      <c r="A248" s="185" t="s">
        <v>10505</v>
      </c>
      <c r="B248" s="181" t="s">
        <v>10506</v>
      </c>
      <c r="C248" s="162"/>
      <c r="D248" s="179"/>
      <c r="E248" s="179"/>
      <c r="F248" s="244">
        <f t="shared" ca="1" si="6"/>
        <v>0</v>
      </c>
      <c r="G248" s="244">
        <f t="shared" ca="1" si="7"/>
        <v>0</v>
      </c>
    </row>
    <row r="249" spans="1:7" ht="15">
      <c r="A249" s="177" t="s">
        <v>10507</v>
      </c>
      <c r="B249" s="182" t="s">
        <v>10508</v>
      </c>
      <c r="C249" s="162"/>
      <c r="D249" s="179"/>
      <c r="E249" s="179"/>
      <c r="F249" s="244">
        <f t="shared" ca="1" si="6"/>
        <v>0</v>
      </c>
      <c r="G249" s="244">
        <f t="shared" ca="1" si="7"/>
        <v>0</v>
      </c>
    </row>
    <row r="250" spans="1:7" ht="15">
      <c r="A250" s="177" t="s">
        <v>10509</v>
      </c>
      <c r="B250" s="178" t="s">
        <v>10510</v>
      </c>
      <c r="C250" s="162"/>
      <c r="D250" s="179"/>
      <c r="E250" s="179"/>
      <c r="F250" s="244">
        <f t="shared" ca="1" si="6"/>
        <v>0</v>
      </c>
      <c r="G250" s="244">
        <f t="shared" ca="1" si="7"/>
        <v>0</v>
      </c>
    </row>
    <row r="251" spans="1:7" ht="15">
      <c r="A251" s="177" t="s">
        <v>10511</v>
      </c>
      <c r="B251" s="178" t="s">
        <v>10512</v>
      </c>
      <c r="C251" s="162"/>
      <c r="D251" s="179"/>
      <c r="E251" s="179"/>
      <c r="F251" s="244">
        <f t="shared" ca="1" si="6"/>
        <v>0</v>
      </c>
      <c r="G251" s="244">
        <f t="shared" ca="1" si="7"/>
        <v>0</v>
      </c>
    </row>
    <row r="252" spans="1:7" ht="15">
      <c r="A252" s="177" t="s">
        <v>10513</v>
      </c>
      <c r="B252" s="181" t="s">
        <v>10514</v>
      </c>
      <c r="C252" s="162"/>
      <c r="D252" s="179"/>
      <c r="E252" s="179"/>
      <c r="F252" s="244">
        <f t="shared" ca="1" si="6"/>
        <v>0</v>
      </c>
      <c r="G252" s="244">
        <f t="shared" ca="1" si="7"/>
        <v>0</v>
      </c>
    </row>
    <row r="253" spans="1:7" ht="15">
      <c r="A253" s="177" t="s">
        <v>10515</v>
      </c>
      <c r="B253" s="181" t="s">
        <v>9832</v>
      </c>
      <c r="C253" s="162"/>
      <c r="D253" s="179"/>
      <c r="E253" s="179"/>
      <c r="F253" s="244">
        <f t="shared" ca="1" si="6"/>
        <v>0</v>
      </c>
      <c r="G253" s="244">
        <f t="shared" ca="1" si="7"/>
        <v>0</v>
      </c>
    </row>
    <row r="254" spans="1:7" ht="15">
      <c r="A254" s="177" t="s">
        <v>10516</v>
      </c>
      <c r="B254" s="184" t="s">
        <v>10517</v>
      </c>
      <c r="C254" s="162"/>
      <c r="D254" s="179"/>
      <c r="E254" s="179"/>
      <c r="F254" s="244">
        <f t="shared" ca="1" si="6"/>
        <v>0</v>
      </c>
      <c r="G254" s="244">
        <f t="shared" ca="1" si="7"/>
        <v>0</v>
      </c>
    </row>
    <row r="255" spans="1:7" ht="15">
      <c r="A255" s="177" t="s">
        <v>10518</v>
      </c>
      <c r="B255" s="181" t="s">
        <v>10519</v>
      </c>
      <c r="C255" s="162"/>
      <c r="D255" s="179"/>
      <c r="E255" s="179"/>
      <c r="F255" s="244">
        <f t="shared" ca="1" si="6"/>
        <v>0</v>
      </c>
      <c r="G255" s="244">
        <f t="shared" ca="1" si="7"/>
        <v>0</v>
      </c>
    </row>
    <row r="256" spans="1:7" ht="15">
      <c r="A256" s="177" t="s">
        <v>10520</v>
      </c>
      <c r="B256" s="181" t="s">
        <v>10521</v>
      </c>
      <c r="C256" s="162"/>
      <c r="D256" s="179"/>
      <c r="E256" s="179"/>
      <c r="F256" s="244">
        <f t="shared" ca="1" si="6"/>
        <v>0</v>
      </c>
      <c r="G256" s="244">
        <f t="shared" ca="1" si="7"/>
        <v>0</v>
      </c>
    </row>
    <row r="257" spans="1:7" ht="15">
      <c r="A257" s="177" t="s">
        <v>10522</v>
      </c>
      <c r="B257" s="181" t="s">
        <v>10125</v>
      </c>
      <c r="C257" s="162"/>
      <c r="D257" s="179"/>
      <c r="E257" s="179"/>
      <c r="F257" s="244">
        <f t="shared" ca="1" si="6"/>
        <v>0</v>
      </c>
      <c r="G257" s="244">
        <f t="shared" ca="1" si="7"/>
        <v>0</v>
      </c>
    </row>
    <row r="258" spans="1:7" ht="15">
      <c r="A258" s="177" t="s">
        <v>10523</v>
      </c>
      <c r="B258" s="181" t="s">
        <v>10182</v>
      </c>
      <c r="C258" s="162"/>
      <c r="D258" s="179"/>
      <c r="E258" s="179"/>
      <c r="F258" s="244">
        <f t="shared" ca="1" si="6"/>
        <v>0</v>
      </c>
      <c r="G258" s="244">
        <f t="shared" ca="1" si="7"/>
        <v>0</v>
      </c>
    </row>
    <row r="259" spans="1:7" ht="15">
      <c r="A259" s="177" t="s">
        <v>10524</v>
      </c>
      <c r="B259" s="181" t="s">
        <v>10184</v>
      </c>
      <c r="C259" s="162"/>
      <c r="D259" s="179"/>
      <c r="E259" s="179"/>
      <c r="F259" s="244">
        <f t="shared" ca="1" si="6"/>
        <v>0</v>
      </c>
      <c r="G259" s="244">
        <f t="shared" ca="1" si="7"/>
        <v>0</v>
      </c>
    </row>
    <row r="260" spans="1:7" ht="15">
      <c r="A260" s="177" t="s">
        <v>10525</v>
      </c>
      <c r="B260" s="178" t="s">
        <v>10186</v>
      </c>
      <c r="C260" s="162"/>
      <c r="D260" s="179"/>
      <c r="E260" s="179"/>
      <c r="F260" s="244">
        <f t="shared" ca="1" si="6"/>
        <v>0</v>
      </c>
      <c r="G260" s="244">
        <f t="shared" ca="1" si="7"/>
        <v>0</v>
      </c>
    </row>
    <row r="261" spans="1:7" ht="15">
      <c r="A261" s="177" t="s">
        <v>10526</v>
      </c>
      <c r="B261" s="178" t="s">
        <v>10200</v>
      </c>
      <c r="C261" s="162"/>
      <c r="D261" s="179"/>
      <c r="E261" s="179"/>
      <c r="F261" s="244">
        <f t="shared" ca="1" si="6"/>
        <v>0</v>
      </c>
      <c r="G261" s="244">
        <f t="shared" ca="1" si="7"/>
        <v>0</v>
      </c>
    </row>
    <row r="262" spans="1:7" ht="15">
      <c r="A262" s="177" t="s">
        <v>10527</v>
      </c>
      <c r="B262" s="181" t="s">
        <v>10528</v>
      </c>
      <c r="C262" s="162"/>
      <c r="D262" s="179"/>
      <c r="E262" s="179"/>
      <c r="F262" s="244">
        <f t="shared" ca="1" si="6"/>
        <v>0</v>
      </c>
      <c r="G262" s="244">
        <f t="shared" ca="1" si="7"/>
        <v>0</v>
      </c>
    </row>
    <row r="263" spans="1:7" ht="15">
      <c r="A263" s="177" t="s">
        <v>10529</v>
      </c>
      <c r="B263" s="182" t="s">
        <v>9838</v>
      </c>
      <c r="C263" s="162"/>
      <c r="D263" s="179"/>
      <c r="E263" s="179"/>
      <c r="F263" s="244">
        <f t="shared" ca="1" si="6"/>
        <v>0</v>
      </c>
      <c r="G263" s="244">
        <f t="shared" ca="1" si="7"/>
        <v>0</v>
      </c>
    </row>
    <row r="264" spans="1:7" ht="15">
      <c r="A264" s="177" t="s">
        <v>10530</v>
      </c>
      <c r="B264" s="178" t="s">
        <v>10531</v>
      </c>
      <c r="C264" s="162"/>
      <c r="D264" s="179"/>
      <c r="E264" s="179"/>
      <c r="F264" s="244">
        <f t="shared" ca="1" si="6"/>
        <v>0</v>
      </c>
      <c r="G264" s="244">
        <f t="shared" ca="1" si="7"/>
        <v>0</v>
      </c>
    </row>
    <row r="265" spans="1:7" ht="15">
      <c r="A265" s="177" t="s">
        <v>10532</v>
      </c>
      <c r="B265" s="178" t="s">
        <v>10533</v>
      </c>
      <c r="C265" s="162"/>
      <c r="D265" s="179"/>
      <c r="E265" s="179"/>
      <c r="F265" s="244">
        <f t="shared" ca="1" si="6"/>
        <v>0</v>
      </c>
      <c r="G265" s="244">
        <f t="shared" ca="1" si="7"/>
        <v>0</v>
      </c>
    </row>
    <row r="266" spans="1:7" ht="15">
      <c r="A266" s="177" t="s">
        <v>10534</v>
      </c>
      <c r="B266" s="178" t="s">
        <v>10535</v>
      </c>
      <c r="C266" s="162"/>
      <c r="D266" s="179"/>
      <c r="E266" s="179"/>
      <c r="F266" s="244">
        <f t="shared" ref="F266:F329" ca="1" si="8">IFERROR(OFFSET(F266,0,-1)/OFFSET(F266,0,-3),)</f>
        <v>0</v>
      </c>
      <c r="G266" s="244">
        <f t="shared" ref="G266:G329" ca="1" si="9">IFERROR(OFFSET(F266,0,-1)/OFFSET(F266,0,-2),)</f>
        <v>0</v>
      </c>
    </row>
    <row r="267" spans="1:7" ht="15">
      <c r="A267" s="177" t="s">
        <v>10536</v>
      </c>
      <c r="B267" s="181" t="s">
        <v>9844</v>
      </c>
      <c r="C267" s="162"/>
      <c r="D267" s="179"/>
      <c r="E267" s="179"/>
      <c r="F267" s="244">
        <f t="shared" ca="1" si="8"/>
        <v>0</v>
      </c>
      <c r="G267" s="244">
        <f t="shared" ca="1" si="9"/>
        <v>0</v>
      </c>
    </row>
    <row r="268" spans="1:7" ht="15">
      <c r="A268" s="177" t="s">
        <v>10537</v>
      </c>
      <c r="B268" s="181" t="s">
        <v>9846</v>
      </c>
      <c r="C268" s="162"/>
      <c r="D268" s="179"/>
      <c r="E268" s="179"/>
      <c r="F268" s="244">
        <f t="shared" ca="1" si="8"/>
        <v>0</v>
      </c>
      <c r="G268" s="244">
        <f t="shared" ca="1" si="9"/>
        <v>0</v>
      </c>
    </row>
    <row r="269" spans="1:7" ht="15">
      <c r="A269" s="177" t="s">
        <v>10538</v>
      </c>
      <c r="B269" s="181" t="s">
        <v>10539</v>
      </c>
      <c r="C269" s="162"/>
      <c r="D269" s="179"/>
      <c r="E269" s="179"/>
      <c r="F269" s="244">
        <f t="shared" ca="1" si="8"/>
        <v>0</v>
      </c>
      <c r="G269" s="244">
        <f t="shared" ca="1" si="9"/>
        <v>0</v>
      </c>
    </row>
    <row r="270" spans="1:7" ht="15">
      <c r="A270" s="177" t="s">
        <v>10540</v>
      </c>
      <c r="B270" s="181" t="s">
        <v>10541</v>
      </c>
      <c r="C270" s="162"/>
      <c r="D270" s="179"/>
      <c r="E270" s="179"/>
      <c r="F270" s="244">
        <f t="shared" ca="1" si="8"/>
        <v>0</v>
      </c>
      <c r="G270" s="244">
        <f t="shared" ca="1" si="9"/>
        <v>0</v>
      </c>
    </row>
    <row r="271" spans="1:7" ht="15">
      <c r="A271" s="177" t="s">
        <v>10542</v>
      </c>
      <c r="B271" s="178" t="s">
        <v>10543</v>
      </c>
      <c r="C271" s="162">
        <v>121</v>
      </c>
      <c r="D271" s="179">
        <v>114</v>
      </c>
      <c r="E271" s="179">
        <v>82</v>
      </c>
      <c r="F271" s="244">
        <f t="shared" ca="1" si="8"/>
        <v>0.6776859504132231</v>
      </c>
      <c r="G271" s="244">
        <f t="shared" ca="1" si="9"/>
        <v>0.7192982456140351</v>
      </c>
    </row>
    <row r="272" spans="1:7" ht="15">
      <c r="A272" s="177" t="s">
        <v>10544</v>
      </c>
      <c r="B272" s="178" t="s">
        <v>10545</v>
      </c>
      <c r="C272" s="162"/>
      <c r="D272" s="179"/>
      <c r="E272" s="179"/>
      <c r="F272" s="244">
        <f t="shared" ca="1" si="8"/>
        <v>0</v>
      </c>
      <c r="G272" s="244">
        <f t="shared" ca="1" si="9"/>
        <v>0</v>
      </c>
    </row>
    <row r="273" spans="1:7" ht="15">
      <c r="A273" s="177" t="s">
        <v>10546</v>
      </c>
      <c r="B273" s="184" t="s">
        <v>10547</v>
      </c>
      <c r="C273" s="162">
        <v>245</v>
      </c>
      <c r="D273" s="179">
        <v>499</v>
      </c>
      <c r="E273" s="179">
        <v>169</v>
      </c>
      <c r="F273" s="244">
        <f t="shared" ca="1" si="8"/>
        <v>0.68979591836734699</v>
      </c>
      <c r="G273" s="244">
        <f t="shared" ca="1" si="9"/>
        <v>0.33867735470941884</v>
      </c>
    </row>
    <row r="274" spans="1:7" ht="15">
      <c r="A274" s="177" t="s">
        <v>10548</v>
      </c>
      <c r="B274" s="181" t="s">
        <v>10549</v>
      </c>
      <c r="C274" s="162"/>
      <c r="D274" s="179"/>
      <c r="E274" s="179"/>
      <c r="F274" s="244">
        <f t="shared" ca="1" si="8"/>
        <v>0</v>
      </c>
      <c r="G274" s="244">
        <f t="shared" ca="1" si="9"/>
        <v>0</v>
      </c>
    </row>
    <row r="275" spans="1:7" ht="15">
      <c r="A275" s="177" t="s">
        <v>10550</v>
      </c>
      <c r="B275" s="178" t="s">
        <v>10551</v>
      </c>
      <c r="C275" s="162"/>
      <c r="D275" s="179">
        <v>5</v>
      </c>
      <c r="E275" s="179"/>
      <c r="F275" s="244">
        <f t="shared" ca="1" si="8"/>
        <v>0</v>
      </c>
      <c r="G275" s="244">
        <f t="shared" ca="1" si="9"/>
        <v>0</v>
      </c>
    </row>
    <row r="276" spans="1:7" ht="15">
      <c r="A276" s="177" t="s">
        <v>10552</v>
      </c>
      <c r="B276" s="178" t="s">
        <v>9850</v>
      </c>
      <c r="C276" s="162">
        <v>129</v>
      </c>
      <c r="D276" s="179">
        <v>100</v>
      </c>
      <c r="E276" s="179">
        <v>152</v>
      </c>
      <c r="F276" s="244">
        <f t="shared" ca="1" si="8"/>
        <v>1.1782945736434109</v>
      </c>
      <c r="G276" s="244">
        <f t="shared" ca="1" si="9"/>
        <v>1.52</v>
      </c>
    </row>
    <row r="277" spans="1:7" ht="15">
      <c r="A277" s="177" t="s">
        <v>10553</v>
      </c>
      <c r="B277" s="178" t="s">
        <v>9854</v>
      </c>
      <c r="C277" s="162"/>
      <c r="D277" s="179"/>
      <c r="E277" s="179"/>
      <c r="F277" s="244">
        <f t="shared" ca="1" si="8"/>
        <v>0</v>
      </c>
      <c r="G277" s="244">
        <f t="shared" ca="1" si="9"/>
        <v>0</v>
      </c>
    </row>
    <row r="278" spans="1:7" ht="15">
      <c r="A278" s="177" t="s">
        <v>10554</v>
      </c>
      <c r="B278" s="181" t="s">
        <v>10555</v>
      </c>
      <c r="C278" s="162"/>
      <c r="D278" s="179"/>
      <c r="E278" s="179"/>
      <c r="F278" s="244">
        <f t="shared" ca="1" si="8"/>
        <v>0</v>
      </c>
      <c r="G278" s="244">
        <f t="shared" ca="1" si="9"/>
        <v>0</v>
      </c>
    </row>
    <row r="279" spans="1:7" ht="15">
      <c r="A279" s="177" t="s">
        <v>10556</v>
      </c>
      <c r="B279" s="184" t="s">
        <v>10182</v>
      </c>
      <c r="C279" s="162">
        <v>2932</v>
      </c>
      <c r="D279" s="179">
        <v>2937</v>
      </c>
      <c r="E279" s="179">
        <v>3120</v>
      </c>
      <c r="F279" s="244">
        <f t="shared" ca="1" si="8"/>
        <v>1.0641200545702592</v>
      </c>
      <c r="G279" s="244">
        <f t="shared" ca="1" si="9"/>
        <v>1.062308478038815</v>
      </c>
    </row>
    <row r="280" spans="1:7" ht="15">
      <c r="A280" s="177" t="s">
        <v>10557</v>
      </c>
      <c r="B280" s="181" t="s">
        <v>10184</v>
      </c>
      <c r="C280" s="162"/>
      <c r="D280" s="179"/>
      <c r="E280" s="179"/>
      <c r="F280" s="244">
        <f t="shared" ca="1" si="8"/>
        <v>0</v>
      </c>
      <c r="G280" s="244">
        <f t="shared" ca="1" si="9"/>
        <v>0</v>
      </c>
    </row>
    <row r="281" spans="1:7" ht="15">
      <c r="A281" s="177" t="s">
        <v>10558</v>
      </c>
      <c r="B281" s="182" t="s">
        <v>10186</v>
      </c>
      <c r="C281" s="162"/>
      <c r="D281" s="179"/>
      <c r="E281" s="179"/>
      <c r="F281" s="244">
        <f t="shared" ca="1" si="8"/>
        <v>0</v>
      </c>
      <c r="G281" s="244">
        <f t="shared" ca="1" si="9"/>
        <v>0</v>
      </c>
    </row>
    <row r="282" spans="1:7" ht="15">
      <c r="A282" s="177" t="s">
        <v>10559</v>
      </c>
      <c r="B282" s="178" t="s">
        <v>10271</v>
      </c>
      <c r="C282" s="162"/>
      <c r="D282" s="179"/>
      <c r="E282" s="179"/>
      <c r="F282" s="244">
        <f t="shared" ca="1" si="8"/>
        <v>0</v>
      </c>
      <c r="G282" s="244">
        <f t="shared" ca="1" si="9"/>
        <v>0</v>
      </c>
    </row>
    <row r="283" spans="1:7" ht="15">
      <c r="A283" s="177" t="s">
        <v>10560</v>
      </c>
      <c r="B283" s="178" t="s">
        <v>10561</v>
      </c>
      <c r="C283" s="162">
        <v>248</v>
      </c>
      <c r="D283" s="179">
        <v>243</v>
      </c>
      <c r="E283" s="179">
        <v>257</v>
      </c>
      <c r="F283" s="244">
        <f t="shared" ca="1" si="8"/>
        <v>1.0362903225806452</v>
      </c>
      <c r="G283" s="244">
        <f t="shared" ca="1" si="9"/>
        <v>1.0576131687242798</v>
      </c>
    </row>
    <row r="284" spans="1:7" ht="15">
      <c r="A284" s="177" t="s">
        <v>10562</v>
      </c>
      <c r="B284" s="181" t="s">
        <v>10563</v>
      </c>
      <c r="C284" s="162"/>
      <c r="D284" s="179"/>
      <c r="E284" s="179"/>
      <c r="F284" s="244">
        <f t="shared" ca="1" si="8"/>
        <v>0</v>
      </c>
      <c r="G284" s="244">
        <f t="shared" ca="1" si="9"/>
        <v>0</v>
      </c>
    </row>
    <row r="285" spans="1:7" ht="15">
      <c r="A285" s="177" t="s">
        <v>10564</v>
      </c>
      <c r="B285" s="181" t="s">
        <v>10565</v>
      </c>
      <c r="C285" s="162"/>
      <c r="D285" s="179"/>
      <c r="E285" s="179"/>
      <c r="F285" s="244">
        <f t="shared" ca="1" si="8"/>
        <v>0</v>
      </c>
      <c r="G285" s="244">
        <f t="shared" ca="1" si="9"/>
        <v>0</v>
      </c>
    </row>
    <row r="286" spans="1:7" ht="15">
      <c r="A286" s="177" t="s">
        <v>10566</v>
      </c>
      <c r="B286" s="181" t="s">
        <v>10567</v>
      </c>
      <c r="C286" s="162"/>
      <c r="D286" s="179"/>
      <c r="E286" s="179"/>
      <c r="F286" s="244">
        <f t="shared" ca="1" si="8"/>
        <v>0</v>
      </c>
      <c r="G286" s="244">
        <f t="shared" ca="1" si="9"/>
        <v>0</v>
      </c>
    </row>
    <row r="287" spans="1:7" ht="15">
      <c r="A287" s="177" t="s">
        <v>10568</v>
      </c>
      <c r="B287" s="181" t="s">
        <v>10200</v>
      </c>
      <c r="C287" s="162"/>
      <c r="D287" s="179"/>
      <c r="E287" s="179"/>
      <c r="F287" s="244">
        <f t="shared" ca="1" si="8"/>
        <v>0</v>
      </c>
      <c r="G287" s="244">
        <f t="shared" ca="1" si="9"/>
        <v>0</v>
      </c>
    </row>
    <row r="288" spans="1:7" ht="15">
      <c r="A288" s="177" t="s">
        <v>10569</v>
      </c>
      <c r="B288" s="181" t="s">
        <v>10570</v>
      </c>
      <c r="C288" s="162">
        <v>5883</v>
      </c>
      <c r="D288" s="179">
        <v>3284</v>
      </c>
      <c r="E288" s="179">
        <v>7711</v>
      </c>
      <c r="F288" s="244">
        <f t="shared" ca="1" si="8"/>
        <v>1.3107258201597825</v>
      </c>
      <c r="G288" s="244">
        <f t="shared" ca="1" si="9"/>
        <v>2.348051157125457</v>
      </c>
    </row>
    <row r="289" spans="1:7" ht="15">
      <c r="A289" s="177" t="s">
        <v>10571</v>
      </c>
      <c r="B289" s="178" t="s">
        <v>10182</v>
      </c>
      <c r="C289" s="162">
        <v>19</v>
      </c>
      <c r="D289" s="179">
        <v>29</v>
      </c>
      <c r="E289" s="179"/>
      <c r="F289" s="244">
        <f t="shared" ca="1" si="8"/>
        <v>0</v>
      </c>
      <c r="G289" s="244">
        <f t="shared" ca="1" si="9"/>
        <v>0</v>
      </c>
    </row>
    <row r="290" spans="1:7" ht="15">
      <c r="A290" s="177" t="s">
        <v>10572</v>
      </c>
      <c r="B290" s="178" t="s">
        <v>10184</v>
      </c>
      <c r="C290" s="162"/>
      <c r="D290" s="179"/>
      <c r="E290" s="179"/>
      <c r="F290" s="244">
        <f t="shared" ca="1" si="8"/>
        <v>0</v>
      </c>
      <c r="G290" s="244">
        <f t="shared" ca="1" si="9"/>
        <v>0</v>
      </c>
    </row>
    <row r="291" spans="1:7" ht="15">
      <c r="A291" s="177" t="s">
        <v>10573</v>
      </c>
      <c r="B291" s="181" t="s">
        <v>10186</v>
      </c>
      <c r="C291" s="162"/>
      <c r="D291" s="179"/>
      <c r="E291" s="179"/>
      <c r="F291" s="244">
        <f t="shared" ca="1" si="8"/>
        <v>0</v>
      </c>
      <c r="G291" s="244">
        <f t="shared" ca="1" si="9"/>
        <v>0</v>
      </c>
    </row>
    <row r="292" spans="1:7" ht="15">
      <c r="A292" s="177" t="s">
        <v>10574</v>
      </c>
      <c r="B292" s="181" t="s">
        <v>10575</v>
      </c>
      <c r="C292" s="162"/>
      <c r="D292" s="179"/>
      <c r="E292" s="179"/>
      <c r="F292" s="244">
        <f t="shared" ca="1" si="8"/>
        <v>0</v>
      </c>
      <c r="G292" s="244">
        <f t="shared" ca="1" si="9"/>
        <v>0</v>
      </c>
    </row>
    <row r="293" spans="1:7" ht="15">
      <c r="A293" s="177" t="s">
        <v>10576</v>
      </c>
      <c r="B293" s="181" t="s">
        <v>10200</v>
      </c>
      <c r="C293" s="162"/>
      <c r="D293" s="179"/>
      <c r="E293" s="179"/>
      <c r="F293" s="244">
        <f t="shared" ca="1" si="8"/>
        <v>0</v>
      </c>
      <c r="G293" s="244">
        <f t="shared" ca="1" si="9"/>
        <v>0</v>
      </c>
    </row>
    <row r="294" spans="1:7" ht="15">
      <c r="A294" s="177" t="s">
        <v>10577</v>
      </c>
      <c r="B294" s="182" t="s">
        <v>10578</v>
      </c>
      <c r="C294" s="162"/>
      <c r="D294" s="179"/>
      <c r="E294" s="179">
        <v>24</v>
      </c>
      <c r="F294" s="244">
        <f t="shared" ca="1" si="8"/>
        <v>0</v>
      </c>
      <c r="G294" s="244">
        <f t="shared" ca="1" si="9"/>
        <v>0</v>
      </c>
    </row>
    <row r="295" spans="1:7" ht="15">
      <c r="A295" s="177" t="s">
        <v>10579</v>
      </c>
      <c r="B295" s="178" t="s">
        <v>10182</v>
      </c>
      <c r="C295" s="162"/>
      <c r="D295" s="179"/>
      <c r="E295" s="179"/>
      <c r="F295" s="244">
        <f t="shared" ca="1" si="8"/>
        <v>0</v>
      </c>
      <c r="G295" s="244">
        <f t="shared" ca="1" si="9"/>
        <v>0</v>
      </c>
    </row>
    <row r="296" spans="1:7" ht="15">
      <c r="A296" s="177" t="s">
        <v>10580</v>
      </c>
      <c r="B296" s="178" t="s">
        <v>10184</v>
      </c>
      <c r="C296" s="162"/>
      <c r="D296" s="179"/>
      <c r="E296" s="179"/>
      <c r="F296" s="244">
        <f t="shared" ca="1" si="8"/>
        <v>0</v>
      </c>
      <c r="G296" s="244">
        <f t="shared" ca="1" si="9"/>
        <v>0</v>
      </c>
    </row>
    <row r="297" spans="1:7" ht="15">
      <c r="A297" s="177" t="s">
        <v>10581</v>
      </c>
      <c r="B297" s="178" t="s">
        <v>10186</v>
      </c>
      <c r="C297" s="162"/>
      <c r="D297" s="179"/>
      <c r="E297" s="179"/>
      <c r="F297" s="244">
        <f t="shared" ca="1" si="8"/>
        <v>0</v>
      </c>
      <c r="G297" s="244">
        <f t="shared" ca="1" si="9"/>
        <v>0</v>
      </c>
    </row>
    <row r="298" spans="1:7" ht="15">
      <c r="A298" s="177" t="s">
        <v>10582</v>
      </c>
      <c r="B298" s="181" t="s">
        <v>10583</v>
      </c>
      <c r="C298" s="162"/>
      <c r="D298" s="179"/>
      <c r="E298" s="179"/>
      <c r="F298" s="244">
        <f t="shared" ca="1" si="8"/>
        <v>0</v>
      </c>
      <c r="G298" s="244">
        <f t="shared" ca="1" si="9"/>
        <v>0</v>
      </c>
    </row>
    <row r="299" spans="1:7" ht="15">
      <c r="A299" s="177" t="s">
        <v>10584</v>
      </c>
      <c r="B299" s="181" t="s">
        <v>10585</v>
      </c>
      <c r="C299" s="162"/>
      <c r="D299" s="179"/>
      <c r="E299" s="179"/>
      <c r="F299" s="244">
        <f t="shared" ca="1" si="8"/>
        <v>0</v>
      </c>
      <c r="G299" s="244">
        <f t="shared" ca="1" si="9"/>
        <v>0</v>
      </c>
    </row>
    <row r="300" spans="1:7" ht="15">
      <c r="A300" s="177" t="s">
        <v>10586</v>
      </c>
      <c r="B300" s="184" t="s">
        <v>10200</v>
      </c>
      <c r="C300" s="162"/>
      <c r="D300" s="179"/>
      <c r="E300" s="179"/>
      <c r="F300" s="244">
        <f t="shared" ca="1" si="8"/>
        <v>0</v>
      </c>
      <c r="G300" s="244">
        <f t="shared" ca="1" si="9"/>
        <v>0</v>
      </c>
    </row>
    <row r="301" spans="1:7" ht="15">
      <c r="A301" s="177" t="s">
        <v>10587</v>
      </c>
      <c r="B301" s="183" t="s">
        <v>10588</v>
      </c>
      <c r="C301" s="162"/>
      <c r="D301" s="179"/>
      <c r="E301" s="179"/>
      <c r="F301" s="244">
        <f t="shared" ca="1" si="8"/>
        <v>0</v>
      </c>
      <c r="G301" s="244">
        <f t="shared" ca="1" si="9"/>
        <v>0</v>
      </c>
    </row>
    <row r="302" spans="1:7" ht="15">
      <c r="A302" s="177" t="s">
        <v>10589</v>
      </c>
      <c r="B302" s="178" t="s">
        <v>10182</v>
      </c>
      <c r="C302" s="162"/>
      <c r="D302" s="179"/>
      <c r="E302" s="179"/>
      <c r="F302" s="244">
        <f t="shared" ca="1" si="8"/>
        <v>0</v>
      </c>
      <c r="G302" s="244">
        <f t="shared" ca="1" si="9"/>
        <v>0</v>
      </c>
    </row>
    <row r="303" spans="1:7" ht="15">
      <c r="A303" s="177" t="s">
        <v>10590</v>
      </c>
      <c r="B303" s="178" t="s">
        <v>10184</v>
      </c>
      <c r="C303" s="162"/>
      <c r="D303" s="179"/>
      <c r="E303" s="179"/>
      <c r="F303" s="244">
        <f t="shared" ca="1" si="8"/>
        <v>0</v>
      </c>
      <c r="G303" s="244">
        <f t="shared" ca="1" si="9"/>
        <v>0</v>
      </c>
    </row>
    <row r="304" spans="1:7" ht="15">
      <c r="A304" s="177" t="s">
        <v>10591</v>
      </c>
      <c r="B304" s="181" t="s">
        <v>10186</v>
      </c>
      <c r="C304" s="162"/>
      <c r="D304" s="179"/>
      <c r="E304" s="179"/>
      <c r="F304" s="244">
        <f t="shared" ca="1" si="8"/>
        <v>0</v>
      </c>
      <c r="G304" s="244">
        <f t="shared" ca="1" si="9"/>
        <v>0</v>
      </c>
    </row>
    <row r="305" spans="1:7" ht="15">
      <c r="A305" s="177" t="s">
        <v>10592</v>
      </c>
      <c r="B305" s="181" t="s">
        <v>10593</v>
      </c>
      <c r="C305" s="162"/>
      <c r="D305" s="179"/>
      <c r="E305" s="179"/>
      <c r="F305" s="244">
        <f t="shared" ca="1" si="8"/>
        <v>0</v>
      </c>
      <c r="G305" s="244">
        <f t="shared" ca="1" si="9"/>
        <v>0</v>
      </c>
    </row>
    <row r="306" spans="1:7" ht="15">
      <c r="A306" s="177" t="s">
        <v>10594</v>
      </c>
      <c r="B306" s="181" t="s">
        <v>10595</v>
      </c>
      <c r="C306" s="162"/>
      <c r="D306" s="179"/>
      <c r="E306" s="179"/>
      <c r="F306" s="244">
        <f t="shared" ca="1" si="8"/>
        <v>0</v>
      </c>
      <c r="G306" s="244">
        <f t="shared" ca="1" si="9"/>
        <v>0</v>
      </c>
    </row>
    <row r="307" spans="1:7" ht="15">
      <c r="A307" s="177" t="s">
        <v>10596</v>
      </c>
      <c r="B307" s="182" t="s">
        <v>10597</v>
      </c>
      <c r="C307" s="162"/>
      <c r="D307" s="179"/>
      <c r="E307" s="179"/>
      <c r="F307" s="244">
        <f t="shared" ca="1" si="8"/>
        <v>0</v>
      </c>
      <c r="G307" s="244">
        <f t="shared" ca="1" si="9"/>
        <v>0</v>
      </c>
    </row>
    <row r="308" spans="1:7" ht="15">
      <c r="A308" s="177" t="s">
        <v>10598</v>
      </c>
      <c r="B308" s="178" t="s">
        <v>10200</v>
      </c>
      <c r="C308" s="162"/>
      <c r="D308" s="179"/>
      <c r="E308" s="179"/>
      <c r="F308" s="244">
        <f t="shared" ca="1" si="8"/>
        <v>0</v>
      </c>
      <c r="G308" s="244">
        <f t="shared" ca="1" si="9"/>
        <v>0</v>
      </c>
    </row>
    <row r="309" spans="1:7" ht="15">
      <c r="A309" s="177" t="s">
        <v>10599</v>
      </c>
      <c r="B309" s="178" t="s">
        <v>10600</v>
      </c>
      <c r="C309" s="162"/>
      <c r="D309" s="179"/>
      <c r="E309" s="179"/>
      <c r="F309" s="244">
        <f t="shared" ca="1" si="8"/>
        <v>0</v>
      </c>
      <c r="G309" s="244">
        <f t="shared" ca="1" si="9"/>
        <v>0</v>
      </c>
    </row>
    <row r="310" spans="1:7" ht="15">
      <c r="A310" s="177" t="s">
        <v>10601</v>
      </c>
      <c r="B310" s="178" t="s">
        <v>10182</v>
      </c>
      <c r="C310" s="162">
        <v>568</v>
      </c>
      <c r="D310" s="179">
        <v>564</v>
      </c>
      <c r="E310" s="179">
        <v>577</v>
      </c>
      <c r="F310" s="244">
        <f t="shared" ca="1" si="8"/>
        <v>1.0158450704225352</v>
      </c>
      <c r="G310" s="244">
        <f t="shared" ca="1" si="9"/>
        <v>1.0230496453900708</v>
      </c>
    </row>
    <row r="311" spans="1:7" ht="15">
      <c r="A311" s="177" t="s">
        <v>10602</v>
      </c>
      <c r="B311" s="181" t="s">
        <v>10184</v>
      </c>
      <c r="C311" s="162"/>
      <c r="D311" s="179"/>
      <c r="E311" s="179"/>
      <c r="F311" s="244">
        <f t="shared" ca="1" si="8"/>
        <v>0</v>
      </c>
      <c r="G311" s="244">
        <f t="shared" ca="1" si="9"/>
        <v>0</v>
      </c>
    </row>
    <row r="312" spans="1:7" ht="15">
      <c r="A312" s="177" t="s">
        <v>10603</v>
      </c>
      <c r="B312" s="181" t="s">
        <v>10186</v>
      </c>
      <c r="C312" s="162"/>
      <c r="D312" s="179"/>
      <c r="E312" s="179"/>
      <c r="F312" s="244">
        <f t="shared" ca="1" si="8"/>
        <v>0</v>
      </c>
      <c r="G312" s="244">
        <f t="shared" ca="1" si="9"/>
        <v>0</v>
      </c>
    </row>
    <row r="313" spans="1:7" ht="15">
      <c r="A313" s="177" t="s">
        <v>10604</v>
      </c>
      <c r="B313" s="181" t="s">
        <v>10605</v>
      </c>
      <c r="C313" s="162">
        <v>186</v>
      </c>
      <c r="D313" s="179">
        <v>101</v>
      </c>
      <c r="E313" s="179">
        <v>213</v>
      </c>
      <c r="F313" s="244">
        <f t="shared" ca="1" si="8"/>
        <v>1.1451612903225807</v>
      </c>
      <c r="G313" s="244">
        <f t="shared" ca="1" si="9"/>
        <v>2.108910891089109</v>
      </c>
    </row>
    <row r="314" spans="1:7" ht="15">
      <c r="A314" s="177" t="s">
        <v>10606</v>
      </c>
      <c r="B314" s="178" t="s">
        <v>10607</v>
      </c>
      <c r="C314" s="162">
        <v>114</v>
      </c>
      <c r="D314" s="179">
        <v>33</v>
      </c>
      <c r="E314" s="179">
        <v>121</v>
      </c>
      <c r="F314" s="244">
        <f t="shared" ca="1" si="8"/>
        <v>1.0614035087719298</v>
      </c>
      <c r="G314" s="244">
        <f t="shared" ca="1" si="9"/>
        <v>3.6666666666666665</v>
      </c>
    </row>
    <row r="315" spans="1:7" ht="15">
      <c r="A315" s="177" t="s">
        <v>10608</v>
      </c>
      <c r="B315" s="178" t="s">
        <v>10609</v>
      </c>
      <c r="C315" s="162"/>
      <c r="D315" s="179"/>
      <c r="E315" s="179"/>
      <c r="F315" s="244">
        <f t="shared" ca="1" si="8"/>
        <v>0</v>
      </c>
      <c r="G315" s="244">
        <f t="shared" ca="1" si="9"/>
        <v>0</v>
      </c>
    </row>
    <row r="316" spans="1:7" ht="15">
      <c r="A316" s="177" t="s">
        <v>10610</v>
      </c>
      <c r="B316" s="178" t="s">
        <v>10611</v>
      </c>
      <c r="C316" s="162">
        <v>14</v>
      </c>
      <c r="D316" s="179"/>
      <c r="E316" s="179">
        <v>14</v>
      </c>
      <c r="F316" s="244">
        <f t="shared" ca="1" si="8"/>
        <v>1</v>
      </c>
      <c r="G316" s="244">
        <f t="shared" ca="1" si="9"/>
        <v>0</v>
      </c>
    </row>
    <row r="317" spans="1:7" ht="15">
      <c r="A317" s="177" t="s">
        <v>10612</v>
      </c>
      <c r="B317" s="183" t="s">
        <v>10613</v>
      </c>
      <c r="C317" s="162"/>
      <c r="D317" s="179"/>
      <c r="E317" s="179"/>
      <c r="F317" s="244">
        <f t="shared" ca="1" si="8"/>
        <v>0</v>
      </c>
      <c r="G317" s="244">
        <f t="shared" ca="1" si="9"/>
        <v>0</v>
      </c>
    </row>
    <row r="318" spans="1:7" ht="15">
      <c r="A318" s="177" t="s">
        <v>10614</v>
      </c>
      <c r="B318" s="181" t="s">
        <v>10615</v>
      </c>
      <c r="C318" s="162"/>
      <c r="D318" s="179"/>
      <c r="E318" s="179"/>
      <c r="F318" s="244">
        <f t="shared" ca="1" si="8"/>
        <v>0</v>
      </c>
      <c r="G318" s="244">
        <f t="shared" ca="1" si="9"/>
        <v>0</v>
      </c>
    </row>
    <row r="319" spans="1:7" ht="15">
      <c r="A319" s="177" t="s">
        <v>10616</v>
      </c>
      <c r="B319" s="178" t="s">
        <v>10617</v>
      </c>
      <c r="C319" s="162"/>
      <c r="D319" s="179"/>
      <c r="E319" s="179"/>
      <c r="F319" s="244">
        <f t="shared" ca="1" si="8"/>
        <v>0</v>
      </c>
      <c r="G319" s="244">
        <f t="shared" ca="1" si="9"/>
        <v>0</v>
      </c>
    </row>
    <row r="320" spans="1:7" ht="15">
      <c r="A320" s="177" t="s">
        <v>10618</v>
      </c>
      <c r="B320" s="178" t="s">
        <v>10271</v>
      </c>
      <c r="C320" s="162"/>
      <c r="D320" s="179"/>
      <c r="E320" s="179"/>
      <c r="F320" s="244">
        <f t="shared" ca="1" si="8"/>
        <v>0</v>
      </c>
      <c r="G320" s="244">
        <f t="shared" ca="1" si="9"/>
        <v>0</v>
      </c>
    </row>
    <row r="321" spans="1:7" ht="15">
      <c r="A321" s="177" t="s">
        <v>10619</v>
      </c>
      <c r="B321" s="178" t="s">
        <v>10200</v>
      </c>
      <c r="C321" s="162"/>
      <c r="D321" s="179"/>
      <c r="E321" s="179"/>
      <c r="F321" s="244">
        <f t="shared" ca="1" si="8"/>
        <v>0</v>
      </c>
      <c r="G321" s="244">
        <f t="shared" ca="1" si="9"/>
        <v>0</v>
      </c>
    </row>
    <row r="322" spans="1:7" ht="15">
      <c r="A322" s="177" t="s">
        <v>10620</v>
      </c>
      <c r="B322" s="178" t="s">
        <v>10621</v>
      </c>
      <c r="C322" s="162">
        <v>159</v>
      </c>
      <c r="D322" s="179">
        <v>12</v>
      </c>
      <c r="E322" s="179">
        <v>192</v>
      </c>
      <c r="F322" s="244">
        <f t="shared" ca="1" si="8"/>
        <v>1.2075471698113207</v>
      </c>
      <c r="G322" s="244">
        <f t="shared" ca="1" si="9"/>
        <v>16</v>
      </c>
    </row>
    <row r="323" spans="1:7" ht="15">
      <c r="A323" s="177" t="s">
        <v>10622</v>
      </c>
      <c r="B323" s="182" t="s">
        <v>10182</v>
      </c>
      <c r="C323" s="162"/>
      <c r="D323" s="179"/>
      <c r="E323" s="179"/>
      <c r="F323" s="244">
        <f t="shared" ca="1" si="8"/>
        <v>0</v>
      </c>
      <c r="G323" s="244">
        <f t="shared" ca="1" si="9"/>
        <v>0</v>
      </c>
    </row>
    <row r="324" spans="1:7" ht="15">
      <c r="A324" s="177" t="s">
        <v>10623</v>
      </c>
      <c r="B324" s="181" t="s">
        <v>10184</v>
      </c>
      <c r="C324" s="162"/>
      <c r="D324" s="179"/>
      <c r="E324" s="179"/>
      <c r="F324" s="244">
        <f t="shared" ca="1" si="8"/>
        <v>0</v>
      </c>
      <c r="G324" s="244">
        <f t="shared" ca="1" si="9"/>
        <v>0</v>
      </c>
    </row>
    <row r="325" spans="1:7" ht="15">
      <c r="A325" s="177" t="s">
        <v>10624</v>
      </c>
      <c r="B325" s="178" t="s">
        <v>10186</v>
      </c>
      <c r="C325" s="162"/>
      <c r="D325" s="179"/>
      <c r="E325" s="179"/>
      <c r="F325" s="244">
        <f t="shared" ca="1" si="8"/>
        <v>0</v>
      </c>
      <c r="G325" s="244">
        <f t="shared" ca="1" si="9"/>
        <v>0</v>
      </c>
    </row>
    <row r="326" spans="1:7" ht="15">
      <c r="A326" s="177" t="s">
        <v>10625</v>
      </c>
      <c r="B326" s="178" t="s">
        <v>10626</v>
      </c>
      <c r="C326" s="162"/>
      <c r="D326" s="179"/>
      <c r="E326" s="179"/>
      <c r="F326" s="244">
        <f t="shared" ca="1" si="8"/>
        <v>0</v>
      </c>
      <c r="G326" s="244">
        <f t="shared" ca="1" si="9"/>
        <v>0</v>
      </c>
    </row>
    <row r="327" spans="1:7" ht="15">
      <c r="A327" s="177" t="s">
        <v>10627</v>
      </c>
      <c r="B327" s="181" t="s">
        <v>10628</v>
      </c>
      <c r="C327" s="162"/>
      <c r="D327" s="179"/>
      <c r="E327" s="179"/>
      <c r="F327" s="244">
        <f t="shared" ca="1" si="8"/>
        <v>0</v>
      </c>
      <c r="G327" s="244">
        <f t="shared" ca="1" si="9"/>
        <v>0</v>
      </c>
    </row>
    <row r="328" spans="1:7" ht="15">
      <c r="A328" s="177" t="s">
        <v>10629</v>
      </c>
      <c r="B328" s="178" t="s">
        <v>10630</v>
      </c>
      <c r="C328" s="162"/>
      <c r="D328" s="179"/>
      <c r="E328" s="179"/>
      <c r="F328" s="244">
        <f t="shared" ca="1" si="8"/>
        <v>0</v>
      </c>
      <c r="G328" s="244">
        <f t="shared" ca="1" si="9"/>
        <v>0</v>
      </c>
    </row>
    <row r="329" spans="1:7" ht="15">
      <c r="A329" s="177" t="s">
        <v>10631</v>
      </c>
      <c r="B329" s="178" t="s">
        <v>10271</v>
      </c>
      <c r="C329" s="162"/>
      <c r="D329" s="179"/>
      <c r="E329" s="179"/>
      <c r="F329" s="244">
        <f t="shared" ca="1" si="8"/>
        <v>0</v>
      </c>
      <c r="G329" s="244">
        <f t="shared" ca="1" si="9"/>
        <v>0</v>
      </c>
    </row>
    <row r="330" spans="1:7" ht="15">
      <c r="A330" s="177" t="s">
        <v>10632</v>
      </c>
      <c r="B330" s="178" t="s">
        <v>10200</v>
      </c>
      <c r="C330" s="162"/>
      <c r="D330" s="179"/>
      <c r="E330" s="179"/>
      <c r="F330" s="244">
        <f t="shared" ref="F330:F393" ca="1" si="10">IFERROR(OFFSET(F330,0,-1)/OFFSET(F330,0,-3),)</f>
        <v>0</v>
      </c>
      <c r="G330" s="244">
        <f t="shared" ref="G330:G393" ca="1" si="11">IFERROR(OFFSET(F330,0,-1)/OFFSET(F330,0,-2),)</f>
        <v>0</v>
      </c>
    </row>
    <row r="331" spans="1:7" ht="15">
      <c r="A331" s="177" t="s">
        <v>10633</v>
      </c>
      <c r="B331" s="181" t="s">
        <v>10634</v>
      </c>
      <c r="C331" s="162"/>
      <c r="D331" s="179"/>
      <c r="E331" s="179"/>
      <c r="F331" s="244">
        <f t="shared" ca="1" si="10"/>
        <v>0</v>
      </c>
      <c r="G331" s="244">
        <f t="shared" ca="1" si="11"/>
        <v>0</v>
      </c>
    </row>
    <row r="332" spans="1:7" ht="15">
      <c r="A332" s="177" t="s">
        <v>10635</v>
      </c>
      <c r="B332" s="181" t="s">
        <v>10182</v>
      </c>
      <c r="C332" s="162"/>
      <c r="D332" s="179"/>
      <c r="E332" s="179"/>
      <c r="F332" s="244">
        <f t="shared" ca="1" si="10"/>
        <v>0</v>
      </c>
      <c r="G332" s="244">
        <f t="shared" ca="1" si="11"/>
        <v>0</v>
      </c>
    </row>
    <row r="333" spans="1:7" ht="15">
      <c r="A333" s="177" t="s">
        <v>10636</v>
      </c>
      <c r="B333" s="181" t="s">
        <v>10184</v>
      </c>
      <c r="C333" s="162"/>
      <c r="D333" s="179"/>
      <c r="E333" s="179"/>
      <c r="F333" s="244">
        <f t="shared" ca="1" si="10"/>
        <v>0</v>
      </c>
      <c r="G333" s="244">
        <f t="shared" ca="1" si="11"/>
        <v>0</v>
      </c>
    </row>
    <row r="334" spans="1:7" ht="15">
      <c r="A334" s="177" t="s">
        <v>10637</v>
      </c>
      <c r="B334" s="178" t="s">
        <v>10186</v>
      </c>
      <c r="C334" s="162"/>
      <c r="D334" s="179"/>
      <c r="E334" s="179"/>
      <c r="F334" s="244">
        <f t="shared" ca="1" si="10"/>
        <v>0</v>
      </c>
      <c r="G334" s="244">
        <f t="shared" ca="1" si="11"/>
        <v>0</v>
      </c>
    </row>
    <row r="335" spans="1:7" ht="15">
      <c r="A335" s="177" t="s">
        <v>10638</v>
      </c>
      <c r="B335" s="178" t="s">
        <v>10639</v>
      </c>
      <c r="C335" s="162"/>
      <c r="D335" s="179"/>
      <c r="E335" s="179"/>
      <c r="F335" s="244">
        <f t="shared" ca="1" si="10"/>
        <v>0</v>
      </c>
      <c r="G335" s="244">
        <f t="shared" ca="1" si="11"/>
        <v>0</v>
      </c>
    </row>
    <row r="336" spans="1:7" ht="15">
      <c r="A336" s="177" t="s">
        <v>10640</v>
      </c>
      <c r="B336" s="178" t="s">
        <v>10641</v>
      </c>
      <c r="C336" s="162"/>
      <c r="D336" s="179"/>
      <c r="E336" s="179"/>
      <c r="F336" s="244">
        <f t="shared" ca="1" si="10"/>
        <v>0</v>
      </c>
      <c r="G336" s="244">
        <f t="shared" ca="1" si="11"/>
        <v>0</v>
      </c>
    </row>
    <row r="337" spans="1:7" ht="15">
      <c r="A337" s="177" t="s">
        <v>10642</v>
      </c>
      <c r="B337" s="178" t="s">
        <v>10643</v>
      </c>
      <c r="C337" s="162"/>
      <c r="D337" s="179"/>
      <c r="E337" s="179"/>
      <c r="F337" s="244">
        <f t="shared" ca="1" si="10"/>
        <v>0</v>
      </c>
      <c r="G337" s="244">
        <f t="shared" ca="1" si="11"/>
        <v>0</v>
      </c>
    </row>
    <row r="338" spans="1:7" ht="15">
      <c r="A338" s="177" t="s">
        <v>10644</v>
      </c>
      <c r="B338" s="181" t="s">
        <v>10271</v>
      </c>
      <c r="C338" s="162"/>
      <c r="D338" s="179"/>
      <c r="E338" s="179"/>
      <c r="F338" s="244">
        <f t="shared" ca="1" si="10"/>
        <v>0</v>
      </c>
      <c r="G338" s="244">
        <f t="shared" ca="1" si="11"/>
        <v>0</v>
      </c>
    </row>
    <row r="339" spans="1:7" ht="15">
      <c r="A339" s="177" t="s">
        <v>10645</v>
      </c>
      <c r="B339" s="181" t="s">
        <v>10200</v>
      </c>
      <c r="C339" s="162"/>
      <c r="D339" s="179"/>
      <c r="E339" s="179"/>
      <c r="F339" s="244">
        <f t="shared" ca="1" si="10"/>
        <v>0</v>
      </c>
      <c r="G339" s="244">
        <f t="shared" ca="1" si="11"/>
        <v>0</v>
      </c>
    </row>
    <row r="340" spans="1:7" ht="15">
      <c r="A340" s="177" t="s">
        <v>10646</v>
      </c>
      <c r="B340" s="182" t="s">
        <v>10647</v>
      </c>
      <c r="C340" s="162"/>
      <c r="D340" s="179"/>
      <c r="E340" s="179"/>
      <c r="F340" s="244">
        <f t="shared" ca="1" si="10"/>
        <v>0</v>
      </c>
      <c r="G340" s="244">
        <f t="shared" ca="1" si="11"/>
        <v>0</v>
      </c>
    </row>
    <row r="341" spans="1:7" ht="15">
      <c r="A341" s="177" t="s">
        <v>10648</v>
      </c>
      <c r="B341" s="178" t="s">
        <v>10182</v>
      </c>
      <c r="C341" s="162"/>
      <c r="D341" s="179"/>
      <c r="E341" s="179"/>
      <c r="F341" s="244">
        <f t="shared" ca="1" si="10"/>
        <v>0</v>
      </c>
      <c r="G341" s="244">
        <f t="shared" ca="1" si="11"/>
        <v>0</v>
      </c>
    </row>
    <row r="342" spans="1:7" ht="15">
      <c r="A342" s="177" t="s">
        <v>10649</v>
      </c>
      <c r="B342" s="178" t="s">
        <v>10184</v>
      </c>
      <c r="C342" s="162"/>
      <c r="D342" s="179"/>
      <c r="E342" s="179"/>
      <c r="F342" s="244">
        <f t="shared" ca="1" si="10"/>
        <v>0</v>
      </c>
      <c r="G342" s="244">
        <f t="shared" ca="1" si="11"/>
        <v>0</v>
      </c>
    </row>
    <row r="343" spans="1:7" ht="15">
      <c r="A343" s="177" t="s">
        <v>10650</v>
      </c>
      <c r="B343" s="181" t="s">
        <v>10186</v>
      </c>
      <c r="C343" s="162"/>
      <c r="D343" s="179"/>
      <c r="E343" s="179"/>
      <c r="F343" s="244">
        <f t="shared" ca="1" si="10"/>
        <v>0</v>
      </c>
      <c r="G343" s="244">
        <f t="shared" ca="1" si="11"/>
        <v>0</v>
      </c>
    </row>
    <row r="344" spans="1:7" ht="15">
      <c r="A344" s="177" t="s">
        <v>10651</v>
      </c>
      <c r="B344" s="181" t="s">
        <v>10652</v>
      </c>
      <c r="C344" s="162"/>
      <c r="D344" s="179"/>
      <c r="E344" s="179"/>
      <c r="F344" s="244">
        <f t="shared" ca="1" si="10"/>
        <v>0</v>
      </c>
      <c r="G344" s="244">
        <f t="shared" ca="1" si="11"/>
        <v>0</v>
      </c>
    </row>
    <row r="345" spans="1:7" ht="15">
      <c r="A345" s="177" t="s">
        <v>10653</v>
      </c>
      <c r="B345" s="181" t="s">
        <v>10654</v>
      </c>
      <c r="C345" s="162"/>
      <c r="D345" s="179"/>
      <c r="E345" s="179"/>
      <c r="F345" s="244">
        <f t="shared" ca="1" si="10"/>
        <v>0</v>
      </c>
      <c r="G345" s="244">
        <f t="shared" ca="1" si="11"/>
        <v>0</v>
      </c>
    </row>
    <row r="346" spans="1:7" ht="15">
      <c r="A346" s="177" t="s">
        <v>10655</v>
      </c>
      <c r="B346" s="178" t="s">
        <v>10200</v>
      </c>
      <c r="C346" s="162"/>
      <c r="D346" s="179"/>
      <c r="E346" s="179"/>
      <c r="F346" s="244">
        <f t="shared" ca="1" si="10"/>
        <v>0</v>
      </c>
      <c r="G346" s="244">
        <f t="shared" ca="1" si="11"/>
        <v>0</v>
      </c>
    </row>
    <row r="347" spans="1:7" ht="15">
      <c r="A347" s="177" t="s">
        <v>10656</v>
      </c>
      <c r="B347" s="178" t="s">
        <v>10657</v>
      </c>
      <c r="C347" s="162"/>
      <c r="D347" s="179"/>
      <c r="E347" s="179"/>
      <c r="F347" s="244">
        <f t="shared" ca="1" si="10"/>
        <v>0</v>
      </c>
      <c r="G347" s="244">
        <f t="shared" ca="1" si="11"/>
        <v>0</v>
      </c>
    </row>
    <row r="348" spans="1:7" ht="15">
      <c r="A348" s="177" t="s">
        <v>10658</v>
      </c>
      <c r="B348" s="181" t="s">
        <v>10182</v>
      </c>
      <c r="C348" s="162"/>
      <c r="D348" s="179"/>
      <c r="E348" s="179"/>
      <c r="F348" s="244">
        <f t="shared" ca="1" si="10"/>
        <v>0</v>
      </c>
      <c r="G348" s="244">
        <f t="shared" ca="1" si="11"/>
        <v>0</v>
      </c>
    </row>
    <row r="349" spans="1:7" ht="15">
      <c r="A349" s="177" t="s">
        <v>10659</v>
      </c>
      <c r="B349" s="182" t="s">
        <v>10184</v>
      </c>
      <c r="C349" s="162"/>
      <c r="D349" s="179"/>
      <c r="E349" s="179"/>
      <c r="F349" s="244">
        <f t="shared" ca="1" si="10"/>
        <v>0</v>
      </c>
      <c r="G349" s="244">
        <f t="shared" ca="1" si="11"/>
        <v>0</v>
      </c>
    </row>
    <row r="350" spans="1:7" ht="15">
      <c r="A350" s="177" t="s">
        <v>10660</v>
      </c>
      <c r="B350" s="178" t="s">
        <v>10271</v>
      </c>
      <c r="C350" s="162"/>
      <c r="D350" s="179"/>
      <c r="E350" s="179"/>
      <c r="F350" s="244">
        <f t="shared" ca="1" si="10"/>
        <v>0</v>
      </c>
      <c r="G350" s="244">
        <f t="shared" ca="1" si="11"/>
        <v>0</v>
      </c>
    </row>
    <row r="351" spans="1:7" ht="15">
      <c r="A351" s="177" t="s">
        <v>10661</v>
      </c>
      <c r="B351" s="178" t="s">
        <v>10662</v>
      </c>
      <c r="C351" s="162"/>
      <c r="D351" s="179"/>
      <c r="E351" s="179"/>
      <c r="F351" s="244">
        <f t="shared" ca="1" si="10"/>
        <v>0</v>
      </c>
      <c r="G351" s="244">
        <f t="shared" ca="1" si="11"/>
        <v>0</v>
      </c>
    </row>
    <row r="352" spans="1:7" ht="15">
      <c r="A352" s="177" t="s">
        <v>10663</v>
      </c>
      <c r="B352" s="178" t="s">
        <v>10664</v>
      </c>
      <c r="C352" s="162"/>
      <c r="D352" s="179"/>
      <c r="E352" s="179"/>
      <c r="F352" s="244">
        <f t="shared" ca="1" si="10"/>
        <v>0</v>
      </c>
      <c r="G352" s="244">
        <f t="shared" ca="1" si="11"/>
        <v>0</v>
      </c>
    </row>
    <row r="353" spans="1:7" ht="15">
      <c r="A353" s="177" t="s">
        <v>10665</v>
      </c>
      <c r="B353" s="181" t="s">
        <v>10666</v>
      </c>
      <c r="C353" s="162"/>
      <c r="D353" s="179"/>
      <c r="E353" s="179"/>
      <c r="F353" s="244">
        <f t="shared" ca="1" si="10"/>
        <v>0</v>
      </c>
      <c r="G353" s="244">
        <f t="shared" ca="1" si="11"/>
        <v>0</v>
      </c>
    </row>
    <row r="354" spans="1:7" ht="15">
      <c r="A354" s="177" t="s">
        <v>10667</v>
      </c>
      <c r="B354" s="181" t="s">
        <v>9874</v>
      </c>
      <c r="C354" s="162"/>
      <c r="D354" s="179"/>
      <c r="E354" s="179">
        <v>3</v>
      </c>
      <c r="F354" s="244">
        <f t="shared" ca="1" si="10"/>
        <v>0</v>
      </c>
      <c r="G354" s="244">
        <f t="shared" ca="1" si="11"/>
        <v>0</v>
      </c>
    </row>
    <row r="355" spans="1:7" ht="15">
      <c r="A355" s="177" t="s">
        <v>10668</v>
      </c>
      <c r="B355" s="178" t="s">
        <v>10182</v>
      </c>
      <c r="C355" s="162">
        <v>137</v>
      </c>
      <c r="D355" s="179">
        <v>140</v>
      </c>
      <c r="E355" s="179">
        <v>153</v>
      </c>
      <c r="F355" s="244">
        <f t="shared" ca="1" si="10"/>
        <v>1.1167883211678833</v>
      </c>
      <c r="G355" s="244">
        <f t="shared" ca="1" si="11"/>
        <v>1.0928571428571427</v>
      </c>
    </row>
    <row r="356" spans="1:7" ht="15">
      <c r="A356" s="177" t="s">
        <v>10669</v>
      </c>
      <c r="B356" s="178" t="s">
        <v>10184</v>
      </c>
      <c r="C356" s="162"/>
      <c r="D356" s="179"/>
      <c r="E356" s="179"/>
      <c r="F356" s="244">
        <f t="shared" ca="1" si="10"/>
        <v>0</v>
      </c>
      <c r="G356" s="244">
        <f t="shared" ca="1" si="11"/>
        <v>0</v>
      </c>
    </row>
    <row r="357" spans="1:7" ht="15">
      <c r="A357" s="177" t="s">
        <v>10670</v>
      </c>
      <c r="B357" s="178" t="s">
        <v>10186</v>
      </c>
      <c r="C357" s="162"/>
      <c r="D357" s="179"/>
      <c r="E357" s="179"/>
      <c r="F357" s="244">
        <f t="shared" ca="1" si="10"/>
        <v>0</v>
      </c>
      <c r="G357" s="244">
        <f t="shared" ca="1" si="11"/>
        <v>0</v>
      </c>
    </row>
    <row r="358" spans="1:7" ht="15">
      <c r="A358" s="177" t="s">
        <v>10671</v>
      </c>
      <c r="B358" s="178" t="s">
        <v>10672</v>
      </c>
      <c r="C358" s="162"/>
      <c r="D358" s="179"/>
      <c r="E358" s="179"/>
      <c r="F358" s="244">
        <f t="shared" ca="1" si="10"/>
        <v>0</v>
      </c>
      <c r="G358" s="244">
        <f t="shared" ca="1" si="11"/>
        <v>0</v>
      </c>
    </row>
    <row r="359" spans="1:7" ht="15">
      <c r="A359" s="177" t="s">
        <v>10673</v>
      </c>
      <c r="B359" s="181" t="s">
        <v>10674</v>
      </c>
      <c r="C359" s="162">
        <v>863</v>
      </c>
      <c r="D359" s="179">
        <v>812</v>
      </c>
      <c r="E359" s="179">
        <v>770</v>
      </c>
      <c r="F359" s="244">
        <f t="shared" ca="1" si="10"/>
        <v>0.89223638470451916</v>
      </c>
      <c r="G359" s="244">
        <f t="shared" ca="1" si="11"/>
        <v>0.94827586206896552</v>
      </c>
    </row>
    <row r="360" spans="1:7" ht="15">
      <c r="A360" s="177" t="s">
        <v>10675</v>
      </c>
      <c r="B360" s="181" t="s">
        <v>10676</v>
      </c>
      <c r="C360" s="162">
        <v>8542</v>
      </c>
      <c r="D360" s="179">
        <v>7765</v>
      </c>
      <c r="E360" s="179">
        <v>7433</v>
      </c>
      <c r="F360" s="244">
        <f t="shared" ca="1" si="10"/>
        <v>0.87017092015921327</v>
      </c>
      <c r="G360" s="244">
        <f t="shared" ca="1" si="11"/>
        <v>0.95724404378622019</v>
      </c>
    </row>
    <row r="361" spans="1:7" ht="15">
      <c r="A361" s="177" t="s">
        <v>10677</v>
      </c>
      <c r="B361" s="181" t="s">
        <v>10678</v>
      </c>
      <c r="C361" s="162">
        <v>3634</v>
      </c>
      <c r="D361" s="179">
        <v>3518</v>
      </c>
      <c r="E361" s="179">
        <v>3658</v>
      </c>
      <c r="F361" s="244">
        <f t="shared" ca="1" si="10"/>
        <v>1.0066042927903136</v>
      </c>
      <c r="G361" s="244">
        <f t="shared" ca="1" si="11"/>
        <v>1.0397953382603753</v>
      </c>
    </row>
    <row r="362" spans="1:7" ht="15">
      <c r="A362" s="177" t="s">
        <v>10679</v>
      </c>
      <c r="B362" s="182" t="s">
        <v>10680</v>
      </c>
      <c r="C362" s="162">
        <v>3072</v>
      </c>
      <c r="D362" s="179">
        <v>2886</v>
      </c>
      <c r="E362" s="179">
        <v>3134</v>
      </c>
      <c r="F362" s="244">
        <f t="shared" ca="1" si="10"/>
        <v>1.0201822916666667</v>
      </c>
      <c r="G362" s="244">
        <f t="shared" ca="1" si="11"/>
        <v>1.085932085932086</v>
      </c>
    </row>
    <row r="363" spans="1:7" ht="15">
      <c r="A363" s="177" t="s">
        <v>10681</v>
      </c>
      <c r="B363" s="178" t="s">
        <v>10682</v>
      </c>
      <c r="C363" s="162"/>
      <c r="D363" s="179"/>
      <c r="E363" s="179"/>
      <c r="F363" s="244">
        <f t="shared" ca="1" si="10"/>
        <v>0</v>
      </c>
      <c r="G363" s="244">
        <f t="shared" ca="1" si="11"/>
        <v>0</v>
      </c>
    </row>
    <row r="364" spans="1:7" ht="15">
      <c r="A364" s="177" t="s">
        <v>10683</v>
      </c>
      <c r="B364" s="178" t="s">
        <v>10684</v>
      </c>
      <c r="C364" s="162">
        <v>2773</v>
      </c>
      <c r="D364" s="179">
        <v>3150</v>
      </c>
      <c r="E364" s="179">
        <v>2425</v>
      </c>
      <c r="F364" s="244">
        <f t="shared" ca="1" si="10"/>
        <v>0.8745041471330689</v>
      </c>
      <c r="G364" s="244">
        <f t="shared" ca="1" si="11"/>
        <v>0.76984126984126988</v>
      </c>
    </row>
    <row r="365" spans="1:7" ht="15">
      <c r="A365" s="177" t="s">
        <v>10685</v>
      </c>
      <c r="B365" s="178" t="s">
        <v>10686</v>
      </c>
      <c r="C365" s="162"/>
      <c r="D365" s="179"/>
      <c r="E365" s="179"/>
      <c r="F365" s="244">
        <f t="shared" ca="1" si="10"/>
        <v>0</v>
      </c>
      <c r="G365" s="244">
        <f t="shared" ca="1" si="11"/>
        <v>0</v>
      </c>
    </row>
    <row r="366" spans="1:7" ht="15">
      <c r="A366" s="177" t="s">
        <v>10687</v>
      </c>
      <c r="B366" s="182" t="s">
        <v>10688</v>
      </c>
      <c r="C366" s="162">
        <v>1007</v>
      </c>
      <c r="D366" s="179">
        <v>1100</v>
      </c>
      <c r="E366" s="179">
        <v>992</v>
      </c>
      <c r="F366" s="244">
        <f t="shared" ca="1" si="10"/>
        <v>0.9851042701092354</v>
      </c>
      <c r="G366" s="244">
        <f t="shared" ca="1" si="11"/>
        <v>0.90181818181818185</v>
      </c>
    </row>
    <row r="367" spans="1:7" ht="15">
      <c r="A367" s="177" t="s">
        <v>10689</v>
      </c>
      <c r="B367" s="181" t="s">
        <v>10690</v>
      </c>
      <c r="C367" s="162"/>
      <c r="D367" s="179"/>
      <c r="E367" s="179"/>
      <c r="F367" s="244">
        <f t="shared" ca="1" si="10"/>
        <v>0</v>
      </c>
      <c r="G367" s="244">
        <f t="shared" ca="1" si="11"/>
        <v>0</v>
      </c>
    </row>
    <row r="368" spans="1:7" ht="15">
      <c r="A368" s="177" t="s">
        <v>10691</v>
      </c>
      <c r="B368" s="178" t="s">
        <v>10692</v>
      </c>
      <c r="C368" s="162"/>
      <c r="D368" s="179"/>
      <c r="E368" s="179"/>
      <c r="F368" s="244">
        <f t="shared" ca="1" si="10"/>
        <v>0</v>
      </c>
      <c r="G368" s="244">
        <f t="shared" ca="1" si="11"/>
        <v>0</v>
      </c>
    </row>
    <row r="369" spans="1:7" ht="15">
      <c r="A369" s="177" t="s">
        <v>10693</v>
      </c>
      <c r="B369" s="178" t="s">
        <v>10694</v>
      </c>
      <c r="C369" s="162"/>
      <c r="D369" s="179"/>
      <c r="E369" s="179"/>
      <c r="F369" s="244">
        <f t="shared" ca="1" si="10"/>
        <v>0</v>
      </c>
      <c r="G369" s="244">
        <f t="shared" ca="1" si="11"/>
        <v>0</v>
      </c>
    </row>
    <row r="370" spans="1:7" ht="15">
      <c r="A370" s="177" t="s">
        <v>10695</v>
      </c>
      <c r="B370" s="181" t="s">
        <v>10696</v>
      </c>
      <c r="C370" s="162"/>
      <c r="D370" s="179"/>
      <c r="E370" s="179"/>
      <c r="F370" s="244">
        <f t="shared" ca="1" si="10"/>
        <v>0</v>
      </c>
      <c r="G370" s="244">
        <f t="shared" ca="1" si="11"/>
        <v>0</v>
      </c>
    </row>
    <row r="371" spans="1:7" ht="15">
      <c r="A371" s="177" t="s">
        <v>10697</v>
      </c>
      <c r="B371" s="178" t="s">
        <v>10698</v>
      </c>
      <c r="C371" s="162"/>
      <c r="D371" s="179"/>
      <c r="E371" s="179"/>
      <c r="F371" s="244">
        <f t="shared" ca="1" si="10"/>
        <v>0</v>
      </c>
      <c r="G371" s="244">
        <f t="shared" ca="1" si="11"/>
        <v>0</v>
      </c>
    </row>
    <row r="372" spans="1:7" ht="15">
      <c r="A372" s="177" t="s">
        <v>10699</v>
      </c>
      <c r="B372" s="182" t="s">
        <v>10700</v>
      </c>
      <c r="C372" s="162"/>
      <c r="D372" s="179"/>
      <c r="E372" s="179"/>
      <c r="F372" s="244">
        <f t="shared" ca="1" si="10"/>
        <v>0</v>
      </c>
      <c r="G372" s="244">
        <f t="shared" ca="1" si="11"/>
        <v>0</v>
      </c>
    </row>
    <row r="373" spans="1:7" ht="15">
      <c r="A373" s="177" t="s">
        <v>10701</v>
      </c>
      <c r="B373" s="178" t="s">
        <v>10702</v>
      </c>
      <c r="C373" s="162"/>
      <c r="D373" s="179"/>
      <c r="E373" s="179"/>
      <c r="F373" s="244">
        <f t="shared" ca="1" si="10"/>
        <v>0</v>
      </c>
      <c r="G373" s="244">
        <f t="shared" ca="1" si="11"/>
        <v>0</v>
      </c>
    </row>
    <row r="374" spans="1:7" ht="15">
      <c r="A374" s="177" t="s">
        <v>10703</v>
      </c>
      <c r="B374" s="178" t="s">
        <v>10704</v>
      </c>
      <c r="C374" s="162"/>
      <c r="D374" s="179"/>
      <c r="E374" s="179"/>
      <c r="F374" s="244">
        <f t="shared" ca="1" si="10"/>
        <v>0</v>
      </c>
      <c r="G374" s="244">
        <f t="shared" ca="1" si="11"/>
        <v>0</v>
      </c>
    </row>
    <row r="375" spans="1:7" ht="15">
      <c r="A375" s="177" t="s">
        <v>10705</v>
      </c>
      <c r="B375" s="181" t="s">
        <v>10706</v>
      </c>
      <c r="C375" s="162"/>
      <c r="D375" s="179"/>
      <c r="E375" s="179"/>
      <c r="F375" s="244">
        <f t="shared" ca="1" si="10"/>
        <v>0</v>
      </c>
      <c r="G375" s="244">
        <f t="shared" ca="1" si="11"/>
        <v>0</v>
      </c>
    </row>
    <row r="376" spans="1:7" ht="15">
      <c r="A376" s="177" t="s">
        <v>10707</v>
      </c>
      <c r="B376" s="181" t="s">
        <v>10708</v>
      </c>
      <c r="C376" s="162"/>
      <c r="D376" s="179"/>
      <c r="E376" s="179"/>
      <c r="F376" s="244">
        <f t="shared" ca="1" si="10"/>
        <v>0</v>
      </c>
      <c r="G376" s="244">
        <f t="shared" ca="1" si="11"/>
        <v>0</v>
      </c>
    </row>
    <row r="377" spans="1:7" ht="15">
      <c r="A377" s="177" t="s">
        <v>10709</v>
      </c>
      <c r="B377" s="181" t="s">
        <v>10710</v>
      </c>
      <c r="C377" s="162"/>
      <c r="D377" s="179"/>
      <c r="E377" s="179"/>
      <c r="F377" s="244">
        <f t="shared" ca="1" si="10"/>
        <v>0</v>
      </c>
      <c r="G377" s="244">
        <f t="shared" ca="1" si="11"/>
        <v>0</v>
      </c>
    </row>
    <row r="378" spans="1:7" ht="15">
      <c r="A378" s="177" t="s">
        <v>10711</v>
      </c>
      <c r="B378" s="178" t="s">
        <v>10712</v>
      </c>
      <c r="C378" s="162"/>
      <c r="D378" s="179"/>
      <c r="E378" s="179"/>
      <c r="F378" s="244">
        <f t="shared" ca="1" si="10"/>
        <v>0</v>
      </c>
      <c r="G378" s="244">
        <f t="shared" ca="1" si="11"/>
        <v>0</v>
      </c>
    </row>
    <row r="379" spans="1:7" ht="15">
      <c r="A379" s="177" t="s">
        <v>10713</v>
      </c>
      <c r="B379" s="178" t="s">
        <v>10714</v>
      </c>
      <c r="C379" s="162"/>
      <c r="D379" s="179"/>
      <c r="E379" s="179"/>
      <c r="F379" s="244">
        <f t="shared" ca="1" si="10"/>
        <v>0</v>
      </c>
      <c r="G379" s="244">
        <f t="shared" ca="1" si="11"/>
        <v>0</v>
      </c>
    </row>
    <row r="380" spans="1:7" ht="15">
      <c r="A380" s="177" t="s">
        <v>10715</v>
      </c>
      <c r="B380" s="178" t="s">
        <v>10716</v>
      </c>
      <c r="C380" s="162"/>
      <c r="D380" s="179"/>
      <c r="E380" s="179"/>
      <c r="F380" s="244">
        <f t="shared" ca="1" si="10"/>
        <v>0</v>
      </c>
      <c r="G380" s="244">
        <f t="shared" ca="1" si="11"/>
        <v>0</v>
      </c>
    </row>
    <row r="381" spans="1:7" ht="15">
      <c r="A381" s="177" t="s">
        <v>10717</v>
      </c>
      <c r="B381" s="181" t="s">
        <v>10718</v>
      </c>
      <c r="C381" s="162">
        <v>22</v>
      </c>
      <c r="D381" s="179">
        <v>21</v>
      </c>
      <c r="E381" s="179">
        <v>19</v>
      </c>
      <c r="F381" s="244">
        <f t="shared" ca="1" si="10"/>
        <v>0.86363636363636365</v>
      </c>
      <c r="G381" s="244">
        <f t="shared" ca="1" si="11"/>
        <v>0.90476190476190477</v>
      </c>
    </row>
    <row r="382" spans="1:7" ht="15">
      <c r="A382" s="177" t="s">
        <v>10719</v>
      </c>
      <c r="B382" s="181" t="s">
        <v>13504</v>
      </c>
      <c r="C382" s="162"/>
      <c r="D382" s="179"/>
      <c r="E382" s="179"/>
      <c r="F382" s="244">
        <f t="shared" ca="1" si="10"/>
        <v>0</v>
      </c>
      <c r="G382" s="244">
        <f t="shared" ca="1" si="11"/>
        <v>0</v>
      </c>
    </row>
    <row r="383" spans="1:7" ht="15">
      <c r="A383" s="177" t="s">
        <v>10720</v>
      </c>
      <c r="B383" s="182" t="s">
        <v>10721</v>
      </c>
      <c r="C383" s="162"/>
      <c r="D383" s="179"/>
      <c r="E383" s="179"/>
      <c r="F383" s="244">
        <f t="shared" ca="1" si="10"/>
        <v>0</v>
      </c>
      <c r="G383" s="244">
        <f t="shared" ca="1" si="11"/>
        <v>0</v>
      </c>
    </row>
    <row r="384" spans="1:7" ht="15">
      <c r="A384" s="177" t="s">
        <v>10722</v>
      </c>
      <c r="B384" s="178" t="s">
        <v>10723</v>
      </c>
      <c r="C384" s="162">
        <v>528</v>
      </c>
      <c r="D384" s="179">
        <v>526</v>
      </c>
      <c r="E384" s="179">
        <v>614</v>
      </c>
      <c r="F384" s="244">
        <f t="shared" ca="1" si="10"/>
        <v>1.1628787878787878</v>
      </c>
      <c r="G384" s="244">
        <f t="shared" ca="1" si="11"/>
        <v>1.167300380228137</v>
      </c>
    </row>
    <row r="385" spans="1:7" ht="15">
      <c r="A385" s="177" t="s">
        <v>10724</v>
      </c>
      <c r="B385" s="178" t="s">
        <v>10725</v>
      </c>
      <c r="C385" s="162">
        <v>535</v>
      </c>
      <c r="D385" s="179">
        <v>407</v>
      </c>
      <c r="E385" s="179">
        <v>232</v>
      </c>
      <c r="F385" s="244">
        <f t="shared" ca="1" si="10"/>
        <v>0.43364485981308409</v>
      </c>
      <c r="G385" s="244">
        <f t="shared" ca="1" si="11"/>
        <v>0.57002457002457008</v>
      </c>
    </row>
    <row r="386" spans="1:7" ht="15">
      <c r="A386" s="177" t="s">
        <v>10726</v>
      </c>
      <c r="B386" s="181" t="s">
        <v>10727</v>
      </c>
      <c r="C386" s="162"/>
      <c r="D386" s="179"/>
      <c r="E386" s="179"/>
      <c r="F386" s="244">
        <f t="shared" ca="1" si="10"/>
        <v>0</v>
      </c>
      <c r="G386" s="244">
        <f t="shared" ca="1" si="11"/>
        <v>0</v>
      </c>
    </row>
    <row r="387" spans="1:7" ht="15">
      <c r="A387" s="177" t="s">
        <v>10728</v>
      </c>
      <c r="B387" s="181" t="s">
        <v>10729</v>
      </c>
      <c r="C387" s="162"/>
      <c r="D387" s="179"/>
      <c r="E387" s="179"/>
      <c r="F387" s="244">
        <f t="shared" ca="1" si="10"/>
        <v>0</v>
      </c>
      <c r="G387" s="244">
        <f t="shared" ca="1" si="11"/>
        <v>0</v>
      </c>
    </row>
    <row r="388" spans="1:7" ht="15">
      <c r="A388" s="177" t="s">
        <v>10730</v>
      </c>
      <c r="B388" s="181" t="s">
        <v>10731</v>
      </c>
      <c r="C388" s="162"/>
      <c r="D388" s="179"/>
      <c r="E388" s="179"/>
      <c r="F388" s="244">
        <f t="shared" ca="1" si="10"/>
        <v>0</v>
      </c>
      <c r="G388" s="244">
        <f t="shared" ca="1" si="11"/>
        <v>0</v>
      </c>
    </row>
    <row r="389" spans="1:7" ht="15">
      <c r="A389" s="177" t="s">
        <v>10732</v>
      </c>
      <c r="B389" s="178" t="s">
        <v>10733</v>
      </c>
      <c r="C389" s="162"/>
      <c r="D389" s="179"/>
      <c r="E389" s="179"/>
      <c r="F389" s="244">
        <f t="shared" ca="1" si="10"/>
        <v>0</v>
      </c>
      <c r="G389" s="244">
        <f t="shared" ca="1" si="11"/>
        <v>0</v>
      </c>
    </row>
    <row r="390" spans="1:7" ht="15">
      <c r="A390" s="177" t="s">
        <v>10734</v>
      </c>
      <c r="B390" s="181" t="s">
        <v>10735</v>
      </c>
      <c r="C390" s="162"/>
      <c r="D390" s="179"/>
      <c r="E390" s="179"/>
      <c r="F390" s="244">
        <f t="shared" ca="1" si="10"/>
        <v>0</v>
      </c>
      <c r="G390" s="244">
        <f t="shared" ca="1" si="11"/>
        <v>0</v>
      </c>
    </row>
    <row r="391" spans="1:7" ht="15">
      <c r="A391" s="177" t="s">
        <v>10736</v>
      </c>
      <c r="B391" s="181" t="s">
        <v>10737</v>
      </c>
      <c r="C391" s="162"/>
      <c r="D391" s="179"/>
      <c r="E391" s="179"/>
      <c r="F391" s="244">
        <f t="shared" ca="1" si="10"/>
        <v>0</v>
      </c>
      <c r="G391" s="244">
        <f t="shared" ca="1" si="11"/>
        <v>0</v>
      </c>
    </row>
    <row r="392" spans="1:7" ht="15">
      <c r="A392" s="177" t="s">
        <v>10738</v>
      </c>
      <c r="B392" s="181" t="s">
        <v>10739</v>
      </c>
      <c r="C392" s="162"/>
      <c r="D392" s="179"/>
      <c r="E392" s="179"/>
      <c r="F392" s="244">
        <f t="shared" ca="1" si="10"/>
        <v>0</v>
      </c>
      <c r="G392" s="244">
        <f t="shared" ca="1" si="11"/>
        <v>0</v>
      </c>
    </row>
    <row r="393" spans="1:7" ht="15">
      <c r="A393" s="177" t="s">
        <v>10740</v>
      </c>
      <c r="B393" s="181" t="s">
        <v>10741</v>
      </c>
      <c r="C393" s="162"/>
      <c r="D393" s="179"/>
      <c r="E393" s="179"/>
      <c r="F393" s="244">
        <f t="shared" ca="1" si="10"/>
        <v>0</v>
      </c>
      <c r="G393" s="244">
        <f t="shared" ca="1" si="11"/>
        <v>0</v>
      </c>
    </row>
    <row r="394" spans="1:7" ht="15">
      <c r="A394" s="177" t="s">
        <v>10742</v>
      </c>
      <c r="B394" s="178" t="s">
        <v>10743</v>
      </c>
      <c r="C394" s="162">
        <v>100</v>
      </c>
      <c r="D394" s="179">
        <v>27</v>
      </c>
      <c r="E394" s="179">
        <v>60</v>
      </c>
      <c r="F394" s="244">
        <f t="shared" ref="F394:F457" ca="1" si="12">IFERROR(OFFSET(F394,0,-1)/OFFSET(F394,0,-3),)</f>
        <v>0.6</v>
      </c>
      <c r="G394" s="244">
        <f t="shared" ref="G394:G457" ca="1" si="13">IFERROR(OFFSET(F394,0,-1)/OFFSET(F394,0,-2),)</f>
        <v>2.2222222222222223</v>
      </c>
    </row>
    <row r="395" spans="1:7" ht="15">
      <c r="A395" s="177" t="s">
        <v>10744</v>
      </c>
      <c r="B395" s="181" t="s">
        <v>9896</v>
      </c>
      <c r="C395" s="162">
        <v>1212</v>
      </c>
      <c r="D395" s="179">
        <v>1023</v>
      </c>
      <c r="E395" s="179">
        <v>1313</v>
      </c>
      <c r="F395" s="244">
        <f t="shared" ca="1" si="12"/>
        <v>1.0833333333333333</v>
      </c>
      <c r="G395" s="244">
        <f t="shared" ca="1" si="13"/>
        <v>1.2834799608993157</v>
      </c>
    </row>
    <row r="396" spans="1:7" ht="15">
      <c r="A396" s="177" t="s">
        <v>10745</v>
      </c>
      <c r="B396" s="181" t="s">
        <v>10182</v>
      </c>
      <c r="C396" s="162">
        <v>193</v>
      </c>
      <c r="D396" s="179">
        <v>204</v>
      </c>
      <c r="E396" s="179">
        <v>3</v>
      </c>
      <c r="F396" s="244">
        <f t="shared" ca="1" si="12"/>
        <v>1.5544041450777202E-2</v>
      </c>
      <c r="G396" s="244">
        <f t="shared" ca="1" si="13"/>
        <v>1.4705882352941176E-2</v>
      </c>
    </row>
    <row r="397" spans="1:7" ht="15">
      <c r="A397" s="177" t="s">
        <v>10746</v>
      </c>
      <c r="B397" s="181" t="s">
        <v>10184</v>
      </c>
      <c r="C397" s="162"/>
      <c r="D397" s="179"/>
      <c r="E397" s="179"/>
      <c r="F397" s="244">
        <f t="shared" ca="1" si="12"/>
        <v>0</v>
      </c>
      <c r="G397" s="244">
        <f t="shared" ca="1" si="13"/>
        <v>0</v>
      </c>
    </row>
    <row r="398" spans="1:7" ht="15">
      <c r="A398" s="177" t="s">
        <v>10747</v>
      </c>
      <c r="B398" s="178" t="s">
        <v>10186</v>
      </c>
      <c r="C398" s="162"/>
      <c r="D398" s="179"/>
      <c r="E398" s="179"/>
      <c r="F398" s="244">
        <f t="shared" ca="1" si="12"/>
        <v>0</v>
      </c>
      <c r="G398" s="244">
        <f t="shared" ca="1" si="13"/>
        <v>0</v>
      </c>
    </row>
    <row r="399" spans="1:7" ht="15">
      <c r="A399" s="177" t="s">
        <v>10748</v>
      </c>
      <c r="B399" s="178" t="s">
        <v>10749</v>
      </c>
      <c r="C399" s="162"/>
      <c r="D399" s="179"/>
      <c r="E399" s="179">
        <v>2</v>
      </c>
      <c r="F399" s="244">
        <f t="shared" ca="1" si="12"/>
        <v>0</v>
      </c>
      <c r="G399" s="244">
        <f t="shared" ca="1" si="13"/>
        <v>0</v>
      </c>
    </row>
    <row r="400" spans="1:7" ht="15">
      <c r="A400" s="177" t="s">
        <v>10750</v>
      </c>
      <c r="B400" s="178" t="s">
        <v>10751</v>
      </c>
      <c r="C400" s="162"/>
      <c r="D400" s="179"/>
      <c r="E400" s="179"/>
      <c r="F400" s="244">
        <f t="shared" ca="1" si="12"/>
        <v>0</v>
      </c>
      <c r="G400" s="244">
        <f t="shared" ca="1" si="13"/>
        <v>0</v>
      </c>
    </row>
    <row r="401" spans="1:7" ht="15">
      <c r="A401" s="177" t="s">
        <v>10752</v>
      </c>
      <c r="B401" s="181" t="s">
        <v>10753</v>
      </c>
      <c r="C401" s="162"/>
      <c r="D401" s="179"/>
      <c r="E401" s="179"/>
      <c r="F401" s="244">
        <f t="shared" ca="1" si="12"/>
        <v>0</v>
      </c>
      <c r="G401" s="244">
        <f t="shared" ca="1" si="13"/>
        <v>0</v>
      </c>
    </row>
    <row r="402" spans="1:7" ht="15">
      <c r="A402" s="177" t="s">
        <v>10754</v>
      </c>
      <c r="B402" s="181" t="s">
        <v>10755</v>
      </c>
      <c r="C402" s="162"/>
      <c r="D402" s="179"/>
      <c r="E402" s="179"/>
      <c r="F402" s="244">
        <f t="shared" ca="1" si="12"/>
        <v>0</v>
      </c>
      <c r="G402" s="244">
        <f t="shared" ca="1" si="13"/>
        <v>0</v>
      </c>
    </row>
    <row r="403" spans="1:7" ht="15">
      <c r="A403" s="177" t="s">
        <v>10756</v>
      </c>
      <c r="B403" s="182" t="s">
        <v>10757</v>
      </c>
      <c r="C403" s="162"/>
      <c r="D403" s="179"/>
      <c r="E403" s="179"/>
      <c r="F403" s="244">
        <f t="shared" ca="1" si="12"/>
        <v>0</v>
      </c>
      <c r="G403" s="244">
        <f t="shared" ca="1" si="13"/>
        <v>0</v>
      </c>
    </row>
    <row r="404" spans="1:7" ht="15">
      <c r="A404" s="177" t="s">
        <v>10758</v>
      </c>
      <c r="B404" s="181" t="s">
        <v>10759</v>
      </c>
      <c r="C404" s="162"/>
      <c r="D404" s="179"/>
      <c r="E404" s="179"/>
      <c r="F404" s="244">
        <f t="shared" ca="1" si="12"/>
        <v>0</v>
      </c>
      <c r="G404" s="244">
        <f t="shared" ca="1" si="13"/>
        <v>0</v>
      </c>
    </row>
    <row r="405" spans="1:7" ht="15">
      <c r="A405" s="177" t="s">
        <v>10760</v>
      </c>
      <c r="B405" s="181" t="s">
        <v>10761</v>
      </c>
      <c r="C405" s="162"/>
      <c r="D405" s="179"/>
      <c r="E405" s="179"/>
      <c r="F405" s="244">
        <f t="shared" ca="1" si="12"/>
        <v>0</v>
      </c>
      <c r="G405" s="244">
        <f t="shared" ca="1" si="13"/>
        <v>0</v>
      </c>
    </row>
    <row r="406" spans="1:7" ht="15">
      <c r="A406" s="177" t="s">
        <v>10762</v>
      </c>
      <c r="B406" s="181" t="s">
        <v>10763</v>
      </c>
      <c r="C406" s="162"/>
      <c r="D406" s="179"/>
      <c r="E406" s="179"/>
      <c r="F406" s="244">
        <f t="shared" ca="1" si="12"/>
        <v>0</v>
      </c>
      <c r="G406" s="244">
        <f t="shared" ca="1" si="13"/>
        <v>0</v>
      </c>
    </row>
    <row r="407" spans="1:7" ht="15">
      <c r="A407" s="177" t="s">
        <v>10764</v>
      </c>
      <c r="B407" s="178" t="s">
        <v>10765</v>
      </c>
      <c r="C407" s="162"/>
      <c r="D407" s="179"/>
      <c r="E407" s="179"/>
      <c r="F407" s="244">
        <f t="shared" ca="1" si="12"/>
        <v>0</v>
      </c>
      <c r="G407" s="244">
        <f t="shared" ca="1" si="13"/>
        <v>0</v>
      </c>
    </row>
    <row r="408" spans="1:7" ht="15">
      <c r="A408" s="177" t="s">
        <v>10766</v>
      </c>
      <c r="B408" s="181" t="s">
        <v>10751</v>
      </c>
      <c r="C408" s="162"/>
      <c r="D408" s="179"/>
      <c r="E408" s="179"/>
      <c r="F408" s="244">
        <f t="shared" ca="1" si="12"/>
        <v>0</v>
      </c>
      <c r="G408" s="244">
        <f t="shared" ca="1" si="13"/>
        <v>0</v>
      </c>
    </row>
    <row r="409" spans="1:7" ht="15">
      <c r="A409" s="177" t="s">
        <v>10767</v>
      </c>
      <c r="B409" s="181" t="s">
        <v>10768</v>
      </c>
      <c r="C409" s="162"/>
      <c r="D409" s="179"/>
      <c r="E409" s="179"/>
      <c r="F409" s="244">
        <f t="shared" ca="1" si="12"/>
        <v>0</v>
      </c>
      <c r="G409" s="244">
        <f t="shared" ca="1" si="13"/>
        <v>0</v>
      </c>
    </row>
    <row r="410" spans="1:7" ht="15">
      <c r="A410" s="177" t="s">
        <v>10769</v>
      </c>
      <c r="B410" s="181" t="s">
        <v>10770</v>
      </c>
      <c r="C410" s="162"/>
      <c r="D410" s="179"/>
      <c r="E410" s="179"/>
      <c r="F410" s="244">
        <f t="shared" ca="1" si="12"/>
        <v>0</v>
      </c>
      <c r="G410" s="244">
        <f t="shared" ca="1" si="13"/>
        <v>0</v>
      </c>
    </row>
    <row r="411" spans="1:7" ht="15">
      <c r="A411" s="177" t="s">
        <v>10771</v>
      </c>
      <c r="B411" s="182" t="s">
        <v>10772</v>
      </c>
      <c r="C411" s="162"/>
      <c r="D411" s="179"/>
      <c r="E411" s="179"/>
      <c r="F411" s="244">
        <f t="shared" ca="1" si="12"/>
        <v>0</v>
      </c>
      <c r="G411" s="244">
        <f t="shared" ca="1" si="13"/>
        <v>0</v>
      </c>
    </row>
    <row r="412" spans="1:7" ht="15">
      <c r="A412" s="177" t="s">
        <v>10773</v>
      </c>
      <c r="B412" s="182" t="s">
        <v>10774</v>
      </c>
      <c r="C412" s="162">
        <v>31</v>
      </c>
      <c r="D412" s="179">
        <v>31</v>
      </c>
      <c r="E412" s="179"/>
      <c r="F412" s="244">
        <f t="shared" ca="1" si="12"/>
        <v>0</v>
      </c>
      <c r="G412" s="244">
        <f t="shared" ca="1" si="13"/>
        <v>0</v>
      </c>
    </row>
    <row r="413" spans="1:7" ht="15">
      <c r="A413" s="177" t="s">
        <v>10775</v>
      </c>
      <c r="B413" s="182" t="s">
        <v>10751</v>
      </c>
      <c r="C413" s="162"/>
      <c r="D413" s="179"/>
      <c r="E413" s="179"/>
      <c r="F413" s="244">
        <f t="shared" ca="1" si="12"/>
        <v>0</v>
      </c>
      <c r="G413" s="244">
        <f t="shared" ca="1" si="13"/>
        <v>0</v>
      </c>
    </row>
    <row r="414" spans="1:7" ht="15">
      <c r="A414" s="177" t="s">
        <v>10776</v>
      </c>
      <c r="B414" s="182" t="s">
        <v>10777</v>
      </c>
      <c r="C414" s="162"/>
      <c r="D414" s="179"/>
      <c r="E414" s="179"/>
      <c r="F414" s="244">
        <f t="shared" ca="1" si="12"/>
        <v>0</v>
      </c>
      <c r="G414" s="244">
        <f t="shared" ca="1" si="13"/>
        <v>0</v>
      </c>
    </row>
    <row r="415" spans="1:7" ht="15">
      <c r="A415" s="177" t="s">
        <v>10778</v>
      </c>
      <c r="B415" s="182" t="s">
        <v>10779</v>
      </c>
      <c r="C415" s="162"/>
      <c r="D415" s="179"/>
      <c r="E415" s="179"/>
      <c r="F415" s="244">
        <f t="shared" ca="1" si="12"/>
        <v>0</v>
      </c>
      <c r="G415" s="244">
        <f t="shared" ca="1" si="13"/>
        <v>0</v>
      </c>
    </row>
    <row r="416" spans="1:7" ht="15">
      <c r="A416" s="177" t="s">
        <v>10780</v>
      </c>
      <c r="B416" s="182" t="s">
        <v>10781</v>
      </c>
      <c r="C416" s="162"/>
      <c r="D416" s="179"/>
      <c r="E416" s="179"/>
      <c r="F416" s="244">
        <f t="shared" ca="1" si="12"/>
        <v>0</v>
      </c>
      <c r="G416" s="244">
        <f t="shared" ca="1" si="13"/>
        <v>0</v>
      </c>
    </row>
    <row r="417" spans="1:7" ht="15">
      <c r="A417" s="177" t="s">
        <v>10782</v>
      </c>
      <c r="B417" s="182" t="s">
        <v>10751</v>
      </c>
      <c r="C417" s="162"/>
      <c r="D417" s="179"/>
      <c r="E417" s="179"/>
      <c r="F417" s="244">
        <f t="shared" ca="1" si="12"/>
        <v>0</v>
      </c>
      <c r="G417" s="244">
        <f t="shared" ca="1" si="13"/>
        <v>0</v>
      </c>
    </row>
    <row r="418" spans="1:7" ht="15">
      <c r="A418" s="177" t="s">
        <v>10783</v>
      </c>
      <c r="B418" s="182" t="s">
        <v>10784</v>
      </c>
      <c r="C418" s="162"/>
      <c r="D418" s="179"/>
      <c r="E418" s="179"/>
      <c r="F418" s="244">
        <f t="shared" ca="1" si="12"/>
        <v>0</v>
      </c>
      <c r="G418" s="244">
        <f t="shared" ca="1" si="13"/>
        <v>0</v>
      </c>
    </row>
    <row r="419" spans="1:7" ht="15">
      <c r="A419" s="177" t="s">
        <v>10785</v>
      </c>
      <c r="B419" s="182" t="s">
        <v>10786</v>
      </c>
      <c r="C419" s="162"/>
      <c r="D419" s="179"/>
      <c r="E419" s="179"/>
      <c r="F419" s="244">
        <f t="shared" ca="1" si="12"/>
        <v>0</v>
      </c>
      <c r="G419" s="244">
        <f t="shared" ca="1" si="13"/>
        <v>0</v>
      </c>
    </row>
    <row r="420" spans="1:7" ht="15">
      <c r="A420" s="177" t="s">
        <v>10787</v>
      </c>
      <c r="B420" s="182" t="s">
        <v>10788</v>
      </c>
      <c r="C420" s="162">
        <v>68</v>
      </c>
      <c r="D420" s="179">
        <v>67</v>
      </c>
      <c r="E420" s="179">
        <v>2</v>
      </c>
      <c r="F420" s="244">
        <f t="shared" ca="1" si="12"/>
        <v>2.9411764705882353E-2</v>
      </c>
      <c r="G420" s="244">
        <f t="shared" ca="1" si="13"/>
        <v>2.9850746268656716E-2</v>
      </c>
    </row>
    <row r="421" spans="1:7" ht="15">
      <c r="A421" s="177" t="s">
        <v>10789</v>
      </c>
      <c r="B421" s="182" t="s">
        <v>10790</v>
      </c>
      <c r="C421" s="162"/>
      <c r="D421" s="179"/>
      <c r="E421" s="179"/>
      <c r="F421" s="244">
        <f t="shared" ca="1" si="12"/>
        <v>0</v>
      </c>
      <c r="G421" s="244">
        <f t="shared" ca="1" si="13"/>
        <v>0</v>
      </c>
    </row>
    <row r="422" spans="1:7" ht="15">
      <c r="A422" s="177" t="s">
        <v>10791</v>
      </c>
      <c r="B422" s="182" t="s">
        <v>10792</v>
      </c>
      <c r="C422" s="162"/>
      <c r="D422" s="179"/>
      <c r="E422" s="179"/>
      <c r="F422" s="244">
        <f t="shared" ca="1" si="12"/>
        <v>0</v>
      </c>
      <c r="G422" s="244">
        <f t="shared" ca="1" si="13"/>
        <v>0</v>
      </c>
    </row>
    <row r="423" spans="1:7" ht="15">
      <c r="A423" s="177" t="s">
        <v>10793</v>
      </c>
      <c r="B423" s="182" t="s">
        <v>10794</v>
      </c>
      <c r="C423" s="162"/>
      <c r="D423" s="179"/>
      <c r="E423" s="179">
        <v>0</v>
      </c>
      <c r="F423" s="244">
        <f t="shared" ca="1" si="12"/>
        <v>0</v>
      </c>
      <c r="G423" s="244">
        <f t="shared" ca="1" si="13"/>
        <v>0</v>
      </c>
    </row>
    <row r="424" spans="1:7" ht="15">
      <c r="A424" s="177" t="s">
        <v>10795</v>
      </c>
      <c r="B424" s="182" t="s">
        <v>10796</v>
      </c>
      <c r="C424" s="162">
        <v>102</v>
      </c>
      <c r="D424" s="179">
        <v>112</v>
      </c>
      <c r="E424" s="179">
        <v>109</v>
      </c>
      <c r="F424" s="244">
        <f t="shared" ca="1" si="12"/>
        <v>1.0686274509803921</v>
      </c>
      <c r="G424" s="244">
        <f t="shared" ca="1" si="13"/>
        <v>0.9732142857142857</v>
      </c>
    </row>
    <row r="425" spans="1:7" ht="15">
      <c r="A425" s="177" t="s">
        <v>10797</v>
      </c>
      <c r="B425" s="182" t="s">
        <v>10751</v>
      </c>
      <c r="C425" s="162">
        <v>132</v>
      </c>
      <c r="D425" s="179">
        <v>81</v>
      </c>
      <c r="E425" s="179">
        <v>121</v>
      </c>
      <c r="F425" s="244">
        <f t="shared" ca="1" si="12"/>
        <v>0.91666666666666663</v>
      </c>
      <c r="G425" s="244">
        <f t="shared" ca="1" si="13"/>
        <v>1.4938271604938271</v>
      </c>
    </row>
    <row r="426" spans="1:7" ht="15">
      <c r="A426" s="177" t="s">
        <v>10798</v>
      </c>
      <c r="B426" s="182" t="s">
        <v>10799</v>
      </c>
      <c r="C426" s="162">
        <v>15</v>
      </c>
      <c r="D426" s="179">
        <v>15</v>
      </c>
      <c r="E426" s="179">
        <v>20</v>
      </c>
      <c r="F426" s="244">
        <f t="shared" ca="1" si="12"/>
        <v>1.3333333333333333</v>
      </c>
      <c r="G426" s="244">
        <f t="shared" ca="1" si="13"/>
        <v>1.3333333333333333</v>
      </c>
    </row>
    <row r="427" spans="1:7" ht="15">
      <c r="A427" s="177" t="s">
        <v>10800</v>
      </c>
      <c r="B427" s="182" t="s">
        <v>10801</v>
      </c>
      <c r="C427" s="162"/>
      <c r="D427" s="179"/>
      <c r="E427" s="179"/>
      <c r="F427" s="244">
        <f t="shared" ca="1" si="12"/>
        <v>0</v>
      </c>
      <c r="G427" s="244">
        <f t="shared" ca="1" si="13"/>
        <v>0</v>
      </c>
    </row>
    <row r="428" spans="1:7" ht="15">
      <c r="A428" s="177" t="s">
        <v>10802</v>
      </c>
      <c r="B428" s="182" t="s">
        <v>10803</v>
      </c>
      <c r="C428" s="162"/>
      <c r="D428" s="179"/>
      <c r="E428" s="179"/>
      <c r="F428" s="244">
        <f t="shared" ca="1" si="12"/>
        <v>0</v>
      </c>
      <c r="G428" s="244">
        <f t="shared" ca="1" si="13"/>
        <v>0</v>
      </c>
    </row>
    <row r="429" spans="1:7" ht="15">
      <c r="A429" s="177" t="s">
        <v>10804</v>
      </c>
      <c r="B429" s="182" t="s">
        <v>10805</v>
      </c>
      <c r="C429" s="162">
        <v>39</v>
      </c>
      <c r="D429" s="179">
        <v>19</v>
      </c>
      <c r="E429" s="179"/>
      <c r="F429" s="244">
        <f t="shared" ca="1" si="12"/>
        <v>0</v>
      </c>
      <c r="G429" s="244">
        <f t="shared" ca="1" si="13"/>
        <v>0</v>
      </c>
    </row>
    <row r="430" spans="1:7" ht="15">
      <c r="A430" s="177" t="s">
        <v>10806</v>
      </c>
      <c r="B430" s="182" t="s">
        <v>10807</v>
      </c>
      <c r="C430" s="162"/>
      <c r="D430" s="179">
        <v>3</v>
      </c>
      <c r="E430" s="179">
        <v>10</v>
      </c>
      <c r="F430" s="244">
        <f t="shared" ca="1" si="12"/>
        <v>0</v>
      </c>
      <c r="G430" s="244">
        <f t="shared" ca="1" si="13"/>
        <v>3.3333333333333335</v>
      </c>
    </row>
    <row r="431" spans="1:7" ht="15">
      <c r="A431" s="177" t="s">
        <v>10808</v>
      </c>
      <c r="B431" s="182" t="s">
        <v>10809</v>
      </c>
      <c r="C431" s="162"/>
      <c r="D431" s="179"/>
      <c r="E431" s="179"/>
      <c r="F431" s="244">
        <f t="shared" ca="1" si="12"/>
        <v>0</v>
      </c>
      <c r="G431" s="244">
        <f t="shared" ca="1" si="13"/>
        <v>0</v>
      </c>
    </row>
    <row r="432" spans="1:7" ht="15">
      <c r="A432" s="177" t="s">
        <v>10810</v>
      </c>
      <c r="B432" s="182" t="s">
        <v>10811</v>
      </c>
      <c r="C432" s="162"/>
      <c r="D432" s="179"/>
      <c r="E432" s="179"/>
      <c r="F432" s="244">
        <f t="shared" ca="1" si="12"/>
        <v>0</v>
      </c>
      <c r="G432" s="244">
        <f t="shared" ca="1" si="13"/>
        <v>0</v>
      </c>
    </row>
    <row r="433" spans="1:7" ht="15">
      <c r="A433" s="177" t="s">
        <v>10812</v>
      </c>
      <c r="B433" s="182" t="s">
        <v>10813</v>
      </c>
      <c r="C433" s="162"/>
      <c r="D433" s="179"/>
      <c r="E433" s="179"/>
      <c r="F433" s="244">
        <f t="shared" ca="1" si="12"/>
        <v>0</v>
      </c>
      <c r="G433" s="244">
        <f t="shared" ca="1" si="13"/>
        <v>0</v>
      </c>
    </row>
    <row r="434" spans="1:7" ht="15">
      <c r="A434" s="177" t="s">
        <v>10814</v>
      </c>
      <c r="B434" s="182" t="s">
        <v>10815</v>
      </c>
      <c r="C434" s="162"/>
      <c r="D434" s="179"/>
      <c r="E434" s="179"/>
      <c r="F434" s="244">
        <f t="shared" ca="1" si="12"/>
        <v>0</v>
      </c>
      <c r="G434" s="244">
        <f t="shared" ca="1" si="13"/>
        <v>0</v>
      </c>
    </row>
    <row r="435" spans="1:7" ht="15">
      <c r="A435" s="177" t="s">
        <v>10816</v>
      </c>
      <c r="B435" s="182" t="s">
        <v>10817</v>
      </c>
      <c r="C435" s="162"/>
      <c r="D435" s="179"/>
      <c r="E435" s="179"/>
      <c r="F435" s="244">
        <f t="shared" ca="1" si="12"/>
        <v>0</v>
      </c>
      <c r="G435" s="244">
        <f t="shared" ca="1" si="13"/>
        <v>0</v>
      </c>
    </row>
    <row r="436" spans="1:7" ht="15">
      <c r="A436" s="177" t="s">
        <v>10818</v>
      </c>
      <c r="B436" s="182" t="s">
        <v>10819</v>
      </c>
      <c r="C436" s="162"/>
      <c r="D436" s="179"/>
      <c r="E436" s="179"/>
      <c r="F436" s="244">
        <f t="shared" ca="1" si="12"/>
        <v>0</v>
      </c>
      <c r="G436" s="244">
        <f t="shared" ca="1" si="13"/>
        <v>0</v>
      </c>
    </row>
    <row r="437" spans="1:7" ht="15">
      <c r="A437" s="177" t="s">
        <v>10820</v>
      </c>
      <c r="B437" s="182" t="s">
        <v>10821</v>
      </c>
      <c r="C437" s="162"/>
      <c r="D437" s="179"/>
      <c r="E437" s="179"/>
      <c r="F437" s="244">
        <f t="shared" ca="1" si="12"/>
        <v>0</v>
      </c>
      <c r="G437" s="244">
        <f t="shared" ca="1" si="13"/>
        <v>0</v>
      </c>
    </row>
    <row r="438" spans="1:7" ht="15">
      <c r="A438" s="177" t="s">
        <v>10822</v>
      </c>
      <c r="B438" s="182" t="s">
        <v>10823</v>
      </c>
      <c r="C438" s="162"/>
      <c r="D438" s="179"/>
      <c r="E438" s="179"/>
      <c r="F438" s="244">
        <f t="shared" ca="1" si="12"/>
        <v>0</v>
      </c>
      <c r="G438" s="244">
        <f t="shared" ca="1" si="13"/>
        <v>0</v>
      </c>
    </row>
    <row r="439" spans="1:7" ht="15">
      <c r="A439" s="177" t="s">
        <v>10824</v>
      </c>
      <c r="B439" s="182" t="s">
        <v>10825</v>
      </c>
      <c r="C439" s="162"/>
      <c r="D439" s="179"/>
      <c r="E439" s="179"/>
      <c r="F439" s="244">
        <f t="shared" ca="1" si="12"/>
        <v>0</v>
      </c>
      <c r="G439" s="244">
        <f t="shared" ca="1" si="13"/>
        <v>0</v>
      </c>
    </row>
    <row r="440" spans="1:7" ht="15">
      <c r="A440" s="177" t="s">
        <v>10826</v>
      </c>
      <c r="B440" s="182" t="s">
        <v>9918</v>
      </c>
      <c r="C440" s="162">
        <v>5</v>
      </c>
      <c r="D440" s="179">
        <v>5</v>
      </c>
      <c r="E440" s="179"/>
      <c r="F440" s="244">
        <f t="shared" ca="1" si="12"/>
        <v>0</v>
      </c>
      <c r="G440" s="244">
        <f t="shared" ca="1" si="13"/>
        <v>0</v>
      </c>
    </row>
    <row r="441" spans="1:7" ht="15">
      <c r="A441" s="177" t="s">
        <v>10827</v>
      </c>
      <c r="B441" s="182" t="s">
        <v>10182</v>
      </c>
      <c r="C441" s="162">
        <v>393</v>
      </c>
      <c r="D441" s="179">
        <v>386</v>
      </c>
      <c r="E441" s="179">
        <v>362</v>
      </c>
      <c r="F441" s="244">
        <f t="shared" ca="1" si="12"/>
        <v>0.92111959287531808</v>
      </c>
      <c r="G441" s="244">
        <f t="shared" ca="1" si="13"/>
        <v>0.93782383419689119</v>
      </c>
    </row>
    <row r="442" spans="1:7" ht="15">
      <c r="A442" s="177" t="s">
        <v>10828</v>
      </c>
      <c r="B442" s="182" t="s">
        <v>10184</v>
      </c>
      <c r="C442" s="162"/>
      <c r="D442" s="179"/>
      <c r="E442" s="179"/>
      <c r="F442" s="244">
        <f t="shared" ca="1" si="12"/>
        <v>0</v>
      </c>
      <c r="G442" s="244">
        <f t="shared" ca="1" si="13"/>
        <v>0</v>
      </c>
    </row>
    <row r="443" spans="1:7" ht="15">
      <c r="A443" s="177" t="s">
        <v>10829</v>
      </c>
      <c r="B443" s="182" t="s">
        <v>10186</v>
      </c>
      <c r="C443" s="162"/>
      <c r="D443" s="179"/>
      <c r="E443" s="179"/>
      <c r="F443" s="244">
        <f t="shared" ca="1" si="12"/>
        <v>0</v>
      </c>
      <c r="G443" s="244">
        <f t="shared" ca="1" si="13"/>
        <v>0</v>
      </c>
    </row>
    <row r="444" spans="1:7" ht="15">
      <c r="A444" s="177" t="s">
        <v>10830</v>
      </c>
      <c r="B444" s="182" t="s">
        <v>10831</v>
      </c>
      <c r="C444" s="162">
        <v>101</v>
      </c>
      <c r="D444" s="179">
        <v>62</v>
      </c>
      <c r="E444" s="179">
        <v>117</v>
      </c>
      <c r="F444" s="244">
        <f t="shared" ca="1" si="12"/>
        <v>1.1584158415841583</v>
      </c>
      <c r="G444" s="244">
        <f t="shared" ca="1" si="13"/>
        <v>1.8870967741935485</v>
      </c>
    </row>
    <row r="445" spans="1:7" ht="15">
      <c r="A445" s="177" t="s">
        <v>10832</v>
      </c>
      <c r="B445" s="182" t="s">
        <v>10833</v>
      </c>
      <c r="C445" s="162"/>
      <c r="D445" s="179"/>
      <c r="E445" s="179"/>
      <c r="F445" s="244">
        <f t="shared" ca="1" si="12"/>
        <v>0</v>
      </c>
      <c r="G445" s="244">
        <f t="shared" ca="1" si="13"/>
        <v>0</v>
      </c>
    </row>
    <row r="446" spans="1:7" ht="15">
      <c r="A446" s="177" t="s">
        <v>10834</v>
      </c>
      <c r="B446" s="182" t="s">
        <v>10835</v>
      </c>
      <c r="C446" s="162"/>
      <c r="D446" s="179"/>
      <c r="E446" s="179"/>
      <c r="F446" s="244">
        <f t="shared" ca="1" si="12"/>
        <v>0</v>
      </c>
      <c r="G446" s="244">
        <f t="shared" ca="1" si="13"/>
        <v>0</v>
      </c>
    </row>
    <row r="447" spans="1:7" ht="15">
      <c r="A447" s="177" t="s">
        <v>10836</v>
      </c>
      <c r="B447" s="182" t="s">
        <v>10837</v>
      </c>
      <c r="C447" s="162">
        <v>22</v>
      </c>
      <c r="D447" s="179">
        <v>18</v>
      </c>
      <c r="E447" s="179"/>
      <c r="F447" s="244">
        <f t="shared" ca="1" si="12"/>
        <v>0</v>
      </c>
      <c r="G447" s="244">
        <f t="shared" ca="1" si="13"/>
        <v>0</v>
      </c>
    </row>
    <row r="448" spans="1:7" ht="15">
      <c r="A448" s="177" t="s">
        <v>10838</v>
      </c>
      <c r="B448" s="182" t="s">
        <v>10839</v>
      </c>
      <c r="C448" s="162"/>
      <c r="D448" s="179"/>
      <c r="E448" s="179"/>
      <c r="F448" s="244">
        <f t="shared" ca="1" si="12"/>
        <v>0</v>
      </c>
      <c r="G448" s="244">
        <f t="shared" ca="1" si="13"/>
        <v>0</v>
      </c>
    </row>
    <row r="449" spans="1:7" ht="15">
      <c r="A449" s="177" t="s">
        <v>10840</v>
      </c>
      <c r="B449" s="182" t="s">
        <v>10841</v>
      </c>
      <c r="C449" s="162">
        <v>113</v>
      </c>
      <c r="D449" s="179">
        <v>109</v>
      </c>
      <c r="E449" s="179">
        <v>123</v>
      </c>
      <c r="F449" s="244">
        <f t="shared" ca="1" si="12"/>
        <v>1.0884955752212389</v>
      </c>
      <c r="G449" s="244">
        <f t="shared" ca="1" si="13"/>
        <v>1.128440366972477</v>
      </c>
    </row>
    <row r="450" spans="1:7" ht="15">
      <c r="A450" s="177" t="s">
        <v>10842</v>
      </c>
      <c r="B450" s="182" t="s">
        <v>10843</v>
      </c>
      <c r="C450" s="162"/>
      <c r="D450" s="179"/>
      <c r="E450" s="179"/>
      <c r="F450" s="244">
        <f t="shared" ca="1" si="12"/>
        <v>0</v>
      </c>
      <c r="G450" s="244">
        <f t="shared" ca="1" si="13"/>
        <v>0</v>
      </c>
    </row>
    <row r="451" spans="1:7" ht="15">
      <c r="A451" s="177" t="s">
        <v>10844</v>
      </c>
      <c r="B451" s="182" t="s">
        <v>10845</v>
      </c>
      <c r="C451" s="162">
        <v>49</v>
      </c>
      <c r="D451" s="179">
        <v>30</v>
      </c>
      <c r="E451" s="179">
        <v>48</v>
      </c>
      <c r="F451" s="244">
        <f t="shared" ca="1" si="12"/>
        <v>0.97959183673469385</v>
      </c>
      <c r="G451" s="244">
        <f t="shared" ca="1" si="13"/>
        <v>1.6</v>
      </c>
    </row>
    <row r="452" spans="1:7" ht="15">
      <c r="A452" s="177" t="s">
        <v>10846</v>
      </c>
      <c r="B452" s="182" t="s">
        <v>10847</v>
      </c>
      <c r="C452" s="162">
        <v>60</v>
      </c>
      <c r="D452" s="179">
        <v>48</v>
      </c>
      <c r="E452" s="179">
        <v>57</v>
      </c>
      <c r="F452" s="244">
        <f t="shared" ca="1" si="12"/>
        <v>0.95</v>
      </c>
      <c r="G452" s="244">
        <f t="shared" ca="1" si="13"/>
        <v>1.1875</v>
      </c>
    </row>
    <row r="453" spans="1:7" ht="15">
      <c r="A453" s="177" t="s">
        <v>10848</v>
      </c>
      <c r="B453" s="182" t="s">
        <v>10849</v>
      </c>
      <c r="C453" s="162"/>
      <c r="D453" s="179"/>
      <c r="E453" s="179"/>
      <c r="F453" s="244">
        <f t="shared" ca="1" si="12"/>
        <v>0</v>
      </c>
      <c r="G453" s="244">
        <f t="shared" ca="1" si="13"/>
        <v>0</v>
      </c>
    </row>
    <row r="454" spans="1:7" ht="15">
      <c r="A454" s="177" t="s">
        <v>10850</v>
      </c>
      <c r="B454" s="182" t="s">
        <v>10851</v>
      </c>
      <c r="C454" s="162"/>
      <c r="D454" s="179"/>
      <c r="E454" s="179"/>
      <c r="F454" s="244">
        <f t="shared" ca="1" si="12"/>
        <v>0</v>
      </c>
      <c r="G454" s="244">
        <f t="shared" ca="1" si="13"/>
        <v>0</v>
      </c>
    </row>
    <row r="455" spans="1:7" ht="15">
      <c r="A455" s="177" t="s">
        <v>10852</v>
      </c>
      <c r="B455" s="182" t="s">
        <v>10853</v>
      </c>
      <c r="C455" s="162">
        <v>2155</v>
      </c>
      <c r="D455" s="179">
        <v>1747</v>
      </c>
      <c r="E455" s="179">
        <v>3412</v>
      </c>
      <c r="F455" s="244">
        <f t="shared" ca="1" si="12"/>
        <v>1.5832946635730858</v>
      </c>
      <c r="G455" s="244">
        <f t="shared" ca="1" si="13"/>
        <v>1.9530623926731541</v>
      </c>
    </row>
    <row r="456" spans="1:7" ht="15">
      <c r="A456" s="177" t="s">
        <v>10854</v>
      </c>
      <c r="B456" s="182" t="s">
        <v>10182</v>
      </c>
      <c r="C456" s="162"/>
      <c r="D456" s="179"/>
      <c r="E456" s="179"/>
      <c r="F456" s="244">
        <f t="shared" ca="1" si="12"/>
        <v>0</v>
      </c>
      <c r="G456" s="244">
        <f t="shared" ca="1" si="13"/>
        <v>0</v>
      </c>
    </row>
    <row r="457" spans="1:7" ht="15">
      <c r="A457" s="177" t="s">
        <v>10855</v>
      </c>
      <c r="B457" s="182" t="s">
        <v>10184</v>
      </c>
      <c r="C457" s="162"/>
      <c r="D457" s="179"/>
      <c r="E457" s="179"/>
      <c r="F457" s="244">
        <f t="shared" ca="1" si="12"/>
        <v>0</v>
      </c>
      <c r="G457" s="244">
        <f t="shared" ca="1" si="13"/>
        <v>0</v>
      </c>
    </row>
    <row r="458" spans="1:7" ht="15">
      <c r="A458" s="177" t="s">
        <v>10856</v>
      </c>
      <c r="B458" s="182" t="s">
        <v>10186</v>
      </c>
      <c r="C458" s="162"/>
      <c r="D458" s="179"/>
      <c r="E458" s="179"/>
      <c r="F458" s="244">
        <f t="shared" ref="F458:F521" ca="1" si="14">IFERROR(OFFSET(F458,0,-1)/OFFSET(F458,0,-3),)</f>
        <v>0</v>
      </c>
      <c r="G458" s="244">
        <f t="shared" ref="G458:G521" ca="1" si="15">IFERROR(OFFSET(F458,0,-1)/OFFSET(F458,0,-2),)</f>
        <v>0</v>
      </c>
    </row>
    <row r="459" spans="1:7" ht="15">
      <c r="A459" s="177" t="s">
        <v>10857</v>
      </c>
      <c r="B459" s="182" t="s">
        <v>10858</v>
      </c>
      <c r="C459" s="162">
        <v>455</v>
      </c>
      <c r="D459" s="179">
        <v>60</v>
      </c>
      <c r="E459" s="179">
        <v>268</v>
      </c>
      <c r="F459" s="244">
        <f t="shared" ca="1" si="14"/>
        <v>0.58901098901098903</v>
      </c>
      <c r="G459" s="244">
        <f t="shared" ca="1" si="15"/>
        <v>4.4666666666666668</v>
      </c>
    </row>
    <row r="460" spans="1:7" ht="15">
      <c r="A460" s="177" t="s">
        <v>10859</v>
      </c>
      <c r="B460" s="182" t="s">
        <v>10860</v>
      </c>
      <c r="C460" s="162">
        <v>1061</v>
      </c>
      <c r="D460" s="179">
        <v>53</v>
      </c>
      <c r="E460" s="179">
        <v>65</v>
      </c>
      <c r="F460" s="244">
        <f t="shared" ca="1" si="14"/>
        <v>6.1262959472196045E-2</v>
      </c>
      <c r="G460" s="244">
        <f t="shared" ca="1" si="15"/>
        <v>1.2264150943396226</v>
      </c>
    </row>
    <row r="461" spans="1:7" ht="15">
      <c r="A461" s="177" t="s">
        <v>10861</v>
      </c>
      <c r="B461" s="182" t="s">
        <v>10862</v>
      </c>
      <c r="C461" s="162"/>
      <c r="D461" s="179"/>
      <c r="E461" s="179"/>
      <c r="F461" s="244">
        <f t="shared" ca="1" si="14"/>
        <v>0</v>
      </c>
      <c r="G461" s="244">
        <f t="shared" ca="1" si="15"/>
        <v>0</v>
      </c>
    </row>
    <row r="462" spans="1:7" ht="15">
      <c r="A462" s="177" t="s">
        <v>10863</v>
      </c>
      <c r="B462" s="182" t="s">
        <v>10864</v>
      </c>
      <c r="C462" s="162"/>
      <c r="D462" s="179">
        <v>5</v>
      </c>
      <c r="E462" s="179"/>
      <c r="F462" s="244">
        <f t="shared" ca="1" si="14"/>
        <v>0</v>
      </c>
      <c r="G462" s="244">
        <f t="shared" ca="1" si="15"/>
        <v>0</v>
      </c>
    </row>
    <row r="463" spans="1:7" ht="15">
      <c r="A463" s="177" t="s">
        <v>10865</v>
      </c>
      <c r="B463" s="182" t="s">
        <v>10182</v>
      </c>
      <c r="C463" s="162"/>
      <c r="D463" s="179"/>
      <c r="E463" s="179"/>
      <c r="F463" s="244">
        <f t="shared" ca="1" si="14"/>
        <v>0</v>
      </c>
      <c r="G463" s="244">
        <f t="shared" ca="1" si="15"/>
        <v>0</v>
      </c>
    </row>
    <row r="464" spans="1:7" ht="15">
      <c r="A464" s="177" t="s">
        <v>10866</v>
      </c>
      <c r="B464" s="182" t="s">
        <v>10184</v>
      </c>
      <c r="C464" s="162"/>
      <c r="D464" s="179"/>
      <c r="E464" s="179"/>
      <c r="F464" s="244">
        <f t="shared" ca="1" si="14"/>
        <v>0</v>
      </c>
      <c r="G464" s="244">
        <f t="shared" ca="1" si="15"/>
        <v>0</v>
      </c>
    </row>
    <row r="465" spans="1:7" ht="15">
      <c r="A465" s="177" t="s">
        <v>10867</v>
      </c>
      <c r="B465" s="182" t="s">
        <v>10186</v>
      </c>
      <c r="C465" s="162"/>
      <c r="D465" s="179"/>
      <c r="E465" s="179"/>
      <c r="F465" s="244">
        <f t="shared" ca="1" si="14"/>
        <v>0</v>
      </c>
      <c r="G465" s="244">
        <f t="shared" ca="1" si="15"/>
        <v>0</v>
      </c>
    </row>
    <row r="466" spans="1:7" ht="15">
      <c r="A466" s="177" t="s">
        <v>10868</v>
      </c>
      <c r="B466" s="182" t="s">
        <v>10869</v>
      </c>
      <c r="C466" s="162"/>
      <c r="D466" s="179"/>
      <c r="E466" s="179">
        <v>4</v>
      </c>
      <c r="F466" s="244">
        <f t="shared" ca="1" si="14"/>
        <v>0</v>
      </c>
      <c r="G466" s="244">
        <f t="shared" ca="1" si="15"/>
        <v>0</v>
      </c>
    </row>
    <row r="467" spans="1:7" ht="15">
      <c r="A467" s="177" t="s">
        <v>10870</v>
      </c>
      <c r="B467" s="182" t="s">
        <v>10871</v>
      </c>
      <c r="C467" s="162"/>
      <c r="D467" s="179"/>
      <c r="E467" s="179">
        <v>30</v>
      </c>
      <c r="F467" s="244">
        <f t="shared" ca="1" si="14"/>
        <v>0</v>
      </c>
      <c r="G467" s="244">
        <f t="shared" ca="1" si="15"/>
        <v>0</v>
      </c>
    </row>
    <row r="468" spans="1:7" ht="15">
      <c r="A468" s="177" t="s">
        <v>10872</v>
      </c>
      <c r="B468" s="182" t="s">
        <v>10873</v>
      </c>
      <c r="C468" s="162"/>
      <c r="D468" s="179"/>
      <c r="E468" s="179"/>
      <c r="F468" s="244">
        <f t="shared" ca="1" si="14"/>
        <v>0</v>
      </c>
      <c r="G468" s="244">
        <f t="shared" ca="1" si="15"/>
        <v>0</v>
      </c>
    </row>
    <row r="469" spans="1:7" ht="15">
      <c r="A469" s="177" t="s">
        <v>10874</v>
      </c>
      <c r="B469" s="182" t="s">
        <v>10875</v>
      </c>
      <c r="C469" s="162">
        <v>572</v>
      </c>
      <c r="D469" s="179">
        <v>552</v>
      </c>
      <c r="E469" s="179">
        <v>116</v>
      </c>
      <c r="F469" s="244">
        <f t="shared" ca="1" si="14"/>
        <v>0.20279720279720279</v>
      </c>
      <c r="G469" s="244">
        <f t="shared" ca="1" si="15"/>
        <v>0.21014492753623187</v>
      </c>
    </row>
    <row r="470" spans="1:7" ht="15">
      <c r="A470" s="177" t="s">
        <v>10876</v>
      </c>
      <c r="B470" s="182" t="s">
        <v>10877</v>
      </c>
      <c r="C470" s="162">
        <v>49</v>
      </c>
      <c r="D470" s="179">
        <v>74</v>
      </c>
      <c r="E470" s="179">
        <v>46</v>
      </c>
      <c r="F470" s="244">
        <f t="shared" ca="1" si="14"/>
        <v>0.93877551020408168</v>
      </c>
      <c r="G470" s="244">
        <f t="shared" ca="1" si="15"/>
        <v>0.6216216216216216</v>
      </c>
    </row>
    <row r="471" spans="1:7" ht="15">
      <c r="A471" s="177" t="s">
        <v>10878</v>
      </c>
      <c r="B471" s="182" t="s">
        <v>10879</v>
      </c>
      <c r="C471" s="162"/>
      <c r="D471" s="179"/>
      <c r="E471" s="179"/>
      <c r="F471" s="244">
        <f t="shared" ca="1" si="14"/>
        <v>0</v>
      </c>
      <c r="G471" s="244">
        <f t="shared" ca="1" si="15"/>
        <v>0</v>
      </c>
    </row>
    <row r="472" spans="1:7" ht="15">
      <c r="A472" s="177" t="s">
        <v>10880</v>
      </c>
      <c r="B472" s="182" t="s">
        <v>10881</v>
      </c>
      <c r="C472" s="162">
        <v>755</v>
      </c>
      <c r="D472" s="179"/>
      <c r="E472" s="179"/>
      <c r="F472" s="244">
        <f t="shared" ca="1" si="14"/>
        <v>0</v>
      </c>
      <c r="G472" s="244">
        <f t="shared" ca="1" si="15"/>
        <v>0</v>
      </c>
    </row>
    <row r="473" spans="1:7" ht="15">
      <c r="A473" s="177" t="s">
        <v>10882</v>
      </c>
      <c r="B473" s="182" t="s">
        <v>10182</v>
      </c>
      <c r="C473" s="162"/>
      <c r="D473" s="179"/>
      <c r="E473" s="179"/>
      <c r="F473" s="244">
        <f t="shared" ca="1" si="14"/>
        <v>0</v>
      </c>
      <c r="G473" s="244">
        <f t="shared" ca="1" si="15"/>
        <v>0</v>
      </c>
    </row>
    <row r="474" spans="1:7" ht="15">
      <c r="A474" s="177" t="s">
        <v>10883</v>
      </c>
      <c r="B474" s="182" t="s">
        <v>10184</v>
      </c>
      <c r="C474" s="162"/>
      <c r="D474" s="179"/>
      <c r="E474" s="179"/>
      <c r="F474" s="244">
        <f t="shared" ca="1" si="14"/>
        <v>0</v>
      </c>
      <c r="G474" s="244">
        <f t="shared" ca="1" si="15"/>
        <v>0</v>
      </c>
    </row>
    <row r="475" spans="1:7" ht="15">
      <c r="A475" s="177" t="s">
        <v>10884</v>
      </c>
      <c r="B475" s="182" t="s">
        <v>10186</v>
      </c>
      <c r="C475" s="162"/>
      <c r="D475" s="179"/>
      <c r="E475" s="179"/>
      <c r="F475" s="244">
        <f t="shared" ca="1" si="14"/>
        <v>0</v>
      </c>
      <c r="G475" s="244">
        <f t="shared" ca="1" si="15"/>
        <v>0</v>
      </c>
    </row>
    <row r="476" spans="1:7" ht="15">
      <c r="A476" s="177" t="s">
        <v>10885</v>
      </c>
      <c r="B476" s="182" t="s">
        <v>10886</v>
      </c>
      <c r="C476" s="162"/>
      <c r="D476" s="179"/>
      <c r="E476" s="179"/>
      <c r="F476" s="244">
        <f t="shared" ca="1" si="14"/>
        <v>0</v>
      </c>
      <c r="G476" s="244">
        <f t="shared" ca="1" si="15"/>
        <v>0</v>
      </c>
    </row>
    <row r="477" spans="1:7" ht="15">
      <c r="A477" s="177" t="s">
        <v>10887</v>
      </c>
      <c r="B477" s="182" t="s">
        <v>10888</v>
      </c>
      <c r="C477" s="162"/>
      <c r="D477" s="179"/>
      <c r="E477" s="179"/>
      <c r="F477" s="244">
        <f t="shared" ca="1" si="14"/>
        <v>0</v>
      </c>
      <c r="G477" s="244">
        <f t="shared" ca="1" si="15"/>
        <v>0</v>
      </c>
    </row>
    <row r="478" spans="1:7" ht="15">
      <c r="A478" s="177" t="s">
        <v>10889</v>
      </c>
      <c r="B478" s="182" t="s">
        <v>10890</v>
      </c>
      <c r="C478" s="162"/>
      <c r="D478" s="179"/>
      <c r="E478" s="179"/>
      <c r="F478" s="244">
        <f t="shared" ca="1" si="14"/>
        <v>0</v>
      </c>
      <c r="G478" s="244">
        <f t="shared" ca="1" si="15"/>
        <v>0</v>
      </c>
    </row>
    <row r="479" spans="1:7" ht="15">
      <c r="A479" s="177" t="s">
        <v>10891</v>
      </c>
      <c r="B479" s="182" t="s">
        <v>10892</v>
      </c>
      <c r="C479" s="162"/>
      <c r="D479" s="179"/>
      <c r="E479" s="179"/>
      <c r="F479" s="244">
        <f t="shared" ca="1" si="14"/>
        <v>0</v>
      </c>
      <c r="G479" s="244">
        <f t="shared" ca="1" si="15"/>
        <v>0</v>
      </c>
    </row>
    <row r="480" spans="1:7" ht="15">
      <c r="A480" s="177" t="s">
        <v>10893</v>
      </c>
      <c r="B480" s="182" t="s">
        <v>10894</v>
      </c>
      <c r="C480" s="162"/>
      <c r="D480" s="179"/>
      <c r="E480" s="179"/>
      <c r="F480" s="244">
        <f t="shared" ca="1" si="14"/>
        <v>0</v>
      </c>
      <c r="G480" s="244">
        <f t="shared" ca="1" si="15"/>
        <v>0</v>
      </c>
    </row>
    <row r="481" spans="1:7" ht="15">
      <c r="A481" s="177" t="s">
        <v>10895</v>
      </c>
      <c r="B481" s="182" t="s">
        <v>10182</v>
      </c>
      <c r="C481" s="162"/>
      <c r="D481" s="179"/>
      <c r="E481" s="179"/>
      <c r="F481" s="244">
        <f t="shared" ca="1" si="14"/>
        <v>0</v>
      </c>
      <c r="G481" s="244">
        <f t="shared" ca="1" si="15"/>
        <v>0</v>
      </c>
    </row>
    <row r="482" spans="1:7" ht="15">
      <c r="A482" s="177" t="s">
        <v>10896</v>
      </c>
      <c r="B482" s="182" t="s">
        <v>10184</v>
      </c>
      <c r="C482" s="162"/>
      <c r="D482" s="179"/>
      <c r="E482" s="179"/>
      <c r="F482" s="244">
        <f t="shared" ca="1" si="14"/>
        <v>0</v>
      </c>
      <c r="G482" s="244">
        <f t="shared" ca="1" si="15"/>
        <v>0</v>
      </c>
    </row>
    <row r="483" spans="1:7" ht="15">
      <c r="A483" s="177" t="s">
        <v>10897</v>
      </c>
      <c r="B483" s="182" t="s">
        <v>10186</v>
      </c>
      <c r="C483" s="162"/>
      <c r="D483" s="179"/>
      <c r="E483" s="179"/>
      <c r="F483" s="244">
        <f t="shared" ca="1" si="14"/>
        <v>0</v>
      </c>
      <c r="G483" s="244">
        <f t="shared" ca="1" si="15"/>
        <v>0</v>
      </c>
    </row>
    <row r="484" spans="1:7" ht="15">
      <c r="A484" s="177" t="s">
        <v>10898</v>
      </c>
      <c r="B484" s="182" t="s">
        <v>10899</v>
      </c>
      <c r="C484" s="162"/>
      <c r="D484" s="179"/>
      <c r="E484" s="179"/>
      <c r="F484" s="244">
        <f t="shared" ca="1" si="14"/>
        <v>0</v>
      </c>
      <c r="G484" s="244">
        <f t="shared" ca="1" si="15"/>
        <v>0</v>
      </c>
    </row>
    <row r="485" spans="1:7" ht="15">
      <c r="A485" s="177" t="s">
        <v>10900</v>
      </c>
      <c r="B485" s="182" t="s">
        <v>10901</v>
      </c>
      <c r="C485" s="162">
        <v>379</v>
      </c>
      <c r="D485" s="179">
        <v>299</v>
      </c>
      <c r="E485" s="179">
        <v>280</v>
      </c>
      <c r="F485" s="244">
        <f t="shared" ca="1" si="14"/>
        <v>0.73878627968337729</v>
      </c>
      <c r="G485" s="244">
        <f t="shared" ca="1" si="15"/>
        <v>0.9364548494983278</v>
      </c>
    </row>
    <row r="486" spans="1:7" ht="15">
      <c r="A486" s="177" t="s">
        <v>10902</v>
      </c>
      <c r="B486" s="182" t="s">
        <v>10903</v>
      </c>
      <c r="C486" s="162">
        <v>505</v>
      </c>
      <c r="D486" s="179">
        <v>491</v>
      </c>
      <c r="E486" s="179">
        <v>587</v>
      </c>
      <c r="F486" s="244">
        <f t="shared" ca="1" si="14"/>
        <v>1.1623762376237623</v>
      </c>
      <c r="G486" s="244">
        <f t="shared" ca="1" si="15"/>
        <v>1.1955193482688391</v>
      </c>
    </row>
    <row r="487" spans="1:7" ht="15">
      <c r="A487" s="177" t="s">
        <v>10904</v>
      </c>
      <c r="B487" s="182" t="s">
        <v>10905</v>
      </c>
      <c r="C487" s="162">
        <v>211</v>
      </c>
      <c r="D487" s="179">
        <v>180</v>
      </c>
      <c r="E487" s="179">
        <v>91</v>
      </c>
      <c r="F487" s="244">
        <f t="shared" ca="1" si="14"/>
        <v>0.43127962085308058</v>
      </c>
      <c r="G487" s="244">
        <f t="shared" ca="1" si="15"/>
        <v>0.50555555555555554</v>
      </c>
    </row>
    <row r="488" spans="1:7" ht="15">
      <c r="A488" s="177" t="s">
        <v>10908</v>
      </c>
      <c r="B488" s="182" t="s">
        <v>10909</v>
      </c>
      <c r="C488" s="162"/>
      <c r="D488" s="179"/>
      <c r="E488" s="179"/>
      <c r="F488" s="244">
        <f t="shared" ca="1" si="14"/>
        <v>0</v>
      </c>
      <c r="G488" s="244">
        <f t="shared" ca="1" si="15"/>
        <v>0</v>
      </c>
    </row>
    <row r="489" spans="1:7" ht="15">
      <c r="A489" s="177" t="s">
        <v>10910</v>
      </c>
      <c r="B489" s="182" t="s">
        <v>9932</v>
      </c>
      <c r="C489" s="162"/>
      <c r="D489" s="179"/>
      <c r="E489" s="179"/>
      <c r="F489" s="244">
        <f t="shared" ca="1" si="14"/>
        <v>0</v>
      </c>
      <c r="G489" s="244">
        <f t="shared" ca="1" si="15"/>
        <v>0</v>
      </c>
    </row>
    <row r="490" spans="1:7" ht="15">
      <c r="A490" s="177" t="s">
        <v>10911</v>
      </c>
      <c r="B490" s="182" t="s">
        <v>10182</v>
      </c>
      <c r="C490" s="162">
        <v>874</v>
      </c>
      <c r="D490" s="179">
        <v>956</v>
      </c>
      <c r="E490" s="179">
        <v>997</v>
      </c>
      <c r="F490" s="244">
        <f t="shared" ca="1" si="14"/>
        <v>1.1407322654462242</v>
      </c>
      <c r="G490" s="244">
        <f t="shared" ca="1" si="15"/>
        <v>1.0428870292887029</v>
      </c>
    </row>
    <row r="491" spans="1:7" ht="15">
      <c r="A491" s="177" t="s">
        <v>10912</v>
      </c>
      <c r="B491" s="182" t="s">
        <v>10184</v>
      </c>
      <c r="C491" s="162"/>
      <c r="D491" s="179"/>
      <c r="E491" s="179"/>
      <c r="F491" s="244">
        <f t="shared" ca="1" si="14"/>
        <v>0</v>
      </c>
      <c r="G491" s="244">
        <f t="shared" ca="1" si="15"/>
        <v>0</v>
      </c>
    </row>
    <row r="492" spans="1:7" ht="15">
      <c r="A492" s="177" t="s">
        <v>10913</v>
      </c>
      <c r="B492" s="182" t="s">
        <v>10186</v>
      </c>
      <c r="C492" s="162"/>
      <c r="D492" s="179"/>
      <c r="E492" s="179"/>
      <c r="F492" s="244">
        <f t="shared" ca="1" si="14"/>
        <v>0</v>
      </c>
      <c r="G492" s="244">
        <f t="shared" ca="1" si="15"/>
        <v>0</v>
      </c>
    </row>
    <row r="493" spans="1:7" ht="15">
      <c r="A493" s="177" t="s">
        <v>10914</v>
      </c>
      <c r="B493" s="182" t="s">
        <v>10915</v>
      </c>
      <c r="C493" s="162"/>
      <c r="D493" s="179"/>
      <c r="E493" s="179"/>
      <c r="F493" s="244">
        <f t="shared" ca="1" si="14"/>
        <v>0</v>
      </c>
      <c r="G493" s="244">
        <f t="shared" ca="1" si="15"/>
        <v>0</v>
      </c>
    </row>
    <row r="494" spans="1:7" ht="15">
      <c r="A494" s="177" t="s">
        <v>10916</v>
      </c>
      <c r="B494" s="182" t="s">
        <v>10917</v>
      </c>
      <c r="C494" s="162"/>
      <c r="D494" s="179"/>
      <c r="E494" s="179"/>
      <c r="F494" s="244">
        <f t="shared" ca="1" si="14"/>
        <v>0</v>
      </c>
      <c r="G494" s="244">
        <f t="shared" ca="1" si="15"/>
        <v>0</v>
      </c>
    </row>
    <row r="495" spans="1:7" ht="15">
      <c r="A495" s="177" t="s">
        <v>10918</v>
      </c>
      <c r="B495" s="182" t="s">
        <v>10919</v>
      </c>
      <c r="C495" s="162"/>
      <c r="D495" s="179"/>
      <c r="E495" s="179"/>
      <c r="F495" s="244">
        <f t="shared" ca="1" si="14"/>
        <v>0</v>
      </c>
      <c r="G495" s="244">
        <f t="shared" ca="1" si="15"/>
        <v>0</v>
      </c>
    </row>
    <row r="496" spans="1:7" ht="15">
      <c r="A496" s="177" t="s">
        <v>10920</v>
      </c>
      <c r="B496" s="182" t="s">
        <v>10921</v>
      </c>
      <c r="C496" s="162"/>
      <c r="D496" s="179"/>
      <c r="E496" s="179"/>
      <c r="F496" s="244">
        <f t="shared" ca="1" si="14"/>
        <v>0</v>
      </c>
      <c r="G496" s="244">
        <f t="shared" ca="1" si="15"/>
        <v>0</v>
      </c>
    </row>
    <row r="497" spans="1:7" ht="15">
      <c r="A497" s="177" t="s">
        <v>10922</v>
      </c>
      <c r="B497" s="182" t="s">
        <v>10271</v>
      </c>
      <c r="C497" s="162"/>
      <c r="D497" s="179"/>
      <c r="E497" s="179">
        <v>15</v>
      </c>
      <c r="F497" s="244">
        <f t="shared" ca="1" si="14"/>
        <v>0</v>
      </c>
      <c r="G497" s="244">
        <f t="shared" ca="1" si="15"/>
        <v>0</v>
      </c>
    </row>
    <row r="498" spans="1:7" ht="15">
      <c r="A498" s="177" t="s">
        <v>10923</v>
      </c>
      <c r="B498" s="182" t="s">
        <v>10924</v>
      </c>
      <c r="C498" s="162">
        <v>220</v>
      </c>
      <c r="D498" s="179">
        <v>1190</v>
      </c>
      <c r="E498" s="179">
        <v>751</v>
      </c>
      <c r="F498" s="244">
        <f t="shared" ca="1" si="14"/>
        <v>3.4136363636363636</v>
      </c>
      <c r="G498" s="244">
        <f t="shared" ca="1" si="15"/>
        <v>0.63109243697478989</v>
      </c>
    </row>
    <row r="499" spans="1:7" ht="15">
      <c r="A499" s="177" t="s">
        <v>10925</v>
      </c>
      <c r="B499" s="182" t="s">
        <v>10926</v>
      </c>
      <c r="C499" s="162"/>
      <c r="D499" s="179"/>
      <c r="E499" s="179"/>
      <c r="F499" s="244">
        <f t="shared" ca="1" si="14"/>
        <v>0</v>
      </c>
      <c r="G499" s="244">
        <f t="shared" ca="1" si="15"/>
        <v>0</v>
      </c>
    </row>
    <row r="500" spans="1:7" ht="15">
      <c r="A500" s="177" t="s">
        <v>10927</v>
      </c>
      <c r="B500" s="182" t="s">
        <v>10928</v>
      </c>
      <c r="C500" s="162"/>
      <c r="D500" s="179"/>
      <c r="E500" s="179"/>
      <c r="F500" s="244">
        <f t="shared" ca="1" si="14"/>
        <v>0</v>
      </c>
      <c r="G500" s="244">
        <f t="shared" ca="1" si="15"/>
        <v>0</v>
      </c>
    </row>
    <row r="501" spans="1:7" ht="15">
      <c r="A501" s="177" t="s">
        <v>10929</v>
      </c>
      <c r="B501" s="182" t="s">
        <v>10930</v>
      </c>
      <c r="C501" s="162"/>
      <c r="D501" s="179"/>
      <c r="E501" s="179"/>
      <c r="F501" s="244">
        <f t="shared" ca="1" si="14"/>
        <v>0</v>
      </c>
      <c r="G501" s="244">
        <f t="shared" ca="1" si="15"/>
        <v>0</v>
      </c>
    </row>
    <row r="502" spans="1:7" ht="15">
      <c r="A502" s="177" t="s">
        <v>10931</v>
      </c>
      <c r="B502" s="182" t="s">
        <v>10932</v>
      </c>
      <c r="C502" s="162"/>
      <c r="D502" s="179"/>
      <c r="E502" s="179"/>
      <c r="F502" s="244">
        <f t="shared" ca="1" si="14"/>
        <v>0</v>
      </c>
      <c r="G502" s="244">
        <f t="shared" ca="1" si="15"/>
        <v>0</v>
      </c>
    </row>
    <row r="503" spans="1:7" ht="15">
      <c r="A503" s="177" t="s">
        <v>10933</v>
      </c>
      <c r="B503" s="182" t="s">
        <v>10934</v>
      </c>
      <c r="C503" s="162"/>
      <c r="D503" s="179"/>
      <c r="E503" s="179"/>
      <c r="F503" s="244">
        <f t="shared" ca="1" si="14"/>
        <v>0</v>
      </c>
      <c r="G503" s="244">
        <f t="shared" ca="1" si="15"/>
        <v>0</v>
      </c>
    </row>
    <row r="504" spans="1:7" ht="15">
      <c r="A504" s="177" t="s">
        <v>10935</v>
      </c>
      <c r="B504" s="182" t="s">
        <v>10936</v>
      </c>
      <c r="C504" s="162"/>
      <c r="D504" s="179"/>
      <c r="E504" s="179"/>
      <c r="F504" s="244">
        <f t="shared" ca="1" si="14"/>
        <v>0</v>
      </c>
      <c r="G504" s="244">
        <f t="shared" ca="1" si="15"/>
        <v>0</v>
      </c>
    </row>
    <row r="505" spans="1:7" ht="15">
      <c r="A505" s="177" t="s">
        <v>10937</v>
      </c>
      <c r="B505" s="182" t="s">
        <v>10938</v>
      </c>
      <c r="C505" s="162"/>
      <c r="D505" s="179"/>
      <c r="E505" s="179">
        <v>2000</v>
      </c>
      <c r="F505" s="244">
        <f t="shared" ca="1" si="14"/>
        <v>0</v>
      </c>
      <c r="G505" s="244">
        <f t="shared" ca="1" si="15"/>
        <v>0</v>
      </c>
    </row>
    <row r="506" spans="1:7" ht="15">
      <c r="A506" s="177" t="s">
        <v>10939</v>
      </c>
      <c r="B506" s="182" t="s">
        <v>10200</v>
      </c>
      <c r="C506" s="162"/>
      <c r="D506" s="179"/>
      <c r="E506" s="179"/>
      <c r="F506" s="244">
        <f t="shared" ca="1" si="14"/>
        <v>0</v>
      </c>
      <c r="G506" s="244">
        <f t="shared" ca="1" si="15"/>
        <v>0</v>
      </c>
    </row>
    <row r="507" spans="1:7" ht="15">
      <c r="A507" s="177" t="s">
        <v>10940</v>
      </c>
      <c r="B507" s="182" t="s">
        <v>10941</v>
      </c>
      <c r="C507" s="162">
        <v>2325</v>
      </c>
      <c r="D507" s="179">
        <v>961</v>
      </c>
      <c r="E507" s="179">
        <v>2881</v>
      </c>
      <c r="F507" s="244">
        <f t="shared" ca="1" si="14"/>
        <v>1.2391397849462367</v>
      </c>
      <c r="G507" s="244">
        <f t="shared" ca="1" si="15"/>
        <v>2.9979188345473466</v>
      </c>
    </row>
    <row r="508" spans="1:7" ht="15">
      <c r="A508" s="177" t="s">
        <v>10942</v>
      </c>
      <c r="B508" s="182" t="s">
        <v>10182</v>
      </c>
      <c r="C508" s="162">
        <v>152</v>
      </c>
      <c r="D508" s="179">
        <v>171</v>
      </c>
      <c r="E508" s="179">
        <v>267</v>
      </c>
      <c r="F508" s="244">
        <f t="shared" ca="1" si="14"/>
        <v>1.756578947368421</v>
      </c>
      <c r="G508" s="244">
        <f t="shared" ca="1" si="15"/>
        <v>1.5614035087719298</v>
      </c>
    </row>
    <row r="509" spans="1:7" ht="15">
      <c r="A509" s="177" t="s">
        <v>10943</v>
      </c>
      <c r="B509" s="182" t="s">
        <v>10184</v>
      </c>
      <c r="C509" s="162"/>
      <c r="D509" s="179"/>
      <c r="E509" s="179"/>
      <c r="F509" s="244">
        <f t="shared" ca="1" si="14"/>
        <v>0</v>
      </c>
      <c r="G509" s="244">
        <f t="shared" ca="1" si="15"/>
        <v>0</v>
      </c>
    </row>
    <row r="510" spans="1:7" ht="15">
      <c r="A510" s="177" t="s">
        <v>10944</v>
      </c>
      <c r="B510" s="182" t="s">
        <v>10186</v>
      </c>
      <c r="C510" s="162"/>
      <c r="D510" s="179"/>
      <c r="E510" s="179"/>
      <c r="F510" s="244">
        <f t="shared" ca="1" si="14"/>
        <v>0</v>
      </c>
      <c r="G510" s="244">
        <f t="shared" ca="1" si="15"/>
        <v>0</v>
      </c>
    </row>
    <row r="511" spans="1:7" ht="15">
      <c r="A511" s="177" t="s">
        <v>10945</v>
      </c>
      <c r="B511" s="182" t="s">
        <v>10946</v>
      </c>
      <c r="C511" s="162">
        <v>1</v>
      </c>
      <c r="D511" s="179"/>
      <c r="E511" s="179">
        <v>1</v>
      </c>
      <c r="F511" s="244">
        <f t="shared" ca="1" si="14"/>
        <v>1</v>
      </c>
      <c r="G511" s="244">
        <f t="shared" ca="1" si="15"/>
        <v>0</v>
      </c>
    </row>
    <row r="512" spans="1:7" ht="15">
      <c r="A512" s="177" t="s">
        <v>10947</v>
      </c>
      <c r="B512" s="182" t="s">
        <v>10948</v>
      </c>
      <c r="C512" s="162">
        <v>1</v>
      </c>
      <c r="D512" s="179">
        <v>50</v>
      </c>
      <c r="E512" s="179">
        <v>1</v>
      </c>
      <c r="F512" s="244">
        <f t="shared" ca="1" si="14"/>
        <v>1</v>
      </c>
      <c r="G512" s="244">
        <f t="shared" ca="1" si="15"/>
        <v>0.02</v>
      </c>
    </row>
    <row r="513" spans="1:7" ht="15">
      <c r="A513" s="177" t="s">
        <v>10949</v>
      </c>
      <c r="B513" s="182" t="s">
        <v>10950</v>
      </c>
      <c r="C513" s="162">
        <v>297</v>
      </c>
      <c r="D513" s="179">
        <v>244</v>
      </c>
      <c r="E513" s="179">
        <v>324</v>
      </c>
      <c r="F513" s="244">
        <f t="shared" ca="1" si="14"/>
        <v>1.0909090909090908</v>
      </c>
      <c r="G513" s="244">
        <f t="shared" ca="1" si="15"/>
        <v>1.3278688524590163</v>
      </c>
    </row>
    <row r="514" spans="1:7" ht="15">
      <c r="A514" s="177" t="s">
        <v>10951</v>
      </c>
      <c r="B514" s="182" t="s">
        <v>10952</v>
      </c>
      <c r="C514" s="162">
        <v>1</v>
      </c>
      <c r="D514" s="179"/>
      <c r="E514" s="179"/>
      <c r="F514" s="244">
        <f t="shared" ca="1" si="14"/>
        <v>0</v>
      </c>
      <c r="G514" s="244">
        <f t="shared" ca="1" si="15"/>
        <v>0</v>
      </c>
    </row>
    <row r="515" spans="1:7" ht="15">
      <c r="A515" s="177" t="s">
        <v>10953</v>
      </c>
      <c r="B515" s="182" t="s">
        <v>10954</v>
      </c>
      <c r="C515" s="162">
        <v>26</v>
      </c>
      <c r="D515" s="179">
        <v>26</v>
      </c>
      <c r="E515" s="179"/>
      <c r="F515" s="244">
        <f t="shared" ca="1" si="14"/>
        <v>0</v>
      </c>
      <c r="G515" s="244">
        <f t="shared" ca="1" si="15"/>
        <v>0</v>
      </c>
    </row>
    <row r="516" spans="1:7" ht="15">
      <c r="A516" s="177" t="s">
        <v>10955</v>
      </c>
      <c r="B516" s="182" t="s">
        <v>10956</v>
      </c>
      <c r="C516" s="162">
        <v>208</v>
      </c>
      <c r="D516" s="179">
        <v>357</v>
      </c>
      <c r="E516" s="179">
        <v>239</v>
      </c>
      <c r="F516" s="244">
        <f t="shared" ca="1" si="14"/>
        <v>1.1490384615384615</v>
      </c>
      <c r="G516" s="244">
        <f t="shared" ca="1" si="15"/>
        <v>0.66946778711484589</v>
      </c>
    </row>
    <row r="517" spans="1:7" ht="15">
      <c r="A517" s="177" t="s">
        <v>10957</v>
      </c>
      <c r="B517" s="182" t="s">
        <v>10958</v>
      </c>
      <c r="C517" s="162">
        <v>5948</v>
      </c>
      <c r="D517" s="179">
        <v>4708</v>
      </c>
      <c r="E517" s="179">
        <v>5911</v>
      </c>
      <c r="F517" s="244">
        <f t="shared" ca="1" si="14"/>
        <v>0.99377942165433764</v>
      </c>
      <c r="G517" s="244">
        <f t="shared" ca="1" si="15"/>
        <v>1.2555225148683093</v>
      </c>
    </row>
    <row r="518" spans="1:7" ht="15">
      <c r="A518" s="177" t="s">
        <v>10959</v>
      </c>
      <c r="B518" s="182" t="s">
        <v>10960</v>
      </c>
      <c r="C518" s="162">
        <v>2934</v>
      </c>
      <c r="D518" s="179">
        <v>1520</v>
      </c>
      <c r="E518" s="179">
        <v>110</v>
      </c>
      <c r="F518" s="244">
        <f t="shared" ca="1" si="14"/>
        <v>3.7491479209270623E-2</v>
      </c>
      <c r="G518" s="244">
        <f t="shared" ca="1" si="15"/>
        <v>7.2368421052631582E-2</v>
      </c>
    </row>
    <row r="519" spans="1:7" ht="15">
      <c r="A519" s="177" t="s">
        <v>10961</v>
      </c>
      <c r="B519" s="182" t="s">
        <v>10962</v>
      </c>
      <c r="C519" s="162">
        <v>9223</v>
      </c>
      <c r="D519" s="179">
        <v>9216</v>
      </c>
      <c r="E519" s="179">
        <v>10453</v>
      </c>
      <c r="F519" s="244">
        <f t="shared" ca="1" si="14"/>
        <v>1.1333622465575193</v>
      </c>
      <c r="G519" s="244">
        <f t="shared" ca="1" si="15"/>
        <v>1.1342230902777777</v>
      </c>
    </row>
    <row r="520" spans="1:7" ht="15">
      <c r="A520" s="177" t="s">
        <v>10963</v>
      </c>
      <c r="B520" s="182" t="s">
        <v>10964</v>
      </c>
      <c r="C520" s="162"/>
      <c r="D520" s="179"/>
      <c r="E520" s="179"/>
      <c r="F520" s="244">
        <f t="shared" ca="1" si="14"/>
        <v>0</v>
      </c>
      <c r="G520" s="244">
        <f t="shared" ca="1" si="15"/>
        <v>0</v>
      </c>
    </row>
    <row r="521" spans="1:7" ht="15">
      <c r="A521" s="177" t="s">
        <v>10965</v>
      </c>
      <c r="B521" s="182" t="s">
        <v>10966</v>
      </c>
      <c r="C521" s="162"/>
      <c r="D521" s="179"/>
      <c r="E521" s="179"/>
      <c r="F521" s="244">
        <f t="shared" ca="1" si="14"/>
        <v>0</v>
      </c>
      <c r="G521" s="244">
        <f t="shared" ca="1" si="15"/>
        <v>0</v>
      </c>
    </row>
    <row r="522" spans="1:7" ht="15">
      <c r="A522" s="177" t="s">
        <v>10967</v>
      </c>
      <c r="B522" s="182" t="s">
        <v>10968</v>
      </c>
      <c r="C522" s="162"/>
      <c r="D522" s="179"/>
      <c r="E522" s="179"/>
      <c r="F522" s="244">
        <f t="shared" ref="F522:F585" ca="1" si="16">IFERROR(OFFSET(F522,0,-1)/OFFSET(F522,0,-3),)</f>
        <v>0</v>
      </c>
      <c r="G522" s="244">
        <f t="shared" ref="G522:G585" ca="1" si="17">IFERROR(OFFSET(F522,0,-1)/OFFSET(F522,0,-2),)</f>
        <v>0</v>
      </c>
    </row>
    <row r="523" spans="1:7" ht="15">
      <c r="A523" s="177" t="s">
        <v>10969</v>
      </c>
      <c r="B523" s="182" t="s">
        <v>10970</v>
      </c>
      <c r="C523" s="162"/>
      <c r="D523" s="179"/>
      <c r="E523" s="179"/>
      <c r="F523" s="244">
        <f t="shared" ca="1" si="16"/>
        <v>0</v>
      </c>
      <c r="G523" s="244">
        <f t="shared" ca="1" si="17"/>
        <v>0</v>
      </c>
    </row>
    <row r="524" spans="1:7" ht="15">
      <c r="A524" s="177" t="s">
        <v>10971</v>
      </c>
      <c r="B524" s="182" t="s">
        <v>10972</v>
      </c>
      <c r="C524" s="162">
        <v>194</v>
      </c>
      <c r="D524" s="179">
        <v>183</v>
      </c>
      <c r="E524" s="179">
        <v>207</v>
      </c>
      <c r="F524" s="244">
        <f t="shared" ca="1" si="16"/>
        <v>1.0670103092783505</v>
      </c>
      <c r="G524" s="244">
        <f t="shared" ca="1" si="17"/>
        <v>1.1311475409836065</v>
      </c>
    </row>
    <row r="525" spans="1:7" ht="15">
      <c r="A525" s="177" t="s">
        <v>10973</v>
      </c>
      <c r="B525" s="182" t="s">
        <v>13505</v>
      </c>
      <c r="C525" s="162"/>
      <c r="D525" s="179"/>
      <c r="E525" s="179">
        <v>25</v>
      </c>
      <c r="F525" s="244">
        <f t="shared" ca="1" si="16"/>
        <v>0</v>
      </c>
      <c r="G525" s="244">
        <f t="shared" ca="1" si="17"/>
        <v>0</v>
      </c>
    </row>
    <row r="526" spans="1:7" ht="15">
      <c r="A526" s="177" t="s">
        <v>10974</v>
      </c>
      <c r="B526" s="182" t="s">
        <v>10975</v>
      </c>
      <c r="C526" s="162"/>
      <c r="D526" s="179"/>
      <c r="E526" s="179"/>
      <c r="F526" s="244">
        <f t="shared" ca="1" si="16"/>
        <v>0</v>
      </c>
      <c r="G526" s="244">
        <f t="shared" ca="1" si="17"/>
        <v>0</v>
      </c>
    </row>
    <row r="527" spans="1:7" ht="15">
      <c r="A527" s="177" t="s">
        <v>10976</v>
      </c>
      <c r="B527" s="182" t="s">
        <v>10977</v>
      </c>
      <c r="C527" s="162">
        <v>200</v>
      </c>
      <c r="D527" s="179">
        <v>363</v>
      </c>
      <c r="E527" s="179">
        <v>655</v>
      </c>
      <c r="F527" s="244">
        <f t="shared" ca="1" si="16"/>
        <v>3.2749999999999999</v>
      </c>
      <c r="G527" s="244">
        <f t="shared" ca="1" si="17"/>
        <v>1.8044077134986225</v>
      </c>
    </row>
    <row r="528" spans="1:7" ht="15">
      <c r="A528" s="177" t="s">
        <v>10978</v>
      </c>
      <c r="B528" s="182" t="s">
        <v>10979</v>
      </c>
      <c r="C528" s="162">
        <v>1611</v>
      </c>
      <c r="D528" s="179">
        <v>2559</v>
      </c>
      <c r="E528" s="179">
        <v>900</v>
      </c>
      <c r="F528" s="244">
        <f t="shared" ca="1" si="16"/>
        <v>0.55865921787709494</v>
      </c>
      <c r="G528" s="244">
        <f t="shared" ca="1" si="17"/>
        <v>0.35169988276670572</v>
      </c>
    </row>
    <row r="529" spans="1:7" ht="15">
      <c r="A529" s="177" t="s">
        <v>10980</v>
      </c>
      <c r="B529" s="182" t="s">
        <v>13506</v>
      </c>
      <c r="C529" s="162"/>
      <c r="D529" s="179"/>
      <c r="E529" s="179"/>
      <c r="F529" s="244">
        <f t="shared" ca="1" si="16"/>
        <v>0</v>
      </c>
      <c r="G529" s="244">
        <f t="shared" ca="1" si="17"/>
        <v>0</v>
      </c>
    </row>
    <row r="530" spans="1:7" ht="15">
      <c r="A530" s="177" t="s">
        <v>10981</v>
      </c>
      <c r="B530" s="182" t="s">
        <v>10982</v>
      </c>
      <c r="C530" s="162">
        <v>70</v>
      </c>
      <c r="D530" s="179">
        <v>55</v>
      </c>
      <c r="E530" s="179">
        <v>40</v>
      </c>
      <c r="F530" s="244">
        <f t="shared" ca="1" si="16"/>
        <v>0.5714285714285714</v>
      </c>
      <c r="G530" s="244">
        <f t="shared" ca="1" si="17"/>
        <v>0.72727272727272729</v>
      </c>
    </row>
    <row r="531" spans="1:7" ht="15">
      <c r="A531" s="177" t="s">
        <v>10983</v>
      </c>
      <c r="B531" s="182" t="s">
        <v>10984</v>
      </c>
      <c r="C531" s="162"/>
      <c r="D531" s="179"/>
      <c r="E531" s="179"/>
      <c r="F531" s="244">
        <f t="shared" ca="1" si="16"/>
        <v>0</v>
      </c>
      <c r="G531" s="244">
        <f t="shared" ca="1" si="17"/>
        <v>0</v>
      </c>
    </row>
    <row r="532" spans="1:7" ht="15">
      <c r="A532" s="177" t="s">
        <v>10985</v>
      </c>
      <c r="B532" s="182" t="s">
        <v>13507</v>
      </c>
      <c r="C532" s="162"/>
      <c r="D532" s="179"/>
      <c r="E532" s="179"/>
      <c r="F532" s="244">
        <f t="shared" ca="1" si="16"/>
        <v>0</v>
      </c>
      <c r="G532" s="244">
        <f t="shared" ca="1" si="17"/>
        <v>0</v>
      </c>
    </row>
    <row r="533" spans="1:7" ht="15">
      <c r="A533" s="177" t="s">
        <v>10986</v>
      </c>
      <c r="B533" s="182" t="s">
        <v>10987</v>
      </c>
      <c r="C533" s="162">
        <v>362</v>
      </c>
      <c r="D533" s="179">
        <v>436</v>
      </c>
      <c r="E533" s="179">
        <v>311</v>
      </c>
      <c r="F533" s="244">
        <f t="shared" ca="1" si="16"/>
        <v>0.85911602209944748</v>
      </c>
      <c r="G533" s="244">
        <f t="shared" ca="1" si="17"/>
        <v>0.71330275229357798</v>
      </c>
    </row>
    <row r="534" spans="1:7" ht="15">
      <c r="A534" s="177" t="s">
        <v>10988</v>
      </c>
      <c r="B534" s="182" t="s">
        <v>10989</v>
      </c>
      <c r="C534" s="162">
        <v>800</v>
      </c>
      <c r="D534" s="179">
        <v>621</v>
      </c>
      <c r="E534" s="179">
        <v>530</v>
      </c>
      <c r="F534" s="244">
        <f t="shared" ca="1" si="16"/>
        <v>0.66249999999999998</v>
      </c>
      <c r="G534" s="244">
        <f t="shared" ca="1" si="17"/>
        <v>0.85346215780998391</v>
      </c>
    </row>
    <row r="535" spans="1:7" ht="15">
      <c r="A535" s="177" t="s">
        <v>10990</v>
      </c>
      <c r="B535" s="182" t="s">
        <v>10991</v>
      </c>
      <c r="C535" s="162">
        <v>191</v>
      </c>
      <c r="D535" s="179">
        <v>165</v>
      </c>
      <c r="E535" s="179">
        <v>204</v>
      </c>
      <c r="F535" s="244">
        <f t="shared" ca="1" si="16"/>
        <v>1.0680628272251309</v>
      </c>
      <c r="G535" s="244">
        <f t="shared" ca="1" si="17"/>
        <v>1.2363636363636363</v>
      </c>
    </row>
    <row r="536" spans="1:7" ht="15">
      <c r="A536" s="177" t="s">
        <v>10992</v>
      </c>
      <c r="B536" s="182" t="s">
        <v>10993</v>
      </c>
      <c r="C536" s="162">
        <v>28</v>
      </c>
      <c r="D536" s="179">
        <v>21</v>
      </c>
      <c r="E536" s="179">
        <v>27</v>
      </c>
      <c r="F536" s="244">
        <f t="shared" ca="1" si="16"/>
        <v>0.9642857142857143</v>
      </c>
      <c r="G536" s="244">
        <f t="shared" ca="1" si="17"/>
        <v>1.2857142857142858</v>
      </c>
    </row>
    <row r="537" spans="1:7" ht="15">
      <c r="A537" s="177" t="s">
        <v>10994</v>
      </c>
      <c r="B537" s="182" t="s">
        <v>10995</v>
      </c>
      <c r="C537" s="162">
        <v>266</v>
      </c>
      <c r="D537" s="179">
        <v>266</v>
      </c>
      <c r="E537" s="179">
        <v>282</v>
      </c>
      <c r="F537" s="244">
        <f t="shared" ca="1" si="16"/>
        <v>1.0601503759398496</v>
      </c>
      <c r="G537" s="244">
        <f t="shared" ca="1" si="17"/>
        <v>1.0601503759398496</v>
      </c>
    </row>
    <row r="538" spans="1:7" ht="15">
      <c r="A538" s="177" t="s">
        <v>10996</v>
      </c>
      <c r="B538" s="182" t="s">
        <v>10997</v>
      </c>
      <c r="C538" s="162">
        <v>75</v>
      </c>
      <c r="D538" s="179">
        <v>64</v>
      </c>
      <c r="E538" s="179">
        <v>81</v>
      </c>
      <c r="F538" s="244">
        <f t="shared" ca="1" si="16"/>
        <v>1.08</v>
      </c>
      <c r="G538" s="244">
        <f t="shared" ca="1" si="17"/>
        <v>1.265625</v>
      </c>
    </row>
    <row r="539" spans="1:7" ht="15">
      <c r="A539" s="177" t="s">
        <v>10998</v>
      </c>
      <c r="B539" s="182" t="s">
        <v>10999</v>
      </c>
      <c r="C539" s="162"/>
      <c r="D539" s="179"/>
      <c r="E539" s="179"/>
      <c r="F539" s="244">
        <f t="shared" ca="1" si="16"/>
        <v>0</v>
      </c>
      <c r="G539" s="244">
        <f t="shared" ca="1" si="17"/>
        <v>0</v>
      </c>
    </row>
    <row r="540" spans="1:7" ht="15">
      <c r="A540" s="177" t="s">
        <v>18</v>
      </c>
      <c r="B540" s="182" t="s">
        <v>11000</v>
      </c>
      <c r="C540" s="162"/>
      <c r="D540" s="179"/>
      <c r="E540" s="179"/>
      <c r="F540" s="244">
        <f t="shared" ca="1" si="16"/>
        <v>0</v>
      </c>
      <c r="G540" s="244">
        <f t="shared" ca="1" si="17"/>
        <v>0</v>
      </c>
    </row>
    <row r="541" spans="1:7" ht="15">
      <c r="A541" s="177" t="s">
        <v>11001</v>
      </c>
      <c r="B541" s="182" t="s">
        <v>11002</v>
      </c>
      <c r="C541" s="162">
        <v>160</v>
      </c>
      <c r="D541" s="179">
        <v>116</v>
      </c>
      <c r="E541" s="179">
        <v>144</v>
      </c>
      <c r="F541" s="244">
        <f t="shared" ca="1" si="16"/>
        <v>0.9</v>
      </c>
      <c r="G541" s="244">
        <f t="shared" ca="1" si="17"/>
        <v>1.2413793103448276</v>
      </c>
    </row>
    <row r="542" spans="1:7" ht="15">
      <c r="A542" s="177" t="s">
        <v>11003</v>
      </c>
      <c r="B542" s="182" t="s">
        <v>11004</v>
      </c>
      <c r="C542" s="162">
        <v>91</v>
      </c>
      <c r="D542" s="179">
        <v>78</v>
      </c>
      <c r="E542" s="179">
        <v>392</v>
      </c>
      <c r="F542" s="244">
        <f t="shared" ca="1" si="16"/>
        <v>4.3076923076923075</v>
      </c>
      <c r="G542" s="244">
        <f t="shared" ca="1" si="17"/>
        <v>5.0256410256410255</v>
      </c>
    </row>
    <row r="543" spans="1:7" ht="15">
      <c r="A543" s="177" t="s">
        <v>11005</v>
      </c>
      <c r="B543" s="182" t="s">
        <v>11006</v>
      </c>
      <c r="C543" s="162">
        <v>322</v>
      </c>
      <c r="D543" s="179">
        <v>312</v>
      </c>
      <c r="E543" s="179">
        <v>23</v>
      </c>
      <c r="F543" s="244">
        <f t="shared" ca="1" si="16"/>
        <v>7.1428571428571425E-2</v>
      </c>
      <c r="G543" s="244">
        <f t="shared" ca="1" si="17"/>
        <v>7.371794871794872E-2</v>
      </c>
    </row>
    <row r="544" spans="1:7" ht="15">
      <c r="A544" s="177" t="s">
        <v>11007</v>
      </c>
      <c r="B544" s="182" t="s">
        <v>11008</v>
      </c>
      <c r="C544" s="162">
        <v>17</v>
      </c>
      <c r="D544" s="179">
        <v>3</v>
      </c>
      <c r="E544" s="179">
        <v>14</v>
      </c>
      <c r="F544" s="244">
        <f t="shared" ca="1" si="16"/>
        <v>0.82352941176470584</v>
      </c>
      <c r="G544" s="244">
        <f t="shared" ca="1" si="17"/>
        <v>4.666666666666667</v>
      </c>
    </row>
    <row r="545" spans="1:7" ht="15">
      <c r="A545" s="177" t="s">
        <v>11009</v>
      </c>
      <c r="B545" s="182" t="s">
        <v>11010</v>
      </c>
      <c r="C545" s="162">
        <v>7</v>
      </c>
      <c r="D545" s="179">
        <v>2</v>
      </c>
      <c r="E545" s="179">
        <v>4</v>
      </c>
      <c r="F545" s="244">
        <f t="shared" ca="1" si="16"/>
        <v>0.5714285714285714</v>
      </c>
      <c r="G545" s="244">
        <f t="shared" ca="1" si="17"/>
        <v>2</v>
      </c>
    </row>
    <row r="546" spans="1:7" ht="15">
      <c r="A546" s="177" t="s">
        <v>11011</v>
      </c>
      <c r="B546" s="182" t="s">
        <v>11012</v>
      </c>
      <c r="C546" s="162">
        <v>105</v>
      </c>
      <c r="D546" s="179">
        <v>102</v>
      </c>
      <c r="E546" s="179">
        <v>112</v>
      </c>
      <c r="F546" s="244">
        <f t="shared" ca="1" si="16"/>
        <v>1.0666666666666667</v>
      </c>
      <c r="G546" s="244">
        <f t="shared" ca="1" si="17"/>
        <v>1.0980392156862746</v>
      </c>
    </row>
    <row r="547" spans="1:7" ht="15">
      <c r="A547" s="177" t="s">
        <v>11013</v>
      </c>
      <c r="B547" s="182" t="s">
        <v>11014</v>
      </c>
      <c r="C547" s="162">
        <v>91</v>
      </c>
      <c r="D547" s="179">
        <v>53</v>
      </c>
      <c r="E547" s="179">
        <v>92</v>
      </c>
      <c r="F547" s="244">
        <f t="shared" ca="1" si="16"/>
        <v>1.0109890109890109</v>
      </c>
      <c r="G547" s="244">
        <f t="shared" ca="1" si="17"/>
        <v>1.7358490566037736</v>
      </c>
    </row>
    <row r="548" spans="1:7" ht="15">
      <c r="A548" s="177" t="s">
        <v>11015</v>
      </c>
      <c r="B548" s="182" t="s">
        <v>11016</v>
      </c>
      <c r="C548" s="162">
        <v>17</v>
      </c>
      <c r="D548" s="179">
        <v>23</v>
      </c>
      <c r="E548" s="179">
        <v>35</v>
      </c>
      <c r="F548" s="244">
        <f t="shared" ca="1" si="16"/>
        <v>2.0588235294117645</v>
      </c>
      <c r="G548" s="244">
        <f t="shared" ca="1" si="17"/>
        <v>1.5217391304347827</v>
      </c>
    </row>
    <row r="549" spans="1:7" ht="15">
      <c r="A549" s="177" t="s">
        <v>11017</v>
      </c>
      <c r="B549" s="182" t="s">
        <v>11018</v>
      </c>
      <c r="C549" s="162">
        <v>333</v>
      </c>
      <c r="D549" s="179">
        <v>240</v>
      </c>
      <c r="E549" s="179">
        <v>359</v>
      </c>
      <c r="F549" s="244">
        <f t="shared" ca="1" si="16"/>
        <v>1.0780780780780781</v>
      </c>
      <c r="G549" s="244">
        <f t="shared" ca="1" si="17"/>
        <v>1.4958333333333333</v>
      </c>
    </row>
    <row r="550" spans="1:7" ht="15">
      <c r="A550" s="177" t="s">
        <v>11019</v>
      </c>
      <c r="B550" s="182" t="s">
        <v>11020</v>
      </c>
      <c r="C550" s="162"/>
      <c r="D550" s="179"/>
      <c r="E550" s="179"/>
      <c r="F550" s="244">
        <f t="shared" ca="1" si="16"/>
        <v>0</v>
      </c>
      <c r="G550" s="244">
        <f t="shared" ca="1" si="17"/>
        <v>0</v>
      </c>
    </row>
    <row r="551" spans="1:7" ht="15">
      <c r="A551" s="177" t="s">
        <v>11021</v>
      </c>
      <c r="B551" s="182" t="s">
        <v>11022</v>
      </c>
      <c r="C551" s="162">
        <v>7</v>
      </c>
      <c r="D551" s="179">
        <v>1</v>
      </c>
      <c r="E551" s="179">
        <v>22</v>
      </c>
      <c r="F551" s="244">
        <f t="shared" ca="1" si="16"/>
        <v>3.1428571428571428</v>
      </c>
      <c r="G551" s="244">
        <f t="shared" ca="1" si="17"/>
        <v>22</v>
      </c>
    </row>
    <row r="552" spans="1:7" ht="15">
      <c r="A552" s="177" t="s">
        <v>11023</v>
      </c>
      <c r="B552" s="182" t="s">
        <v>11024</v>
      </c>
      <c r="C552" s="162"/>
      <c r="D552" s="179"/>
      <c r="E552" s="179"/>
      <c r="F552" s="244">
        <f t="shared" ca="1" si="16"/>
        <v>0</v>
      </c>
      <c r="G552" s="244">
        <f t="shared" ca="1" si="17"/>
        <v>0</v>
      </c>
    </row>
    <row r="553" spans="1:7" ht="15">
      <c r="A553" s="177" t="s">
        <v>11025</v>
      </c>
      <c r="B553" s="182" t="s">
        <v>11026</v>
      </c>
      <c r="C553" s="162">
        <v>1286</v>
      </c>
      <c r="D553" s="179">
        <v>903</v>
      </c>
      <c r="E553" s="179">
        <v>2223</v>
      </c>
      <c r="F553" s="244">
        <f t="shared" ca="1" si="16"/>
        <v>1.728615863141524</v>
      </c>
      <c r="G553" s="244">
        <f t="shared" ca="1" si="17"/>
        <v>2.4617940199335546</v>
      </c>
    </row>
    <row r="554" spans="1:7" ht="15">
      <c r="A554" s="177" t="s">
        <v>11027</v>
      </c>
      <c r="B554" s="182" t="s">
        <v>11028</v>
      </c>
      <c r="C554" s="162">
        <v>288</v>
      </c>
      <c r="D554" s="179">
        <v>237</v>
      </c>
      <c r="E554" s="179">
        <v>215</v>
      </c>
      <c r="F554" s="244">
        <f t="shared" ca="1" si="16"/>
        <v>0.74652777777777779</v>
      </c>
      <c r="G554" s="244">
        <f t="shared" ca="1" si="17"/>
        <v>0.90717299578059074</v>
      </c>
    </row>
    <row r="555" spans="1:7" ht="15">
      <c r="A555" s="177" t="s">
        <v>11029</v>
      </c>
      <c r="B555" s="182" t="s">
        <v>10182</v>
      </c>
      <c r="C555" s="162">
        <v>86</v>
      </c>
      <c r="D555" s="179">
        <v>88</v>
      </c>
      <c r="E555" s="179">
        <v>99</v>
      </c>
      <c r="F555" s="244">
        <f t="shared" ca="1" si="16"/>
        <v>1.1511627906976745</v>
      </c>
      <c r="G555" s="244">
        <f t="shared" ca="1" si="17"/>
        <v>1.125</v>
      </c>
    </row>
    <row r="556" spans="1:7" ht="15">
      <c r="A556" s="177" t="s">
        <v>11030</v>
      </c>
      <c r="B556" s="182" t="s">
        <v>10184</v>
      </c>
      <c r="C556" s="162"/>
      <c r="D556" s="179"/>
      <c r="E556" s="179"/>
      <c r="F556" s="244">
        <f t="shared" ca="1" si="16"/>
        <v>0</v>
      </c>
      <c r="G556" s="244">
        <f t="shared" ca="1" si="17"/>
        <v>0</v>
      </c>
    </row>
    <row r="557" spans="1:7" ht="15">
      <c r="A557" s="177" t="s">
        <v>11031</v>
      </c>
      <c r="B557" s="182" t="s">
        <v>10186</v>
      </c>
      <c r="C557" s="162"/>
      <c r="D557" s="179"/>
      <c r="E557" s="179"/>
      <c r="F557" s="244">
        <f t="shared" ca="1" si="16"/>
        <v>0</v>
      </c>
      <c r="G557" s="244">
        <f t="shared" ca="1" si="17"/>
        <v>0</v>
      </c>
    </row>
    <row r="558" spans="1:7" ht="15">
      <c r="A558" s="177" t="s">
        <v>11032</v>
      </c>
      <c r="B558" s="182" t="s">
        <v>11033</v>
      </c>
      <c r="C558" s="162">
        <v>20</v>
      </c>
      <c r="D558" s="179">
        <v>23</v>
      </c>
      <c r="E558" s="179">
        <v>30</v>
      </c>
      <c r="F558" s="244">
        <f t="shared" ca="1" si="16"/>
        <v>1.5</v>
      </c>
      <c r="G558" s="244">
        <f t="shared" ca="1" si="17"/>
        <v>1.3043478260869565</v>
      </c>
    </row>
    <row r="559" spans="1:7" ht="15">
      <c r="A559" s="177" t="s">
        <v>11034</v>
      </c>
      <c r="B559" s="182" t="s">
        <v>11035</v>
      </c>
      <c r="C559" s="162">
        <v>19</v>
      </c>
      <c r="D559" s="179">
        <v>57</v>
      </c>
      <c r="E559" s="179">
        <v>12</v>
      </c>
      <c r="F559" s="244">
        <f t="shared" ca="1" si="16"/>
        <v>0.63157894736842102</v>
      </c>
      <c r="G559" s="244">
        <f t="shared" ca="1" si="17"/>
        <v>0.21052631578947367</v>
      </c>
    </row>
    <row r="560" spans="1:7" ht="15">
      <c r="A560" s="177" t="s">
        <v>11036</v>
      </c>
      <c r="B560" s="182" t="s">
        <v>11037</v>
      </c>
      <c r="C560" s="162"/>
      <c r="D560" s="179"/>
      <c r="E560" s="179"/>
      <c r="F560" s="244">
        <f t="shared" ca="1" si="16"/>
        <v>0</v>
      </c>
      <c r="G560" s="244">
        <f t="shared" ca="1" si="17"/>
        <v>0</v>
      </c>
    </row>
    <row r="561" spans="1:7" ht="15">
      <c r="A561" s="177" t="s">
        <v>11038</v>
      </c>
      <c r="B561" s="182" t="s">
        <v>11039</v>
      </c>
      <c r="C561" s="162">
        <v>400</v>
      </c>
      <c r="D561" s="179">
        <v>345</v>
      </c>
      <c r="E561" s="179">
        <v>390</v>
      </c>
      <c r="F561" s="244">
        <f t="shared" ca="1" si="16"/>
        <v>0.97499999999999998</v>
      </c>
      <c r="G561" s="244">
        <f t="shared" ca="1" si="17"/>
        <v>1.1304347826086956</v>
      </c>
    </row>
    <row r="562" spans="1:7" ht="15">
      <c r="A562" s="177" t="s">
        <v>11040</v>
      </c>
      <c r="B562" s="182" t="s">
        <v>11041</v>
      </c>
      <c r="C562" s="162">
        <v>113</v>
      </c>
      <c r="D562" s="179">
        <v>62</v>
      </c>
      <c r="E562" s="179">
        <v>66</v>
      </c>
      <c r="F562" s="244">
        <f t="shared" ca="1" si="16"/>
        <v>0.58407079646017701</v>
      </c>
      <c r="G562" s="244">
        <f t="shared" ca="1" si="17"/>
        <v>1.064516129032258</v>
      </c>
    </row>
    <row r="563" spans="1:7" ht="15">
      <c r="A563" s="177" t="s">
        <v>11042</v>
      </c>
      <c r="B563" s="182" t="s">
        <v>10182</v>
      </c>
      <c r="C563" s="162"/>
      <c r="D563" s="179"/>
      <c r="E563" s="179"/>
      <c r="F563" s="244">
        <f t="shared" ca="1" si="16"/>
        <v>0</v>
      </c>
      <c r="G563" s="244">
        <f t="shared" ca="1" si="17"/>
        <v>0</v>
      </c>
    </row>
    <row r="564" spans="1:7" ht="15">
      <c r="A564" s="177" t="s">
        <v>11043</v>
      </c>
      <c r="B564" s="182" t="s">
        <v>10184</v>
      </c>
      <c r="C564" s="162"/>
      <c r="D564" s="179"/>
      <c r="E564" s="179"/>
      <c r="F564" s="244">
        <f t="shared" ca="1" si="16"/>
        <v>0</v>
      </c>
      <c r="G564" s="244">
        <f t="shared" ca="1" si="17"/>
        <v>0</v>
      </c>
    </row>
    <row r="565" spans="1:7" ht="15">
      <c r="A565" s="177" t="s">
        <v>11044</v>
      </c>
      <c r="B565" s="182" t="s">
        <v>10186</v>
      </c>
      <c r="C565" s="162"/>
      <c r="D565" s="179"/>
      <c r="E565" s="179"/>
      <c r="F565" s="244">
        <f t="shared" ca="1" si="16"/>
        <v>0</v>
      </c>
      <c r="G565" s="244">
        <f t="shared" ca="1" si="17"/>
        <v>0</v>
      </c>
    </row>
    <row r="566" spans="1:7" ht="15">
      <c r="A566" s="177" t="s">
        <v>11045</v>
      </c>
      <c r="B566" s="182" t="s">
        <v>10200</v>
      </c>
      <c r="C566" s="162"/>
      <c r="D566" s="179"/>
      <c r="E566" s="179"/>
      <c r="F566" s="244">
        <f t="shared" ca="1" si="16"/>
        <v>0</v>
      </c>
      <c r="G566" s="244">
        <f t="shared" ca="1" si="17"/>
        <v>0</v>
      </c>
    </row>
    <row r="567" spans="1:7" ht="15">
      <c r="A567" s="177" t="s">
        <v>11046</v>
      </c>
      <c r="B567" s="182" t="s">
        <v>11047</v>
      </c>
      <c r="C567" s="162"/>
      <c r="D567" s="179"/>
      <c r="E567" s="179"/>
      <c r="F567" s="244">
        <f t="shared" ca="1" si="16"/>
        <v>0</v>
      </c>
      <c r="G567" s="244">
        <f t="shared" ca="1" si="17"/>
        <v>0</v>
      </c>
    </row>
    <row r="568" spans="1:7" ht="15">
      <c r="A568" s="177" t="s">
        <v>11048</v>
      </c>
      <c r="B568" s="182" t="s">
        <v>11049</v>
      </c>
      <c r="C568" s="162">
        <v>1487</v>
      </c>
      <c r="D568" s="179">
        <v>1559</v>
      </c>
      <c r="E568" s="179">
        <v>1751</v>
      </c>
      <c r="F568" s="244">
        <f t="shared" ca="1" si="16"/>
        <v>1.1775386684599864</v>
      </c>
      <c r="G568" s="244">
        <f t="shared" ca="1" si="17"/>
        <v>1.123155869146889</v>
      </c>
    </row>
    <row r="569" spans="1:7" ht="15">
      <c r="A569" s="177" t="s">
        <v>11050</v>
      </c>
      <c r="B569" s="182" t="s">
        <v>11051</v>
      </c>
      <c r="C569" s="162">
        <v>1315</v>
      </c>
      <c r="D569" s="179">
        <v>1598</v>
      </c>
      <c r="E569" s="179">
        <v>1756</v>
      </c>
      <c r="F569" s="244">
        <f t="shared" ca="1" si="16"/>
        <v>1.3353612167300379</v>
      </c>
      <c r="G569" s="244">
        <f t="shared" ca="1" si="17"/>
        <v>1.0988735919899875</v>
      </c>
    </row>
    <row r="570" spans="1:7" ht="15">
      <c r="A570" s="177" t="s">
        <v>11052</v>
      </c>
      <c r="B570" s="182" t="s">
        <v>11053</v>
      </c>
      <c r="C570" s="162">
        <v>148</v>
      </c>
      <c r="D570" s="179">
        <v>100</v>
      </c>
      <c r="E570" s="179">
        <v>409</v>
      </c>
      <c r="F570" s="244">
        <f t="shared" ca="1" si="16"/>
        <v>2.7635135135135136</v>
      </c>
      <c r="G570" s="244">
        <f t="shared" ca="1" si="17"/>
        <v>4.09</v>
      </c>
    </row>
    <row r="571" spans="1:7" ht="15">
      <c r="A571" s="177" t="s">
        <v>11054</v>
      </c>
      <c r="B571" s="182" t="s">
        <v>11055</v>
      </c>
      <c r="C571" s="162">
        <v>2</v>
      </c>
      <c r="D571" s="179">
        <v>1</v>
      </c>
      <c r="E571" s="179">
        <v>3</v>
      </c>
      <c r="F571" s="244">
        <f t="shared" ca="1" si="16"/>
        <v>1.5</v>
      </c>
      <c r="G571" s="244">
        <f t="shared" ca="1" si="17"/>
        <v>3</v>
      </c>
    </row>
    <row r="572" spans="1:7" ht="15">
      <c r="A572" s="177" t="s">
        <v>11056</v>
      </c>
      <c r="B572" s="182" t="s">
        <v>11057</v>
      </c>
      <c r="C572" s="162">
        <v>35</v>
      </c>
      <c r="D572" s="179">
        <v>44</v>
      </c>
      <c r="E572" s="179">
        <v>71</v>
      </c>
      <c r="F572" s="244">
        <f t="shared" ca="1" si="16"/>
        <v>2.0285714285714285</v>
      </c>
      <c r="G572" s="244">
        <f t="shared" ca="1" si="17"/>
        <v>1.6136363636363635</v>
      </c>
    </row>
    <row r="573" spans="1:7" ht="15">
      <c r="A573" s="177" t="s">
        <v>11058</v>
      </c>
      <c r="B573" s="182" t="s">
        <v>11059</v>
      </c>
      <c r="C573" s="162">
        <v>205</v>
      </c>
      <c r="D573" s="179">
        <v>253</v>
      </c>
      <c r="E573" s="179">
        <v>386</v>
      </c>
      <c r="F573" s="244">
        <f t="shared" ca="1" si="16"/>
        <v>1.8829268292682926</v>
      </c>
      <c r="G573" s="244">
        <f t="shared" ca="1" si="17"/>
        <v>1.5256916996047432</v>
      </c>
    </row>
    <row r="574" spans="1:7" ht="15">
      <c r="A574" s="177" t="s">
        <v>19</v>
      </c>
      <c r="B574" s="182" t="s">
        <v>11060</v>
      </c>
      <c r="C574" s="162"/>
      <c r="D574" s="179"/>
      <c r="E574" s="179"/>
      <c r="F574" s="244">
        <f t="shared" ca="1" si="16"/>
        <v>0</v>
      </c>
      <c r="G574" s="244">
        <f t="shared" ca="1" si="17"/>
        <v>0</v>
      </c>
    </row>
    <row r="575" spans="1:7" ht="15">
      <c r="A575" s="177" t="s">
        <v>11061</v>
      </c>
      <c r="B575" s="182" t="s">
        <v>11062</v>
      </c>
      <c r="C575" s="162"/>
      <c r="D575" s="179"/>
      <c r="E575" s="179"/>
      <c r="F575" s="244">
        <f t="shared" ca="1" si="16"/>
        <v>0</v>
      </c>
      <c r="G575" s="244">
        <f t="shared" ca="1" si="17"/>
        <v>0</v>
      </c>
    </row>
    <row r="576" spans="1:7" ht="15">
      <c r="A576" s="177" t="s">
        <v>11063</v>
      </c>
      <c r="B576" s="182" t="s">
        <v>11064</v>
      </c>
      <c r="C576" s="162">
        <v>43</v>
      </c>
      <c r="D576" s="179">
        <v>38</v>
      </c>
      <c r="E576" s="179">
        <v>49</v>
      </c>
      <c r="F576" s="244">
        <f t="shared" ca="1" si="16"/>
        <v>1.1395348837209303</v>
      </c>
      <c r="G576" s="244">
        <f t="shared" ca="1" si="17"/>
        <v>1.2894736842105263</v>
      </c>
    </row>
    <row r="577" spans="1:7" ht="15">
      <c r="A577" s="177" t="s">
        <v>11065</v>
      </c>
      <c r="B577" s="182" t="s">
        <v>11066</v>
      </c>
      <c r="C577" s="162">
        <v>148</v>
      </c>
      <c r="D577" s="179">
        <v>276</v>
      </c>
      <c r="E577" s="179">
        <v>147</v>
      </c>
      <c r="F577" s="244">
        <f t="shared" ca="1" si="16"/>
        <v>0.9932432432432432</v>
      </c>
      <c r="G577" s="244">
        <f t="shared" ca="1" si="17"/>
        <v>0.53260869565217395</v>
      </c>
    </row>
    <row r="578" spans="1:7" ht="15">
      <c r="A578" s="177" t="s">
        <v>11067</v>
      </c>
      <c r="B578" s="182" t="s">
        <v>11068</v>
      </c>
      <c r="C578" s="162">
        <v>1810</v>
      </c>
      <c r="D578" s="179">
        <v>1743</v>
      </c>
      <c r="E578" s="179">
        <v>1736</v>
      </c>
      <c r="F578" s="244">
        <f t="shared" ca="1" si="16"/>
        <v>0.95911602209944746</v>
      </c>
      <c r="G578" s="244">
        <f t="shared" ca="1" si="17"/>
        <v>0.99598393574297184</v>
      </c>
    </row>
    <row r="579" spans="1:7" ht="15">
      <c r="A579" s="177" t="s">
        <v>11069</v>
      </c>
      <c r="B579" s="182" t="s">
        <v>11070</v>
      </c>
      <c r="C579" s="162">
        <v>1025</v>
      </c>
      <c r="D579" s="179">
        <v>1801</v>
      </c>
      <c r="E579" s="179">
        <v>1317</v>
      </c>
      <c r="F579" s="244">
        <f t="shared" ca="1" si="16"/>
        <v>1.2848780487804878</v>
      </c>
      <c r="G579" s="244">
        <f t="shared" ca="1" si="17"/>
        <v>0.73126041088284288</v>
      </c>
    </row>
    <row r="580" spans="1:7" ht="15">
      <c r="A580" s="177" t="s">
        <v>11071</v>
      </c>
      <c r="B580" s="182" t="s">
        <v>11072</v>
      </c>
      <c r="C580" s="162"/>
      <c r="D580" s="179"/>
      <c r="E580" s="179"/>
      <c r="F580" s="244">
        <f t="shared" ca="1" si="16"/>
        <v>0</v>
      </c>
      <c r="G580" s="244">
        <f t="shared" ca="1" si="17"/>
        <v>0</v>
      </c>
    </row>
    <row r="581" spans="1:7" ht="15">
      <c r="A581" s="177" t="s">
        <v>11073</v>
      </c>
      <c r="B581" s="182" t="s">
        <v>11074</v>
      </c>
      <c r="C581" s="162"/>
      <c r="D581" s="179"/>
      <c r="E581" s="179"/>
      <c r="F581" s="244">
        <f t="shared" ca="1" si="16"/>
        <v>0</v>
      </c>
      <c r="G581" s="244">
        <f t="shared" ca="1" si="17"/>
        <v>0</v>
      </c>
    </row>
    <row r="582" spans="1:7" ht="15">
      <c r="A582" s="177" t="s">
        <v>11075</v>
      </c>
      <c r="B582" s="182" t="s">
        <v>11076</v>
      </c>
      <c r="C582" s="162"/>
      <c r="D582" s="179"/>
      <c r="E582" s="179"/>
      <c r="F582" s="244">
        <f t="shared" ca="1" si="16"/>
        <v>0</v>
      </c>
      <c r="G582" s="244">
        <f t="shared" ca="1" si="17"/>
        <v>0</v>
      </c>
    </row>
    <row r="583" spans="1:7" ht="15">
      <c r="A583" s="177" t="s">
        <v>11077</v>
      </c>
      <c r="B583" s="182" t="s">
        <v>11078</v>
      </c>
      <c r="C583" s="162"/>
      <c r="D583" s="179"/>
      <c r="E583" s="179"/>
      <c r="F583" s="244">
        <f t="shared" ca="1" si="16"/>
        <v>0</v>
      </c>
      <c r="G583" s="244">
        <f t="shared" ca="1" si="17"/>
        <v>0</v>
      </c>
    </row>
    <row r="584" spans="1:7" ht="15">
      <c r="A584" s="177" t="s">
        <v>11079</v>
      </c>
      <c r="B584" s="182" t="s">
        <v>10182</v>
      </c>
      <c r="C584" s="162">
        <v>167</v>
      </c>
      <c r="D584" s="179">
        <v>168</v>
      </c>
      <c r="E584" s="179">
        <v>5</v>
      </c>
      <c r="F584" s="244">
        <f t="shared" ca="1" si="16"/>
        <v>2.9940119760479042E-2</v>
      </c>
      <c r="G584" s="244">
        <f t="shared" ca="1" si="17"/>
        <v>2.976190476190476E-2</v>
      </c>
    </row>
    <row r="585" spans="1:7" ht="15">
      <c r="A585" s="177" t="s">
        <v>11080</v>
      </c>
      <c r="B585" s="182" t="s">
        <v>10184</v>
      </c>
      <c r="C585" s="162"/>
      <c r="D585" s="179"/>
      <c r="E585" s="179"/>
      <c r="F585" s="244">
        <f t="shared" ca="1" si="16"/>
        <v>0</v>
      </c>
      <c r="G585" s="244">
        <f t="shared" ca="1" si="17"/>
        <v>0</v>
      </c>
    </row>
    <row r="586" spans="1:7" ht="15">
      <c r="A586" s="177" t="s">
        <v>11081</v>
      </c>
      <c r="B586" s="182" t="s">
        <v>10186</v>
      </c>
      <c r="C586" s="162"/>
      <c r="D586" s="179"/>
      <c r="E586" s="179"/>
      <c r="F586" s="244">
        <f t="shared" ref="F586:F649" ca="1" si="18">IFERROR(OFFSET(F586,0,-1)/OFFSET(F586,0,-3),)</f>
        <v>0</v>
      </c>
      <c r="G586" s="244">
        <f t="shared" ref="G586:G649" ca="1" si="19">IFERROR(OFFSET(F586,0,-1)/OFFSET(F586,0,-2),)</f>
        <v>0</v>
      </c>
    </row>
    <row r="587" spans="1:7" ht="15">
      <c r="A587" s="177" t="s">
        <v>11082</v>
      </c>
      <c r="B587" s="182" t="s">
        <v>11083</v>
      </c>
      <c r="C587" s="162">
        <v>142</v>
      </c>
      <c r="D587" s="179">
        <v>105</v>
      </c>
      <c r="E587" s="179">
        <v>152</v>
      </c>
      <c r="F587" s="244">
        <f t="shared" ca="1" si="18"/>
        <v>1.0704225352112675</v>
      </c>
      <c r="G587" s="244">
        <f t="shared" ca="1" si="19"/>
        <v>1.4476190476190476</v>
      </c>
    </row>
    <row r="588" spans="1:7" ht="15">
      <c r="A588" s="177" t="s">
        <v>11084</v>
      </c>
      <c r="B588" s="182" t="s">
        <v>11085</v>
      </c>
      <c r="C588" s="162"/>
      <c r="D588" s="179"/>
      <c r="E588" s="179"/>
      <c r="F588" s="244">
        <f t="shared" ca="1" si="18"/>
        <v>0</v>
      </c>
      <c r="G588" s="244">
        <f t="shared" ca="1" si="19"/>
        <v>0</v>
      </c>
    </row>
    <row r="589" spans="1:7" ht="15">
      <c r="A589" s="177" t="s">
        <v>20</v>
      </c>
      <c r="B589" s="182" t="s">
        <v>10271</v>
      </c>
      <c r="C589" s="162"/>
      <c r="D589" s="179"/>
      <c r="E589" s="179"/>
      <c r="F589" s="244">
        <f t="shared" ca="1" si="18"/>
        <v>0</v>
      </c>
      <c r="G589" s="244">
        <f t="shared" ca="1" si="19"/>
        <v>0</v>
      </c>
    </row>
    <row r="590" spans="1:7" ht="15">
      <c r="A590" s="177" t="s">
        <v>11086</v>
      </c>
      <c r="B590" s="182" t="s">
        <v>10200</v>
      </c>
      <c r="C590" s="162">
        <v>1</v>
      </c>
      <c r="D590" s="179">
        <v>1</v>
      </c>
      <c r="E590" s="179">
        <v>73</v>
      </c>
      <c r="F590" s="244">
        <f t="shared" ca="1" si="18"/>
        <v>73</v>
      </c>
      <c r="G590" s="244">
        <f t="shared" ca="1" si="19"/>
        <v>73</v>
      </c>
    </row>
    <row r="591" spans="1:7" ht="15">
      <c r="A591" s="177" t="s">
        <v>11087</v>
      </c>
      <c r="B591" s="182" t="s">
        <v>11088</v>
      </c>
      <c r="C591" s="162">
        <v>6</v>
      </c>
      <c r="D591" s="179">
        <v>7</v>
      </c>
      <c r="E591" s="179"/>
      <c r="F591" s="244">
        <f t="shared" ca="1" si="18"/>
        <v>0</v>
      </c>
      <c r="G591" s="244">
        <f t="shared" ca="1" si="19"/>
        <v>0</v>
      </c>
    </row>
    <row r="592" spans="1:7" ht="15">
      <c r="A592" s="177" t="s">
        <v>11089</v>
      </c>
      <c r="B592" s="182" t="s">
        <v>11090</v>
      </c>
      <c r="C592" s="162"/>
      <c r="D592" s="179"/>
      <c r="E592" s="179"/>
      <c r="F592" s="244">
        <f t="shared" ca="1" si="18"/>
        <v>0</v>
      </c>
      <c r="G592" s="244">
        <f t="shared" ca="1" si="19"/>
        <v>0</v>
      </c>
    </row>
    <row r="593" spans="1:7" ht="15">
      <c r="A593" s="177" t="s">
        <v>11091</v>
      </c>
      <c r="B593" s="182" t="s">
        <v>11092</v>
      </c>
      <c r="C593" s="162"/>
      <c r="D593" s="179"/>
      <c r="E593" s="179"/>
      <c r="F593" s="244">
        <f t="shared" ca="1" si="18"/>
        <v>0</v>
      </c>
      <c r="G593" s="244">
        <f t="shared" ca="1" si="19"/>
        <v>0</v>
      </c>
    </row>
    <row r="594" spans="1:7" ht="15">
      <c r="A594" s="177" t="s">
        <v>11093</v>
      </c>
      <c r="B594" s="182" t="s">
        <v>9973</v>
      </c>
      <c r="C594" s="162">
        <v>101</v>
      </c>
      <c r="D594" s="179">
        <v>537</v>
      </c>
      <c r="E594" s="179">
        <v>70</v>
      </c>
      <c r="F594" s="244">
        <f t="shared" ca="1" si="18"/>
        <v>0.69306930693069302</v>
      </c>
      <c r="G594" s="244">
        <f t="shared" ca="1" si="19"/>
        <v>0.13035381750465549</v>
      </c>
    </row>
    <row r="595" spans="1:7" ht="15">
      <c r="A595" s="177" t="s">
        <v>11094</v>
      </c>
      <c r="B595" s="182" t="s">
        <v>10182</v>
      </c>
      <c r="C595" s="162">
        <v>189</v>
      </c>
      <c r="D595" s="179">
        <v>202</v>
      </c>
      <c r="E595" s="179">
        <v>313</v>
      </c>
      <c r="F595" s="244">
        <f t="shared" ca="1" si="18"/>
        <v>1.656084656084656</v>
      </c>
      <c r="G595" s="244">
        <f t="shared" ca="1" si="19"/>
        <v>1.5495049504950495</v>
      </c>
    </row>
    <row r="596" spans="1:7" ht="15">
      <c r="A596" s="177" t="s">
        <v>11095</v>
      </c>
      <c r="B596" s="182" t="s">
        <v>10184</v>
      </c>
      <c r="C596" s="162"/>
      <c r="D596" s="179"/>
      <c r="E596" s="179"/>
      <c r="F596" s="244">
        <f t="shared" ca="1" si="18"/>
        <v>0</v>
      </c>
      <c r="G596" s="244">
        <f t="shared" ca="1" si="19"/>
        <v>0</v>
      </c>
    </row>
    <row r="597" spans="1:7" ht="15">
      <c r="A597" s="177" t="s">
        <v>11096</v>
      </c>
      <c r="B597" s="182" t="s">
        <v>10186</v>
      </c>
      <c r="C597" s="162">
        <v>57</v>
      </c>
      <c r="D597" s="179">
        <v>47</v>
      </c>
      <c r="E597" s="179">
        <v>49</v>
      </c>
      <c r="F597" s="244">
        <f t="shared" ca="1" si="18"/>
        <v>0.85964912280701755</v>
      </c>
      <c r="G597" s="244">
        <f t="shared" ca="1" si="19"/>
        <v>1.0425531914893618</v>
      </c>
    </row>
    <row r="598" spans="1:7" ht="15">
      <c r="A598" s="177" t="s">
        <v>11097</v>
      </c>
      <c r="B598" s="182" t="s">
        <v>11098</v>
      </c>
      <c r="C598" s="162">
        <v>59</v>
      </c>
      <c r="D598" s="179">
        <v>32</v>
      </c>
      <c r="E598" s="179">
        <v>27</v>
      </c>
      <c r="F598" s="244">
        <f t="shared" ca="1" si="18"/>
        <v>0.4576271186440678</v>
      </c>
      <c r="G598" s="244">
        <f t="shared" ca="1" si="19"/>
        <v>0.84375</v>
      </c>
    </row>
    <row r="599" spans="1:7" ht="15">
      <c r="A599" s="177" t="s">
        <v>11099</v>
      </c>
      <c r="B599" s="182" t="s">
        <v>11100</v>
      </c>
      <c r="C599" s="162">
        <v>1111</v>
      </c>
      <c r="D599" s="179">
        <v>976</v>
      </c>
      <c r="E599" s="179">
        <v>1117</v>
      </c>
      <c r="F599" s="244">
        <f t="shared" ca="1" si="18"/>
        <v>1.0054005400540054</v>
      </c>
      <c r="G599" s="244">
        <f t="shared" ca="1" si="19"/>
        <v>1.1444672131147542</v>
      </c>
    </row>
    <row r="600" spans="1:7" ht="15">
      <c r="A600" s="177" t="s">
        <v>11101</v>
      </c>
      <c r="B600" s="182" t="s">
        <v>11102</v>
      </c>
      <c r="C600" s="162"/>
      <c r="D600" s="179"/>
      <c r="E600" s="179">
        <v>400</v>
      </c>
      <c r="F600" s="244">
        <f t="shared" ca="1" si="18"/>
        <v>0</v>
      </c>
      <c r="G600" s="244">
        <f t="shared" ca="1" si="19"/>
        <v>0</v>
      </c>
    </row>
    <row r="601" spans="1:7" ht="15">
      <c r="A601" s="177" t="s">
        <v>11103</v>
      </c>
      <c r="B601" s="182" t="s">
        <v>11104</v>
      </c>
      <c r="C601" s="162"/>
      <c r="D601" s="179"/>
      <c r="E601" s="179"/>
      <c r="F601" s="244">
        <f t="shared" ca="1" si="18"/>
        <v>0</v>
      </c>
      <c r="G601" s="244">
        <f t="shared" ca="1" si="19"/>
        <v>0</v>
      </c>
    </row>
    <row r="602" spans="1:7" ht="15">
      <c r="A602" s="177" t="s">
        <v>11105</v>
      </c>
      <c r="B602" s="182" t="s">
        <v>11106</v>
      </c>
      <c r="C602" s="162"/>
      <c r="D602" s="179"/>
      <c r="E602" s="179"/>
      <c r="F602" s="244">
        <f t="shared" ca="1" si="18"/>
        <v>0</v>
      </c>
      <c r="G602" s="244">
        <f t="shared" ca="1" si="19"/>
        <v>0</v>
      </c>
    </row>
    <row r="603" spans="1:7" ht="15">
      <c r="A603" s="177" t="s">
        <v>11107</v>
      </c>
      <c r="B603" s="182" t="s">
        <v>11108</v>
      </c>
      <c r="C603" s="162"/>
      <c r="D603" s="179"/>
      <c r="E603" s="179"/>
      <c r="F603" s="244">
        <f t="shared" ca="1" si="18"/>
        <v>0</v>
      </c>
      <c r="G603" s="244">
        <f t="shared" ca="1" si="19"/>
        <v>0</v>
      </c>
    </row>
    <row r="604" spans="1:7" ht="15">
      <c r="A604" s="177" t="s">
        <v>11109</v>
      </c>
      <c r="B604" s="182" t="s">
        <v>11110</v>
      </c>
      <c r="C604" s="162"/>
      <c r="D604" s="179"/>
      <c r="E604" s="179"/>
      <c r="F604" s="244">
        <f t="shared" ca="1" si="18"/>
        <v>0</v>
      </c>
      <c r="G604" s="244">
        <f t="shared" ca="1" si="19"/>
        <v>0</v>
      </c>
    </row>
    <row r="605" spans="1:7" ht="15">
      <c r="A605" s="177" t="s">
        <v>11111</v>
      </c>
      <c r="B605" s="182" t="s">
        <v>11112</v>
      </c>
      <c r="C605" s="162"/>
      <c r="D605" s="179"/>
      <c r="E605" s="179"/>
      <c r="F605" s="244">
        <f t="shared" ca="1" si="18"/>
        <v>0</v>
      </c>
      <c r="G605" s="244">
        <f t="shared" ca="1" si="19"/>
        <v>0</v>
      </c>
    </row>
    <row r="606" spans="1:7" ht="15">
      <c r="A606" s="177" t="s">
        <v>11113</v>
      </c>
      <c r="B606" s="182" t="s">
        <v>11114</v>
      </c>
      <c r="C606" s="162"/>
      <c r="D606" s="179"/>
      <c r="E606" s="179"/>
      <c r="F606" s="244">
        <f t="shared" ca="1" si="18"/>
        <v>0</v>
      </c>
      <c r="G606" s="244">
        <f t="shared" ca="1" si="19"/>
        <v>0</v>
      </c>
    </row>
    <row r="607" spans="1:7" ht="15">
      <c r="A607" s="177" t="s">
        <v>11115</v>
      </c>
      <c r="B607" s="182" t="s">
        <v>11116</v>
      </c>
      <c r="C607" s="162"/>
      <c r="D607" s="179"/>
      <c r="E607" s="179"/>
      <c r="F607" s="244">
        <f t="shared" ca="1" si="18"/>
        <v>0</v>
      </c>
      <c r="G607" s="244">
        <f t="shared" ca="1" si="19"/>
        <v>0</v>
      </c>
    </row>
    <row r="608" spans="1:7" ht="15">
      <c r="A608" s="177" t="s">
        <v>11117</v>
      </c>
      <c r="B608" s="182" t="s">
        <v>11118</v>
      </c>
      <c r="C608" s="162"/>
      <c r="D608" s="179"/>
      <c r="E608" s="179"/>
      <c r="F608" s="244">
        <f t="shared" ca="1" si="18"/>
        <v>0</v>
      </c>
      <c r="G608" s="244">
        <f t="shared" ca="1" si="19"/>
        <v>0</v>
      </c>
    </row>
    <row r="609" spans="1:7" ht="15">
      <c r="A609" s="177" t="s">
        <v>11119</v>
      </c>
      <c r="B609" s="182" t="s">
        <v>11120</v>
      </c>
      <c r="C609" s="162"/>
      <c r="D609" s="179"/>
      <c r="E609" s="179"/>
      <c r="F609" s="244">
        <f t="shared" ca="1" si="18"/>
        <v>0</v>
      </c>
      <c r="G609" s="244">
        <f t="shared" ca="1" si="19"/>
        <v>0</v>
      </c>
    </row>
    <row r="610" spans="1:7" ht="15">
      <c r="A610" s="177" t="s">
        <v>11121</v>
      </c>
      <c r="B610" s="182" t="s">
        <v>11122</v>
      </c>
      <c r="C610" s="162"/>
      <c r="D610" s="179"/>
      <c r="E610" s="179"/>
      <c r="F610" s="244">
        <f t="shared" ca="1" si="18"/>
        <v>0</v>
      </c>
      <c r="G610" s="244">
        <f t="shared" ca="1" si="19"/>
        <v>0</v>
      </c>
    </row>
    <row r="611" spans="1:7" ht="15">
      <c r="A611" s="177" t="s">
        <v>11123</v>
      </c>
      <c r="B611" s="182" t="s">
        <v>11124</v>
      </c>
      <c r="C611" s="162"/>
      <c r="D611" s="179"/>
      <c r="E611" s="179"/>
      <c r="F611" s="244">
        <f t="shared" ca="1" si="18"/>
        <v>0</v>
      </c>
      <c r="G611" s="244">
        <f t="shared" ca="1" si="19"/>
        <v>0</v>
      </c>
    </row>
    <row r="612" spans="1:7" ht="15">
      <c r="A612" s="177" t="s">
        <v>11125</v>
      </c>
      <c r="B612" s="182" t="s">
        <v>11126</v>
      </c>
      <c r="C612" s="162">
        <v>168</v>
      </c>
      <c r="D612" s="179">
        <v>241</v>
      </c>
      <c r="E612" s="179">
        <v>223</v>
      </c>
      <c r="F612" s="244">
        <f t="shared" ca="1" si="18"/>
        <v>1.3273809523809523</v>
      </c>
      <c r="G612" s="244">
        <f t="shared" ca="1" si="19"/>
        <v>0.92531120331950212</v>
      </c>
    </row>
    <row r="613" spans="1:7" ht="15">
      <c r="A613" s="177" t="s">
        <v>11127</v>
      </c>
      <c r="B613" s="182" t="s">
        <v>11128</v>
      </c>
      <c r="C613" s="162"/>
      <c r="D613" s="179"/>
      <c r="E613" s="179"/>
      <c r="F613" s="244">
        <f t="shared" ca="1" si="18"/>
        <v>0</v>
      </c>
      <c r="G613" s="244">
        <f t="shared" ca="1" si="19"/>
        <v>0</v>
      </c>
    </row>
    <row r="614" spans="1:7" ht="15">
      <c r="A614" s="177" t="s">
        <v>11129</v>
      </c>
      <c r="B614" s="186" t="s">
        <v>11130</v>
      </c>
      <c r="C614" s="162">
        <v>2669</v>
      </c>
      <c r="D614" s="179">
        <v>2767</v>
      </c>
      <c r="E614" s="179">
        <v>2892</v>
      </c>
      <c r="F614" s="244">
        <f t="shared" ca="1" si="18"/>
        <v>1.0835518920944174</v>
      </c>
      <c r="G614" s="244">
        <f t="shared" ca="1" si="19"/>
        <v>1.0451752800867364</v>
      </c>
    </row>
    <row r="615" spans="1:7" ht="15">
      <c r="A615" s="177" t="s">
        <v>11131</v>
      </c>
      <c r="B615" s="186" t="s">
        <v>11132</v>
      </c>
      <c r="C615" s="162">
        <v>273</v>
      </c>
      <c r="D615" s="179">
        <v>198</v>
      </c>
      <c r="E615" s="179">
        <v>185</v>
      </c>
      <c r="F615" s="244">
        <f t="shared" ca="1" si="18"/>
        <v>0.67765567765567769</v>
      </c>
      <c r="G615" s="244">
        <f t="shared" ca="1" si="19"/>
        <v>0.93434343434343436</v>
      </c>
    </row>
    <row r="616" spans="1:7" ht="15">
      <c r="A616" s="177" t="s">
        <v>11133</v>
      </c>
      <c r="B616" s="186" t="s">
        <v>11134</v>
      </c>
      <c r="C616" s="162">
        <v>488</v>
      </c>
      <c r="D616" s="179">
        <v>504</v>
      </c>
      <c r="E616" s="179">
        <v>396</v>
      </c>
      <c r="F616" s="244">
        <f t="shared" ca="1" si="18"/>
        <v>0.81147540983606559</v>
      </c>
      <c r="G616" s="244">
        <f t="shared" ca="1" si="19"/>
        <v>0.7857142857142857</v>
      </c>
    </row>
    <row r="617" spans="1:7" ht="15">
      <c r="A617" s="177" t="s">
        <v>11135</v>
      </c>
      <c r="B617" s="186" t="s">
        <v>11136</v>
      </c>
      <c r="C617" s="162"/>
      <c r="D617" s="179"/>
      <c r="E617" s="179"/>
      <c r="F617" s="244">
        <f t="shared" ca="1" si="18"/>
        <v>0</v>
      </c>
      <c r="G617" s="244">
        <f t="shared" ca="1" si="19"/>
        <v>0</v>
      </c>
    </row>
    <row r="618" spans="1:7" ht="15">
      <c r="A618" s="177" t="s">
        <v>11137</v>
      </c>
      <c r="B618" s="186" t="s">
        <v>11138</v>
      </c>
      <c r="C618" s="162">
        <v>357</v>
      </c>
      <c r="D618" s="179">
        <v>354</v>
      </c>
      <c r="E618" s="179">
        <v>340</v>
      </c>
      <c r="F618" s="244">
        <f t="shared" ca="1" si="18"/>
        <v>0.95238095238095233</v>
      </c>
      <c r="G618" s="244">
        <f t="shared" ca="1" si="19"/>
        <v>0.96045197740112997</v>
      </c>
    </row>
    <row r="619" spans="1:7" ht="15">
      <c r="A619" s="177" t="s">
        <v>11139</v>
      </c>
      <c r="B619" s="186" t="s">
        <v>11140</v>
      </c>
      <c r="C619" s="162"/>
      <c r="D619" s="179"/>
      <c r="E619" s="179"/>
      <c r="F619" s="244">
        <f t="shared" ca="1" si="18"/>
        <v>0</v>
      </c>
      <c r="G619" s="244">
        <f t="shared" ca="1" si="19"/>
        <v>0</v>
      </c>
    </row>
    <row r="620" spans="1:7" ht="15">
      <c r="A620" s="177" t="s">
        <v>11141</v>
      </c>
      <c r="B620" s="186" t="s">
        <v>11142</v>
      </c>
      <c r="C620" s="162"/>
      <c r="D620" s="179"/>
      <c r="E620" s="179"/>
      <c r="F620" s="244">
        <f t="shared" ca="1" si="18"/>
        <v>0</v>
      </c>
      <c r="G620" s="244">
        <f t="shared" ca="1" si="19"/>
        <v>0</v>
      </c>
    </row>
    <row r="621" spans="1:7" ht="15">
      <c r="A621" s="177" t="s">
        <v>11143</v>
      </c>
      <c r="B621" s="186" t="s">
        <v>11144</v>
      </c>
      <c r="C621" s="162"/>
      <c r="D621" s="179"/>
      <c r="E621" s="179"/>
      <c r="F621" s="244">
        <f t="shared" ca="1" si="18"/>
        <v>0</v>
      </c>
      <c r="G621" s="244">
        <f t="shared" ca="1" si="19"/>
        <v>0</v>
      </c>
    </row>
    <row r="622" spans="1:7" ht="15">
      <c r="A622" s="177" t="s">
        <v>11145</v>
      </c>
      <c r="B622" s="186" t="s">
        <v>11146</v>
      </c>
      <c r="C622" s="162"/>
      <c r="D622" s="179"/>
      <c r="E622" s="179"/>
      <c r="F622" s="244">
        <f t="shared" ca="1" si="18"/>
        <v>0</v>
      </c>
      <c r="G622" s="244">
        <f t="shared" ca="1" si="19"/>
        <v>0</v>
      </c>
    </row>
    <row r="623" spans="1:7" ht="15">
      <c r="A623" s="177" t="s">
        <v>11147</v>
      </c>
      <c r="B623" s="186" t="s">
        <v>11148</v>
      </c>
      <c r="C623" s="162">
        <v>448</v>
      </c>
      <c r="D623" s="179">
        <v>615</v>
      </c>
      <c r="E623" s="179">
        <v>532</v>
      </c>
      <c r="F623" s="244">
        <f t="shared" ca="1" si="18"/>
        <v>1.1875</v>
      </c>
      <c r="G623" s="244">
        <f t="shared" ca="1" si="19"/>
        <v>0.86504065040650402</v>
      </c>
    </row>
    <row r="624" spans="1:7" ht="15">
      <c r="A624" s="177" t="s">
        <v>11149</v>
      </c>
      <c r="B624" s="186" t="s">
        <v>11150</v>
      </c>
      <c r="C624" s="162">
        <v>90</v>
      </c>
      <c r="D624" s="179">
        <v>97</v>
      </c>
      <c r="E624" s="179">
        <v>97</v>
      </c>
      <c r="F624" s="244">
        <f t="shared" ca="1" si="18"/>
        <v>1.0777777777777777</v>
      </c>
      <c r="G624" s="244">
        <f t="shared" ca="1" si="19"/>
        <v>1</v>
      </c>
    </row>
    <row r="625" spans="1:7" ht="15">
      <c r="A625" s="177" t="s">
        <v>11151</v>
      </c>
      <c r="B625" s="186" t="s">
        <v>13508</v>
      </c>
      <c r="C625" s="162"/>
      <c r="D625" s="179"/>
      <c r="E625" s="179"/>
      <c r="F625" s="244">
        <f t="shared" ca="1" si="18"/>
        <v>0</v>
      </c>
      <c r="G625" s="244">
        <f t="shared" ca="1" si="19"/>
        <v>0</v>
      </c>
    </row>
    <row r="626" spans="1:7" ht="15">
      <c r="A626" s="177" t="s">
        <v>11152</v>
      </c>
      <c r="B626" s="186" t="s">
        <v>11153</v>
      </c>
      <c r="C626" s="162">
        <v>44</v>
      </c>
      <c r="D626" s="179">
        <v>15</v>
      </c>
      <c r="E626" s="179">
        <v>40</v>
      </c>
      <c r="F626" s="244">
        <f t="shared" ca="1" si="18"/>
        <v>0.90909090909090906</v>
      </c>
      <c r="G626" s="244">
        <f t="shared" ca="1" si="19"/>
        <v>2.6666666666666665</v>
      </c>
    </row>
    <row r="627" spans="1:7" ht="15">
      <c r="A627" s="177" t="s">
        <v>11154</v>
      </c>
      <c r="B627" s="186" t="s">
        <v>11155</v>
      </c>
      <c r="C627" s="162"/>
      <c r="D627" s="179"/>
      <c r="E627" s="179"/>
      <c r="F627" s="244">
        <f t="shared" ca="1" si="18"/>
        <v>0</v>
      </c>
      <c r="G627" s="244">
        <f t="shared" ca="1" si="19"/>
        <v>0</v>
      </c>
    </row>
    <row r="628" spans="1:7" ht="15">
      <c r="A628" s="177" t="s">
        <v>11156</v>
      </c>
      <c r="B628" s="186" t="s">
        <v>11157</v>
      </c>
      <c r="C628" s="162">
        <v>605</v>
      </c>
      <c r="D628" s="179">
        <v>644</v>
      </c>
      <c r="E628" s="179">
        <v>835</v>
      </c>
      <c r="F628" s="244">
        <f t="shared" ca="1" si="18"/>
        <v>1.3801652892561984</v>
      </c>
      <c r="G628" s="244">
        <f t="shared" ca="1" si="19"/>
        <v>1.2965838509316769</v>
      </c>
    </row>
    <row r="629" spans="1:7" ht="15">
      <c r="A629" s="177" t="s">
        <v>11158</v>
      </c>
      <c r="B629" s="186" t="s">
        <v>11159</v>
      </c>
      <c r="C629" s="162">
        <v>110</v>
      </c>
      <c r="D629" s="179">
        <v>110</v>
      </c>
      <c r="E629" s="179">
        <v>65</v>
      </c>
      <c r="F629" s="244">
        <f t="shared" ca="1" si="18"/>
        <v>0.59090909090909094</v>
      </c>
      <c r="G629" s="244">
        <f t="shared" ca="1" si="19"/>
        <v>0.59090909090909094</v>
      </c>
    </row>
    <row r="630" spans="1:7" ht="15">
      <c r="A630" s="177" t="s">
        <v>11160</v>
      </c>
      <c r="B630" s="186" t="s">
        <v>11161</v>
      </c>
      <c r="C630" s="162">
        <v>979</v>
      </c>
      <c r="D630" s="179">
        <v>782</v>
      </c>
      <c r="E630" s="179">
        <v>969</v>
      </c>
      <c r="F630" s="244">
        <f t="shared" ca="1" si="18"/>
        <v>0.98978549540347294</v>
      </c>
      <c r="G630" s="244">
        <f t="shared" ca="1" si="19"/>
        <v>1.2391304347826086</v>
      </c>
    </row>
    <row r="631" spans="1:7" ht="15">
      <c r="A631" s="177" t="s">
        <v>11162</v>
      </c>
      <c r="B631" s="186" t="s">
        <v>11163</v>
      </c>
      <c r="C631" s="162">
        <v>1392</v>
      </c>
      <c r="D631" s="179">
        <v>1318</v>
      </c>
      <c r="E631" s="179">
        <v>1361</v>
      </c>
      <c r="F631" s="244">
        <f t="shared" ca="1" si="18"/>
        <v>0.97772988505747127</v>
      </c>
      <c r="G631" s="244">
        <f t="shared" ca="1" si="19"/>
        <v>1.0326251896813354</v>
      </c>
    </row>
    <row r="632" spans="1:7" ht="15">
      <c r="A632" s="177" t="s">
        <v>11164</v>
      </c>
      <c r="B632" s="186" t="s">
        <v>11165</v>
      </c>
      <c r="C632" s="162"/>
      <c r="D632" s="179"/>
      <c r="E632" s="179"/>
      <c r="F632" s="244">
        <f t="shared" ca="1" si="18"/>
        <v>0</v>
      </c>
      <c r="G632" s="244">
        <f t="shared" ca="1" si="19"/>
        <v>0</v>
      </c>
    </row>
    <row r="633" spans="1:7" ht="15">
      <c r="A633" s="177" t="s">
        <v>11166</v>
      </c>
      <c r="B633" s="186" t="s">
        <v>11167</v>
      </c>
      <c r="C633" s="162"/>
      <c r="D633" s="179"/>
      <c r="E633" s="179"/>
      <c r="F633" s="244">
        <f t="shared" ca="1" si="18"/>
        <v>0</v>
      </c>
      <c r="G633" s="244">
        <f t="shared" ca="1" si="19"/>
        <v>0</v>
      </c>
    </row>
    <row r="634" spans="1:7" ht="15">
      <c r="A634" s="177" t="s">
        <v>11168</v>
      </c>
      <c r="B634" s="186" t="s">
        <v>11169</v>
      </c>
      <c r="C634" s="162"/>
      <c r="D634" s="179"/>
      <c r="E634" s="179"/>
      <c r="F634" s="244">
        <f t="shared" ca="1" si="18"/>
        <v>0</v>
      </c>
      <c r="G634" s="244">
        <f t="shared" ca="1" si="19"/>
        <v>0</v>
      </c>
    </row>
    <row r="635" spans="1:7" ht="15">
      <c r="A635" s="177" t="s">
        <v>11170</v>
      </c>
      <c r="B635" s="186" t="s">
        <v>11171</v>
      </c>
      <c r="C635" s="162">
        <v>218</v>
      </c>
      <c r="D635" s="179">
        <v>218</v>
      </c>
      <c r="E635" s="179">
        <v>215</v>
      </c>
      <c r="F635" s="244">
        <f t="shared" ca="1" si="18"/>
        <v>0.98623853211009171</v>
      </c>
      <c r="G635" s="244">
        <f t="shared" ca="1" si="19"/>
        <v>0.98623853211009171</v>
      </c>
    </row>
    <row r="636" spans="1:7" ht="15">
      <c r="A636" s="177" t="s">
        <v>11172</v>
      </c>
      <c r="B636" s="186" t="s">
        <v>11173</v>
      </c>
      <c r="C636" s="162">
        <v>100</v>
      </c>
      <c r="D636" s="179">
        <v>23</v>
      </c>
      <c r="E636" s="179">
        <v>100</v>
      </c>
      <c r="F636" s="244">
        <f t="shared" ca="1" si="18"/>
        <v>1</v>
      </c>
      <c r="G636" s="244">
        <f t="shared" ca="1" si="19"/>
        <v>4.3478260869565215</v>
      </c>
    </row>
    <row r="637" spans="1:7" ht="15">
      <c r="A637" s="177" t="s">
        <v>11174</v>
      </c>
      <c r="B637" s="186" t="s">
        <v>11175</v>
      </c>
      <c r="C637" s="162">
        <v>112</v>
      </c>
      <c r="D637" s="179">
        <v>201</v>
      </c>
      <c r="E637" s="179">
        <v>181</v>
      </c>
      <c r="F637" s="244">
        <f t="shared" ca="1" si="18"/>
        <v>1.6160714285714286</v>
      </c>
      <c r="G637" s="244">
        <f t="shared" ca="1" si="19"/>
        <v>0.90049751243781095</v>
      </c>
    </row>
    <row r="638" spans="1:7" ht="15">
      <c r="A638" s="177" t="s">
        <v>11176</v>
      </c>
      <c r="B638" s="186" t="s">
        <v>11177</v>
      </c>
      <c r="C638" s="162"/>
      <c r="D638" s="179"/>
      <c r="E638" s="179"/>
      <c r="F638" s="244">
        <f t="shared" ca="1" si="18"/>
        <v>0</v>
      </c>
      <c r="G638" s="244">
        <f t="shared" ca="1" si="19"/>
        <v>0</v>
      </c>
    </row>
    <row r="639" spans="1:7" ht="15">
      <c r="A639" s="177" t="s">
        <v>11178</v>
      </c>
      <c r="B639" s="186" t="s">
        <v>11179</v>
      </c>
      <c r="C639" s="162"/>
      <c r="D639" s="179"/>
      <c r="E639" s="179"/>
      <c r="F639" s="244">
        <f t="shared" ca="1" si="18"/>
        <v>0</v>
      </c>
      <c r="G639" s="244">
        <f t="shared" ca="1" si="19"/>
        <v>0</v>
      </c>
    </row>
    <row r="640" spans="1:7" ht="15">
      <c r="A640" s="177" t="s">
        <v>11180</v>
      </c>
      <c r="B640" s="186" t="s">
        <v>11181</v>
      </c>
      <c r="C640" s="162">
        <v>200</v>
      </c>
      <c r="D640" s="179">
        <v>186</v>
      </c>
      <c r="E640" s="179">
        <v>201</v>
      </c>
      <c r="F640" s="244">
        <f t="shared" ca="1" si="18"/>
        <v>1.0049999999999999</v>
      </c>
      <c r="G640" s="244">
        <f t="shared" ca="1" si="19"/>
        <v>1.0806451612903225</v>
      </c>
    </row>
    <row r="641" spans="1:7" ht="15">
      <c r="A641" s="177" t="s">
        <v>11182</v>
      </c>
      <c r="B641" s="186" t="s">
        <v>11183</v>
      </c>
      <c r="C641" s="162"/>
      <c r="D641" s="179"/>
      <c r="E641" s="179"/>
      <c r="F641" s="244">
        <f t="shared" ca="1" si="18"/>
        <v>0</v>
      </c>
      <c r="G641" s="244">
        <f t="shared" ca="1" si="19"/>
        <v>0</v>
      </c>
    </row>
    <row r="642" spans="1:7" ht="15">
      <c r="A642" s="177" t="s">
        <v>11184</v>
      </c>
      <c r="B642" s="186" t="s">
        <v>10182</v>
      </c>
      <c r="C642" s="162">
        <v>226</v>
      </c>
      <c r="D642" s="179">
        <v>213</v>
      </c>
      <c r="E642" s="179"/>
      <c r="F642" s="244">
        <f t="shared" ca="1" si="18"/>
        <v>0</v>
      </c>
      <c r="G642" s="244">
        <f t="shared" ca="1" si="19"/>
        <v>0</v>
      </c>
    </row>
    <row r="643" spans="1:7" ht="15">
      <c r="A643" s="177" t="s">
        <v>11185</v>
      </c>
      <c r="B643" s="186" t="s">
        <v>10184</v>
      </c>
      <c r="C643" s="162"/>
      <c r="D643" s="179"/>
      <c r="E643" s="179"/>
      <c r="F643" s="244">
        <f t="shared" ca="1" si="18"/>
        <v>0</v>
      </c>
      <c r="G643" s="244">
        <f t="shared" ca="1" si="19"/>
        <v>0</v>
      </c>
    </row>
    <row r="644" spans="1:7" ht="15">
      <c r="A644" s="177" t="s">
        <v>11186</v>
      </c>
      <c r="B644" s="186" t="s">
        <v>10186</v>
      </c>
      <c r="C644" s="162"/>
      <c r="D644" s="179"/>
      <c r="E644" s="179"/>
      <c r="F644" s="244">
        <f t="shared" ca="1" si="18"/>
        <v>0</v>
      </c>
      <c r="G644" s="244">
        <f t="shared" ca="1" si="19"/>
        <v>0</v>
      </c>
    </row>
    <row r="645" spans="1:7" ht="15">
      <c r="A645" s="206" t="s">
        <v>11187</v>
      </c>
      <c r="B645" s="186" t="s">
        <v>10271</v>
      </c>
      <c r="C645" s="162"/>
      <c r="D645" s="179"/>
      <c r="E645" s="179"/>
      <c r="F645" s="244">
        <f t="shared" ca="1" si="18"/>
        <v>0</v>
      </c>
      <c r="G645" s="244">
        <f t="shared" ca="1" si="19"/>
        <v>0</v>
      </c>
    </row>
    <row r="646" spans="1:7" ht="15">
      <c r="A646" s="206" t="s">
        <v>11188</v>
      </c>
      <c r="B646" s="186" t="s">
        <v>11189</v>
      </c>
      <c r="C646" s="162">
        <v>4</v>
      </c>
      <c r="D646" s="179">
        <v>4</v>
      </c>
      <c r="E646" s="179"/>
      <c r="F646" s="244">
        <f t="shared" ca="1" si="18"/>
        <v>0</v>
      </c>
      <c r="G646" s="244">
        <f t="shared" ca="1" si="19"/>
        <v>0</v>
      </c>
    </row>
    <row r="647" spans="1:7" ht="15">
      <c r="A647" s="206" t="s">
        <v>11190</v>
      </c>
      <c r="B647" s="186" t="s">
        <v>11191</v>
      </c>
      <c r="C647" s="162">
        <v>20</v>
      </c>
      <c r="D647" s="179">
        <v>20</v>
      </c>
      <c r="E647" s="179"/>
      <c r="F647" s="244">
        <f t="shared" ca="1" si="18"/>
        <v>0</v>
      </c>
      <c r="G647" s="244">
        <f t="shared" ca="1" si="19"/>
        <v>0</v>
      </c>
    </row>
    <row r="648" spans="1:7" ht="15">
      <c r="A648" s="206" t="s">
        <v>11192</v>
      </c>
      <c r="B648" s="186" t="s">
        <v>10200</v>
      </c>
      <c r="C648" s="162"/>
      <c r="D648" s="179"/>
      <c r="E648" s="179">
        <v>219</v>
      </c>
      <c r="F648" s="244">
        <f t="shared" ca="1" si="18"/>
        <v>0</v>
      </c>
      <c r="G648" s="244">
        <f t="shared" ca="1" si="19"/>
        <v>0</v>
      </c>
    </row>
    <row r="649" spans="1:7" ht="15">
      <c r="A649" s="206" t="s">
        <v>11193</v>
      </c>
      <c r="B649" s="186" t="s">
        <v>11194</v>
      </c>
      <c r="C649" s="162">
        <v>88</v>
      </c>
      <c r="D649" s="179">
        <v>210</v>
      </c>
      <c r="E649" s="179">
        <v>37</v>
      </c>
      <c r="F649" s="244">
        <f t="shared" ca="1" si="18"/>
        <v>0.42045454545454547</v>
      </c>
      <c r="G649" s="244">
        <f t="shared" ca="1" si="19"/>
        <v>0.1761904761904762</v>
      </c>
    </row>
    <row r="650" spans="1:7" ht="15">
      <c r="A650" s="206" t="s">
        <v>21</v>
      </c>
      <c r="B650" s="186" t="s">
        <v>10182</v>
      </c>
      <c r="C650" s="162"/>
      <c r="D650" s="179"/>
      <c r="E650" s="179"/>
      <c r="F650" s="244">
        <f t="shared" ref="F650:F713" ca="1" si="20">IFERROR(OFFSET(F650,0,-1)/OFFSET(F650,0,-3),)</f>
        <v>0</v>
      </c>
      <c r="G650" s="244">
        <f t="shared" ref="G650:G713" ca="1" si="21">IFERROR(OFFSET(F650,0,-1)/OFFSET(F650,0,-2),)</f>
        <v>0</v>
      </c>
    </row>
    <row r="651" spans="1:7" ht="15">
      <c r="A651" s="206" t="s">
        <v>22</v>
      </c>
      <c r="B651" s="186" t="s">
        <v>10184</v>
      </c>
      <c r="C651" s="162"/>
      <c r="D651" s="179"/>
      <c r="E651" s="179"/>
      <c r="F651" s="244">
        <f t="shared" ca="1" si="20"/>
        <v>0</v>
      </c>
      <c r="G651" s="244">
        <f t="shared" ca="1" si="21"/>
        <v>0</v>
      </c>
    </row>
    <row r="652" spans="1:7" ht="15">
      <c r="A652" s="206" t="s">
        <v>23</v>
      </c>
      <c r="B652" s="186" t="s">
        <v>10186</v>
      </c>
      <c r="C652" s="162"/>
      <c r="D652" s="179"/>
      <c r="E652" s="179"/>
      <c r="F652" s="244">
        <f t="shared" ca="1" si="20"/>
        <v>0</v>
      </c>
      <c r="G652" s="244">
        <f t="shared" ca="1" si="21"/>
        <v>0</v>
      </c>
    </row>
    <row r="653" spans="1:7" ht="15">
      <c r="A653" s="206" t="s">
        <v>24</v>
      </c>
      <c r="B653" s="186" t="s">
        <v>11195</v>
      </c>
      <c r="C653" s="162">
        <v>104</v>
      </c>
      <c r="D653" s="179">
        <v>216</v>
      </c>
      <c r="E653" s="179">
        <v>76</v>
      </c>
      <c r="F653" s="244">
        <f t="shared" ca="1" si="20"/>
        <v>0.73076923076923073</v>
      </c>
      <c r="G653" s="244">
        <f t="shared" ca="1" si="21"/>
        <v>0.35185185185185186</v>
      </c>
    </row>
    <row r="654" spans="1:7" ht="15">
      <c r="A654" s="177" t="s">
        <v>13509</v>
      </c>
      <c r="B654" s="186" t="s">
        <v>10200</v>
      </c>
      <c r="C654" s="162">
        <v>66</v>
      </c>
      <c r="D654" s="179">
        <v>71</v>
      </c>
      <c r="E654" s="179"/>
      <c r="F654" s="244">
        <f t="shared" ca="1" si="20"/>
        <v>0</v>
      </c>
      <c r="G654" s="244">
        <f t="shared" ca="1" si="21"/>
        <v>0</v>
      </c>
    </row>
    <row r="655" spans="1:7" ht="15">
      <c r="A655" s="177" t="s">
        <v>25</v>
      </c>
      <c r="B655" s="186" t="s">
        <v>11196</v>
      </c>
      <c r="C655" s="162"/>
      <c r="D655" s="179"/>
      <c r="E655" s="179">
        <v>98</v>
      </c>
      <c r="F655" s="244">
        <f t="shared" ca="1" si="20"/>
        <v>0</v>
      </c>
      <c r="G655" s="244">
        <f t="shared" ca="1" si="21"/>
        <v>0</v>
      </c>
    </row>
    <row r="656" spans="1:7" ht="15">
      <c r="A656" s="177" t="s">
        <v>26</v>
      </c>
      <c r="B656" s="186" t="s">
        <v>10182</v>
      </c>
      <c r="C656" s="162"/>
      <c r="D656" s="179"/>
      <c r="E656" s="179"/>
      <c r="F656" s="244">
        <f t="shared" ca="1" si="20"/>
        <v>0</v>
      </c>
      <c r="G656" s="244">
        <f t="shared" ca="1" si="21"/>
        <v>0</v>
      </c>
    </row>
    <row r="657" spans="1:7" ht="15">
      <c r="A657" s="177" t="s">
        <v>27</v>
      </c>
      <c r="B657" s="186" t="s">
        <v>10184</v>
      </c>
      <c r="C657" s="162"/>
      <c r="D657" s="179"/>
      <c r="E657" s="179"/>
      <c r="F657" s="244">
        <f t="shared" ca="1" si="20"/>
        <v>0</v>
      </c>
      <c r="G657" s="244">
        <f t="shared" ca="1" si="21"/>
        <v>0</v>
      </c>
    </row>
    <row r="658" spans="1:7" ht="15">
      <c r="A658" s="177" t="s">
        <v>28</v>
      </c>
      <c r="B658" s="186" t="s">
        <v>10186</v>
      </c>
      <c r="C658" s="162"/>
      <c r="D658" s="179"/>
      <c r="E658" s="179"/>
      <c r="F658" s="244">
        <f t="shared" ca="1" si="20"/>
        <v>0</v>
      </c>
      <c r="G658" s="244">
        <f t="shared" ca="1" si="21"/>
        <v>0</v>
      </c>
    </row>
    <row r="659" spans="1:7" ht="15">
      <c r="A659" s="177" t="s">
        <v>29</v>
      </c>
      <c r="B659" s="186" t="s">
        <v>11197</v>
      </c>
      <c r="C659" s="162"/>
      <c r="D659" s="179"/>
      <c r="E659" s="179">
        <v>0</v>
      </c>
      <c r="F659" s="244">
        <f t="shared" ca="1" si="20"/>
        <v>0</v>
      </c>
      <c r="G659" s="244">
        <f t="shared" ca="1" si="21"/>
        <v>0</v>
      </c>
    </row>
    <row r="660" spans="1:7" ht="15">
      <c r="A660" s="177" t="s">
        <v>13510</v>
      </c>
      <c r="B660" s="186" t="s">
        <v>13511</v>
      </c>
      <c r="C660" s="162"/>
      <c r="D660" s="179"/>
      <c r="E660" s="179"/>
      <c r="F660" s="244">
        <f t="shared" ca="1" si="20"/>
        <v>0</v>
      </c>
      <c r="G660" s="244">
        <f t="shared" ca="1" si="21"/>
        <v>0</v>
      </c>
    </row>
    <row r="661" spans="1:7" ht="15">
      <c r="A661" s="177" t="s">
        <v>13512</v>
      </c>
      <c r="B661" s="186" t="s">
        <v>13513</v>
      </c>
      <c r="C661" s="162"/>
      <c r="D661" s="179"/>
      <c r="E661" s="179"/>
      <c r="F661" s="244">
        <f t="shared" ca="1" si="20"/>
        <v>0</v>
      </c>
      <c r="G661" s="244">
        <f t="shared" ca="1" si="21"/>
        <v>0</v>
      </c>
    </row>
    <row r="662" spans="1:7" ht="15">
      <c r="A662" s="177" t="s">
        <v>11198</v>
      </c>
      <c r="B662" s="186" t="s">
        <v>9999</v>
      </c>
      <c r="C662" s="162">
        <v>167</v>
      </c>
      <c r="D662" s="179">
        <v>5</v>
      </c>
      <c r="E662" s="179">
        <v>96</v>
      </c>
      <c r="F662" s="244">
        <f t="shared" ca="1" si="20"/>
        <v>0.57485029940119758</v>
      </c>
      <c r="G662" s="244">
        <f t="shared" ca="1" si="21"/>
        <v>19.2</v>
      </c>
    </row>
    <row r="663" spans="1:7" ht="15">
      <c r="A663" s="177" t="s">
        <v>11199</v>
      </c>
      <c r="B663" s="186" t="s">
        <v>10182</v>
      </c>
      <c r="C663" s="162">
        <v>17</v>
      </c>
      <c r="D663" s="179">
        <v>29</v>
      </c>
      <c r="E663" s="179">
        <v>28</v>
      </c>
      <c r="F663" s="244">
        <f t="shared" ca="1" si="20"/>
        <v>1.6470588235294117</v>
      </c>
      <c r="G663" s="244">
        <f t="shared" ca="1" si="21"/>
        <v>0.96551724137931039</v>
      </c>
    </row>
    <row r="664" spans="1:7" ht="15">
      <c r="A664" s="177" t="s">
        <v>11200</v>
      </c>
      <c r="B664" s="186" t="s">
        <v>10184</v>
      </c>
      <c r="C664" s="162"/>
      <c r="D664" s="179"/>
      <c r="E664" s="179"/>
      <c r="F664" s="244">
        <f t="shared" ca="1" si="20"/>
        <v>0</v>
      </c>
      <c r="G664" s="244">
        <f t="shared" ca="1" si="21"/>
        <v>0</v>
      </c>
    </row>
    <row r="665" spans="1:7" ht="15">
      <c r="A665" s="177" t="s">
        <v>11201</v>
      </c>
      <c r="B665" s="186" t="s">
        <v>10186</v>
      </c>
      <c r="C665" s="162"/>
      <c r="D665" s="179"/>
      <c r="E665" s="179"/>
      <c r="F665" s="244">
        <f t="shared" ca="1" si="20"/>
        <v>0</v>
      </c>
      <c r="G665" s="244">
        <f t="shared" ca="1" si="21"/>
        <v>0</v>
      </c>
    </row>
    <row r="666" spans="1:7" ht="15">
      <c r="A666" s="177" t="s">
        <v>11202</v>
      </c>
      <c r="B666" s="186" t="s">
        <v>11203</v>
      </c>
      <c r="C666" s="162"/>
      <c r="D666" s="179"/>
      <c r="E666" s="179"/>
      <c r="F666" s="244">
        <f t="shared" ca="1" si="20"/>
        <v>0</v>
      </c>
      <c r="G666" s="244">
        <f t="shared" ca="1" si="21"/>
        <v>0</v>
      </c>
    </row>
    <row r="667" spans="1:7" ht="15">
      <c r="A667" s="177" t="s">
        <v>11204</v>
      </c>
      <c r="B667" s="186" t="s">
        <v>11205</v>
      </c>
      <c r="C667" s="162">
        <v>85</v>
      </c>
      <c r="D667" s="179">
        <v>26</v>
      </c>
      <c r="E667" s="179"/>
      <c r="F667" s="244">
        <f t="shared" ca="1" si="20"/>
        <v>0</v>
      </c>
      <c r="G667" s="244">
        <f t="shared" ca="1" si="21"/>
        <v>0</v>
      </c>
    </row>
    <row r="668" spans="1:7" ht="15">
      <c r="A668" s="177" t="s">
        <v>11206</v>
      </c>
      <c r="B668" s="186" t="s">
        <v>11207</v>
      </c>
      <c r="C668" s="162"/>
      <c r="D668" s="179"/>
      <c r="E668" s="179"/>
      <c r="F668" s="244">
        <f t="shared" ca="1" si="20"/>
        <v>0</v>
      </c>
      <c r="G668" s="244">
        <f t="shared" ca="1" si="21"/>
        <v>0</v>
      </c>
    </row>
    <row r="669" spans="1:7" ht="15">
      <c r="A669" s="177" t="s">
        <v>11208</v>
      </c>
      <c r="B669" s="186" t="s">
        <v>11209</v>
      </c>
      <c r="C669" s="162"/>
      <c r="D669" s="179"/>
      <c r="E669" s="179"/>
      <c r="F669" s="244">
        <f t="shared" ca="1" si="20"/>
        <v>0</v>
      </c>
      <c r="G669" s="244">
        <f t="shared" ca="1" si="21"/>
        <v>0</v>
      </c>
    </row>
    <row r="670" spans="1:7" ht="15">
      <c r="A670" s="177" t="s">
        <v>11210</v>
      </c>
      <c r="B670" s="186" t="s">
        <v>11211</v>
      </c>
      <c r="C670" s="162"/>
      <c r="D670" s="179"/>
      <c r="E670" s="179"/>
      <c r="F670" s="244">
        <f t="shared" ca="1" si="20"/>
        <v>0</v>
      </c>
      <c r="G670" s="244">
        <f t="shared" ca="1" si="21"/>
        <v>0</v>
      </c>
    </row>
    <row r="671" spans="1:7" ht="15">
      <c r="A671" s="177" t="s">
        <v>11212</v>
      </c>
      <c r="B671" s="186" t="s">
        <v>11213</v>
      </c>
      <c r="C671" s="162">
        <v>7</v>
      </c>
      <c r="D671" s="179">
        <v>5</v>
      </c>
      <c r="E671" s="179"/>
      <c r="F671" s="244">
        <f t="shared" ca="1" si="20"/>
        <v>0</v>
      </c>
      <c r="G671" s="244">
        <f t="shared" ca="1" si="21"/>
        <v>0</v>
      </c>
    </row>
    <row r="672" spans="1:7" ht="15">
      <c r="A672" s="177" t="s">
        <v>11214</v>
      </c>
      <c r="B672" s="186" t="s">
        <v>11215</v>
      </c>
      <c r="C672" s="162"/>
      <c r="D672" s="179"/>
      <c r="E672" s="179"/>
      <c r="F672" s="244">
        <f t="shared" ca="1" si="20"/>
        <v>0</v>
      </c>
      <c r="G672" s="244">
        <f t="shared" ca="1" si="21"/>
        <v>0</v>
      </c>
    </row>
    <row r="673" spans="1:7" ht="15">
      <c r="A673" s="177" t="s">
        <v>11216</v>
      </c>
      <c r="B673" s="186" t="s">
        <v>11217</v>
      </c>
      <c r="C673" s="162"/>
      <c r="D673" s="179"/>
      <c r="E673" s="179"/>
      <c r="F673" s="244">
        <f t="shared" ca="1" si="20"/>
        <v>0</v>
      </c>
      <c r="G673" s="244">
        <f t="shared" ca="1" si="21"/>
        <v>0</v>
      </c>
    </row>
    <row r="674" spans="1:7" ht="15">
      <c r="A674" s="177" t="s">
        <v>11218</v>
      </c>
      <c r="B674" s="186" t="s">
        <v>11219</v>
      </c>
      <c r="C674" s="162">
        <v>100</v>
      </c>
      <c r="D674" s="179">
        <v>70</v>
      </c>
      <c r="E674" s="179">
        <v>100</v>
      </c>
      <c r="F674" s="244">
        <f t="shared" ca="1" si="20"/>
        <v>1</v>
      </c>
      <c r="G674" s="244">
        <f t="shared" ca="1" si="21"/>
        <v>1.4285714285714286</v>
      </c>
    </row>
    <row r="675" spans="1:7" ht="15">
      <c r="A675" s="177" t="s">
        <v>11220</v>
      </c>
      <c r="B675" s="186" t="s">
        <v>11221</v>
      </c>
      <c r="C675" s="162">
        <v>35</v>
      </c>
      <c r="D675" s="179">
        <v>118</v>
      </c>
      <c r="E675" s="179">
        <v>2748</v>
      </c>
      <c r="F675" s="244">
        <f t="shared" ca="1" si="20"/>
        <v>78.51428571428572</v>
      </c>
      <c r="G675" s="244">
        <f t="shared" ca="1" si="21"/>
        <v>23.288135593220339</v>
      </c>
    </row>
    <row r="676" spans="1:7" ht="15">
      <c r="A676" s="177" t="s">
        <v>11222</v>
      </c>
      <c r="B676" s="186" t="s">
        <v>11223</v>
      </c>
      <c r="C676" s="162">
        <v>503</v>
      </c>
      <c r="D676" s="179">
        <v>478</v>
      </c>
      <c r="E676" s="179">
        <v>345</v>
      </c>
      <c r="F676" s="244">
        <f t="shared" ca="1" si="20"/>
        <v>0.68588469184890655</v>
      </c>
      <c r="G676" s="244">
        <f t="shared" ca="1" si="21"/>
        <v>0.72175732217573219</v>
      </c>
    </row>
    <row r="677" spans="1:7" ht="15">
      <c r="A677" s="177" t="s">
        <v>11224</v>
      </c>
      <c r="B677" s="186" t="s">
        <v>11225</v>
      </c>
      <c r="C677" s="162">
        <v>11</v>
      </c>
      <c r="D677" s="179">
        <v>11</v>
      </c>
      <c r="E677" s="179"/>
      <c r="F677" s="244">
        <f t="shared" ca="1" si="20"/>
        <v>0</v>
      </c>
      <c r="G677" s="244">
        <f t="shared" ca="1" si="21"/>
        <v>0</v>
      </c>
    </row>
    <row r="678" spans="1:7" ht="15">
      <c r="A678" s="177" t="s">
        <v>11226</v>
      </c>
      <c r="B678" s="186" t="s">
        <v>11227</v>
      </c>
      <c r="C678" s="162">
        <v>248</v>
      </c>
      <c r="D678" s="179">
        <v>246</v>
      </c>
      <c r="E678" s="179">
        <v>261</v>
      </c>
      <c r="F678" s="244">
        <f t="shared" ca="1" si="20"/>
        <v>1.0524193548387097</v>
      </c>
      <c r="G678" s="244">
        <f t="shared" ca="1" si="21"/>
        <v>1.0609756097560976</v>
      </c>
    </row>
    <row r="679" spans="1:7" ht="15">
      <c r="A679" s="177" t="s">
        <v>11228</v>
      </c>
      <c r="B679" s="186" t="s">
        <v>11229</v>
      </c>
      <c r="C679" s="162"/>
      <c r="D679" s="179"/>
      <c r="E679" s="179"/>
      <c r="F679" s="244">
        <f t="shared" ca="1" si="20"/>
        <v>0</v>
      </c>
      <c r="G679" s="244">
        <f t="shared" ca="1" si="21"/>
        <v>0</v>
      </c>
    </row>
    <row r="680" spans="1:7" ht="15">
      <c r="A680" s="177" t="s">
        <v>11230</v>
      </c>
      <c r="B680" s="186" t="s">
        <v>11231</v>
      </c>
      <c r="C680" s="162"/>
      <c r="D680" s="179"/>
      <c r="E680" s="179"/>
      <c r="F680" s="244">
        <f t="shared" ca="1" si="20"/>
        <v>0</v>
      </c>
      <c r="G680" s="244">
        <f t="shared" ca="1" si="21"/>
        <v>0</v>
      </c>
    </row>
    <row r="681" spans="1:7" ht="15">
      <c r="A681" s="177" t="s">
        <v>11232</v>
      </c>
      <c r="B681" s="186" t="s">
        <v>11233</v>
      </c>
      <c r="C681" s="162"/>
      <c r="D681" s="179"/>
      <c r="E681" s="179"/>
      <c r="F681" s="244">
        <f t="shared" ca="1" si="20"/>
        <v>0</v>
      </c>
      <c r="G681" s="244">
        <f t="shared" ca="1" si="21"/>
        <v>0</v>
      </c>
    </row>
    <row r="682" spans="1:7" ht="15">
      <c r="A682" s="177" t="s">
        <v>11234</v>
      </c>
      <c r="B682" s="186" t="s">
        <v>11235</v>
      </c>
      <c r="C682" s="162">
        <v>14</v>
      </c>
      <c r="D682" s="179"/>
      <c r="E682" s="179">
        <v>14</v>
      </c>
      <c r="F682" s="244">
        <f t="shared" ca="1" si="20"/>
        <v>1</v>
      </c>
      <c r="G682" s="244">
        <f t="shared" ca="1" si="21"/>
        <v>0</v>
      </c>
    </row>
    <row r="683" spans="1:7" ht="15">
      <c r="A683" s="177" t="s">
        <v>11236</v>
      </c>
      <c r="B683" s="186" t="s">
        <v>11237</v>
      </c>
      <c r="C683" s="162"/>
      <c r="D683" s="179"/>
      <c r="E683" s="179"/>
      <c r="F683" s="244">
        <f t="shared" ca="1" si="20"/>
        <v>0</v>
      </c>
      <c r="G683" s="244">
        <f t="shared" ca="1" si="21"/>
        <v>0</v>
      </c>
    </row>
    <row r="684" spans="1:7" ht="15">
      <c r="A684" s="177" t="s">
        <v>11238</v>
      </c>
      <c r="B684" s="186" t="s">
        <v>11239</v>
      </c>
      <c r="C684" s="162">
        <v>1759</v>
      </c>
      <c r="D684" s="179">
        <v>1702</v>
      </c>
      <c r="E684" s="179">
        <v>2233</v>
      </c>
      <c r="F684" s="244">
        <f t="shared" ca="1" si="20"/>
        <v>1.2694712905059693</v>
      </c>
      <c r="G684" s="244">
        <f t="shared" ca="1" si="21"/>
        <v>1.3119858989424207</v>
      </c>
    </row>
    <row r="685" spans="1:7" ht="15">
      <c r="A685" s="177" t="s">
        <v>11240</v>
      </c>
      <c r="B685" s="186" t="s">
        <v>11241</v>
      </c>
      <c r="C685" s="162">
        <v>50</v>
      </c>
      <c r="D685" s="179">
        <v>413</v>
      </c>
      <c r="E685" s="179">
        <v>50</v>
      </c>
      <c r="F685" s="244">
        <f t="shared" ca="1" si="20"/>
        <v>1</v>
      </c>
      <c r="G685" s="244">
        <f t="shared" ca="1" si="21"/>
        <v>0.12106537530266344</v>
      </c>
    </row>
    <row r="686" spans="1:7" ht="15">
      <c r="A686" s="177" t="s">
        <v>11242</v>
      </c>
      <c r="B686" s="186" t="s">
        <v>11243</v>
      </c>
      <c r="C686" s="162"/>
      <c r="D686" s="179"/>
      <c r="E686" s="179"/>
      <c r="F686" s="244">
        <f t="shared" ca="1" si="20"/>
        <v>0</v>
      </c>
      <c r="G686" s="244">
        <f t="shared" ca="1" si="21"/>
        <v>0</v>
      </c>
    </row>
    <row r="687" spans="1:7" ht="15">
      <c r="A687" s="177" t="s">
        <v>11244</v>
      </c>
      <c r="B687" s="186" t="s">
        <v>11245</v>
      </c>
      <c r="C687" s="162">
        <v>23</v>
      </c>
      <c r="D687" s="179">
        <v>7</v>
      </c>
      <c r="E687" s="179">
        <v>16</v>
      </c>
      <c r="F687" s="244">
        <f t="shared" ca="1" si="20"/>
        <v>0.69565217391304346</v>
      </c>
      <c r="G687" s="244">
        <f t="shared" ca="1" si="21"/>
        <v>2.2857142857142856</v>
      </c>
    </row>
    <row r="688" spans="1:7" ht="15">
      <c r="A688" s="177" t="s">
        <v>11246</v>
      </c>
      <c r="B688" s="186" t="s">
        <v>11247</v>
      </c>
      <c r="C688" s="162">
        <v>322</v>
      </c>
      <c r="D688" s="179">
        <v>322</v>
      </c>
      <c r="E688" s="179">
        <v>30</v>
      </c>
      <c r="F688" s="244">
        <f t="shared" ca="1" si="20"/>
        <v>9.3167701863354033E-2</v>
      </c>
      <c r="G688" s="244">
        <f t="shared" ca="1" si="21"/>
        <v>9.3167701863354033E-2</v>
      </c>
    </row>
    <row r="689" spans="1:7" ht="15">
      <c r="A689" s="177" t="s">
        <v>11248</v>
      </c>
      <c r="B689" s="186" t="s">
        <v>11249</v>
      </c>
      <c r="C689" s="162">
        <v>731</v>
      </c>
      <c r="D689" s="179">
        <v>681</v>
      </c>
      <c r="E689" s="179">
        <v>770</v>
      </c>
      <c r="F689" s="244">
        <f t="shared" ca="1" si="20"/>
        <v>1.0533515731874146</v>
      </c>
      <c r="G689" s="244">
        <f t="shared" ca="1" si="21"/>
        <v>1.1306901615271658</v>
      </c>
    </row>
    <row r="690" spans="1:7" ht="15">
      <c r="A690" s="177" t="s">
        <v>11250</v>
      </c>
      <c r="B690" s="186" t="s">
        <v>11251</v>
      </c>
      <c r="C690" s="162"/>
      <c r="D690" s="179"/>
      <c r="E690" s="179"/>
      <c r="F690" s="244">
        <f t="shared" ca="1" si="20"/>
        <v>0</v>
      </c>
      <c r="G690" s="244">
        <f t="shared" ca="1" si="21"/>
        <v>0</v>
      </c>
    </row>
    <row r="691" spans="1:7" ht="15">
      <c r="A691" s="177" t="s">
        <v>11252</v>
      </c>
      <c r="B691" s="186" t="s">
        <v>11253</v>
      </c>
      <c r="C691" s="162"/>
      <c r="D691" s="179"/>
      <c r="E691" s="179"/>
      <c r="F691" s="244">
        <f t="shared" ca="1" si="20"/>
        <v>0</v>
      </c>
      <c r="G691" s="244">
        <f t="shared" ca="1" si="21"/>
        <v>0</v>
      </c>
    </row>
    <row r="692" spans="1:7" ht="15">
      <c r="A692" s="177" t="s">
        <v>11254</v>
      </c>
      <c r="B692" s="186" t="s">
        <v>11255</v>
      </c>
      <c r="C692" s="162"/>
      <c r="D692" s="179"/>
      <c r="E692" s="179"/>
      <c r="F692" s="244">
        <f t="shared" ca="1" si="20"/>
        <v>0</v>
      </c>
      <c r="G692" s="244">
        <f t="shared" ca="1" si="21"/>
        <v>0</v>
      </c>
    </row>
    <row r="693" spans="1:7" ht="15">
      <c r="A693" s="177" t="s">
        <v>11256</v>
      </c>
      <c r="B693" s="186" t="s">
        <v>11257</v>
      </c>
      <c r="C693" s="162">
        <v>1606</v>
      </c>
      <c r="D693" s="179">
        <v>1606</v>
      </c>
      <c r="E693" s="179">
        <v>1118</v>
      </c>
      <c r="F693" s="244">
        <f t="shared" ca="1" si="20"/>
        <v>0.69613947696139478</v>
      </c>
      <c r="G693" s="244">
        <f t="shared" ca="1" si="21"/>
        <v>0.69613947696139478</v>
      </c>
    </row>
    <row r="694" spans="1:7" ht="15">
      <c r="A694" s="177" t="s">
        <v>30</v>
      </c>
      <c r="B694" s="186" t="s">
        <v>11258</v>
      </c>
      <c r="C694" s="162"/>
      <c r="D694" s="179"/>
      <c r="E694" s="179"/>
      <c r="F694" s="244">
        <f t="shared" ca="1" si="20"/>
        <v>0</v>
      </c>
      <c r="G694" s="244">
        <f t="shared" ca="1" si="21"/>
        <v>0</v>
      </c>
    </row>
    <row r="695" spans="1:7" ht="15">
      <c r="A695" s="177" t="s">
        <v>11259</v>
      </c>
      <c r="B695" s="186" t="s">
        <v>11260</v>
      </c>
      <c r="C695" s="162"/>
      <c r="D695" s="179"/>
      <c r="E695" s="179"/>
      <c r="F695" s="244">
        <f t="shared" ca="1" si="20"/>
        <v>0</v>
      </c>
      <c r="G695" s="244">
        <f t="shared" ca="1" si="21"/>
        <v>0</v>
      </c>
    </row>
    <row r="696" spans="1:7" ht="15">
      <c r="A696" s="177" t="s">
        <v>11261</v>
      </c>
      <c r="B696" s="186" t="s">
        <v>11262</v>
      </c>
      <c r="C696" s="162"/>
      <c r="D696" s="179"/>
      <c r="E696" s="179"/>
      <c r="F696" s="244">
        <f t="shared" ca="1" si="20"/>
        <v>0</v>
      </c>
      <c r="G696" s="244">
        <f t="shared" ca="1" si="21"/>
        <v>0</v>
      </c>
    </row>
    <row r="697" spans="1:7" ht="15">
      <c r="A697" s="177" t="s">
        <v>11263</v>
      </c>
      <c r="B697" s="186" t="s">
        <v>11264</v>
      </c>
      <c r="C697" s="162"/>
      <c r="D697" s="179"/>
      <c r="E697" s="179"/>
      <c r="F697" s="244">
        <f t="shared" ca="1" si="20"/>
        <v>0</v>
      </c>
      <c r="G697" s="244">
        <f t="shared" ca="1" si="21"/>
        <v>0</v>
      </c>
    </row>
    <row r="698" spans="1:7" ht="15">
      <c r="A698" s="177" t="s">
        <v>11265</v>
      </c>
      <c r="B698" s="186" t="s">
        <v>11266</v>
      </c>
      <c r="C698" s="162"/>
      <c r="D698" s="179"/>
      <c r="E698" s="179"/>
      <c r="F698" s="244">
        <f t="shared" ca="1" si="20"/>
        <v>0</v>
      </c>
      <c r="G698" s="244">
        <f t="shared" ca="1" si="21"/>
        <v>0</v>
      </c>
    </row>
    <row r="699" spans="1:7" ht="15">
      <c r="A699" s="177" t="s">
        <v>11267</v>
      </c>
      <c r="B699" s="186" t="s">
        <v>10016</v>
      </c>
      <c r="C699" s="162"/>
      <c r="D699" s="179"/>
      <c r="E699" s="179"/>
      <c r="F699" s="244">
        <f t="shared" ca="1" si="20"/>
        <v>0</v>
      </c>
      <c r="G699" s="244">
        <f t="shared" ca="1" si="21"/>
        <v>0</v>
      </c>
    </row>
    <row r="700" spans="1:7" ht="15">
      <c r="A700" s="177" t="s">
        <v>11268</v>
      </c>
      <c r="B700" s="186" t="s">
        <v>10018</v>
      </c>
      <c r="C700" s="162"/>
      <c r="D700" s="179"/>
      <c r="E700" s="179"/>
      <c r="F700" s="244">
        <f t="shared" ca="1" si="20"/>
        <v>0</v>
      </c>
      <c r="G700" s="244">
        <f t="shared" ca="1" si="21"/>
        <v>0</v>
      </c>
    </row>
    <row r="701" spans="1:7" ht="15">
      <c r="A701" s="177" t="s">
        <v>11269</v>
      </c>
      <c r="B701" s="186" t="s">
        <v>11270</v>
      </c>
      <c r="C701" s="162"/>
      <c r="D701" s="179"/>
      <c r="E701" s="179"/>
      <c r="F701" s="244">
        <f t="shared" ca="1" si="20"/>
        <v>0</v>
      </c>
      <c r="G701" s="244">
        <f t="shared" ca="1" si="21"/>
        <v>0</v>
      </c>
    </row>
    <row r="702" spans="1:7" ht="15">
      <c r="A702" s="177" t="s">
        <v>11271</v>
      </c>
      <c r="B702" s="186" t="s">
        <v>11272</v>
      </c>
      <c r="C702" s="162"/>
      <c r="D702" s="179"/>
      <c r="E702" s="179"/>
      <c r="F702" s="244">
        <f t="shared" ca="1" si="20"/>
        <v>0</v>
      </c>
      <c r="G702" s="244">
        <f t="shared" ca="1" si="21"/>
        <v>0</v>
      </c>
    </row>
    <row r="703" spans="1:7" ht="15">
      <c r="A703" s="177" t="s">
        <v>11273</v>
      </c>
      <c r="B703" s="186" t="s">
        <v>11274</v>
      </c>
      <c r="C703" s="162"/>
      <c r="D703" s="179"/>
      <c r="E703" s="179"/>
      <c r="F703" s="244">
        <f t="shared" ca="1" si="20"/>
        <v>0</v>
      </c>
      <c r="G703" s="244">
        <f t="shared" ca="1" si="21"/>
        <v>0</v>
      </c>
    </row>
    <row r="704" spans="1:7" ht="15">
      <c r="A704" s="177" t="s">
        <v>11275</v>
      </c>
      <c r="B704" s="186" t="s">
        <v>11276</v>
      </c>
      <c r="C704" s="162"/>
      <c r="D704" s="179"/>
      <c r="E704" s="179"/>
      <c r="F704" s="244">
        <f t="shared" ca="1" si="20"/>
        <v>0</v>
      </c>
      <c r="G704" s="244">
        <f t="shared" ca="1" si="21"/>
        <v>0</v>
      </c>
    </row>
    <row r="705" spans="1:7" ht="15">
      <c r="A705" s="177" t="s">
        <v>11277</v>
      </c>
      <c r="B705" s="186" t="s">
        <v>11278</v>
      </c>
      <c r="C705" s="162"/>
      <c r="D705" s="179"/>
      <c r="E705" s="179"/>
      <c r="F705" s="244">
        <f t="shared" ca="1" si="20"/>
        <v>0</v>
      </c>
      <c r="G705" s="244">
        <f t="shared" ca="1" si="21"/>
        <v>0</v>
      </c>
    </row>
    <row r="706" spans="1:7" ht="15">
      <c r="A706" s="177" t="s">
        <v>11279</v>
      </c>
      <c r="B706" s="186" t="s">
        <v>10022</v>
      </c>
      <c r="C706" s="162"/>
      <c r="D706" s="179"/>
      <c r="E706" s="179"/>
      <c r="F706" s="244">
        <f t="shared" ca="1" si="20"/>
        <v>0</v>
      </c>
      <c r="G706" s="244">
        <f t="shared" ca="1" si="21"/>
        <v>0</v>
      </c>
    </row>
    <row r="707" spans="1:7" ht="15">
      <c r="A707" s="177" t="s">
        <v>13514</v>
      </c>
      <c r="B707" s="186" t="s">
        <v>13515</v>
      </c>
      <c r="C707" s="162"/>
      <c r="D707" s="179"/>
      <c r="E707" s="179"/>
      <c r="F707" s="244">
        <f t="shared" ca="1" si="20"/>
        <v>0</v>
      </c>
      <c r="G707" s="244">
        <f t="shared" ca="1" si="21"/>
        <v>0</v>
      </c>
    </row>
    <row r="708" spans="1:7" ht="15">
      <c r="A708" s="177" t="s">
        <v>11280</v>
      </c>
      <c r="B708" s="186" t="s">
        <v>10024</v>
      </c>
      <c r="C708" s="162"/>
      <c r="D708" s="179"/>
      <c r="E708" s="179"/>
      <c r="F708" s="244">
        <f t="shared" ca="1" si="20"/>
        <v>0</v>
      </c>
      <c r="G708" s="244">
        <f t="shared" ca="1" si="21"/>
        <v>0</v>
      </c>
    </row>
    <row r="709" spans="1:7" ht="15">
      <c r="A709" s="177" t="s">
        <v>11281</v>
      </c>
      <c r="B709" s="186" t="s">
        <v>10182</v>
      </c>
      <c r="C709" s="162"/>
      <c r="D709" s="179"/>
      <c r="E709" s="179"/>
      <c r="F709" s="244">
        <f t="shared" ca="1" si="20"/>
        <v>0</v>
      </c>
      <c r="G709" s="244">
        <f t="shared" ca="1" si="21"/>
        <v>0</v>
      </c>
    </row>
    <row r="710" spans="1:7" ht="15">
      <c r="A710" s="177" t="s">
        <v>11282</v>
      </c>
      <c r="B710" s="186" t="s">
        <v>10184</v>
      </c>
      <c r="C710" s="162"/>
      <c r="D710" s="179"/>
      <c r="E710" s="179"/>
      <c r="F710" s="244">
        <f t="shared" ca="1" si="20"/>
        <v>0</v>
      </c>
      <c r="G710" s="244">
        <f t="shared" ca="1" si="21"/>
        <v>0</v>
      </c>
    </row>
    <row r="711" spans="1:7" ht="15">
      <c r="A711" s="177" t="s">
        <v>11283</v>
      </c>
      <c r="B711" s="186" t="s">
        <v>10186</v>
      </c>
      <c r="C711" s="162"/>
      <c r="D711" s="179"/>
      <c r="E711" s="179"/>
      <c r="F711" s="244">
        <f t="shared" ca="1" si="20"/>
        <v>0</v>
      </c>
      <c r="G711" s="244">
        <f t="shared" ca="1" si="21"/>
        <v>0</v>
      </c>
    </row>
    <row r="712" spans="1:7" ht="15">
      <c r="A712" s="177" t="s">
        <v>11284</v>
      </c>
      <c r="B712" s="186" t="s">
        <v>11285</v>
      </c>
      <c r="C712" s="162"/>
      <c r="D712" s="179"/>
      <c r="E712" s="179"/>
      <c r="F712" s="244">
        <f t="shared" ca="1" si="20"/>
        <v>0</v>
      </c>
      <c r="G712" s="244">
        <f t="shared" ca="1" si="21"/>
        <v>0</v>
      </c>
    </row>
    <row r="713" spans="1:7" ht="15">
      <c r="A713" s="177" t="s">
        <v>11286</v>
      </c>
      <c r="B713" s="186" t="s">
        <v>11287</v>
      </c>
      <c r="C713" s="162"/>
      <c r="D713" s="179"/>
      <c r="E713" s="179"/>
      <c r="F713" s="244">
        <f t="shared" ca="1" si="20"/>
        <v>0</v>
      </c>
      <c r="G713" s="244">
        <f t="shared" ca="1" si="21"/>
        <v>0</v>
      </c>
    </row>
    <row r="714" spans="1:7" ht="15">
      <c r="A714" s="177" t="s">
        <v>11288</v>
      </c>
      <c r="B714" s="186" t="s">
        <v>11289</v>
      </c>
      <c r="C714" s="162"/>
      <c r="D714" s="179"/>
      <c r="E714" s="179"/>
      <c r="F714" s="244">
        <f t="shared" ref="F714:F777" ca="1" si="22">IFERROR(OFFSET(F714,0,-1)/OFFSET(F714,0,-3),)</f>
        <v>0</v>
      </c>
      <c r="G714" s="244">
        <f t="shared" ref="G714:G777" ca="1" si="23">IFERROR(OFFSET(F714,0,-1)/OFFSET(F714,0,-2),)</f>
        <v>0</v>
      </c>
    </row>
    <row r="715" spans="1:7" ht="15">
      <c r="A715" s="177" t="s">
        <v>11290</v>
      </c>
      <c r="B715" s="186" t="s">
        <v>10271</v>
      </c>
      <c r="C715" s="162"/>
      <c r="D715" s="179"/>
      <c r="E715" s="179"/>
      <c r="F715" s="244">
        <f t="shared" ca="1" si="22"/>
        <v>0</v>
      </c>
      <c r="G715" s="244">
        <f t="shared" ca="1" si="23"/>
        <v>0</v>
      </c>
    </row>
    <row r="716" spans="1:7" ht="15">
      <c r="A716" s="177" t="s">
        <v>11291</v>
      </c>
      <c r="B716" s="186" t="s">
        <v>11292</v>
      </c>
      <c r="C716" s="162"/>
      <c r="D716" s="179"/>
      <c r="E716" s="179"/>
      <c r="F716" s="244">
        <f t="shared" ca="1" si="22"/>
        <v>0</v>
      </c>
      <c r="G716" s="244">
        <f t="shared" ca="1" si="23"/>
        <v>0</v>
      </c>
    </row>
    <row r="717" spans="1:7" ht="15">
      <c r="A717" s="177" t="s">
        <v>11293</v>
      </c>
      <c r="B717" s="186" t="s">
        <v>10200</v>
      </c>
      <c r="C717" s="162"/>
      <c r="D717" s="179"/>
      <c r="E717" s="179"/>
      <c r="F717" s="244">
        <f t="shared" ca="1" si="22"/>
        <v>0</v>
      </c>
      <c r="G717" s="244">
        <f t="shared" ca="1" si="23"/>
        <v>0</v>
      </c>
    </row>
    <row r="718" spans="1:7" ht="15">
      <c r="A718" s="177" t="s">
        <v>11294</v>
      </c>
      <c r="B718" s="186" t="s">
        <v>11295</v>
      </c>
      <c r="C718" s="162"/>
      <c r="D718" s="179"/>
      <c r="E718" s="179"/>
      <c r="F718" s="244">
        <f t="shared" ca="1" si="22"/>
        <v>0</v>
      </c>
      <c r="G718" s="244">
        <f t="shared" ca="1" si="23"/>
        <v>0</v>
      </c>
    </row>
    <row r="719" spans="1:7" ht="15">
      <c r="A719" s="177" t="s">
        <v>11296</v>
      </c>
      <c r="B719" s="186" t="s">
        <v>10028</v>
      </c>
      <c r="C719" s="162"/>
      <c r="D719" s="179"/>
      <c r="E719" s="179"/>
      <c r="F719" s="244">
        <f t="shared" ca="1" si="22"/>
        <v>0</v>
      </c>
      <c r="G719" s="244">
        <f t="shared" ca="1" si="23"/>
        <v>0</v>
      </c>
    </row>
    <row r="720" spans="1:7" ht="15">
      <c r="A720" s="177" t="s">
        <v>11297</v>
      </c>
      <c r="B720" s="186" t="s">
        <v>10182</v>
      </c>
      <c r="C720" s="162">
        <v>150</v>
      </c>
      <c r="D720" s="179">
        <v>146</v>
      </c>
      <c r="E720" s="179">
        <v>783</v>
      </c>
      <c r="F720" s="244">
        <f t="shared" ca="1" si="22"/>
        <v>5.22</v>
      </c>
      <c r="G720" s="244">
        <f t="shared" ca="1" si="23"/>
        <v>5.3630136986301373</v>
      </c>
    </row>
    <row r="721" spans="1:7" ht="15">
      <c r="A721" s="177" t="s">
        <v>11298</v>
      </c>
      <c r="B721" s="186" t="s">
        <v>10184</v>
      </c>
      <c r="C721" s="162"/>
      <c r="D721" s="179"/>
      <c r="E721" s="179"/>
      <c r="F721" s="244">
        <f t="shared" ca="1" si="22"/>
        <v>0</v>
      </c>
      <c r="G721" s="244">
        <f t="shared" ca="1" si="23"/>
        <v>0</v>
      </c>
    </row>
    <row r="722" spans="1:7" ht="15">
      <c r="A722" s="177" t="s">
        <v>11299</v>
      </c>
      <c r="B722" s="186" t="s">
        <v>10186</v>
      </c>
      <c r="C722" s="162"/>
      <c r="D722" s="179"/>
      <c r="E722" s="179"/>
      <c r="F722" s="244">
        <f t="shared" ca="1" si="22"/>
        <v>0</v>
      </c>
      <c r="G722" s="244">
        <f t="shared" ca="1" si="23"/>
        <v>0</v>
      </c>
    </row>
    <row r="723" spans="1:7" ht="15">
      <c r="A723" s="177" t="s">
        <v>11300</v>
      </c>
      <c r="B723" s="186" t="s">
        <v>11301</v>
      </c>
      <c r="C723" s="162">
        <v>236</v>
      </c>
      <c r="D723" s="179">
        <v>212</v>
      </c>
      <c r="E723" s="179">
        <v>212</v>
      </c>
      <c r="F723" s="244">
        <f t="shared" ca="1" si="22"/>
        <v>0.89830508474576276</v>
      </c>
      <c r="G723" s="244">
        <f t="shared" ca="1" si="23"/>
        <v>1</v>
      </c>
    </row>
    <row r="724" spans="1:7" ht="15">
      <c r="A724" s="177" t="s">
        <v>11302</v>
      </c>
      <c r="B724" s="186" t="s">
        <v>11303</v>
      </c>
      <c r="C724" s="162"/>
      <c r="D724" s="179"/>
      <c r="E724" s="179"/>
      <c r="F724" s="244">
        <f t="shared" ca="1" si="22"/>
        <v>0</v>
      </c>
      <c r="G724" s="244">
        <f t="shared" ca="1" si="23"/>
        <v>0</v>
      </c>
    </row>
    <row r="725" spans="1:7" ht="15">
      <c r="A725" s="177" t="s">
        <v>11304</v>
      </c>
      <c r="B725" s="186" t="s">
        <v>11305</v>
      </c>
      <c r="C725" s="162">
        <v>80</v>
      </c>
      <c r="D725" s="179">
        <v>50</v>
      </c>
      <c r="E725" s="179">
        <v>73</v>
      </c>
      <c r="F725" s="244">
        <f t="shared" ca="1" si="22"/>
        <v>0.91249999999999998</v>
      </c>
      <c r="G725" s="244">
        <f t="shared" ca="1" si="23"/>
        <v>1.46</v>
      </c>
    </row>
    <row r="726" spans="1:7" ht="15">
      <c r="A726" s="177" t="s">
        <v>11306</v>
      </c>
      <c r="B726" s="186" t="s">
        <v>11307</v>
      </c>
      <c r="C726" s="162">
        <v>24</v>
      </c>
      <c r="D726" s="179">
        <v>24</v>
      </c>
      <c r="E726" s="179">
        <v>25</v>
      </c>
      <c r="F726" s="244">
        <f t="shared" ca="1" si="22"/>
        <v>1.0416666666666667</v>
      </c>
      <c r="G726" s="244">
        <f t="shared" ca="1" si="23"/>
        <v>1.0416666666666667</v>
      </c>
    </row>
    <row r="727" spans="1:7" ht="15">
      <c r="A727" s="177" t="s">
        <v>11308</v>
      </c>
      <c r="B727" s="186" t="s">
        <v>11309</v>
      </c>
      <c r="C727" s="162">
        <v>184</v>
      </c>
      <c r="D727" s="179">
        <v>196</v>
      </c>
      <c r="E727" s="179">
        <v>144</v>
      </c>
      <c r="F727" s="244">
        <f t="shared" ca="1" si="22"/>
        <v>0.78260869565217395</v>
      </c>
      <c r="G727" s="244">
        <f t="shared" ca="1" si="23"/>
        <v>0.73469387755102045</v>
      </c>
    </row>
    <row r="728" spans="1:7" ht="15">
      <c r="A728" s="177" t="s">
        <v>11310</v>
      </c>
      <c r="B728" s="186" t="s">
        <v>11311</v>
      </c>
      <c r="C728" s="162">
        <v>5</v>
      </c>
      <c r="D728" s="179">
        <v>5</v>
      </c>
      <c r="E728" s="179"/>
      <c r="F728" s="244">
        <f t="shared" ca="1" si="22"/>
        <v>0</v>
      </c>
      <c r="G728" s="244">
        <f t="shared" ca="1" si="23"/>
        <v>0</v>
      </c>
    </row>
    <row r="729" spans="1:7" ht="15">
      <c r="A729" s="177" t="s">
        <v>11312</v>
      </c>
      <c r="B729" s="186" t="s">
        <v>11313</v>
      </c>
      <c r="C729" s="162">
        <v>105</v>
      </c>
      <c r="D729" s="179">
        <v>102</v>
      </c>
      <c r="E729" s="179">
        <v>136</v>
      </c>
      <c r="F729" s="244">
        <f t="shared" ca="1" si="22"/>
        <v>1.2952380952380953</v>
      </c>
      <c r="G729" s="244">
        <f t="shared" ca="1" si="23"/>
        <v>1.3333333333333333</v>
      </c>
    </row>
    <row r="730" spans="1:7" ht="15">
      <c r="A730" s="177" t="s">
        <v>11314</v>
      </c>
      <c r="B730" s="186" t="s">
        <v>10034</v>
      </c>
      <c r="C730" s="162"/>
      <c r="D730" s="179"/>
      <c r="E730" s="179"/>
      <c r="F730" s="244">
        <f t="shared" ca="1" si="22"/>
        <v>0</v>
      </c>
      <c r="G730" s="244">
        <f t="shared" ca="1" si="23"/>
        <v>0</v>
      </c>
    </row>
    <row r="731" spans="1:7" ht="15">
      <c r="A731" s="177" t="s">
        <v>11315</v>
      </c>
      <c r="B731" s="186" t="s">
        <v>11316</v>
      </c>
      <c r="C731" s="162">
        <v>5067</v>
      </c>
      <c r="D731" s="179">
        <v>2001</v>
      </c>
      <c r="E731" s="179">
        <v>8595</v>
      </c>
      <c r="F731" s="244">
        <f t="shared" ca="1" si="22"/>
        <v>1.6962699822380107</v>
      </c>
      <c r="G731" s="244">
        <f t="shared" ca="1" si="23"/>
        <v>4.2953523238380811</v>
      </c>
    </row>
    <row r="732" spans="1:7" ht="15">
      <c r="A732" s="177" t="s">
        <v>11317</v>
      </c>
      <c r="B732" s="186" t="s">
        <v>11318</v>
      </c>
      <c r="C732" s="162">
        <v>562</v>
      </c>
      <c r="D732" s="179">
        <v>871</v>
      </c>
      <c r="E732" s="179">
        <v>1805</v>
      </c>
      <c r="F732" s="244">
        <f t="shared" ca="1" si="22"/>
        <v>3.2117437722419928</v>
      </c>
      <c r="G732" s="244">
        <f t="shared" ca="1" si="23"/>
        <v>2.0723306544202065</v>
      </c>
    </row>
    <row r="733" spans="1:7" ht="15">
      <c r="A733" s="177" t="s">
        <v>11319</v>
      </c>
      <c r="B733" s="186" t="s">
        <v>10038</v>
      </c>
      <c r="C733" s="162">
        <v>2211</v>
      </c>
      <c r="D733" s="179">
        <v>3083</v>
      </c>
      <c r="E733" s="179">
        <v>2399</v>
      </c>
      <c r="F733" s="244">
        <f t="shared" ca="1" si="22"/>
        <v>1.0850293984622343</v>
      </c>
      <c r="G733" s="244">
        <f t="shared" ca="1" si="23"/>
        <v>0.77813817710022704</v>
      </c>
    </row>
    <row r="734" spans="1:7" ht="15">
      <c r="A734" s="177" t="s">
        <v>11320</v>
      </c>
      <c r="B734" s="186" t="s">
        <v>10040</v>
      </c>
      <c r="C734" s="162"/>
      <c r="D734" s="179">
        <v>5</v>
      </c>
      <c r="E734" s="179"/>
      <c r="F734" s="244">
        <f t="shared" ca="1" si="22"/>
        <v>0</v>
      </c>
      <c r="G734" s="244">
        <f t="shared" ca="1" si="23"/>
        <v>0</v>
      </c>
    </row>
    <row r="735" spans="1:7" ht="15">
      <c r="A735" s="177" t="s">
        <v>11321</v>
      </c>
      <c r="B735" s="186" t="s">
        <v>10042</v>
      </c>
      <c r="C735" s="162">
        <v>104</v>
      </c>
      <c r="D735" s="179">
        <v>104</v>
      </c>
      <c r="E735" s="179">
        <v>100</v>
      </c>
      <c r="F735" s="244">
        <f t="shared" ca="1" si="22"/>
        <v>0.96153846153846156</v>
      </c>
      <c r="G735" s="244">
        <f t="shared" ca="1" si="23"/>
        <v>0.96153846153846156</v>
      </c>
    </row>
    <row r="736" spans="1:7" ht="15">
      <c r="A736" s="177" t="s">
        <v>11326</v>
      </c>
      <c r="B736" s="186" t="s">
        <v>11327</v>
      </c>
      <c r="C736" s="162"/>
      <c r="D736" s="179"/>
      <c r="E736" s="179"/>
      <c r="F736" s="244">
        <f t="shared" ca="1" si="22"/>
        <v>0</v>
      </c>
      <c r="G736" s="244">
        <f t="shared" ca="1" si="23"/>
        <v>0</v>
      </c>
    </row>
    <row r="737" spans="1:7" ht="15">
      <c r="A737" s="177" t="s">
        <v>11328</v>
      </c>
      <c r="B737" s="186" t="s">
        <v>11329</v>
      </c>
      <c r="C737" s="162"/>
      <c r="D737" s="179"/>
      <c r="E737" s="179"/>
      <c r="F737" s="244">
        <f t="shared" ca="1" si="22"/>
        <v>0</v>
      </c>
      <c r="G737" s="244">
        <f t="shared" ca="1" si="23"/>
        <v>0</v>
      </c>
    </row>
    <row r="738" spans="1:7" ht="15">
      <c r="A738" s="177" t="s">
        <v>11330</v>
      </c>
      <c r="B738" s="186" t="s">
        <v>11331</v>
      </c>
      <c r="C738" s="162">
        <v>139</v>
      </c>
      <c r="D738" s="179">
        <v>58</v>
      </c>
      <c r="E738" s="179">
        <v>53</v>
      </c>
      <c r="F738" s="244">
        <f t="shared" ca="1" si="22"/>
        <v>0.38129496402877699</v>
      </c>
      <c r="G738" s="244">
        <f t="shared" ca="1" si="23"/>
        <v>0.91379310344827591</v>
      </c>
    </row>
    <row r="739" spans="1:7" ht="15">
      <c r="A739" s="177" t="s">
        <v>11332</v>
      </c>
      <c r="B739" s="186" t="s">
        <v>11333</v>
      </c>
      <c r="C739" s="162">
        <v>38</v>
      </c>
      <c r="D739" s="179">
        <v>44</v>
      </c>
      <c r="E739" s="179">
        <v>32</v>
      </c>
      <c r="F739" s="244">
        <f t="shared" ca="1" si="22"/>
        <v>0.84210526315789469</v>
      </c>
      <c r="G739" s="244">
        <f t="shared" ca="1" si="23"/>
        <v>0.72727272727272729</v>
      </c>
    </row>
    <row r="740" spans="1:7" ht="15">
      <c r="A740" s="177" t="s">
        <v>11334</v>
      </c>
      <c r="B740" s="186" t="s">
        <v>11335</v>
      </c>
      <c r="C740" s="162"/>
      <c r="D740" s="179"/>
      <c r="E740" s="179"/>
      <c r="F740" s="244">
        <f t="shared" ca="1" si="22"/>
        <v>0</v>
      </c>
      <c r="G740" s="244">
        <f t="shared" ca="1" si="23"/>
        <v>0</v>
      </c>
    </row>
    <row r="741" spans="1:7" ht="15">
      <c r="A741" s="177" t="s">
        <v>11336</v>
      </c>
      <c r="B741" s="186" t="s">
        <v>11337</v>
      </c>
      <c r="C741" s="162"/>
      <c r="D741" s="179"/>
      <c r="E741" s="179"/>
      <c r="F741" s="244">
        <f t="shared" ca="1" si="22"/>
        <v>0</v>
      </c>
      <c r="G741" s="244">
        <f t="shared" ca="1" si="23"/>
        <v>0</v>
      </c>
    </row>
    <row r="742" spans="1:7" ht="15">
      <c r="A742" s="177" t="s">
        <v>11338</v>
      </c>
      <c r="B742" s="186" t="s">
        <v>11339</v>
      </c>
      <c r="C742" s="162"/>
      <c r="D742" s="179"/>
      <c r="E742" s="179"/>
      <c r="F742" s="244">
        <f t="shared" ca="1" si="22"/>
        <v>0</v>
      </c>
      <c r="G742" s="244">
        <f t="shared" ca="1" si="23"/>
        <v>0</v>
      </c>
    </row>
    <row r="743" spans="1:7" ht="15">
      <c r="A743" s="177" t="s">
        <v>11340</v>
      </c>
      <c r="B743" s="186" t="s">
        <v>11341</v>
      </c>
      <c r="C743" s="162"/>
      <c r="D743" s="179"/>
      <c r="E743" s="179"/>
      <c r="F743" s="244">
        <f t="shared" ca="1" si="22"/>
        <v>0</v>
      </c>
      <c r="G743" s="244">
        <f t="shared" ca="1" si="23"/>
        <v>0</v>
      </c>
    </row>
    <row r="744" spans="1:7" ht="15">
      <c r="A744" s="177" t="s">
        <v>11342</v>
      </c>
      <c r="B744" s="186" t="s">
        <v>11343</v>
      </c>
      <c r="C744" s="162">
        <v>21</v>
      </c>
      <c r="D744" s="179">
        <v>33</v>
      </c>
      <c r="E744" s="179"/>
      <c r="F744" s="244">
        <f t="shared" ca="1" si="22"/>
        <v>0</v>
      </c>
      <c r="G744" s="244">
        <f t="shared" ca="1" si="23"/>
        <v>0</v>
      </c>
    </row>
    <row r="745" spans="1:7" ht="15">
      <c r="A745" s="177" t="s">
        <v>11344</v>
      </c>
      <c r="B745" s="186" t="s">
        <v>11345</v>
      </c>
      <c r="C745" s="162"/>
      <c r="D745" s="179">
        <v>706</v>
      </c>
      <c r="E745" s="179"/>
      <c r="F745" s="244">
        <f t="shared" ca="1" si="22"/>
        <v>0</v>
      </c>
      <c r="G745" s="244">
        <f t="shared" ca="1" si="23"/>
        <v>0</v>
      </c>
    </row>
    <row r="746" spans="1:7" ht="15">
      <c r="A746" s="177" t="s">
        <v>11346</v>
      </c>
      <c r="B746" s="186" t="s">
        <v>11347</v>
      </c>
      <c r="C746" s="162"/>
      <c r="D746" s="179"/>
      <c r="E746" s="179"/>
      <c r="F746" s="244">
        <f t="shared" ca="1" si="22"/>
        <v>0</v>
      </c>
      <c r="G746" s="244">
        <f t="shared" ca="1" si="23"/>
        <v>0</v>
      </c>
    </row>
    <row r="747" spans="1:7" ht="15">
      <c r="A747" s="177" t="s">
        <v>11348</v>
      </c>
      <c r="B747" s="186" t="s">
        <v>11349</v>
      </c>
      <c r="C747" s="162">
        <v>236</v>
      </c>
      <c r="D747" s="179">
        <v>14</v>
      </c>
      <c r="E747" s="179">
        <v>517</v>
      </c>
      <c r="F747" s="244">
        <f t="shared" ca="1" si="22"/>
        <v>2.1906779661016951</v>
      </c>
      <c r="G747" s="244">
        <f t="shared" ca="1" si="23"/>
        <v>36.928571428571431</v>
      </c>
    </row>
    <row r="748" spans="1:7" ht="15">
      <c r="A748" s="177" t="s">
        <v>11350</v>
      </c>
      <c r="B748" s="186" t="s">
        <v>11351</v>
      </c>
      <c r="C748" s="162"/>
      <c r="D748" s="179"/>
      <c r="E748" s="179"/>
      <c r="F748" s="244">
        <f t="shared" ca="1" si="22"/>
        <v>0</v>
      </c>
      <c r="G748" s="244">
        <f t="shared" ca="1" si="23"/>
        <v>0</v>
      </c>
    </row>
    <row r="749" spans="1:7" ht="15">
      <c r="A749" s="177" t="s">
        <v>11352</v>
      </c>
      <c r="B749" s="186" t="s">
        <v>11353</v>
      </c>
      <c r="C749" s="162"/>
      <c r="D749" s="179"/>
      <c r="E749" s="179"/>
      <c r="F749" s="244">
        <f t="shared" ca="1" si="22"/>
        <v>0</v>
      </c>
      <c r="G749" s="244">
        <f t="shared" ca="1" si="23"/>
        <v>0</v>
      </c>
    </row>
    <row r="750" spans="1:7" ht="15">
      <c r="A750" s="177" t="s">
        <v>11354</v>
      </c>
      <c r="B750" s="186" t="s">
        <v>11355</v>
      </c>
      <c r="C750" s="162"/>
      <c r="D750" s="179"/>
      <c r="E750" s="179">
        <v>112</v>
      </c>
      <c r="F750" s="244">
        <f t="shared" ca="1" si="22"/>
        <v>0</v>
      </c>
      <c r="G750" s="244">
        <f t="shared" ca="1" si="23"/>
        <v>0</v>
      </c>
    </row>
    <row r="751" spans="1:7" ht="15">
      <c r="A751" s="177" t="s">
        <v>31</v>
      </c>
      <c r="B751" s="186" t="s">
        <v>11356</v>
      </c>
      <c r="C751" s="162">
        <v>12</v>
      </c>
      <c r="D751" s="179">
        <v>12</v>
      </c>
      <c r="E751" s="179">
        <v>5</v>
      </c>
      <c r="F751" s="244">
        <f t="shared" ca="1" si="22"/>
        <v>0.41666666666666669</v>
      </c>
      <c r="G751" s="244">
        <f t="shared" ca="1" si="23"/>
        <v>0.41666666666666669</v>
      </c>
    </row>
    <row r="752" spans="1:7" ht="15">
      <c r="A752" s="177" t="s">
        <v>32</v>
      </c>
      <c r="B752" s="186" t="s">
        <v>11357</v>
      </c>
      <c r="C752" s="162"/>
      <c r="D752" s="179"/>
      <c r="E752" s="179"/>
      <c r="F752" s="244">
        <f t="shared" ca="1" si="22"/>
        <v>0</v>
      </c>
      <c r="G752" s="244">
        <f t="shared" ca="1" si="23"/>
        <v>0</v>
      </c>
    </row>
    <row r="753" spans="1:7" ht="15">
      <c r="A753" s="177" t="s">
        <v>11358</v>
      </c>
      <c r="B753" s="186" t="s">
        <v>11359</v>
      </c>
      <c r="C753" s="162"/>
      <c r="D753" s="179"/>
      <c r="E753" s="179">
        <v>60</v>
      </c>
      <c r="F753" s="244">
        <f t="shared" ca="1" si="22"/>
        <v>0</v>
      </c>
      <c r="G753" s="244">
        <f t="shared" ca="1" si="23"/>
        <v>0</v>
      </c>
    </row>
    <row r="754" spans="1:7" ht="15">
      <c r="A754" s="177" t="s">
        <v>11360</v>
      </c>
      <c r="B754" s="186" t="s">
        <v>11361</v>
      </c>
      <c r="C754" s="162"/>
      <c r="D754" s="179"/>
      <c r="E754" s="179"/>
      <c r="F754" s="244">
        <f t="shared" ca="1" si="22"/>
        <v>0</v>
      </c>
      <c r="G754" s="244">
        <f t="shared" ca="1" si="23"/>
        <v>0</v>
      </c>
    </row>
    <row r="755" spans="1:7" ht="15">
      <c r="A755" s="177" t="s">
        <v>33</v>
      </c>
      <c r="B755" s="186" t="s">
        <v>11362</v>
      </c>
      <c r="C755" s="162">
        <v>706</v>
      </c>
      <c r="D755" s="179">
        <v>84</v>
      </c>
      <c r="E755" s="179">
        <v>73</v>
      </c>
      <c r="F755" s="244">
        <f t="shared" ca="1" si="22"/>
        <v>0.10339943342776203</v>
      </c>
      <c r="G755" s="244">
        <f t="shared" ca="1" si="23"/>
        <v>0.86904761904761907</v>
      </c>
    </row>
    <row r="756" spans="1:7" ht="15">
      <c r="A756" s="177" t="s">
        <v>11363</v>
      </c>
      <c r="B756" s="186" t="s">
        <v>11364</v>
      </c>
      <c r="C756" s="162">
        <v>2690</v>
      </c>
      <c r="D756" s="179">
        <v>4020</v>
      </c>
      <c r="E756" s="179">
        <v>14420</v>
      </c>
      <c r="F756" s="244">
        <f t="shared" ca="1" si="22"/>
        <v>5.3605947955390336</v>
      </c>
      <c r="G756" s="244">
        <f t="shared" ca="1" si="23"/>
        <v>3.5870646766169156</v>
      </c>
    </row>
    <row r="757" spans="1:7" ht="15">
      <c r="A757" s="177" t="s">
        <v>11365</v>
      </c>
      <c r="B757" s="186" t="s">
        <v>10182</v>
      </c>
      <c r="C757" s="162">
        <v>292</v>
      </c>
      <c r="D757" s="179">
        <v>402</v>
      </c>
      <c r="E757" s="179">
        <v>492</v>
      </c>
      <c r="F757" s="244">
        <f t="shared" ca="1" si="22"/>
        <v>1.6849315068493151</v>
      </c>
      <c r="G757" s="244">
        <f t="shared" ca="1" si="23"/>
        <v>1.2238805970149254</v>
      </c>
    </row>
    <row r="758" spans="1:7" ht="15">
      <c r="A758" s="177" t="s">
        <v>11366</v>
      </c>
      <c r="B758" s="186" t="s">
        <v>10184</v>
      </c>
      <c r="C758" s="162"/>
      <c r="D758" s="179"/>
      <c r="E758" s="179"/>
      <c r="F758" s="244">
        <f t="shared" ca="1" si="22"/>
        <v>0</v>
      </c>
      <c r="G758" s="244">
        <f t="shared" ca="1" si="23"/>
        <v>0</v>
      </c>
    </row>
    <row r="759" spans="1:7" ht="15">
      <c r="A759" s="177" t="s">
        <v>11367</v>
      </c>
      <c r="B759" s="186" t="s">
        <v>10186</v>
      </c>
      <c r="C759" s="162"/>
      <c r="D759" s="179"/>
      <c r="E759" s="179"/>
      <c r="F759" s="244">
        <f t="shared" ca="1" si="22"/>
        <v>0</v>
      </c>
      <c r="G759" s="244">
        <f t="shared" ca="1" si="23"/>
        <v>0</v>
      </c>
    </row>
    <row r="760" spans="1:7" ht="15">
      <c r="A760" s="177" t="s">
        <v>11368</v>
      </c>
      <c r="B760" s="186" t="s">
        <v>11369</v>
      </c>
      <c r="C760" s="162">
        <v>535</v>
      </c>
      <c r="D760" s="179">
        <v>453</v>
      </c>
      <c r="E760" s="179">
        <v>511</v>
      </c>
      <c r="F760" s="244">
        <f t="shared" ca="1" si="22"/>
        <v>0.95514018691588787</v>
      </c>
      <c r="G760" s="244">
        <f t="shared" ca="1" si="23"/>
        <v>1.1280353200883002</v>
      </c>
    </row>
    <row r="761" spans="1:7" ht="15">
      <c r="A761" s="177" t="s">
        <v>11370</v>
      </c>
      <c r="B761" s="186" t="s">
        <v>11371</v>
      </c>
      <c r="C761" s="162">
        <v>190</v>
      </c>
      <c r="D761" s="179">
        <v>133</v>
      </c>
      <c r="E761" s="179">
        <v>97</v>
      </c>
      <c r="F761" s="244">
        <f t="shared" ca="1" si="22"/>
        <v>0.51052631578947372</v>
      </c>
      <c r="G761" s="244">
        <f t="shared" ca="1" si="23"/>
        <v>0.72932330827067671</v>
      </c>
    </row>
    <row r="762" spans="1:7" ht="15">
      <c r="A762" s="177" t="s">
        <v>11372</v>
      </c>
      <c r="B762" s="186" t="s">
        <v>11373</v>
      </c>
      <c r="C762" s="162"/>
      <c r="D762" s="179"/>
      <c r="E762" s="179"/>
      <c r="F762" s="244">
        <f t="shared" ca="1" si="22"/>
        <v>0</v>
      </c>
      <c r="G762" s="244">
        <f t="shared" ca="1" si="23"/>
        <v>0</v>
      </c>
    </row>
    <row r="763" spans="1:7" ht="15">
      <c r="A763" s="177" t="s">
        <v>11374</v>
      </c>
      <c r="B763" s="186" t="s">
        <v>11375</v>
      </c>
      <c r="C763" s="162">
        <v>19</v>
      </c>
      <c r="D763" s="179"/>
      <c r="E763" s="179"/>
      <c r="F763" s="244">
        <f t="shared" ca="1" si="22"/>
        <v>0</v>
      </c>
      <c r="G763" s="244">
        <f t="shared" ca="1" si="23"/>
        <v>0</v>
      </c>
    </row>
    <row r="764" spans="1:7" ht="15">
      <c r="A764" s="177" t="s">
        <v>11376</v>
      </c>
      <c r="B764" s="186" t="s">
        <v>11377</v>
      </c>
      <c r="C764" s="162"/>
      <c r="D764" s="179"/>
      <c r="E764" s="179"/>
      <c r="F764" s="244">
        <f t="shared" ca="1" si="22"/>
        <v>0</v>
      </c>
      <c r="G764" s="244">
        <f t="shared" ca="1" si="23"/>
        <v>0</v>
      </c>
    </row>
    <row r="765" spans="1:7" ht="15">
      <c r="A765" s="177" t="s">
        <v>11378</v>
      </c>
      <c r="B765" s="186" t="s">
        <v>11379</v>
      </c>
      <c r="C765" s="162">
        <v>1</v>
      </c>
      <c r="D765" s="179"/>
      <c r="E765" s="179">
        <v>39</v>
      </c>
      <c r="F765" s="244">
        <f t="shared" ca="1" si="22"/>
        <v>39</v>
      </c>
      <c r="G765" s="244">
        <f t="shared" ca="1" si="23"/>
        <v>0</v>
      </c>
    </row>
    <row r="766" spans="1:7" ht="15">
      <c r="A766" s="177" t="s">
        <v>11380</v>
      </c>
      <c r="B766" s="186" t="s">
        <v>11381</v>
      </c>
      <c r="C766" s="162">
        <v>20</v>
      </c>
      <c r="D766" s="179">
        <v>20</v>
      </c>
      <c r="E766" s="179">
        <v>30</v>
      </c>
      <c r="F766" s="244">
        <f t="shared" ca="1" si="22"/>
        <v>1.5</v>
      </c>
      <c r="G766" s="244">
        <f t="shared" ca="1" si="23"/>
        <v>1.5</v>
      </c>
    </row>
    <row r="767" spans="1:7" ht="15">
      <c r="A767" s="177" t="s">
        <v>11382</v>
      </c>
      <c r="B767" s="186" t="s">
        <v>11383</v>
      </c>
      <c r="C767" s="162"/>
      <c r="D767" s="179"/>
      <c r="E767" s="179"/>
      <c r="F767" s="244">
        <f t="shared" ca="1" si="22"/>
        <v>0</v>
      </c>
      <c r="G767" s="244">
        <f t="shared" ca="1" si="23"/>
        <v>0</v>
      </c>
    </row>
    <row r="768" spans="1:7" ht="15">
      <c r="A768" s="177" t="s">
        <v>11384</v>
      </c>
      <c r="B768" s="186" t="s">
        <v>11385</v>
      </c>
      <c r="C768" s="162"/>
      <c r="D768" s="179"/>
      <c r="E768" s="179"/>
      <c r="F768" s="244">
        <f t="shared" ca="1" si="22"/>
        <v>0</v>
      </c>
      <c r="G768" s="244">
        <f t="shared" ca="1" si="23"/>
        <v>0</v>
      </c>
    </row>
    <row r="769" spans="1:7" ht="15">
      <c r="A769" s="177" t="s">
        <v>11386</v>
      </c>
      <c r="B769" s="186" t="s">
        <v>9830</v>
      </c>
      <c r="C769" s="162"/>
      <c r="D769" s="179"/>
      <c r="E769" s="179"/>
      <c r="F769" s="244">
        <f t="shared" ca="1" si="22"/>
        <v>0</v>
      </c>
      <c r="G769" s="244">
        <f t="shared" ca="1" si="23"/>
        <v>0</v>
      </c>
    </row>
    <row r="770" spans="1:7" ht="15">
      <c r="A770" s="177" t="s">
        <v>11387</v>
      </c>
      <c r="B770" s="186" t="s">
        <v>11388</v>
      </c>
      <c r="C770" s="162">
        <v>13</v>
      </c>
      <c r="D770" s="179">
        <v>13</v>
      </c>
      <c r="E770" s="179">
        <v>45</v>
      </c>
      <c r="F770" s="244">
        <f t="shared" ca="1" si="22"/>
        <v>3.4615384615384617</v>
      </c>
      <c r="G770" s="244">
        <f t="shared" ca="1" si="23"/>
        <v>3.4615384615384617</v>
      </c>
    </row>
    <row r="771" spans="1:7" ht="15">
      <c r="A771" s="177" t="s">
        <v>11389</v>
      </c>
      <c r="B771" s="186" t="s">
        <v>11390</v>
      </c>
      <c r="C771" s="162"/>
      <c r="D771" s="179"/>
      <c r="E771" s="179"/>
      <c r="F771" s="244">
        <f t="shared" ca="1" si="22"/>
        <v>0</v>
      </c>
      <c r="G771" s="244">
        <f t="shared" ca="1" si="23"/>
        <v>0</v>
      </c>
    </row>
    <row r="772" spans="1:7" ht="15">
      <c r="A772" s="177" t="s">
        <v>11391</v>
      </c>
      <c r="B772" s="186" t="s">
        <v>11392</v>
      </c>
      <c r="C772" s="162"/>
      <c r="D772" s="179"/>
      <c r="E772" s="179"/>
      <c r="F772" s="244">
        <f t="shared" ca="1" si="22"/>
        <v>0</v>
      </c>
      <c r="G772" s="244">
        <f t="shared" ca="1" si="23"/>
        <v>0</v>
      </c>
    </row>
    <row r="773" spans="1:7" ht="15">
      <c r="A773" s="177" t="s">
        <v>11393</v>
      </c>
      <c r="B773" s="186" t="s">
        <v>11394</v>
      </c>
      <c r="C773" s="162"/>
      <c r="D773" s="179"/>
      <c r="E773" s="179"/>
      <c r="F773" s="244">
        <f t="shared" ca="1" si="22"/>
        <v>0</v>
      </c>
      <c r="G773" s="244">
        <f t="shared" ca="1" si="23"/>
        <v>0</v>
      </c>
    </row>
    <row r="774" spans="1:7" ht="15">
      <c r="A774" s="177" t="s">
        <v>11395</v>
      </c>
      <c r="B774" s="186" t="s">
        <v>11396</v>
      </c>
      <c r="C774" s="162">
        <v>297</v>
      </c>
      <c r="D774" s="179">
        <v>316</v>
      </c>
      <c r="E774" s="179">
        <v>412</v>
      </c>
      <c r="F774" s="244">
        <f t="shared" ca="1" si="22"/>
        <v>1.3872053872053871</v>
      </c>
      <c r="G774" s="244">
        <f t="shared" ca="1" si="23"/>
        <v>1.3037974683544304</v>
      </c>
    </row>
    <row r="775" spans="1:7" ht="15">
      <c r="A775" s="177" t="s">
        <v>11397</v>
      </c>
      <c r="B775" s="186" t="s">
        <v>11398</v>
      </c>
      <c r="C775" s="162"/>
      <c r="D775" s="179"/>
      <c r="E775" s="179"/>
      <c r="F775" s="244">
        <f t="shared" ca="1" si="22"/>
        <v>0</v>
      </c>
      <c r="G775" s="244">
        <f t="shared" ca="1" si="23"/>
        <v>0</v>
      </c>
    </row>
    <row r="776" spans="1:7" ht="15">
      <c r="A776" s="177" t="s">
        <v>11399</v>
      </c>
      <c r="B776" s="186" t="s">
        <v>11339</v>
      </c>
      <c r="C776" s="162"/>
      <c r="D776" s="179"/>
      <c r="E776" s="179"/>
      <c r="F776" s="244">
        <f t="shared" ca="1" si="22"/>
        <v>0</v>
      </c>
      <c r="G776" s="244">
        <f t="shared" ca="1" si="23"/>
        <v>0</v>
      </c>
    </row>
    <row r="777" spans="1:7" ht="15">
      <c r="A777" s="177" t="s">
        <v>34</v>
      </c>
      <c r="B777" s="186" t="s">
        <v>11400</v>
      </c>
      <c r="C777" s="162"/>
      <c r="D777" s="179"/>
      <c r="E777" s="179"/>
      <c r="F777" s="244">
        <f t="shared" ca="1" si="22"/>
        <v>0</v>
      </c>
      <c r="G777" s="244">
        <f t="shared" ca="1" si="23"/>
        <v>0</v>
      </c>
    </row>
    <row r="778" spans="1:7" ht="15">
      <c r="A778" s="177" t="s">
        <v>11401</v>
      </c>
      <c r="B778" s="186" t="s">
        <v>11402</v>
      </c>
      <c r="C778" s="162">
        <v>219</v>
      </c>
      <c r="D778" s="179">
        <v>203</v>
      </c>
      <c r="E778" s="179">
        <v>152</v>
      </c>
      <c r="F778" s="244">
        <f t="shared" ref="F778:F841" ca="1" si="24">IFERROR(OFFSET(F778,0,-1)/OFFSET(F778,0,-3),)</f>
        <v>0.69406392694063923</v>
      </c>
      <c r="G778" s="244">
        <f t="shared" ref="G778:G841" ca="1" si="25">IFERROR(OFFSET(F778,0,-1)/OFFSET(F778,0,-2),)</f>
        <v>0.74876847290640391</v>
      </c>
    </row>
    <row r="779" spans="1:7" ht="15">
      <c r="A779" s="177" t="s">
        <v>11403</v>
      </c>
      <c r="B779" s="186" t="s">
        <v>10182</v>
      </c>
      <c r="C779" s="162">
        <v>376</v>
      </c>
      <c r="D779" s="179">
        <v>424</v>
      </c>
      <c r="E779" s="179">
        <v>396</v>
      </c>
      <c r="F779" s="244">
        <f t="shared" ca="1" si="24"/>
        <v>1.053191489361702</v>
      </c>
      <c r="G779" s="244">
        <f t="shared" ca="1" si="25"/>
        <v>0.93396226415094341</v>
      </c>
    </row>
    <row r="780" spans="1:7" ht="15">
      <c r="A780" s="177" t="s">
        <v>11404</v>
      </c>
      <c r="B780" s="186" t="s">
        <v>10184</v>
      </c>
      <c r="C780" s="162"/>
      <c r="D780" s="179"/>
      <c r="E780" s="179"/>
      <c r="F780" s="244">
        <f t="shared" ca="1" si="24"/>
        <v>0</v>
      </c>
      <c r="G780" s="244">
        <f t="shared" ca="1" si="25"/>
        <v>0</v>
      </c>
    </row>
    <row r="781" spans="1:7" ht="15">
      <c r="A781" s="177" t="s">
        <v>11405</v>
      </c>
      <c r="B781" s="186" t="s">
        <v>10186</v>
      </c>
      <c r="C781" s="162"/>
      <c r="D781" s="179"/>
      <c r="E781" s="179"/>
      <c r="F781" s="244">
        <f t="shared" ca="1" si="24"/>
        <v>0</v>
      </c>
      <c r="G781" s="244">
        <f t="shared" ca="1" si="25"/>
        <v>0</v>
      </c>
    </row>
    <row r="782" spans="1:7" ht="15">
      <c r="A782" s="177" t="s">
        <v>11406</v>
      </c>
      <c r="B782" s="186" t="s">
        <v>11407</v>
      </c>
      <c r="C782" s="162"/>
      <c r="D782" s="179"/>
      <c r="E782" s="179">
        <v>2</v>
      </c>
      <c r="F782" s="244">
        <f t="shared" ca="1" si="24"/>
        <v>0</v>
      </c>
      <c r="G782" s="244">
        <f t="shared" ca="1" si="25"/>
        <v>0</v>
      </c>
    </row>
    <row r="783" spans="1:7" ht="15">
      <c r="A783" s="177" t="s">
        <v>11408</v>
      </c>
      <c r="B783" s="186" t="s">
        <v>11409</v>
      </c>
      <c r="C783" s="162">
        <v>3307</v>
      </c>
      <c r="D783" s="179">
        <v>2386</v>
      </c>
      <c r="E783" s="179">
        <v>7822</v>
      </c>
      <c r="F783" s="244">
        <f t="shared" ca="1" si="24"/>
        <v>2.3652857574841244</v>
      </c>
      <c r="G783" s="244">
        <f t="shared" ca="1" si="25"/>
        <v>3.2782900251466889</v>
      </c>
    </row>
    <row r="784" spans="1:7" ht="15">
      <c r="A784" s="177" t="s">
        <v>11410</v>
      </c>
      <c r="B784" s="186" t="s">
        <v>11411</v>
      </c>
      <c r="C784" s="162">
        <v>98</v>
      </c>
      <c r="D784" s="179">
        <v>105</v>
      </c>
      <c r="E784" s="179">
        <v>102</v>
      </c>
      <c r="F784" s="244">
        <f t="shared" ca="1" si="24"/>
        <v>1.0408163265306123</v>
      </c>
      <c r="G784" s="244">
        <f t="shared" ca="1" si="25"/>
        <v>0.97142857142857142</v>
      </c>
    </row>
    <row r="785" spans="1:7" ht="15">
      <c r="A785" s="177" t="s">
        <v>11412</v>
      </c>
      <c r="B785" s="186" t="s">
        <v>11413</v>
      </c>
      <c r="C785" s="162"/>
      <c r="D785" s="179"/>
      <c r="E785" s="179"/>
      <c r="F785" s="244">
        <f t="shared" ca="1" si="24"/>
        <v>0</v>
      </c>
      <c r="G785" s="244">
        <f t="shared" ca="1" si="25"/>
        <v>0</v>
      </c>
    </row>
    <row r="786" spans="1:7" ht="15">
      <c r="A786" s="177" t="s">
        <v>11414</v>
      </c>
      <c r="B786" s="186" t="s">
        <v>11415</v>
      </c>
      <c r="C786" s="162"/>
      <c r="D786" s="179"/>
      <c r="E786" s="179"/>
      <c r="F786" s="244">
        <f t="shared" ca="1" si="24"/>
        <v>0</v>
      </c>
      <c r="G786" s="244">
        <f t="shared" ca="1" si="25"/>
        <v>0</v>
      </c>
    </row>
    <row r="787" spans="1:7" ht="15">
      <c r="A787" s="177" t="s">
        <v>11416</v>
      </c>
      <c r="B787" s="186" t="s">
        <v>11417</v>
      </c>
      <c r="C787" s="162"/>
      <c r="D787" s="179"/>
      <c r="E787" s="179"/>
      <c r="F787" s="244">
        <f t="shared" ca="1" si="24"/>
        <v>0</v>
      </c>
      <c r="G787" s="244">
        <f t="shared" ca="1" si="25"/>
        <v>0</v>
      </c>
    </row>
    <row r="788" spans="1:7" ht="15">
      <c r="A788" s="177" t="s">
        <v>11418</v>
      </c>
      <c r="B788" s="186" t="s">
        <v>11419</v>
      </c>
      <c r="C788" s="162">
        <v>3207</v>
      </c>
      <c r="D788" s="179">
        <v>3205</v>
      </c>
      <c r="E788" s="179">
        <v>1</v>
      </c>
      <c r="F788" s="244">
        <f t="shared" ca="1" si="24"/>
        <v>3.1181789834736512E-4</v>
      </c>
      <c r="G788" s="244">
        <f t="shared" ca="1" si="25"/>
        <v>3.1201248049921997E-4</v>
      </c>
    </row>
    <row r="789" spans="1:7" ht="15">
      <c r="A789" s="177" t="s">
        <v>11420</v>
      </c>
      <c r="B789" s="186" t="s">
        <v>11421</v>
      </c>
      <c r="C789" s="162">
        <v>13</v>
      </c>
      <c r="D789" s="179">
        <v>2</v>
      </c>
      <c r="E789" s="179">
        <v>7</v>
      </c>
      <c r="F789" s="244">
        <f t="shared" ca="1" si="24"/>
        <v>0.53846153846153844</v>
      </c>
      <c r="G789" s="244">
        <f t="shared" ca="1" si="25"/>
        <v>3.5</v>
      </c>
    </row>
    <row r="790" spans="1:7" ht="15">
      <c r="A790" s="177" t="s">
        <v>11422</v>
      </c>
      <c r="B790" s="186" t="s">
        <v>11423</v>
      </c>
      <c r="C790" s="162"/>
      <c r="D790" s="179"/>
      <c r="E790" s="179"/>
      <c r="F790" s="244">
        <f t="shared" ca="1" si="24"/>
        <v>0</v>
      </c>
      <c r="G790" s="244">
        <f t="shared" ca="1" si="25"/>
        <v>0</v>
      </c>
    </row>
    <row r="791" spans="1:7" ht="15">
      <c r="A791" s="177" t="s">
        <v>11424</v>
      </c>
      <c r="B791" s="186" t="s">
        <v>11425</v>
      </c>
      <c r="C791" s="162"/>
      <c r="D791" s="179"/>
      <c r="E791" s="179"/>
      <c r="F791" s="244">
        <f t="shared" ca="1" si="24"/>
        <v>0</v>
      </c>
      <c r="G791" s="244">
        <f t="shared" ca="1" si="25"/>
        <v>0</v>
      </c>
    </row>
    <row r="792" spans="1:7" ht="15">
      <c r="A792" s="177" t="s">
        <v>11426</v>
      </c>
      <c r="B792" s="186" t="s">
        <v>11427</v>
      </c>
      <c r="C792" s="162">
        <v>1899</v>
      </c>
      <c r="D792" s="179">
        <v>1442</v>
      </c>
      <c r="E792" s="179">
        <v>1264</v>
      </c>
      <c r="F792" s="244">
        <f t="shared" ca="1" si="24"/>
        <v>0.66561348077935756</v>
      </c>
      <c r="G792" s="244">
        <f t="shared" ca="1" si="25"/>
        <v>0.87656033287101254</v>
      </c>
    </row>
    <row r="793" spans="1:7" ht="15">
      <c r="A793" s="177" t="s">
        <v>11428</v>
      </c>
      <c r="B793" s="186" t="s">
        <v>11429</v>
      </c>
      <c r="C793" s="162"/>
      <c r="D793" s="179"/>
      <c r="E793" s="179"/>
      <c r="F793" s="244">
        <f t="shared" ca="1" si="24"/>
        <v>0</v>
      </c>
      <c r="G793" s="244">
        <f t="shared" ca="1" si="25"/>
        <v>0</v>
      </c>
    </row>
    <row r="794" spans="1:7" ht="15">
      <c r="A794" s="177" t="s">
        <v>11430</v>
      </c>
      <c r="B794" s="186" t="s">
        <v>11431</v>
      </c>
      <c r="C794" s="162">
        <v>96</v>
      </c>
      <c r="D794" s="179"/>
      <c r="E794" s="179"/>
      <c r="F794" s="244">
        <f t="shared" ca="1" si="24"/>
        <v>0</v>
      </c>
      <c r="G794" s="244">
        <f t="shared" ca="1" si="25"/>
        <v>0</v>
      </c>
    </row>
    <row r="795" spans="1:7" ht="15">
      <c r="A795" s="177" t="s">
        <v>11432</v>
      </c>
      <c r="B795" s="186" t="s">
        <v>11433</v>
      </c>
      <c r="C795" s="162"/>
      <c r="D795" s="179"/>
      <c r="E795" s="179"/>
      <c r="F795" s="244">
        <f t="shared" ca="1" si="24"/>
        <v>0</v>
      </c>
      <c r="G795" s="244">
        <f t="shared" ca="1" si="25"/>
        <v>0</v>
      </c>
    </row>
    <row r="796" spans="1:7" ht="15">
      <c r="A796" s="177" t="s">
        <v>11434</v>
      </c>
      <c r="B796" s="186" t="s">
        <v>11435</v>
      </c>
      <c r="C796" s="162"/>
      <c r="D796" s="179"/>
      <c r="E796" s="179"/>
      <c r="F796" s="244">
        <f t="shared" ca="1" si="24"/>
        <v>0</v>
      </c>
      <c r="G796" s="244">
        <f t="shared" ca="1" si="25"/>
        <v>0</v>
      </c>
    </row>
    <row r="797" spans="1:7" ht="15">
      <c r="A797" s="177" t="s">
        <v>11436</v>
      </c>
      <c r="B797" s="186" t="s">
        <v>11437</v>
      </c>
      <c r="C797" s="162"/>
      <c r="D797" s="179"/>
      <c r="E797" s="179"/>
      <c r="F797" s="244">
        <f t="shared" ca="1" si="24"/>
        <v>0</v>
      </c>
      <c r="G797" s="244">
        <f t="shared" ca="1" si="25"/>
        <v>0</v>
      </c>
    </row>
    <row r="798" spans="1:7" ht="15">
      <c r="A798" s="177" t="s">
        <v>11438</v>
      </c>
      <c r="B798" s="186" t="s">
        <v>11439</v>
      </c>
      <c r="C798" s="162">
        <v>323</v>
      </c>
      <c r="D798" s="179">
        <v>244</v>
      </c>
      <c r="E798" s="179">
        <v>422</v>
      </c>
      <c r="F798" s="244">
        <f t="shared" ca="1" si="24"/>
        <v>1.3065015479876161</v>
      </c>
      <c r="G798" s="244">
        <f t="shared" ca="1" si="25"/>
        <v>1.7295081967213115</v>
      </c>
    </row>
    <row r="799" spans="1:7" ht="15">
      <c r="A799" s="177" t="s">
        <v>11440</v>
      </c>
      <c r="B799" s="186" t="s">
        <v>11441</v>
      </c>
      <c r="C799" s="162"/>
      <c r="D799" s="179"/>
      <c r="E799" s="179"/>
      <c r="F799" s="244">
        <f t="shared" ca="1" si="24"/>
        <v>0</v>
      </c>
      <c r="G799" s="244">
        <f t="shared" ca="1" si="25"/>
        <v>0</v>
      </c>
    </row>
    <row r="800" spans="1:7" ht="15">
      <c r="A800" s="177" t="s">
        <v>11442</v>
      </c>
      <c r="B800" s="186" t="s">
        <v>11390</v>
      </c>
      <c r="C800" s="162"/>
      <c r="D800" s="179"/>
      <c r="E800" s="179"/>
      <c r="F800" s="244">
        <f t="shared" ca="1" si="24"/>
        <v>0</v>
      </c>
      <c r="G800" s="244">
        <f t="shared" ca="1" si="25"/>
        <v>0</v>
      </c>
    </row>
    <row r="801" spans="1:7" ht="15">
      <c r="A801" s="177" t="s">
        <v>11443</v>
      </c>
      <c r="B801" s="186" t="s">
        <v>11444</v>
      </c>
      <c r="C801" s="162"/>
      <c r="D801" s="179"/>
      <c r="E801" s="179"/>
      <c r="F801" s="244">
        <f t="shared" ca="1" si="24"/>
        <v>0</v>
      </c>
      <c r="G801" s="244">
        <f t="shared" ca="1" si="25"/>
        <v>0</v>
      </c>
    </row>
    <row r="802" spans="1:7" ht="15">
      <c r="A802" s="177" t="s">
        <v>11445</v>
      </c>
      <c r="B802" s="186" t="s">
        <v>11446</v>
      </c>
      <c r="C802" s="162">
        <v>289</v>
      </c>
      <c r="D802" s="179">
        <v>341</v>
      </c>
      <c r="E802" s="179">
        <v>527</v>
      </c>
      <c r="F802" s="244">
        <f t="shared" ca="1" si="24"/>
        <v>1.8235294117647058</v>
      </c>
      <c r="G802" s="244">
        <f t="shared" ca="1" si="25"/>
        <v>1.5454545454545454</v>
      </c>
    </row>
    <row r="803" spans="1:7" ht="15">
      <c r="A803" s="177" t="s">
        <v>11447</v>
      </c>
      <c r="B803" s="186" t="s">
        <v>11448</v>
      </c>
      <c r="C803" s="162"/>
      <c r="D803" s="179"/>
      <c r="E803" s="179"/>
      <c r="F803" s="244">
        <f t="shared" ca="1" si="24"/>
        <v>0</v>
      </c>
      <c r="G803" s="244">
        <f t="shared" ca="1" si="25"/>
        <v>0</v>
      </c>
    </row>
    <row r="804" spans="1:7" ht="15">
      <c r="A804" s="177" t="s">
        <v>11449</v>
      </c>
      <c r="B804" s="186" t="s">
        <v>11450</v>
      </c>
      <c r="C804" s="162"/>
      <c r="D804" s="179"/>
      <c r="E804" s="179"/>
      <c r="F804" s="244">
        <f t="shared" ca="1" si="24"/>
        <v>0</v>
      </c>
      <c r="G804" s="244">
        <f t="shared" ca="1" si="25"/>
        <v>0</v>
      </c>
    </row>
    <row r="805" spans="1:7" ht="15">
      <c r="A805" s="177" t="s">
        <v>11451</v>
      </c>
      <c r="B805" s="186" t="s">
        <v>11452</v>
      </c>
      <c r="C805" s="162">
        <v>2387</v>
      </c>
      <c r="D805" s="179">
        <v>2153</v>
      </c>
      <c r="E805" s="179">
        <v>796</v>
      </c>
      <c r="F805" s="244">
        <f t="shared" ca="1" si="24"/>
        <v>0.33347297863426895</v>
      </c>
      <c r="G805" s="244">
        <f t="shared" ca="1" si="25"/>
        <v>0.36971667440780309</v>
      </c>
    </row>
    <row r="806" spans="1:7" ht="15">
      <c r="A806" s="177" t="s">
        <v>11453</v>
      </c>
      <c r="B806" s="186" t="s">
        <v>11454</v>
      </c>
      <c r="C806" s="162">
        <v>2880</v>
      </c>
      <c r="D806" s="179">
        <v>4164</v>
      </c>
      <c r="E806" s="179">
        <v>6964</v>
      </c>
      <c r="F806" s="244">
        <f t="shared" ca="1" si="24"/>
        <v>2.4180555555555556</v>
      </c>
      <c r="G806" s="244">
        <f t="shared" ca="1" si="25"/>
        <v>1.6724303554274735</v>
      </c>
    </row>
    <row r="807" spans="1:7" ht="15">
      <c r="A807" s="177" t="s">
        <v>11455</v>
      </c>
      <c r="B807" s="186" t="s">
        <v>11456</v>
      </c>
      <c r="C807" s="162">
        <v>3133</v>
      </c>
      <c r="D807" s="179">
        <v>3583</v>
      </c>
      <c r="E807" s="179"/>
      <c r="F807" s="244">
        <f t="shared" ca="1" si="24"/>
        <v>0</v>
      </c>
      <c r="G807" s="244">
        <f t="shared" ca="1" si="25"/>
        <v>0</v>
      </c>
    </row>
    <row r="808" spans="1:7" ht="15">
      <c r="A808" s="177" t="s">
        <v>11457</v>
      </c>
      <c r="B808" s="186" t="s">
        <v>11458</v>
      </c>
      <c r="C808" s="162"/>
      <c r="D808" s="179"/>
      <c r="E808" s="179"/>
      <c r="F808" s="244">
        <f t="shared" ca="1" si="24"/>
        <v>0</v>
      </c>
      <c r="G808" s="244">
        <f t="shared" ca="1" si="25"/>
        <v>0</v>
      </c>
    </row>
    <row r="809" spans="1:7" ht="15">
      <c r="A809" s="177" t="s">
        <v>11459</v>
      </c>
      <c r="B809" s="186" t="s">
        <v>11460</v>
      </c>
      <c r="C809" s="162">
        <v>16</v>
      </c>
      <c r="D809" s="179">
        <v>13</v>
      </c>
      <c r="E809" s="179"/>
      <c r="F809" s="244">
        <f t="shared" ca="1" si="24"/>
        <v>0</v>
      </c>
      <c r="G809" s="244">
        <f t="shared" ca="1" si="25"/>
        <v>0</v>
      </c>
    </row>
    <row r="810" spans="1:7" ht="15">
      <c r="A810" s="177" t="s">
        <v>11461</v>
      </c>
      <c r="B810" s="186" t="s">
        <v>11462</v>
      </c>
      <c r="C810" s="162"/>
      <c r="D810" s="179"/>
      <c r="E810" s="179"/>
      <c r="F810" s="244">
        <f t="shared" ca="1" si="24"/>
        <v>0</v>
      </c>
      <c r="G810" s="244">
        <f t="shared" ca="1" si="25"/>
        <v>0</v>
      </c>
    </row>
    <row r="811" spans="1:7" ht="15">
      <c r="A811" s="177" t="s">
        <v>11463</v>
      </c>
      <c r="B811" s="186" t="s">
        <v>11464</v>
      </c>
      <c r="C811" s="162">
        <v>811</v>
      </c>
      <c r="D811" s="179">
        <v>2398</v>
      </c>
      <c r="E811" s="179">
        <v>296</v>
      </c>
      <c r="F811" s="244">
        <f t="shared" ca="1" si="24"/>
        <v>0.36498150431565968</v>
      </c>
      <c r="G811" s="244">
        <f t="shared" ca="1" si="25"/>
        <v>0.12343619683069225</v>
      </c>
    </row>
    <row r="812" spans="1:7" ht="15">
      <c r="A812" s="177" t="s">
        <v>11465</v>
      </c>
      <c r="B812" s="186" t="s">
        <v>11466</v>
      </c>
      <c r="C812" s="162">
        <v>979</v>
      </c>
      <c r="D812" s="179">
        <v>1019</v>
      </c>
      <c r="E812" s="179">
        <v>969</v>
      </c>
      <c r="F812" s="244">
        <f t="shared" ca="1" si="24"/>
        <v>0.98978549540347294</v>
      </c>
      <c r="G812" s="244">
        <f t="shared" ca="1" si="25"/>
        <v>0.95093228655544648</v>
      </c>
    </row>
    <row r="813" spans="1:7" ht="15">
      <c r="A813" s="177" t="s">
        <v>11469</v>
      </c>
      <c r="B813" s="186" t="s">
        <v>11470</v>
      </c>
      <c r="C813" s="162">
        <v>1344</v>
      </c>
      <c r="D813" s="179">
        <v>1294</v>
      </c>
      <c r="E813" s="179">
        <v>1332</v>
      </c>
      <c r="F813" s="244">
        <f t="shared" ca="1" si="24"/>
        <v>0.9910714285714286</v>
      </c>
      <c r="G813" s="244">
        <f t="shared" ca="1" si="25"/>
        <v>1.0293663060278206</v>
      </c>
    </row>
    <row r="814" spans="1:7" ht="15">
      <c r="A814" s="177" t="s">
        <v>11471</v>
      </c>
      <c r="B814" s="186" t="s">
        <v>11472</v>
      </c>
      <c r="C814" s="162">
        <v>18</v>
      </c>
      <c r="D814" s="179">
        <v>18</v>
      </c>
      <c r="E814" s="179">
        <v>13</v>
      </c>
      <c r="F814" s="244">
        <f t="shared" ca="1" si="24"/>
        <v>0.72222222222222221</v>
      </c>
      <c r="G814" s="244">
        <f t="shared" ca="1" si="25"/>
        <v>0.72222222222222221</v>
      </c>
    </row>
    <row r="815" spans="1:7" ht="15">
      <c r="A815" s="177" t="s">
        <v>11473</v>
      </c>
      <c r="B815" s="186" t="s">
        <v>11474</v>
      </c>
      <c r="C815" s="162"/>
      <c r="D815" s="179"/>
      <c r="E815" s="179"/>
      <c r="F815" s="244">
        <f t="shared" ca="1" si="24"/>
        <v>0</v>
      </c>
      <c r="G815" s="244">
        <f t="shared" ca="1" si="25"/>
        <v>0</v>
      </c>
    </row>
    <row r="816" spans="1:7" ht="15">
      <c r="A816" s="177" t="s">
        <v>11475</v>
      </c>
      <c r="B816" s="186" t="s">
        <v>11476</v>
      </c>
      <c r="C816" s="162">
        <v>61</v>
      </c>
      <c r="D816" s="179">
        <v>306</v>
      </c>
      <c r="E816" s="179">
        <v>88</v>
      </c>
      <c r="F816" s="244">
        <f t="shared" ca="1" si="24"/>
        <v>1.4426229508196722</v>
      </c>
      <c r="G816" s="244">
        <f t="shared" ca="1" si="25"/>
        <v>0.28758169934640521</v>
      </c>
    </row>
    <row r="817" spans="1:7" ht="15">
      <c r="A817" s="177" t="s">
        <v>11477</v>
      </c>
      <c r="B817" s="186" t="s">
        <v>11478</v>
      </c>
      <c r="C817" s="162"/>
      <c r="D817" s="179"/>
      <c r="E817" s="179"/>
      <c r="F817" s="244">
        <f t="shared" ca="1" si="24"/>
        <v>0</v>
      </c>
      <c r="G817" s="244">
        <f t="shared" ca="1" si="25"/>
        <v>0</v>
      </c>
    </row>
    <row r="818" spans="1:7" ht="15">
      <c r="A818" s="177" t="s">
        <v>11479</v>
      </c>
      <c r="B818" s="186" t="s">
        <v>11480</v>
      </c>
      <c r="C818" s="162">
        <v>351</v>
      </c>
      <c r="D818" s="179">
        <v>434</v>
      </c>
      <c r="E818" s="179">
        <v>501</v>
      </c>
      <c r="F818" s="244">
        <f t="shared" ca="1" si="24"/>
        <v>1.4273504273504274</v>
      </c>
      <c r="G818" s="244">
        <f t="shared" ca="1" si="25"/>
        <v>1.1543778801843319</v>
      </c>
    </row>
    <row r="819" spans="1:7" ht="15">
      <c r="A819" s="177" t="s">
        <v>11481</v>
      </c>
      <c r="B819" s="186" t="s">
        <v>11482</v>
      </c>
      <c r="C819" s="162">
        <v>154</v>
      </c>
      <c r="D819" s="179">
        <v>62</v>
      </c>
      <c r="E819" s="179">
        <v>238</v>
      </c>
      <c r="F819" s="244">
        <f t="shared" ca="1" si="24"/>
        <v>1.5454545454545454</v>
      </c>
      <c r="G819" s="244">
        <f t="shared" ca="1" si="25"/>
        <v>3.838709677419355</v>
      </c>
    </row>
    <row r="820" spans="1:7" ht="15">
      <c r="A820" s="177" t="s">
        <v>11483</v>
      </c>
      <c r="B820" s="186" t="s">
        <v>11484</v>
      </c>
      <c r="C820" s="162"/>
      <c r="D820" s="179"/>
      <c r="E820" s="179"/>
      <c r="F820" s="244">
        <f t="shared" ca="1" si="24"/>
        <v>0</v>
      </c>
      <c r="G820" s="244">
        <f t="shared" ca="1" si="25"/>
        <v>0</v>
      </c>
    </row>
    <row r="821" spans="1:7" ht="15">
      <c r="A821" s="177" t="s">
        <v>11485</v>
      </c>
      <c r="B821" s="186" t="s">
        <v>11486</v>
      </c>
      <c r="C821" s="162"/>
      <c r="D821" s="179"/>
      <c r="E821" s="179"/>
      <c r="F821" s="244">
        <f t="shared" ca="1" si="24"/>
        <v>0</v>
      </c>
      <c r="G821" s="244">
        <f t="shared" ca="1" si="25"/>
        <v>0</v>
      </c>
    </row>
    <row r="822" spans="1:7" ht="15">
      <c r="A822" s="177" t="s">
        <v>11487</v>
      </c>
      <c r="B822" s="186" t="s">
        <v>11488</v>
      </c>
      <c r="C822" s="162"/>
      <c r="D822" s="179"/>
      <c r="E822" s="179"/>
      <c r="F822" s="244">
        <f t="shared" ca="1" si="24"/>
        <v>0</v>
      </c>
      <c r="G822" s="244">
        <f t="shared" ca="1" si="25"/>
        <v>0</v>
      </c>
    </row>
    <row r="823" spans="1:7" ht="15">
      <c r="A823" s="177" t="s">
        <v>11489</v>
      </c>
      <c r="B823" s="186" t="s">
        <v>11490</v>
      </c>
      <c r="C823" s="162">
        <v>872</v>
      </c>
      <c r="D823" s="179">
        <v>1129</v>
      </c>
      <c r="E823" s="179">
        <v>1017</v>
      </c>
      <c r="F823" s="244">
        <f t="shared" ca="1" si="24"/>
        <v>1.1662844036697249</v>
      </c>
      <c r="G823" s="244">
        <f t="shared" ca="1" si="25"/>
        <v>0.90079716563330381</v>
      </c>
    </row>
    <row r="824" spans="1:7" ht="15">
      <c r="A824" s="177" t="s">
        <v>11491</v>
      </c>
      <c r="B824" s="186" t="s">
        <v>11492</v>
      </c>
      <c r="C824" s="162"/>
      <c r="D824" s="179"/>
      <c r="E824" s="179"/>
      <c r="F824" s="244">
        <f t="shared" ca="1" si="24"/>
        <v>0</v>
      </c>
      <c r="G824" s="244">
        <f t="shared" ca="1" si="25"/>
        <v>0</v>
      </c>
    </row>
    <row r="825" spans="1:7" ht="15">
      <c r="A825" s="177" t="s">
        <v>11493</v>
      </c>
      <c r="B825" s="186" t="s">
        <v>10060</v>
      </c>
      <c r="C825" s="162">
        <v>97</v>
      </c>
      <c r="D825" s="179">
        <v>1638</v>
      </c>
      <c r="E825" s="179">
        <v>100</v>
      </c>
      <c r="F825" s="244">
        <f t="shared" ca="1" si="24"/>
        <v>1.0309278350515463</v>
      </c>
      <c r="G825" s="244">
        <f t="shared" ca="1" si="25"/>
        <v>6.1050061050061048E-2</v>
      </c>
    </row>
    <row r="826" spans="1:7" ht="15">
      <c r="A826" s="177" t="s">
        <v>11494</v>
      </c>
      <c r="B826" s="186" t="s">
        <v>10182</v>
      </c>
      <c r="C826" s="162">
        <v>285</v>
      </c>
      <c r="D826" s="179">
        <v>287</v>
      </c>
      <c r="E826" s="179">
        <v>276</v>
      </c>
      <c r="F826" s="244">
        <f t="shared" ca="1" si="24"/>
        <v>0.96842105263157896</v>
      </c>
      <c r="G826" s="244">
        <f t="shared" ca="1" si="25"/>
        <v>0.9616724738675958</v>
      </c>
    </row>
    <row r="827" spans="1:7" ht="15">
      <c r="A827" s="177" t="s">
        <v>11495</v>
      </c>
      <c r="B827" s="186" t="s">
        <v>10184</v>
      </c>
      <c r="C827" s="162"/>
      <c r="D827" s="179"/>
      <c r="E827" s="179"/>
      <c r="F827" s="244">
        <f t="shared" ca="1" si="24"/>
        <v>0</v>
      </c>
      <c r="G827" s="244">
        <f t="shared" ca="1" si="25"/>
        <v>0</v>
      </c>
    </row>
    <row r="828" spans="1:7" ht="15">
      <c r="A828" s="177" t="s">
        <v>11496</v>
      </c>
      <c r="B828" s="186" t="s">
        <v>10186</v>
      </c>
      <c r="C828" s="162"/>
      <c r="D828" s="179"/>
      <c r="E828" s="179"/>
      <c r="F828" s="244">
        <f t="shared" ca="1" si="24"/>
        <v>0</v>
      </c>
      <c r="G828" s="244">
        <f t="shared" ca="1" si="25"/>
        <v>0</v>
      </c>
    </row>
    <row r="829" spans="1:7" ht="15">
      <c r="A829" s="177" t="s">
        <v>11497</v>
      </c>
      <c r="B829" s="186" t="s">
        <v>11498</v>
      </c>
      <c r="C829" s="162">
        <v>5483</v>
      </c>
      <c r="D829" s="179">
        <v>59634</v>
      </c>
      <c r="E829" s="179">
        <v>49549</v>
      </c>
      <c r="F829" s="244">
        <f t="shared" ca="1" si="24"/>
        <v>9.0368411453583803</v>
      </c>
      <c r="G829" s="244">
        <f t="shared" ca="1" si="25"/>
        <v>0.83088506556662312</v>
      </c>
    </row>
    <row r="830" spans="1:7" ht="15">
      <c r="A830" s="177" t="s">
        <v>11499</v>
      </c>
      <c r="B830" s="186" t="s">
        <v>11500</v>
      </c>
      <c r="C830" s="162">
        <v>1397</v>
      </c>
      <c r="D830" s="179">
        <v>798</v>
      </c>
      <c r="E830" s="179">
        <v>1799</v>
      </c>
      <c r="F830" s="244">
        <f t="shared" ca="1" si="24"/>
        <v>1.2877594846098783</v>
      </c>
      <c r="G830" s="244">
        <f t="shared" ca="1" si="25"/>
        <v>2.2543859649122808</v>
      </c>
    </row>
    <row r="831" spans="1:7" ht="15">
      <c r="A831" s="177" t="s">
        <v>11501</v>
      </c>
      <c r="B831" s="186" t="s">
        <v>11502</v>
      </c>
      <c r="C831" s="162"/>
      <c r="D831" s="179"/>
      <c r="E831" s="179"/>
      <c r="F831" s="244">
        <f t="shared" ca="1" si="24"/>
        <v>0</v>
      </c>
      <c r="G831" s="244">
        <f t="shared" ca="1" si="25"/>
        <v>0</v>
      </c>
    </row>
    <row r="832" spans="1:7" ht="15">
      <c r="A832" s="177" t="s">
        <v>11503</v>
      </c>
      <c r="B832" s="186" t="s">
        <v>11504</v>
      </c>
      <c r="C832" s="162"/>
      <c r="D832" s="179"/>
      <c r="E832" s="179"/>
      <c r="F832" s="244">
        <f t="shared" ca="1" si="24"/>
        <v>0</v>
      </c>
      <c r="G832" s="244">
        <f t="shared" ca="1" si="25"/>
        <v>0</v>
      </c>
    </row>
    <row r="833" spans="1:7" ht="15">
      <c r="A833" s="177" t="s">
        <v>11505</v>
      </c>
      <c r="B833" s="186" t="s">
        <v>11506</v>
      </c>
      <c r="C833" s="162">
        <v>352</v>
      </c>
      <c r="D833" s="179">
        <v>331</v>
      </c>
      <c r="E833" s="179">
        <v>1312</v>
      </c>
      <c r="F833" s="244">
        <f t="shared" ca="1" si="24"/>
        <v>3.7272727272727271</v>
      </c>
      <c r="G833" s="244">
        <f t="shared" ca="1" si="25"/>
        <v>3.9637462235649545</v>
      </c>
    </row>
    <row r="834" spans="1:7" ht="15">
      <c r="A834" s="177" t="s">
        <v>11507</v>
      </c>
      <c r="B834" s="186" t="s">
        <v>11508</v>
      </c>
      <c r="C834" s="162"/>
      <c r="D834" s="179"/>
      <c r="E834" s="179"/>
      <c r="F834" s="244">
        <f t="shared" ca="1" si="24"/>
        <v>0</v>
      </c>
      <c r="G834" s="244">
        <f t="shared" ca="1" si="25"/>
        <v>0</v>
      </c>
    </row>
    <row r="835" spans="1:7" ht="15">
      <c r="A835" s="177" t="s">
        <v>35</v>
      </c>
      <c r="B835" s="186" t="s">
        <v>11509</v>
      </c>
      <c r="C835" s="162"/>
      <c r="D835" s="179"/>
      <c r="E835" s="179"/>
      <c r="F835" s="244">
        <f t="shared" ca="1" si="24"/>
        <v>0</v>
      </c>
      <c r="G835" s="244">
        <f t="shared" ca="1" si="25"/>
        <v>0</v>
      </c>
    </row>
    <row r="836" spans="1:7" ht="15">
      <c r="A836" s="177" t="s">
        <v>11510</v>
      </c>
      <c r="B836" s="186" t="s">
        <v>11511</v>
      </c>
      <c r="C836" s="162"/>
      <c r="D836" s="179"/>
      <c r="E836" s="179"/>
      <c r="F836" s="244">
        <f t="shared" ca="1" si="24"/>
        <v>0</v>
      </c>
      <c r="G836" s="244">
        <f t="shared" ca="1" si="25"/>
        <v>0</v>
      </c>
    </row>
    <row r="837" spans="1:7" ht="15">
      <c r="A837" s="177" t="s">
        <v>11512</v>
      </c>
      <c r="B837" s="186" t="s">
        <v>11513</v>
      </c>
      <c r="C837" s="162"/>
      <c r="D837" s="179"/>
      <c r="E837" s="179"/>
      <c r="F837" s="244">
        <f t="shared" ca="1" si="24"/>
        <v>0</v>
      </c>
      <c r="G837" s="244">
        <f t="shared" ca="1" si="25"/>
        <v>0</v>
      </c>
    </row>
    <row r="838" spans="1:7" ht="15">
      <c r="A838" s="177" t="s">
        <v>11514</v>
      </c>
      <c r="B838" s="186" t="s">
        <v>11515</v>
      </c>
      <c r="C838" s="162"/>
      <c r="D838" s="179"/>
      <c r="E838" s="179"/>
      <c r="F838" s="244">
        <f t="shared" ca="1" si="24"/>
        <v>0</v>
      </c>
      <c r="G838" s="244">
        <f t="shared" ca="1" si="25"/>
        <v>0</v>
      </c>
    </row>
    <row r="839" spans="1:7" ht="15">
      <c r="A839" s="177" t="s">
        <v>11516</v>
      </c>
      <c r="B839" s="186" t="s">
        <v>11517</v>
      </c>
      <c r="C839" s="162"/>
      <c r="D839" s="179"/>
      <c r="E839" s="179"/>
      <c r="F839" s="244">
        <f t="shared" ca="1" si="24"/>
        <v>0</v>
      </c>
      <c r="G839" s="244">
        <f t="shared" ca="1" si="25"/>
        <v>0</v>
      </c>
    </row>
    <row r="840" spans="1:7" ht="15">
      <c r="A840" s="177" t="s">
        <v>11518</v>
      </c>
      <c r="B840" s="186" t="s">
        <v>11519</v>
      </c>
      <c r="C840" s="162"/>
      <c r="D840" s="179"/>
      <c r="E840" s="179"/>
      <c r="F840" s="244">
        <f t="shared" ca="1" si="24"/>
        <v>0</v>
      </c>
      <c r="G840" s="244">
        <f t="shared" ca="1" si="25"/>
        <v>0</v>
      </c>
    </row>
    <row r="841" spans="1:7" ht="15">
      <c r="A841" s="177" t="s">
        <v>11520</v>
      </c>
      <c r="B841" s="186" t="s">
        <v>11521</v>
      </c>
      <c r="C841" s="162"/>
      <c r="D841" s="179"/>
      <c r="E841" s="179"/>
      <c r="F841" s="244">
        <f t="shared" ca="1" si="24"/>
        <v>0</v>
      </c>
      <c r="G841" s="244">
        <f t="shared" ca="1" si="25"/>
        <v>0</v>
      </c>
    </row>
    <row r="842" spans="1:7" ht="15">
      <c r="A842" s="177" t="s">
        <v>11522</v>
      </c>
      <c r="B842" s="186" t="s">
        <v>11523</v>
      </c>
      <c r="C842" s="162"/>
      <c r="D842" s="179"/>
      <c r="E842" s="179"/>
      <c r="F842" s="244">
        <f t="shared" ref="F842:F905" ca="1" si="26">IFERROR(OFFSET(F842,0,-1)/OFFSET(F842,0,-3),)</f>
        <v>0</v>
      </c>
      <c r="G842" s="244">
        <f t="shared" ref="G842:G905" ca="1" si="27">IFERROR(OFFSET(F842,0,-1)/OFFSET(F842,0,-2),)</f>
        <v>0</v>
      </c>
    </row>
    <row r="843" spans="1:7" ht="15">
      <c r="A843" s="177" t="s">
        <v>11524</v>
      </c>
      <c r="B843" s="186" t="s">
        <v>11525</v>
      </c>
      <c r="C843" s="162"/>
      <c r="D843" s="179"/>
      <c r="E843" s="179"/>
      <c r="F843" s="244">
        <f t="shared" ca="1" si="26"/>
        <v>0</v>
      </c>
      <c r="G843" s="244">
        <f t="shared" ca="1" si="27"/>
        <v>0</v>
      </c>
    </row>
    <row r="844" spans="1:7" ht="15">
      <c r="A844" s="177" t="s">
        <v>11526</v>
      </c>
      <c r="B844" s="186" t="s">
        <v>11527</v>
      </c>
      <c r="C844" s="162"/>
      <c r="D844" s="179"/>
      <c r="E844" s="179"/>
      <c r="F844" s="244">
        <f t="shared" ca="1" si="26"/>
        <v>0</v>
      </c>
      <c r="G844" s="244">
        <f t="shared" ca="1" si="27"/>
        <v>0</v>
      </c>
    </row>
    <row r="845" spans="1:7" ht="15">
      <c r="A845" s="177" t="s">
        <v>11528</v>
      </c>
      <c r="B845" s="186" t="s">
        <v>11529</v>
      </c>
      <c r="C845" s="162">
        <v>497</v>
      </c>
      <c r="D845" s="179">
        <v>458</v>
      </c>
      <c r="E845" s="179">
        <v>2964</v>
      </c>
      <c r="F845" s="244">
        <f t="shared" ca="1" si="26"/>
        <v>5.9637826961770628</v>
      </c>
      <c r="G845" s="244">
        <f t="shared" ca="1" si="27"/>
        <v>6.4716157205240172</v>
      </c>
    </row>
    <row r="846" spans="1:7" ht="15">
      <c r="A846" s="177" t="s">
        <v>11530</v>
      </c>
      <c r="B846" s="186" t="s">
        <v>10182</v>
      </c>
      <c r="C846" s="162"/>
      <c r="D846" s="179"/>
      <c r="E846" s="179"/>
      <c r="F846" s="244">
        <f t="shared" ca="1" si="26"/>
        <v>0</v>
      </c>
      <c r="G846" s="244">
        <f t="shared" ca="1" si="27"/>
        <v>0</v>
      </c>
    </row>
    <row r="847" spans="1:7" ht="15">
      <c r="A847" s="177" t="s">
        <v>11531</v>
      </c>
      <c r="B847" s="186" t="s">
        <v>10184</v>
      </c>
      <c r="C847" s="162"/>
      <c r="D847" s="179"/>
      <c r="E847" s="179"/>
      <c r="F847" s="244">
        <f t="shared" ca="1" si="26"/>
        <v>0</v>
      </c>
      <c r="G847" s="244">
        <f t="shared" ca="1" si="27"/>
        <v>0</v>
      </c>
    </row>
    <row r="848" spans="1:7" ht="15">
      <c r="A848" s="177" t="s">
        <v>11532</v>
      </c>
      <c r="B848" s="186" t="s">
        <v>10186</v>
      </c>
      <c r="C848" s="162"/>
      <c r="D848" s="179"/>
      <c r="E848" s="179"/>
      <c r="F848" s="244">
        <f t="shared" ca="1" si="26"/>
        <v>0</v>
      </c>
      <c r="G848" s="244">
        <f t="shared" ca="1" si="27"/>
        <v>0</v>
      </c>
    </row>
    <row r="849" spans="1:7" ht="15">
      <c r="A849" s="177" t="s">
        <v>11533</v>
      </c>
      <c r="B849" s="186" t="s">
        <v>11534</v>
      </c>
      <c r="C849" s="162"/>
      <c r="D849" s="179"/>
      <c r="E849" s="179"/>
      <c r="F849" s="244">
        <f t="shared" ca="1" si="26"/>
        <v>0</v>
      </c>
      <c r="G849" s="244">
        <f t="shared" ca="1" si="27"/>
        <v>0</v>
      </c>
    </row>
    <row r="850" spans="1:7" ht="15">
      <c r="A850" s="177" t="s">
        <v>11535</v>
      </c>
      <c r="B850" s="186" t="s">
        <v>11536</v>
      </c>
      <c r="C850" s="162"/>
      <c r="D850" s="179"/>
      <c r="E850" s="179"/>
      <c r="F850" s="244">
        <f t="shared" ca="1" si="26"/>
        <v>0</v>
      </c>
      <c r="G850" s="244">
        <f t="shared" ca="1" si="27"/>
        <v>0</v>
      </c>
    </row>
    <row r="851" spans="1:7" ht="15">
      <c r="A851" s="177" t="s">
        <v>11537</v>
      </c>
      <c r="B851" s="186" t="s">
        <v>11538</v>
      </c>
      <c r="C851" s="162"/>
      <c r="D851" s="179"/>
      <c r="E851" s="179"/>
      <c r="F851" s="244">
        <f t="shared" ca="1" si="26"/>
        <v>0</v>
      </c>
      <c r="G851" s="244">
        <f t="shared" ca="1" si="27"/>
        <v>0</v>
      </c>
    </row>
    <row r="852" spans="1:7" ht="15">
      <c r="A852" s="177" t="s">
        <v>11539</v>
      </c>
      <c r="B852" s="186" t="s">
        <v>11540</v>
      </c>
      <c r="C852" s="162"/>
      <c r="D852" s="179"/>
      <c r="E852" s="179"/>
      <c r="F852" s="244">
        <f t="shared" ca="1" si="26"/>
        <v>0</v>
      </c>
      <c r="G852" s="244">
        <f t="shared" ca="1" si="27"/>
        <v>0</v>
      </c>
    </row>
    <row r="853" spans="1:7" ht="15">
      <c r="A853" s="177" t="s">
        <v>11541</v>
      </c>
      <c r="B853" s="186" t="s">
        <v>11542</v>
      </c>
      <c r="C853" s="162"/>
      <c r="D853" s="179"/>
      <c r="E853" s="179"/>
      <c r="F853" s="244">
        <f t="shared" ca="1" si="26"/>
        <v>0</v>
      </c>
      <c r="G853" s="244">
        <f t="shared" ca="1" si="27"/>
        <v>0</v>
      </c>
    </row>
    <row r="854" spans="1:7" ht="15">
      <c r="A854" s="177" t="s">
        <v>11543</v>
      </c>
      <c r="B854" s="186" t="s">
        <v>11544</v>
      </c>
      <c r="C854" s="162">
        <v>10</v>
      </c>
      <c r="D854" s="179">
        <v>10</v>
      </c>
      <c r="E854" s="179">
        <v>10</v>
      </c>
      <c r="F854" s="244">
        <f t="shared" ca="1" si="26"/>
        <v>1</v>
      </c>
      <c r="G854" s="244">
        <f t="shared" ca="1" si="27"/>
        <v>1</v>
      </c>
    </row>
    <row r="855" spans="1:7" ht="15">
      <c r="A855" s="177" t="s">
        <v>11545</v>
      </c>
      <c r="B855" s="186" t="s">
        <v>10182</v>
      </c>
      <c r="C855" s="162"/>
      <c r="D855" s="179"/>
      <c r="E855" s="179"/>
      <c r="F855" s="244">
        <f t="shared" ca="1" si="26"/>
        <v>0</v>
      </c>
      <c r="G855" s="244">
        <f t="shared" ca="1" si="27"/>
        <v>0</v>
      </c>
    </row>
    <row r="856" spans="1:7" ht="15">
      <c r="A856" s="177" t="s">
        <v>11546</v>
      </c>
      <c r="B856" s="186" t="s">
        <v>10184</v>
      </c>
      <c r="C856" s="162"/>
      <c r="D856" s="179"/>
      <c r="E856" s="179"/>
      <c r="F856" s="244">
        <f t="shared" ca="1" si="26"/>
        <v>0</v>
      </c>
      <c r="G856" s="244">
        <f t="shared" ca="1" si="27"/>
        <v>0</v>
      </c>
    </row>
    <row r="857" spans="1:7" ht="15">
      <c r="A857" s="177" t="s">
        <v>11547</v>
      </c>
      <c r="B857" s="186" t="s">
        <v>10186</v>
      </c>
      <c r="C857" s="162"/>
      <c r="D857" s="179"/>
      <c r="E857" s="179"/>
      <c r="F857" s="244">
        <f t="shared" ca="1" si="26"/>
        <v>0</v>
      </c>
      <c r="G857" s="244">
        <f t="shared" ca="1" si="27"/>
        <v>0</v>
      </c>
    </row>
    <row r="858" spans="1:7" ht="15">
      <c r="A858" s="177" t="s">
        <v>11548</v>
      </c>
      <c r="B858" s="186" t="s">
        <v>11549</v>
      </c>
      <c r="C858" s="162"/>
      <c r="D858" s="179"/>
      <c r="E858" s="179"/>
      <c r="F858" s="244">
        <f t="shared" ca="1" si="26"/>
        <v>0</v>
      </c>
      <c r="G858" s="244">
        <f t="shared" ca="1" si="27"/>
        <v>0</v>
      </c>
    </row>
    <row r="859" spans="1:7" ht="15">
      <c r="A859" s="177" t="s">
        <v>11550</v>
      </c>
      <c r="B859" s="186" t="s">
        <v>11551</v>
      </c>
      <c r="C859" s="162"/>
      <c r="D859" s="179"/>
      <c r="E859" s="179"/>
      <c r="F859" s="244">
        <f t="shared" ca="1" si="26"/>
        <v>0</v>
      </c>
      <c r="G859" s="244">
        <f t="shared" ca="1" si="27"/>
        <v>0</v>
      </c>
    </row>
    <row r="860" spans="1:7" ht="15">
      <c r="A860" s="177" t="s">
        <v>11552</v>
      </c>
      <c r="B860" s="186" t="s">
        <v>11553</v>
      </c>
      <c r="C860" s="162"/>
      <c r="D860" s="179"/>
      <c r="E860" s="179"/>
      <c r="F860" s="244">
        <f t="shared" ca="1" si="26"/>
        <v>0</v>
      </c>
      <c r="G860" s="244">
        <f t="shared" ca="1" si="27"/>
        <v>0</v>
      </c>
    </row>
    <row r="861" spans="1:7" ht="15">
      <c r="A861" s="177" t="s">
        <v>11554</v>
      </c>
      <c r="B861" s="186" t="s">
        <v>11555</v>
      </c>
      <c r="C861" s="162"/>
      <c r="D861" s="179"/>
      <c r="E861" s="179"/>
      <c r="F861" s="244">
        <f t="shared" ca="1" si="26"/>
        <v>0</v>
      </c>
      <c r="G861" s="244">
        <f t="shared" ca="1" si="27"/>
        <v>0</v>
      </c>
    </row>
    <row r="862" spans="1:7" ht="15">
      <c r="A862" s="177" t="s">
        <v>11556</v>
      </c>
      <c r="B862" s="186" t="s">
        <v>11557</v>
      </c>
      <c r="C862" s="162"/>
      <c r="D862" s="179"/>
      <c r="E862" s="179"/>
      <c r="F862" s="244">
        <f t="shared" ca="1" si="26"/>
        <v>0</v>
      </c>
      <c r="G862" s="244">
        <f t="shared" ca="1" si="27"/>
        <v>0</v>
      </c>
    </row>
    <row r="863" spans="1:7" ht="15">
      <c r="A863" s="177" t="s">
        <v>11558</v>
      </c>
      <c r="B863" s="186" t="s">
        <v>11559</v>
      </c>
      <c r="C863" s="162"/>
      <c r="D863" s="179"/>
      <c r="E863" s="179"/>
      <c r="F863" s="244">
        <f t="shared" ca="1" si="26"/>
        <v>0</v>
      </c>
      <c r="G863" s="244">
        <f t="shared" ca="1" si="27"/>
        <v>0</v>
      </c>
    </row>
    <row r="864" spans="1:7" ht="15">
      <c r="A864" s="177" t="s">
        <v>11560</v>
      </c>
      <c r="B864" s="186" t="s">
        <v>10182</v>
      </c>
      <c r="C864" s="162"/>
      <c r="D864" s="179"/>
      <c r="E864" s="179"/>
      <c r="F864" s="244">
        <f t="shared" ca="1" si="26"/>
        <v>0</v>
      </c>
      <c r="G864" s="244">
        <f t="shared" ca="1" si="27"/>
        <v>0</v>
      </c>
    </row>
    <row r="865" spans="1:7" ht="15">
      <c r="A865" s="177" t="s">
        <v>11561</v>
      </c>
      <c r="B865" s="186" t="s">
        <v>10184</v>
      </c>
      <c r="C865" s="162"/>
      <c r="D865" s="179"/>
      <c r="E865" s="179"/>
      <c r="F865" s="244">
        <f t="shared" ca="1" si="26"/>
        <v>0</v>
      </c>
      <c r="G865" s="244">
        <f t="shared" ca="1" si="27"/>
        <v>0</v>
      </c>
    </row>
    <row r="866" spans="1:7" ht="15">
      <c r="A866" s="177" t="s">
        <v>11562</v>
      </c>
      <c r="B866" s="186" t="s">
        <v>10186</v>
      </c>
      <c r="C866" s="162"/>
      <c r="D866" s="179"/>
      <c r="E866" s="179"/>
      <c r="F866" s="244">
        <f t="shared" ca="1" si="26"/>
        <v>0</v>
      </c>
      <c r="G866" s="244">
        <f t="shared" ca="1" si="27"/>
        <v>0</v>
      </c>
    </row>
    <row r="867" spans="1:7" ht="15">
      <c r="A867" s="177" t="s">
        <v>11563</v>
      </c>
      <c r="B867" s="186" t="s">
        <v>11542</v>
      </c>
      <c r="C867" s="162"/>
      <c r="D867" s="179"/>
      <c r="E867" s="179"/>
      <c r="F867" s="244">
        <f t="shared" ca="1" si="26"/>
        <v>0</v>
      </c>
      <c r="G867" s="244">
        <f t="shared" ca="1" si="27"/>
        <v>0</v>
      </c>
    </row>
    <row r="868" spans="1:7" ht="15">
      <c r="A868" s="177" t="s">
        <v>11564</v>
      </c>
      <c r="B868" s="186" t="s">
        <v>11565</v>
      </c>
      <c r="C868" s="162"/>
      <c r="D868" s="179"/>
      <c r="E868" s="179"/>
      <c r="F868" s="244">
        <f t="shared" ca="1" si="26"/>
        <v>0</v>
      </c>
      <c r="G868" s="244">
        <f t="shared" ca="1" si="27"/>
        <v>0</v>
      </c>
    </row>
    <row r="869" spans="1:7" ht="15">
      <c r="A869" s="177" t="s">
        <v>11566</v>
      </c>
      <c r="B869" s="186" t="s">
        <v>11567</v>
      </c>
      <c r="C869" s="162"/>
      <c r="D869" s="179"/>
      <c r="E869" s="179"/>
      <c r="F869" s="244">
        <f t="shared" ca="1" si="26"/>
        <v>0</v>
      </c>
      <c r="G869" s="244">
        <f t="shared" ca="1" si="27"/>
        <v>0</v>
      </c>
    </row>
    <row r="870" spans="1:7" ht="15">
      <c r="A870" s="177" t="s">
        <v>11568</v>
      </c>
      <c r="B870" s="186" t="s">
        <v>11569</v>
      </c>
      <c r="C870" s="162"/>
      <c r="D870" s="179"/>
      <c r="E870" s="179"/>
      <c r="F870" s="244">
        <f t="shared" ca="1" si="26"/>
        <v>0</v>
      </c>
      <c r="G870" s="244">
        <f t="shared" ca="1" si="27"/>
        <v>0</v>
      </c>
    </row>
    <row r="871" spans="1:7" ht="15">
      <c r="A871" s="177" t="s">
        <v>11570</v>
      </c>
      <c r="B871" s="186" t="s">
        <v>10072</v>
      </c>
      <c r="C871" s="162">
        <v>2594</v>
      </c>
      <c r="D871" s="179">
        <v>1861</v>
      </c>
      <c r="E871" s="179">
        <v>2915</v>
      </c>
      <c r="F871" s="244">
        <f t="shared" ca="1" si="26"/>
        <v>1.1237471087124133</v>
      </c>
      <c r="G871" s="244">
        <f t="shared" ca="1" si="27"/>
        <v>1.5663621708758733</v>
      </c>
    </row>
    <row r="872" spans="1:7" ht="15">
      <c r="A872" s="177" t="s">
        <v>11571</v>
      </c>
      <c r="B872" s="186" t="s">
        <v>10182</v>
      </c>
      <c r="C872" s="162"/>
      <c r="D872" s="179"/>
      <c r="E872" s="179"/>
      <c r="F872" s="244">
        <f t="shared" ca="1" si="26"/>
        <v>0</v>
      </c>
      <c r="G872" s="244">
        <f t="shared" ca="1" si="27"/>
        <v>0</v>
      </c>
    </row>
    <row r="873" spans="1:7" ht="15">
      <c r="A873" s="177" t="s">
        <v>11572</v>
      </c>
      <c r="B873" s="186" t="s">
        <v>10184</v>
      </c>
      <c r="C873" s="162"/>
      <c r="D873" s="179"/>
      <c r="E873" s="179"/>
      <c r="F873" s="244">
        <f t="shared" ca="1" si="26"/>
        <v>0</v>
      </c>
      <c r="G873" s="244">
        <f t="shared" ca="1" si="27"/>
        <v>0</v>
      </c>
    </row>
    <row r="874" spans="1:7" ht="15">
      <c r="A874" s="177" t="s">
        <v>11573</v>
      </c>
      <c r="B874" s="186" t="s">
        <v>10186</v>
      </c>
      <c r="C874" s="162"/>
      <c r="D874" s="179"/>
      <c r="E874" s="179"/>
      <c r="F874" s="244">
        <f t="shared" ca="1" si="26"/>
        <v>0</v>
      </c>
      <c r="G874" s="244">
        <f t="shared" ca="1" si="27"/>
        <v>0</v>
      </c>
    </row>
    <row r="875" spans="1:7" ht="15">
      <c r="A875" s="177" t="s">
        <v>11574</v>
      </c>
      <c r="B875" s="186" t="s">
        <v>11575</v>
      </c>
      <c r="C875" s="162"/>
      <c r="D875" s="179"/>
      <c r="E875" s="179"/>
      <c r="F875" s="244">
        <f t="shared" ca="1" si="26"/>
        <v>0</v>
      </c>
      <c r="G875" s="244">
        <f t="shared" ca="1" si="27"/>
        <v>0</v>
      </c>
    </row>
    <row r="876" spans="1:7" ht="15">
      <c r="A876" s="177" t="s">
        <v>11576</v>
      </c>
      <c r="B876" s="186" t="s">
        <v>11577</v>
      </c>
      <c r="C876" s="162"/>
      <c r="D876" s="179"/>
      <c r="E876" s="179"/>
      <c r="F876" s="244">
        <f t="shared" ca="1" si="26"/>
        <v>0</v>
      </c>
      <c r="G876" s="244">
        <f t="shared" ca="1" si="27"/>
        <v>0</v>
      </c>
    </row>
    <row r="877" spans="1:7" ht="15">
      <c r="A877" s="177" t="s">
        <v>11578</v>
      </c>
      <c r="B877" s="186" t="s">
        <v>11579</v>
      </c>
      <c r="C877" s="162"/>
      <c r="D877" s="179"/>
      <c r="E877" s="179"/>
      <c r="F877" s="244">
        <f t="shared" ca="1" si="26"/>
        <v>0</v>
      </c>
      <c r="G877" s="244">
        <f t="shared" ca="1" si="27"/>
        <v>0</v>
      </c>
    </row>
    <row r="878" spans="1:7" ht="15">
      <c r="A878" s="177" t="s">
        <v>11580</v>
      </c>
      <c r="B878" s="186" t="s">
        <v>11581</v>
      </c>
      <c r="C878" s="162"/>
      <c r="D878" s="179"/>
      <c r="E878" s="179"/>
      <c r="F878" s="244">
        <f t="shared" ca="1" si="26"/>
        <v>0</v>
      </c>
      <c r="G878" s="244">
        <f t="shared" ca="1" si="27"/>
        <v>0</v>
      </c>
    </row>
    <row r="879" spans="1:7" ht="15">
      <c r="A879" s="177" t="s">
        <v>11582</v>
      </c>
      <c r="B879" s="186" t="s">
        <v>11583</v>
      </c>
      <c r="C879" s="162"/>
      <c r="D879" s="179"/>
      <c r="E879" s="179"/>
      <c r="F879" s="244">
        <f t="shared" ca="1" si="26"/>
        <v>0</v>
      </c>
      <c r="G879" s="244">
        <f t="shared" ca="1" si="27"/>
        <v>0</v>
      </c>
    </row>
    <row r="880" spans="1:7" ht="15">
      <c r="A880" s="177" t="s">
        <v>11584</v>
      </c>
      <c r="B880" s="186" t="s">
        <v>11585</v>
      </c>
      <c r="C880" s="162"/>
      <c r="D880" s="179"/>
      <c r="E880" s="179"/>
      <c r="F880" s="244">
        <f t="shared" ca="1" si="26"/>
        <v>0</v>
      </c>
      <c r="G880" s="244">
        <f t="shared" ca="1" si="27"/>
        <v>0</v>
      </c>
    </row>
    <row r="881" spans="1:7" ht="15">
      <c r="A881" s="177" t="s">
        <v>11586</v>
      </c>
      <c r="B881" s="186" t="s">
        <v>10182</v>
      </c>
      <c r="C881" s="162"/>
      <c r="D881" s="179"/>
      <c r="E881" s="179"/>
      <c r="F881" s="244">
        <f t="shared" ca="1" si="26"/>
        <v>0</v>
      </c>
      <c r="G881" s="244">
        <f t="shared" ca="1" si="27"/>
        <v>0</v>
      </c>
    </row>
    <row r="882" spans="1:7" ht="15">
      <c r="A882" s="177" t="s">
        <v>11587</v>
      </c>
      <c r="B882" s="186" t="s">
        <v>10184</v>
      </c>
      <c r="C882" s="162"/>
      <c r="D882" s="179"/>
      <c r="E882" s="179"/>
      <c r="F882" s="244">
        <f t="shared" ca="1" si="26"/>
        <v>0</v>
      </c>
      <c r="G882" s="244">
        <f t="shared" ca="1" si="27"/>
        <v>0</v>
      </c>
    </row>
    <row r="883" spans="1:7" ht="15">
      <c r="A883" s="177" t="s">
        <v>11588</v>
      </c>
      <c r="B883" s="186" t="s">
        <v>10186</v>
      </c>
      <c r="C883" s="162"/>
      <c r="D883" s="179"/>
      <c r="E883" s="179"/>
      <c r="F883" s="244">
        <f t="shared" ca="1" si="26"/>
        <v>0</v>
      </c>
      <c r="G883" s="244">
        <f t="shared" ca="1" si="27"/>
        <v>0</v>
      </c>
    </row>
    <row r="884" spans="1:7" ht="15">
      <c r="A884" s="177" t="s">
        <v>11589</v>
      </c>
      <c r="B884" s="186" t="s">
        <v>11590</v>
      </c>
      <c r="C884" s="162"/>
      <c r="D884" s="179"/>
      <c r="E884" s="179"/>
      <c r="F884" s="244">
        <f t="shared" ca="1" si="26"/>
        <v>0</v>
      </c>
      <c r="G884" s="244">
        <f t="shared" ca="1" si="27"/>
        <v>0</v>
      </c>
    </row>
    <row r="885" spans="1:7" ht="15">
      <c r="A885" s="177" t="s">
        <v>11591</v>
      </c>
      <c r="B885" s="186" t="s">
        <v>11592</v>
      </c>
      <c r="C885" s="162"/>
      <c r="D885" s="179"/>
      <c r="E885" s="179"/>
      <c r="F885" s="244">
        <f t="shared" ca="1" si="26"/>
        <v>0</v>
      </c>
      <c r="G885" s="244">
        <f t="shared" ca="1" si="27"/>
        <v>0</v>
      </c>
    </row>
    <row r="886" spans="1:7" ht="15">
      <c r="A886" s="177" t="s">
        <v>11593</v>
      </c>
      <c r="B886" s="186" t="s">
        <v>11594</v>
      </c>
      <c r="C886" s="162"/>
      <c r="D886" s="179"/>
      <c r="E886" s="179"/>
      <c r="F886" s="244">
        <f t="shared" ca="1" si="26"/>
        <v>0</v>
      </c>
      <c r="G886" s="244">
        <f t="shared" ca="1" si="27"/>
        <v>0</v>
      </c>
    </row>
    <row r="887" spans="1:7" ht="15">
      <c r="A887" s="177" t="s">
        <v>11595</v>
      </c>
      <c r="B887" s="186" t="s">
        <v>11596</v>
      </c>
      <c r="C887" s="162"/>
      <c r="D887" s="179"/>
      <c r="E887" s="179"/>
      <c r="F887" s="244">
        <f t="shared" ca="1" si="26"/>
        <v>0</v>
      </c>
      <c r="G887" s="244">
        <f t="shared" ca="1" si="27"/>
        <v>0</v>
      </c>
    </row>
    <row r="888" spans="1:7" ht="15">
      <c r="A888" s="177" t="s">
        <v>11597</v>
      </c>
      <c r="B888" s="186" t="s">
        <v>11598</v>
      </c>
      <c r="C888" s="162"/>
      <c r="D888" s="179"/>
      <c r="E888" s="179"/>
      <c r="F888" s="244">
        <f t="shared" ca="1" si="26"/>
        <v>0</v>
      </c>
      <c r="G888" s="244">
        <f t="shared" ca="1" si="27"/>
        <v>0</v>
      </c>
    </row>
    <row r="889" spans="1:7" ht="15">
      <c r="A889" s="177" t="s">
        <v>11599</v>
      </c>
      <c r="B889" s="186" t="s">
        <v>11600</v>
      </c>
      <c r="C889" s="162"/>
      <c r="D889" s="179"/>
      <c r="E889" s="179"/>
      <c r="F889" s="244">
        <f t="shared" ca="1" si="26"/>
        <v>0</v>
      </c>
      <c r="G889" s="244">
        <f t="shared" ca="1" si="27"/>
        <v>0</v>
      </c>
    </row>
    <row r="890" spans="1:7" ht="15">
      <c r="A890" s="177" t="s">
        <v>11601</v>
      </c>
      <c r="B890" s="186" t="s">
        <v>11602</v>
      </c>
      <c r="C890" s="162"/>
      <c r="D890" s="179"/>
      <c r="E890" s="179"/>
      <c r="F890" s="244">
        <f t="shared" ca="1" si="26"/>
        <v>0</v>
      </c>
      <c r="G890" s="244">
        <f t="shared" ca="1" si="27"/>
        <v>0</v>
      </c>
    </row>
    <row r="891" spans="1:7" ht="15">
      <c r="A891" s="177" t="s">
        <v>11603</v>
      </c>
      <c r="B891" s="186" t="s">
        <v>11604</v>
      </c>
      <c r="C891" s="162"/>
      <c r="D891" s="179"/>
      <c r="E891" s="179"/>
      <c r="F891" s="244">
        <f t="shared" ca="1" si="26"/>
        <v>0</v>
      </c>
      <c r="G891" s="244">
        <f t="shared" ca="1" si="27"/>
        <v>0</v>
      </c>
    </row>
    <row r="892" spans="1:7" ht="15">
      <c r="A892" s="177" t="s">
        <v>11605</v>
      </c>
      <c r="B892" s="186" t="s">
        <v>11606</v>
      </c>
      <c r="C892" s="162"/>
      <c r="D892" s="179"/>
      <c r="E892" s="179"/>
      <c r="F892" s="244">
        <f t="shared" ca="1" si="26"/>
        <v>0</v>
      </c>
      <c r="G892" s="244">
        <f t="shared" ca="1" si="27"/>
        <v>0</v>
      </c>
    </row>
    <row r="893" spans="1:7" ht="15">
      <c r="A893" s="177" t="s">
        <v>11607</v>
      </c>
      <c r="B893" s="186" t="s">
        <v>11608</v>
      </c>
      <c r="C893" s="162"/>
      <c r="D893" s="179"/>
      <c r="E893" s="179"/>
      <c r="F893" s="244">
        <f t="shared" ca="1" si="26"/>
        <v>0</v>
      </c>
      <c r="G893" s="244">
        <f t="shared" ca="1" si="27"/>
        <v>0</v>
      </c>
    </row>
    <row r="894" spans="1:7" ht="15">
      <c r="A894" s="177" t="s">
        <v>11609</v>
      </c>
      <c r="B894" s="186" t="s">
        <v>11610</v>
      </c>
      <c r="C894" s="162"/>
      <c r="D894" s="179"/>
      <c r="E894" s="179"/>
      <c r="F894" s="244">
        <f t="shared" ca="1" si="26"/>
        <v>0</v>
      </c>
      <c r="G894" s="244">
        <f t="shared" ca="1" si="27"/>
        <v>0</v>
      </c>
    </row>
    <row r="895" spans="1:7" ht="15">
      <c r="A895" s="177" t="s">
        <v>11611</v>
      </c>
      <c r="B895" s="186" t="s">
        <v>11612</v>
      </c>
      <c r="C895" s="162"/>
      <c r="D895" s="179">
        <v>11</v>
      </c>
      <c r="E895" s="179"/>
      <c r="F895" s="244">
        <f t="shared" ca="1" si="26"/>
        <v>0</v>
      </c>
      <c r="G895" s="244">
        <f t="shared" ca="1" si="27"/>
        <v>0</v>
      </c>
    </row>
    <row r="896" spans="1:7" ht="15">
      <c r="A896" s="177" t="s">
        <v>11613</v>
      </c>
      <c r="B896" s="186" t="s">
        <v>10182</v>
      </c>
      <c r="C896" s="162"/>
      <c r="D896" s="179"/>
      <c r="E896" s="179"/>
      <c r="F896" s="244">
        <f t="shared" ca="1" si="26"/>
        <v>0</v>
      </c>
      <c r="G896" s="244">
        <f t="shared" ca="1" si="27"/>
        <v>0</v>
      </c>
    </row>
    <row r="897" spans="1:7" ht="15">
      <c r="A897" s="177" t="s">
        <v>11614</v>
      </c>
      <c r="B897" s="186" t="s">
        <v>10184</v>
      </c>
      <c r="C897" s="162"/>
      <c r="D897" s="179"/>
      <c r="E897" s="179"/>
      <c r="F897" s="244">
        <f t="shared" ca="1" si="26"/>
        <v>0</v>
      </c>
      <c r="G897" s="244">
        <f t="shared" ca="1" si="27"/>
        <v>0</v>
      </c>
    </row>
    <row r="898" spans="1:7" ht="15">
      <c r="A898" s="177" t="s">
        <v>11615</v>
      </c>
      <c r="B898" s="186" t="s">
        <v>10186</v>
      </c>
      <c r="C898" s="162"/>
      <c r="D898" s="179"/>
      <c r="E898" s="179"/>
      <c r="F898" s="244">
        <f t="shared" ca="1" si="26"/>
        <v>0</v>
      </c>
      <c r="G898" s="244">
        <f t="shared" ca="1" si="27"/>
        <v>0</v>
      </c>
    </row>
    <row r="899" spans="1:7" ht="15">
      <c r="A899" s="177" t="s">
        <v>11616</v>
      </c>
      <c r="B899" s="186" t="s">
        <v>11617</v>
      </c>
      <c r="C899" s="162"/>
      <c r="D899" s="179"/>
      <c r="E899" s="179"/>
      <c r="F899" s="244">
        <f t="shared" ca="1" si="26"/>
        <v>0</v>
      </c>
      <c r="G899" s="244">
        <f t="shared" ca="1" si="27"/>
        <v>0</v>
      </c>
    </row>
    <row r="900" spans="1:7" ht="15">
      <c r="A900" s="177" t="s">
        <v>11618</v>
      </c>
      <c r="B900" s="186" t="s">
        <v>10182</v>
      </c>
      <c r="C900" s="162">
        <v>2</v>
      </c>
      <c r="D900" s="179">
        <v>2</v>
      </c>
      <c r="E900" s="179">
        <v>2.4</v>
      </c>
      <c r="F900" s="244">
        <f t="shared" ca="1" si="26"/>
        <v>1.2</v>
      </c>
      <c r="G900" s="244">
        <f t="shared" ca="1" si="27"/>
        <v>1.2</v>
      </c>
    </row>
    <row r="901" spans="1:7" ht="15">
      <c r="A901" s="177" t="s">
        <v>11619</v>
      </c>
      <c r="B901" s="186" t="s">
        <v>10184</v>
      </c>
      <c r="C901" s="162"/>
      <c r="D901" s="179"/>
      <c r="E901" s="179"/>
      <c r="F901" s="244">
        <f t="shared" ca="1" si="26"/>
        <v>0</v>
      </c>
      <c r="G901" s="244">
        <f t="shared" ca="1" si="27"/>
        <v>0</v>
      </c>
    </row>
    <row r="902" spans="1:7" ht="15">
      <c r="A902" s="177" t="s">
        <v>11620</v>
      </c>
      <c r="B902" s="186" t="s">
        <v>10186</v>
      </c>
      <c r="C902" s="162"/>
      <c r="D902" s="179"/>
      <c r="E902" s="179"/>
      <c r="F902" s="244">
        <f t="shared" ca="1" si="26"/>
        <v>0</v>
      </c>
      <c r="G902" s="244">
        <f t="shared" ca="1" si="27"/>
        <v>0</v>
      </c>
    </row>
    <row r="903" spans="1:7" ht="15">
      <c r="A903" s="177" t="s">
        <v>11621</v>
      </c>
      <c r="B903" s="186" t="s">
        <v>11622</v>
      </c>
      <c r="C903" s="162"/>
      <c r="D903" s="179"/>
      <c r="E903" s="179"/>
      <c r="F903" s="244">
        <f t="shared" ca="1" si="26"/>
        <v>0</v>
      </c>
      <c r="G903" s="244">
        <f t="shared" ca="1" si="27"/>
        <v>0</v>
      </c>
    </row>
    <row r="904" spans="1:7" ht="15">
      <c r="A904" s="177" t="s">
        <v>11623</v>
      </c>
      <c r="B904" s="186" t="s">
        <v>11624</v>
      </c>
      <c r="C904" s="162"/>
      <c r="D904" s="179"/>
      <c r="E904" s="179"/>
      <c r="F904" s="244">
        <f t="shared" ca="1" si="26"/>
        <v>0</v>
      </c>
      <c r="G904" s="244">
        <f t="shared" ca="1" si="27"/>
        <v>0</v>
      </c>
    </row>
    <row r="905" spans="1:7" ht="15">
      <c r="A905" s="177" t="s">
        <v>11625</v>
      </c>
      <c r="B905" s="186" t="s">
        <v>11626</v>
      </c>
      <c r="C905" s="162"/>
      <c r="D905" s="179"/>
      <c r="E905" s="179"/>
      <c r="F905" s="244">
        <f t="shared" ca="1" si="26"/>
        <v>0</v>
      </c>
      <c r="G905" s="244">
        <f t="shared" ca="1" si="27"/>
        <v>0</v>
      </c>
    </row>
    <row r="906" spans="1:7" ht="15">
      <c r="A906" s="177" t="s">
        <v>11627</v>
      </c>
      <c r="B906" s="186" t="s">
        <v>11628</v>
      </c>
      <c r="C906" s="162"/>
      <c r="D906" s="179"/>
      <c r="E906" s="179"/>
      <c r="F906" s="244">
        <f t="shared" ref="F906:F969" ca="1" si="28">IFERROR(OFFSET(F906,0,-1)/OFFSET(F906,0,-3),)</f>
        <v>0</v>
      </c>
      <c r="G906" s="244">
        <f t="shared" ref="G906:G969" ca="1" si="29">IFERROR(OFFSET(F906,0,-1)/OFFSET(F906,0,-2),)</f>
        <v>0</v>
      </c>
    </row>
    <row r="907" spans="1:7" ht="15">
      <c r="A907" s="177" t="s">
        <v>11629</v>
      </c>
      <c r="B907" s="186" t="s">
        <v>11630</v>
      </c>
      <c r="C907" s="162"/>
      <c r="D907" s="179"/>
      <c r="E907" s="179"/>
      <c r="F907" s="244">
        <f t="shared" ca="1" si="28"/>
        <v>0</v>
      </c>
      <c r="G907" s="244">
        <f t="shared" ca="1" si="29"/>
        <v>0</v>
      </c>
    </row>
    <row r="908" spans="1:7" ht="15">
      <c r="A908" s="177" t="s">
        <v>11631</v>
      </c>
      <c r="B908" s="186" t="s">
        <v>10200</v>
      </c>
      <c r="C908" s="162"/>
      <c r="D908" s="179"/>
      <c r="E908" s="179"/>
      <c r="F908" s="244">
        <f t="shared" ca="1" si="28"/>
        <v>0</v>
      </c>
      <c r="G908" s="244">
        <f t="shared" ca="1" si="29"/>
        <v>0</v>
      </c>
    </row>
    <row r="909" spans="1:7" ht="15">
      <c r="A909" s="177" t="s">
        <v>11632</v>
      </c>
      <c r="B909" s="186" t="s">
        <v>13516</v>
      </c>
      <c r="C909" s="162"/>
      <c r="D909" s="179"/>
      <c r="E909" s="179"/>
      <c r="F909" s="244">
        <f t="shared" ca="1" si="28"/>
        <v>0</v>
      </c>
      <c r="G909" s="244">
        <f t="shared" ca="1" si="29"/>
        <v>0</v>
      </c>
    </row>
    <row r="910" spans="1:7" ht="15">
      <c r="A910" s="177" t="s">
        <v>11633</v>
      </c>
      <c r="B910" s="186" t="s">
        <v>10182</v>
      </c>
      <c r="C910" s="162"/>
      <c r="D910" s="179"/>
      <c r="E910" s="179"/>
      <c r="F910" s="244">
        <f t="shared" ca="1" si="28"/>
        <v>0</v>
      </c>
      <c r="G910" s="244">
        <f t="shared" ca="1" si="29"/>
        <v>0</v>
      </c>
    </row>
    <row r="911" spans="1:7" ht="15">
      <c r="A911" s="177" t="s">
        <v>11634</v>
      </c>
      <c r="B911" s="186" t="s">
        <v>10184</v>
      </c>
      <c r="C911" s="162"/>
      <c r="D911" s="179"/>
      <c r="E911" s="179"/>
      <c r="F911" s="244">
        <f t="shared" ca="1" si="28"/>
        <v>0</v>
      </c>
      <c r="G911" s="244">
        <f t="shared" ca="1" si="29"/>
        <v>0</v>
      </c>
    </row>
    <row r="912" spans="1:7" ht="15">
      <c r="A912" s="177" t="s">
        <v>11635</v>
      </c>
      <c r="B912" s="186" t="s">
        <v>10186</v>
      </c>
      <c r="C912" s="162"/>
      <c r="D912" s="179"/>
      <c r="E912" s="179"/>
      <c r="F912" s="244">
        <f t="shared" ca="1" si="28"/>
        <v>0</v>
      </c>
      <c r="G912" s="244">
        <f t="shared" ca="1" si="29"/>
        <v>0</v>
      </c>
    </row>
    <row r="913" spans="1:7" ht="15">
      <c r="A913" s="177" t="s">
        <v>11636</v>
      </c>
      <c r="B913" s="186" t="s">
        <v>11637</v>
      </c>
      <c r="C913" s="162"/>
      <c r="D913" s="179"/>
      <c r="E913" s="179"/>
      <c r="F913" s="244">
        <f t="shared" ca="1" si="28"/>
        <v>0</v>
      </c>
      <c r="G913" s="244">
        <f t="shared" ca="1" si="29"/>
        <v>0</v>
      </c>
    </row>
    <row r="914" spans="1:7" ht="15">
      <c r="A914" s="177" t="s">
        <v>11638</v>
      </c>
      <c r="B914" s="186" t="s">
        <v>11639</v>
      </c>
      <c r="C914" s="162"/>
      <c r="D914" s="179"/>
      <c r="E914" s="179"/>
      <c r="F914" s="244">
        <f t="shared" ca="1" si="28"/>
        <v>0</v>
      </c>
      <c r="G914" s="244">
        <f t="shared" ca="1" si="29"/>
        <v>0</v>
      </c>
    </row>
    <row r="915" spans="1:7" ht="15">
      <c r="A915" s="177" t="s">
        <v>11640</v>
      </c>
      <c r="B915" s="186" t="s">
        <v>10182</v>
      </c>
      <c r="C915" s="162"/>
      <c r="D915" s="179"/>
      <c r="E915" s="179"/>
      <c r="F915" s="244">
        <f t="shared" ca="1" si="28"/>
        <v>0</v>
      </c>
      <c r="G915" s="244">
        <f t="shared" ca="1" si="29"/>
        <v>0</v>
      </c>
    </row>
    <row r="916" spans="1:7" ht="15">
      <c r="A916" s="177" t="s">
        <v>11641</v>
      </c>
      <c r="B916" s="186" t="s">
        <v>10184</v>
      </c>
      <c r="C916" s="162"/>
      <c r="D916" s="179"/>
      <c r="E916" s="179"/>
      <c r="F916" s="244">
        <f t="shared" ca="1" si="28"/>
        <v>0</v>
      </c>
      <c r="G916" s="244">
        <f t="shared" ca="1" si="29"/>
        <v>0</v>
      </c>
    </row>
    <row r="917" spans="1:7" ht="15">
      <c r="A917" s="177" t="s">
        <v>11642</v>
      </c>
      <c r="B917" s="186" t="s">
        <v>10186</v>
      </c>
      <c r="C917" s="162"/>
      <c r="D917" s="179"/>
      <c r="E917" s="179"/>
      <c r="F917" s="244">
        <f t="shared" ca="1" si="28"/>
        <v>0</v>
      </c>
      <c r="G917" s="244">
        <f t="shared" ca="1" si="29"/>
        <v>0</v>
      </c>
    </row>
    <row r="918" spans="1:7" ht="15">
      <c r="A918" s="177" t="s">
        <v>11643</v>
      </c>
      <c r="B918" s="186" t="s">
        <v>11644</v>
      </c>
      <c r="C918" s="162"/>
      <c r="D918" s="179"/>
      <c r="E918" s="179"/>
      <c r="F918" s="244">
        <f t="shared" ca="1" si="28"/>
        <v>0</v>
      </c>
      <c r="G918" s="244">
        <f t="shared" ca="1" si="29"/>
        <v>0</v>
      </c>
    </row>
    <row r="919" spans="1:7" ht="15">
      <c r="A919" s="177" t="s">
        <v>11645</v>
      </c>
      <c r="B919" s="186" t="s">
        <v>11646</v>
      </c>
      <c r="C919" s="162"/>
      <c r="D919" s="179">
        <v>258</v>
      </c>
      <c r="E919" s="179"/>
      <c r="F919" s="244">
        <f t="shared" ca="1" si="28"/>
        <v>0</v>
      </c>
      <c r="G919" s="244">
        <f t="shared" ca="1" si="29"/>
        <v>0</v>
      </c>
    </row>
    <row r="920" spans="1:7" ht="15">
      <c r="A920" s="177" t="s">
        <v>11647</v>
      </c>
      <c r="B920" s="186" t="s">
        <v>11648</v>
      </c>
      <c r="C920" s="162"/>
      <c r="D920" s="179"/>
      <c r="E920" s="179"/>
      <c r="F920" s="244">
        <f t="shared" ca="1" si="28"/>
        <v>0</v>
      </c>
      <c r="G920" s="244">
        <f t="shared" ca="1" si="29"/>
        <v>0</v>
      </c>
    </row>
    <row r="921" spans="1:7" ht="15">
      <c r="A921" s="177" t="s">
        <v>11649</v>
      </c>
      <c r="B921" s="186" t="s">
        <v>11650</v>
      </c>
      <c r="C921" s="162">
        <v>500</v>
      </c>
      <c r="D921" s="179">
        <v>2500</v>
      </c>
      <c r="E921" s="179"/>
      <c r="F921" s="244">
        <f t="shared" ca="1" si="28"/>
        <v>0</v>
      </c>
      <c r="G921" s="244">
        <f t="shared" ca="1" si="29"/>
        <v>0</v>
      </c>
    </row>
    <row r="922" spans="1:7" ht="15">
      <c r="A922" s="177" t="s">
        <v>11651</v>
      </c>
      <c r="B922" s="186" t="s">
        <v>11652</v>
      </c>
      <c r="C922" s="162"/>
      <c r="D922" s="179"/>
      <c r="E922" s="179"/>
      <c r="F922" s="244">
        <f t="shared" ca="1" si="28"/>
        <v>0</v>
      </c>
      <c r="G922" s="244">
        <f t="shared" ca="1" si="29"/>
        <v>0</v>
      </c>
    </row>
    <row r="923" spans="1:7" ht="15">
      <c r="A923" s="177" t="s">
        <v>11653</v>
      </c>
      <c r="B923" s="186" t="s">
        <v>11654</v>
      </c>
      <c r="C923" s="162"/>
      <c r="D923" s="179"/>
      <c r="E923" s="179"/>
      <c r="F923" s="244">
        <f t="shared" ca="1" si="28"/>
        <v>0</v>
      </c>
      <c r="G923" s="244">
        <f t="shared" ca="1" si="29"/>
        <v>0</v>
      </c>
    </row>
    <row r="924" spans="1:7" ht="15">
      <c r="A924" s="177" t="s">
        <v>11655</v>
      </c>
      <c r="B924" s="186" t="s">
        <v>11656</v>
      </c>
      <c r="C924" s="162"/>
      <c r="D924" s="179"/>
      <c r="E924" s="179"/>
      <c r="F924" s="244">
        <f t="shared" ca="1" si="28"/>
        <v>0</v>
      </c>
      <c r="G924" s="244">
        <f t="shared" ca="1" si="29"/>
        <v>0</v>
      </c>
    </row>
    <row r="925" spans="1:7" ht="15">
      <c r="A925" s="177" t="s">
        <v>11657</v>
      </c>
      <c r="B925" s="187" t="s">
        <v>11658</v>
      </c>
      <c r="C925" s="162"/>
      <c r="D925" s="179"/>
      <c r="E925" s="179"/>
      <c r="F925" s="244">
        <f t="shared" ca="1" si="28"/>
        <v>0</v>
      </c>
      <c r="G925" s="244">
        <f t="shared" ca="1" si="29"/>
        <v>0</v>
      </c>
    </row>
    <row r="926" spans="1:7" ht="15">
      <c r="A926" s="177" t="s">
        <v>11659</v>
      </c>
      <c r="B926" s="186" t="s">
        <v>10087</v>
      </c>
      <c r="C926" s="162"/>
      <c r="D926" s="179">
        <v>5</v>
      </c>
      <c r="E926" s="179"/>
      <c r="F926" s="244">
        <f t="shared" ca="1" si="28"/>
        <v>0</v>
      </c>
      <c r="G926" s="244">
        <f t="shared" ca="1" si="29"/>
        <v>0</v>
      </c>
    </row>
    <row r="927" spans="1:7" ht="15">
      <c r="A927" s="177" t="s">
        <v>11660</v>
      </c>
      <c r="B927" s="186" t="s">
        <v>10182</v>
      </c>
      <c r="C927" s="162">
        <v>69</v>
      </c>
      <c r="D927" s="179">
        <v>75</v>
      </c>
      <c r="E927" s="179">
        <v>74</v>
      </c>
      <c r="F927" s="244">
        <f t="shared" ca="1" si="28"/>
        <v>1.0724637681159421</v>
      </c>
      <c r="G927" s="244">
        <f t="shared" ca="1" si="29"/>
        <v>0.98666666666666669</v>
      </c>
    </row>
    <row r="928" spans="1:7" ht="15">
      <c r="A928" s="177" t="s">
        <v>11661</v>
      </c>
      <c r="B928" s="186" t="s">
        <v>10184</v>
      </c>
      <c r="C928" s="162"/>
      <c r="D928" s="179"/>
      <c r="E928" s="179"/>
      <c r="F928" s="244">
        <f t="shared" ca="1" si="28"/>
        <v>0</v>
      </c>
      <c r="G928" s="244">
        <f t="shared" ca="1" si="29"/>
        <v>0</v>
      </c>
    </row>
    <row r="929" spans="1:7" ht="15">
      <c r="A929" s="177" t="s">
        <v>11662</v>
      </c>
      <c r="B929" s="186" t="s">
        <v>10186</v>
      </c>
      <c r="C929" s="162"/>
      <c r="D929" s="179"/>
      <c r="E929" s="179"/>
      <c r="F929" s="244">
        <f t="shared" ca="1" si="28"/>
        <v>0</v>
      </c>
      <c r="G929" s="244">
        <f t="shared" ca="1" si="29"/>
        <v>0</v>
      </c>
    </row>
    <row r="930" spans="1:7" ht="15">
      <c r="A930" s="177" t="s">
        <v>11663</v>
      </c>
      <c r="B930" s="186" t="s">
        <v>11664</v>
      </c>
      <c r="C930" s="162"/>
      <c r="D930" s="179"/>
      <c r="E930" s="179"/>
      <c r="F930" s="244">
        <f t="shared" ca="1" si="28"/>
        <v>0</v>
      </c>
      <c r="G930" s="244">
        <f t="shared" ca="1" si="29"/>
        <v>0</v>
      </c>
    </row>
    <row r="931" spans="1:7" ht="15">
      <c r="A931" s="177" t="s">
        <v>11665</v>
      </c>
      <c r="B931" s="186" t="s">
        <v>11666</v>
      </c>
      <c r="C931" s="162"/>
      <c r="D931" s="179"/>
      <c r="E931" s="179"/>
      <c r="F931" s="244">
        <f t="shared" ca="1" si="28"/>
        <v>0</v>
      </c>
      <c r="G931" s="244">
        <f t="shared" ca="1" si="29"/>
        <v>0</v>
      </c>
    </row>
    <row r="932" spans="1:7" ht="15">
      <c r="A932" s="177" t="s">
        <v>11667</v>
      </c>
      <c r="B932" s="186" t="s">
        <v>11668</v>
      </c>
      <c r="C932" s="162"/>
      <c r="D932" s="179"/>
      <c r="E932" s="179"/>
      <c r="F932" s="244">
        <f t="shared" ca="1" si="28"/>
        <v>0</v>
      </c>
      <c r="G932" s="244">
        <f t="shared" ca="1" si="29"/>
        <v>0</v>
      </c>
    </row>
    <row r="933" spans="1:7" ht="15">
      <c r="A933" s="177" t="s">
        <v>11669</v>
      </c>
      <c r="B933" s="186" t="s">
        <v>11670</v>
      </c>
      <c r="C933" s="162"/>
      <c r="D933" s="179">
        <v>48</v>
      </c>
      <c r="E933" s="179"/>
      <c r="F933" s="244">
        <f t="shared" ca="1" si="28"/>
        <v>0</v>
      </c>
      <c r="G933" s="244">
        <f t="shared" ca="1" si="29"/>
        <v>0</v>
      </c>
    </row>
    <row r="934" spans="1:7" ht="15">
      <c r="A934" s="177" t="s">
        <v>11671</v>
      </c>
      <c r="B934" s="186" t="s">
        <v>10200</v>
      </c>
      <c r="C934" s="162"/>
      <c r="D934" s="179"/>
      <c r="E934" s="179"/>
      <c r="F934" s="244">
        <f t="shared" ca="1" si="28"/>
        <v>0</v>
      </c>
      <c r="G934" s="244">
        <f t="shared" ca="1" si="29"/>
        <v>0</v>
      </c>
    </row>
    <row r="935" spans="1:7" ht="15">
      <c r="A935" s="177" t="s">
        <v>11672</v>
      </c>
      <c r="B935" s="186" t="s">
        <v>11673</v>
      </c>
      <c r="C935" s="162">
        <v>632</v>
      </c>
      <c r="D935" s="179">
        <v>410</v>
      </c>
      <c r="E935" s="179">
        <v>92</v>
      </c>
      <c r="F935" s="244">
        <f t="shared" ca="1" si="28"/>
        <v>0.14556962025316456</v>
      </c>
      <c r="G935" s="244">
        <f t="shared" ca="1" si="29"/>
        <v>0.22439024390243903</v>
      </c>
    </row>
    <row r="936" spans="1:7" ht="15">
      <c r="A936" s="177" t="s">
        <v>11674</v>
      </c>
      <c r="B936" s="186" t="s">
        <v>10182</v>
      </c>
      <c r="C936" s="162"/>
      <c r="D936" s="179"/>
      <c r="E936" s="179"/>
      <c r="F936" s="244">
        <f t="shared" ca="1" si="28"/>
        <v>0</v>
      </c>
      <c r="G936" s="244">
        <f t="shared" ca="1" si="29"/>
        <v>0</v>
      </c>
    </row>
    <row r="937" spans="1:7" ht="15">
      <c r="A937" s="177" t="s">
        <v>11675</v>
      </c>
      <c r="B937" s="186" t="s">
        <v>10184</v>
      </c>
      <c r="C937" s="162"/>
      <c r="D937" s="179"/>
      <c r="E937" s="179"/>
      <c r="F937" s="244">
        <f t="shared" ca="1" si="28"/>
        <v>0</v>
      </c>
      <c r="G937" s="244">
        <f t="shared" ca="1" si="29"/>
        <v>0</v>
      </c>
    </row>
    <row r="938" spans="1:7" ht="15">
      <c r="A938" s="177" t="s">
        <v>11676</v>
      </c>
      <c r="B938" s="186" t="s">
        <v>10186</v>
      </c>
      <c r="C938" s="162"/>
      <c r="D938" s="179"/>
      <c r="E938" s="179"/>
      <c r="F938" s="244">
        <f t="shared" ca="1" si="28"/>
        <v>0</v>
      </c>
      <c r="G938" s="244">
        <f t="shared" ca="1" si="29"/>
        <v>0</v>
      </c>
    </row>
    <row r="939" spans="1:7" ht="15">
      <c r="A939" s="177" t="s">
        <v>11677</v>
      </c>
      <c r="B939" s="186" t="s">
        <v>11678</v>
      </c>
      <c r="C939" s="162"/>
      <c r="D939" s="179"/>
      <c r="E939" s="179"/>
      <c r="F939" s="244">
        <f t="shared" ca="1" si="28"/>
        <v>0</v>
      </c>
      <c r="G939" s="244">
        <f t="shared" ca="1" si="29"/>
        <v>0</v>
      </c>
    </row>
    <row r="940" spans="1:7" ht="15">
      <c r="A940" s="177" t="s">
        <v>11679</v>
      </c>
      <c r="B940" s="186" t="s">
        <v>11680</v>
      </c>
      <c r="C940" s="162">
        <v>48</v>
      </c>
      <c r="D940" s="179">
        <v>3</v>
      </c>
      <c r="E940" s="179">
        <v>40</v>
      </c>
      <c r="F940" s="244">
        <f t="shared" ca="1" si="28"/>
        <v>0.83333333333333337</v>
      </c>
      <c r="G940" s="244">
        <f t="shared" ca="1" si="29"/>
        <v>13.333333333333334</v>
      </c>
    </row>
    <row r="941" spans="1:7" ht="15">
      <c r="A941" s="177" t="s">
        <v>11681</v>
      </c>
      <c r="B941" s="186" t="s">
        <v>11682</v>
      </c>
      <c r="C941" s="162"/>
      <c r="D941" s="179"/>
      <c r="E941" s="179"/>
      <c r="F941" s="244">
        <f t="shared" ca="1" si="28"/>
        <v>0</v>
      </c>
      <c r="G941" s="244">
        <f t="shared" ca="1" si="29"/>
        <v>0</v>
      </c>
    </row>
    <row r="942" spans="1:7" ht="15">
      <c r="A942" s="177" t="s">
        <v>11683</v>
      </c>
      <c r="B942" s="186" t="s">
        <v>10095</v>
      </c>
      <c r="C942" s="162">
        <v>40</v>
      </c>
      <c r="D942" s="179">
        <v>6</v>
      </c>
      <c r="E942" s="179">
        <v>34</v>
      </c>
      <c r="F942" s="244">
        <f t="shared" ca="1" si="28"/>
        <v>0.85</v>
      </c>
      <c r="G942" s="244">
        <f t="shared" ca="1" si="29"/>
        <v>5.666666666666667</v>
      </c>
    </row>
    <row r="943" spans="1:7" ht="15">
      <c r="A943" s="177" t="s">
        <v>11684</v>
      </c>
      <c r="B943" s="186" t="s">
        <v>10182</v>
      </c>
      <c r="C943" s="162"/>
      <c r="D943" s="179"/>
      <c r="E943" s="179"/>
      <c r="F943" s="244">
        <f t="shared" ca="1" si="28"/>
        <v>0</v>
      </c>
      <c r="G943" s="244">
        <f t="shared" ca="1" si="29"/>
        <v>0</v>
      </c>
    </row>
    <row r="944" spans="1:7" ht="15">
      <c r="A944" s="177" t="s">
        <v>11685</v>
      </c>
      <c r="B944" s="186" t="s">
        <v>10184</v>
      </c>
      <c r="C944" s="162"/>
      <c r="D944" s="179"/>
      <c r="E944" s="179"/>
      <c r="F944" s="244">
        <f t="shared" ca="1" si="28"/>
        <v>0</v>
      </c>
      <c r="G944" s="244">
        <f t="shared" ca="1" si="29"/>
        <v>0</v>
      </c>
    </row>
    <row r="945" spans="1:7" ht="15">
      <c r="A945" s="177" t="s">
        <v>11686</v>
      </c>
      <c r="B945" s="186" t="s">
        <v>10186</v>
      </c>
      <c r="C945" s="162"/>
      <c r="D945" s="179"/>
      <c r="E945" s="179"/>
      <c r="F945" s="244">
        <f t="shared" ca="1" si="28"/>
        <v>0</v>
      </c>
      <c r="G945" s="244">
        <f t="shared" ca="1" si="29"/>
        <v>0</v>
      </c>
    </row>
    <row r="946" spans="1:7" ht="15">
      <c r="A946" s="177" t="s">
        <v>11687</v>
      </c>
      <c r="B946" s="186" t="s">
        <v>11688</v>
      </c>
      <c r="C946" s="162"/>
      <c r="D946" s="179"/>
      <c r="E946" s="179"/>
      <c r="F946" s="244">
        <f t="shared" ca="1" si="28"/>
        <v>0</v>
      </c>
      <c r="G946" s="244">
        <f t="shared" ca="1" si="29"/>
        <v>0</v>
      </c>
    </row>
    <row r="947" spans="1:7" ht="15">
      <c r="A947" s="177" t="s">
        <v>11689</v>
      </c>
      <c r="B947" s="186" t="s">
        <v>10200</v>
      </c>
      <c r="C947" s="162"/>
      <c r="D947" s="179"/>
      <c r="E947" s="179"/>
      <c r="F947" s="244">
        <f t="shared" ca="1" si="28"/>
        <v>0</v>
      </c>
      <c r="G947" s="244">
        <f t="shared" ca="1" si="29"/>
        <v>0</v>
      </c>
    </row>
    <row r="948" spans="1:7" ht="15">
      <c r="A948" s="177" t="s">
        <v>11690</v>
      </c>
      <c r="B948" s="186" t="s">
        <v>11691</v>
      </c>
      <c r="C948" s="162"/>
      <c r="D948" s="179"/>
      <c r="E948" s="179"/>
      <c r="F948" s="244">
        <f t="shared" ca="1" si="28"/>
        <v>0</v>
      </c>
      <c r="G948" s="244">
        <f t="shared" ca="1" si="29"/>
        <v>0</v>
      </c>
    </row>
    <row r="949" spans="1:7" ht="15">
      <c r="A949" s="177" t="s">
        <v>11692</v>
      </c>
      <c r="B949" s="186" t="s">
        <v>11693</v>
      </c>
      <c r="C949" s="162"/>
      <c r="D949" s="179"/>
      <c r="E949" s="179"/>
      <c r="F949" s="244">
        <f t="shared" ca="1" si="28"/>
        <v>0</v>
      </c>
      <c r="G949" s="244">
        <f t="shared" ca="1" si="29"/>
        <v>0</v>
      </c>
    </row>
    <row r="950" spans="1:7" ht="15">
      <c r="A950" s="177" t="s">
        <v>11694</v>
      </c>
      <c r="B950" s="186" t="s">
        <v>11695</v>
      </c>
      <c r="C950" s="162"/>
      <c r="D950" s="179"/>
      <c r="E950" s="179"/>
      <c r="F950" s="244">
        <f t="shared" ca="1" si="28"/>
        <v>0</v>
      </c>
      <c r="G950" s="244">
        <f t="shared" ca="1" si="29"/>
        <v>0</v>
      </c>
    </row>
    <row r="951" spans="1:7" ht="15">
      <c r="A951" s="177" t="s">
        <v>11696</v>
      </c>
      <c r="B951" s="186" t="s">
        <v>11697</v>
      </c>
      <c r="C951" s="162"/>
      <c r="D951" s="179"/>
      <c r="E951" s="179"/>
      <c r="F951" s="244">
        <f t="shared" ca="1" si="28"/>
        <v>0</v>
      </c>
      <c r="G951" s="244">
        <f t="shared" ca="1" si="29"/>
        <v>0</v>
      </c>
    </row>
    <row r="952" spans="1:7" ht="15">
      <c r="A952" s="177" t="s">
        <v>11698</v>
      </c>
      <c r="B952" s="186" t="s">
        <v>11699</v>
      </c>
      <c r="C952" s="162"/>
      <c r="D952" s="179"/>
      <c r="E952" s="179"/>
      <c r="F952" s="244">
        <f t="shared" ca="1" si="28"/>
        <v>0</v>
      </c>
      <c r="G952" s="244">
        <f t="shared" ca="1" si="29"/>
        <v>0</v>
      </c>
    </row>
    <row r="953" spans="1:7" ht="15">
      <c r="A953" s="177" t="s">
        <v>11700</v>
      </c>
      <c r="B953" s="186" t="s">
        <v>11701</v>
      </c>
      <c r="C953" s="162"/>
      <c r="D953" s="179"/>
      <c r="E953" s="179"/>
      <c r="F953" s="244">
        <f t="shared" ca="1" si="28"/>
        <v>0</v>
      </c>
      <c r="G953" s="244">
        <f t="shared" ca="1" si="29"/>
        <v>0</v>
      </c>
    </row>
    <row r="954" spans="1:7" ht="15">
      <c r="A954" s="177" t="s">
        <v>11702</v>
      </c>
      <c r="B954" s="186" t="s">
        <v>11703</v>
      </c>
      <c r="C954" s="162"/>
      <c r="D954" s="179"/>
      <c r="E954" s="179"/>
      <c r="F954" s="244">
        <f t="shared" ca="1" si="28"/>
        <v>0</v>
      </c>
      <c r="G954" s="244">
        <f t="shared" ca="1" si="29"/>
        <v>0</v>
      </c>
    </row>
    <row r="955" spans="1:7" ht="15">
      <c r="A955" s="177" t="s">
        <v>11704</v>
      </c>
      <c r="B955" s="186" t="s">
        <v>11705</v>
      </c>
      <c r="C955" s="162"/>
      <c r="D955" s="179"/>
      <c r="E955" s="179"/>
      <c r="F955" s="244">
        <f t="shared" ca="1" si="28"/>
        <v>0</v>
      </c>
      <c r="G955" s="244">
        <f t="shared" ca="1" si="29"/>
        <v>0</v>
      </c>
    </row>
    <row r="956" spans="1:7" ht="15">
      <c r="A956" s="177" t="s">
        <v>11706</v>
      </c>
      <c r="B956" s="186" t="s">
        <v>11707</v>
      </c>
      <c r="C956" s="162"/>
      <c r="D956" s="179"/>
      <c r="E956" s="179"/>
      <c r="F956" s="244">
        <f t="shared" ca="1" si="28"/>
        <v>0</v>
      </c>
      <c r="G956" s="244">
        <f t="shared" ca="1" si="29"/>
        <v>0</v>
      </c>
    </row>
    <row r="957" spans="1:7" ht="15">
      <c r="A957" s="177" t="s">
        <v>11708</v>
      </c>
      <c r="B957" s="186" t="s">
        <v>11709</v>
      </c>
      <c r="C957" s="162"/>
      <c r="D957" s="179"/>
      <c r="E957" s="179"/>
      <c r="F957" s="244">
        <f t="shared" ca="1" si="28"/>
        <v>0</v>
      </c>
      <c r="G957" s="244">
        <f t="shared" ca="1" si="29"/>
        <v>0</v>
      </c>
    </row>
    <row r="958" spans="1:7" ht="15">
      <c r="A958" s="177" t="s">
        <v>11710</v>
      </c>
      <c r="B958" s="186" t="s">
        <v>11711</v>
      </c>
      <c r="C958" s="162"/>
      <c r="D958" s="179"/>
      <c r="E958" s="179"/>
      <c r="F958" s="244">
        <f t="shared" ca="1" si="28"/>
        <v>0</v>
      </c>
      <c r="G958" s="244">
        <f t="shared" ca="1" si="29"/>
        <v>0</v>
      </c>
    </row>
    <row r="959" spans="1:7" ht="15">
      <c r="A959" s="177" t="s">
        <v>11712</v>
      </c>
      <c r="B959" s="186" t="s">
        <v>11713</v>
      </c>
      <c r="C959" s="162"/>
      <c r="D959" s="179"/>
      <c r="E959" s="179"/>
      <c r="F959" s="244">
        <f t="shared" ca="1" si="28"/>
        <v>0</v>
      </c>
      <c r="G959" s="244">
        <f t="shared" ca="1" si="29"/>
        <v>0</v>
      </c>
    </row>
    <row r="960" spans="1:7" ht="15">
      <c r="A960" s="177" t="s">
        <v>11714</v>
      </c>
      <c r="B960" s="186" t="s">
        <v>11715</v>
      </c>
      <c r="C960" s="162"/>
      <c r="D960" s="179"/>
      <c r="E960" s="179"/>
      <c r="F960" s="244">
        <f t="shared" ca="1" si="28"/>
        <v>0</v>
      </c>
      <c r="G960" s="244">
        <f t="shared" ca="1" si="29"/>
        <v>0</v>
      </c>
    </row>
    <row r="961" spans="1:7" ht="15">
      <c r="A961" s="177" t="s">
        <v>11716</v>
      </c>
      <c r="B961" s="186" t="s">
        <v>11717</v>
      </c>
      <c r="C961" s="162"/>
      <c r="D961" s="179"/>
      <c r="E961" s="179"/>
      <c r="F961" s="244">
        <f t="shared" ca="1" si="28"/>
        <v>0</v>
      </c>
      <c r="G961" s="244">
        <f t="shared" ca="1" si="29"/>
        <v>0</v>
      </c>
    </row>
    <row r="962" spans="1:7" ht="15">
      <c r="A962" s="177" t="s">
        <v>11718</v>
      </c>
      <c r="B962" s="186" t="s">
        <v>11719</v>
      </c>
      <c r="C962" s="162"/>
      <c r="D962" s="179"/>
      <c r="E962" s="179"/>
      <c r="F962" s="244">
        <f t="shared" ca="1" si="28"/>
        <v>0</v>
      </c>
      <c r="G962" s="244">
        <f t="shared" ca="1" si="29"/>
        <v>0</v>
      </c>
    </row>
    <row r="963" spans="1:7" ht="15">
      <c r="A963" s="177" t="s">
        <v>11720</v>
      </c>
      <c r="B963" s="186" t="s">
        <v>11721</v>
      </c>
      <c r="C963" s="162"/>
      <c r="D963" s="179"/>
      <c r="E963" s="179"/>
      <c r="F963" s="244">
        <f t="shared" ca="1" si="28"/>
        <v>0</v>
      </c>
      <c r="G963" s="244">
        <f t="shared" ca="1" si="29"/>
        <v>0</v>
      </c>
    </row>
    <row r="964" spans="1:7" ht="15">
      <c r="A964" s="177" t="s">
        <v>11722</v>
      </c>
      <c r="B964" s="186" t="s">
        <v>11723</v>
      </c>
      <c r="C964" s="162"/>
      <c r="D964" s="179"/>
      <c r="E964" s="179"/>
      <c r="F964" s="244">
        <f t="shared" ca="1" si="28"/>
        <v>0</v>
      </c>
      <c r="G964" s="244">
        <f t="shared" ca="1" si="29"/>
        <v>0</v>
      </c>
    </row>
    <row r="965" spans="1:7" ht="15">
      <c r="A965" s="177" t="s">
        <v>11724</v>
      </c>
      <c r="B965" s="186" t="s">
        <v>10106</v>
      </c>
      <c r="C965" s="162"/>
      <c r="D965" s="179"/>
      <c r="E965" s="179"/>
      <c r="F965" s="244">
        <f t="shared" ca="1" si="28"/>
        <v>0</v>
      </c>
      <c r="G965" s="244">
        <f t="shared" ca="1" si="29"/>
        <v>0</v>
      </c>
    </row>
    <row r="966" spans="1:7" ht="15">
      <c r="A966" s="177" t="s">
        <v>10109</v>
      </c>
      <c r="B966" s="186" t="s">
        <v>10110</v>
      </c>
      <c r="C966" s="162"/>
      <c r="D966" s="179"/>
      <c r="E966" s="179"/>
      <c r="F966" s="244">
        <f t="shared" ca="1" si="28"/>
        <v>0</v>
      </c>
      <c r="G966" s="244">
        <f t="shared" ca="1" si="29"/>
        <v>0</v>
      </c>
    </row>
    <row r="967" spans="1:7" ht="15">
      <c r="A967" s="177" t="s">
        <v>10111</v>
      </c>
      <c r="B967" s="186" t="s">
        <v>10112</v>
      </c>
      <c r="C967" s="162"/>
      <c r="D967" s="179"/>
      <c r="E967" s="179"/>
      <c r="F967" s="244">
        <f t="shared" ca="1" si="28"/>
        <v>0</v>
      </c>
      <c r="G967" s="244">
        <f t="shared" ca="1" si="29"/>
        <v>0</v>
      </c>
    </row>
    <row r="968" spans="1:7" ht="15">
      <c r="A968" s="177" t="s">
        <v>10113</v>
      </c>
      <c r="B968" s="186" t="s">
        <v>10114</v>
      </c>
      <c r="C968" s="162"/>
      <c r="D968" s="179"/>
      <c r="E968" s="179"/>
      <c r="F968" s="244">
        <f t="shared" ca="1" si="28"/>
        <v>0</v>
      </c>
      <c r="G968" s="244">
        <f t="shared" ca="1" si="29"/>
        <v>0</v>
      </c>
    </row>
    <row r="969" spans="1:7" ht="15">
      <c r="A969" s="177" t="s">
        <v>10115</v>
      </c>
      <c r="B969" s="186" t="s">
        <v>10116</v>
      </c>
      <c r="C969" s="162"/>
      <c r="D969" s="179"/>
      <c r="E969" s="179"/>
      <c r="F969" s="244">
        <f t="shared" ca="1" si="28"/>
        <v>0</v>
      </c>
      <c r="G969" s="244">
        <f t="shared" ca="1" si="29"/>
        <v>0</v>
      </c>
    </row>
    <row r="970" spans="1:7" ht="15">
      <c r="A970" s="177" t="s">
        <v>10117</v>
      </c>
      <c r="B970" s="186" t="s">
        <v>10118</v>
      </c>
      <c r="C970" s="162"/>
      <c r="D970" s="179"/>
      <c r="E970" s="179"/>
      <c r="F970" s="244">
        <f t="shared" ref="F970:F1033" ca="1" si="30">IFERROR(OFFSET(F970,0,-1)/OFFSET(F970,0,-3),)</f>
        <v>0</v>
      </c>
      <c r="G970" s="244">
        <f t="shared" ref="G970:G1033" ca="1" si="31">IFERROR(OFFSET(F970,0,-1)/OFFSET(F970,0,-2),)</f>
        <v>0</v>
      </c>
    </row>
    <row r="971" spans="1:7" ht="15">
      <c r="A971" s="177" t="s">
        <v>10119</v>
      </c>
      <c r="B971" s="186" t="s">
        <v>10046</v>
      </c>
      <c r="C971" s="162"/>
      <c r="D971" s="179"/>
      <c r="E971" s="179"/>
      <c r="F971" s="244">
        <f t="shared" ca="1" si="30"/>
        <v>0</v>
      </c>
      <c r="G971" s="244">
        <f t="shared" ca="1" si="31"/>
        <v>0</v>
      </c>
    </row>
    <row r="972" spans="1:7" ht="15">
      <c r="A972" s="177" t="s">
        <v>10120</v>
      </c>
      <c r="B972" s="186" t="s">
        <v>10121</v>
      </c>
      <c r="C972" s="162"/>
      <c r="D972" s="179"/>
      <c r="E972" s="179"/>
      <c r="F972" s="244">
        <f t="shared" ca="1" si="30"/>
        <v>0</v>
      </c>
      <c r="G972" s="244">
        <f t="shared" ca="1" si="31"/>
        <v>0</v>
      </c>
    </row>
    <row r="973" spans="1:7" ht="15">
      <c r="A973" s="177" t="s">
        <v>10122</v>
      </c>
      <c r="B973" s="186" t="s">
        <v>10123</v>
      </c>
      <c r="C973" s="162"/>
      <c r="D973" s="179"/>
      <c r="E973" s="179"/>
      <c r="F973" s="244">
        <f t="shared" ca="1" si="30"/>
        <v>0</v>
      </c>
      <c r="G973" s="244">
        <f t="shared" ca="1" si="31"/>
        <v>0</v>
      </c>
    </row>
    <row r="974" spans="1:7" ht="15">
      <c r="A974" s="177" t="s">
        <v>10124</v>
      </c>
      <c r="B974" s="186" t="s">
        <v>10125</v>
      </c>
      <c r="C974" s="162"/>
      <c r="D974" s="179"/>
      <c r="E974" s="179"/>
      <c r="F974" s="244">
        <f t="shared" ca="1" si="30"/>
        <v>0</v>
      </c>
      <c r="G974" s="244">
        <f t="shared" ca="1" si="31"/>
        <v>0</v>
      </c>
    </row>
    <row r="975" spans="1:7" ht="15">
      <c r="A975" s="177" t="s">
        <v>11725</v>
      </c>
      <c r="B975" s="186" t="s">
        <v>10182</v>
      </c>
      <c r="C975" s="162">
        <v>190</v>
      </c>
      <c r="D975" s="179">
        <v>178</v>
      </c>
      <c r="E975" s="179"/>
      <c r="F975" s="244">
        <f t="shared" ca="1" si="30"/>
        <v>0</v>
      </c>
      <c r="G975" s="244">
        <f t="shared" ca="1" si="31"/>
        <v>0</v>
      </c>
    </row>
    <row r="976" spans="1:7" ht="15">
      <c r="A976" s="177" t="s">
        <v>11726</v>
      </c>
      <c r="B976" s="186" t="s">
        <v>10184</v>
      </c>
      <c r="C976" s="162"/>
      <c r="D976" s="179"/>
      <c r="E976" s="179"/>
      <c r="F976" s="244">
        <f t="shared" ca="1" si="30"/>
        <v>0</v>
      </c>
      <c r="G976" s="244">
        <f t="shared" ca="1" si="31"/>
        <v>0</v>
      </c>
    </row>
    <row r="977" spans="1:7" ht="15">
      <c r="A977" s="177" t="s">
        <v>11727</v>
      </c>
      <c r="B977" s="186" t="s">
        <v>10186</v>
      </c>
      <c r="C977" s="162"/>
      <c r="D977" s="179"/>
      <c r="E977" s="179"/>
      <c r="F977" s="244">
        <f t="shared" ca="1" si="30"/>
        <v>0</v>
      </c>
      <c r="G977" s="244">
        <f t="shared" ca="1" si="31"/>
        <v>0</v>
      </c>
    </row>
    <row r="978" spans="1:7" ht="15">
      <c r="A978" s="177" t="s">
        <v>11728</v>
      </c>
      <c r="B978" s="186" t="s">
        <v>11729</v>
      </c>
      <c r="C978" s="162">
        <v>165</v>
      </c>
      <c r="D978" s="179">
        <v>127</v>
      </c>
      <c r="E978" s="179">
        <v>892</v>
      </c>
      <c r="F978" s="244">
        <f t="shared" ca="1" si="30"/>
        <v>5.4060606060606062</v>
      </c>
      <c r="G978" s="244">
        <f t="shared" ca="1" si="31"/>
        <v>7.0236220472440944</v>
      </c>
    </row>
    <row r="979" spans="1:7" ht="15">
      <c r="A979" s="177" t="s">
        <v>11730</v>
      </c>
      <c r="B979" s="186" t="s">
        <v>11731</v>
      </c>
      <c r="C979" s="162">
        <v>4133</v>
      </c>
      <c r="D979" s="179">
        <v>4661</v>
      </c>
      <c r="E979" s="179">
        <v>1334</v>
      </c>
      <c r="F979" s="244">
        <f t="shared" ca="1" si="30"/>
        <v>0.3227679651584805</v>
      </c>
      <c r="G979" s="244">
        <f t="shared" ca="1" si="31"/>
        <v>0.28620467710791675</v>
      </c>
    </row>
    <row r="980" spans="1:7" ht="15">
      <c r="A980" s="177" t="s">
        <v>11732</v>
      </c>
      <c r="B980" s="186" t="s">
        <v>11733</v>
      </c>
      <c r="C980" s="162"/>
      <c r="D980" s="179"/>
      <c r="E980" s="179"/>
      <c r="F980" s="244">
        <f t="shared" ca="1" si="30"/>
        <v>0</v>
      </c>
      <c r="G980" s="244">
        <f t="shared" ca="1" si="31"/>
        <v>0</v>
      </c>
    </row>
    <row r="981" spans="1:7" ht="15">
      <c r="A981" s="177" t="s">
        <v>11734</v>
      </c>
      <c r="B981" s="186" t="s">
        <v>11735</v>
      </c>
      <c r="C981" s="162"/>
      <c r="D981" s="179"/>
      <c r="E981" s="179"/>
      <c r="F981" s="244">
        <f t="shared" ca="1" si="30"/>
        <v>0</v>
      </c>
      <c r="G981" s="244">
        <f t="shared" ca="1" si="31"/>
        <v>0</v>
      </c>
    </row>
    <row r="982" spans="1:7" ht="15">
      <c r="A982" s="177" t="s">
        <v>11736</v>
      </c>
      <c r="B982" s="186" t="s">
        <v>11737</v>
      </c>
      <c r="C982" s="162">
        <v>81</v>
      </c>
      <c r="D982" s="179">
        <v>70</v>
      </c>
      <c r="E982" s="179">
        <v>290</v>
      </c>
      <c r="F982" s="244">
        <f t="shared" ca="1" si="30"/>
        <v>3.5802469135802468</v>
      </c>
      <c r="G982" s="244">
        <f t="shared" ca="1" si="31"/>
        <v>4.1428571428571432</v>
      </c>
    </row>
    <row r="983" spans="1:7" ht="15">
      <c r="A983" s="177" t="s">
        <v>11738</v>
      </c>
      <c r="B983" s="186" t="s">
        <v>11739</v>
      </c>
      <c r="C983" s="162"/>
      <c r="D983" s="179"/>
      <c r="E983" s="179"/>
      <c r="F983" s="244">
        <f t="shared" ca="1" si="30"/>
        <v>0</v>
      </c>
      <c r="G983" s="244">
        <f t="shared" ca="1" si="31"/>
        <v>0</v>
      </c>
    </row>
    <row r="984" spans="1:7" ht="15">
      <c r="A984" s="177" t="s">
        <v>11740</v>
      </c>
      <c r="B984" s="186" t="s">
        <v>11741</v>
      </c>
      <c r="C984" s="162"/>
      <c r="D984" s="179"/>
      <c r="E984" s="179"/>
      <c r="F984" s="244">
        <f t="shared" ca="1" si="30"/>
        <v>0</v>
      </c>
      <c r="G984" s="244">
        <f t="shared" ca="1" si="31"/>
        <v>0</v>
      </c>
    </row>
    <row r="985" spans="1:7" ht="15">
      <c r="A985" s="177" t="s">
        <v>11742</v>
      </c>
      <c r="B985" s="186" t="s">
        <v>11743</v>
      </c>
      <c r="C985" s="162">
        <v>105</v>
      </c>
      <c r="D985" s="179">
        <v>110</v>
      </c>
      <c r="E985" s="179">
        <v>10</v>
      </c>
      <c r="F985" s="244">
        <f t="shared" ca="1" si="30"/>
        <v>9.5238095238095233E-2</v>
      </c>
      <c r="G985" s="244">
        <f t="shared" ca="1" si="31"/>
        <v>9.0909090909090912E-2</v>
      </c>
    </row>
    <row r="986" spans="1:7" ht="15">
      <c r="A986" s="177" t="s">
        <v>11744</v>
      </c>
      <c r="B986" s="186" t="s">
        <v>11745</v>
      </c>
      <c r="C986" s="162"/>
      <c r="D986" s="179"/>
      <c r="E986" s="179"/>
      <c r="F986" s="244">
        <f t="shared" ca="1" si="30"/>
        <v>0</v>
      </c>
      <c r="G986" s="244">
        <f t="shared" ca="1" si="31"/>
        <v>0</v>
      </c>
    </row>
    <row r="987" spans="1:7" ht="15">
      <c r="A987" s="177" t="s">
        <v>11746</v>
      </c>
      <c r="B987" s="186" t="s">
        <v>11747</v>
      </c>
      <c r="C987" s="162"/>
      <c r="D987" s="179"/>
      <c r="E987" s="179"/>
      <c r="F987" s="244">
        <f t="shared" ca="1" si="30"/>
        <v>0</v>
      </c>
      <c r="G987" s="244">
        <f t="shared" ca="1" si="31"/>
        <v>0</v>
      </c>
    </row>
    <row r="988" spans="1:7" ht="15">
      <c r="A988" s="177" t="s">
        <v>11748</v>
      </c>
      <c r="B988" s="186" t="s">
        <v>11749</v>
      </c>
      <c r="C988" s="162"/>
      <c r="D988" s="179"/>
      <c r="E988" s="179"/>
      <c r="F988" s="244">
        <f t="shared" ca="1" si="30"/>
        <v>0</v>
      </c>
      <c r="G988" s="244">
        <f t="shared" ca="1" si="31"/>
        <v>0</v>
      </c>
    </row>
    <row r="989" spans="1:7" ht="15">
      <c r="A989" s="177" t="s">
        <v>11750</v>
      </c>
      <c r="B989" s="186" t="s">
        <v>11751</v>
      </c>
      <c r="C989" s="162"/>
      <c r="D989" s="179"/>
      <c r="E989" s="179"/>
      <c r="F989" s="244">
        <f t="shared" ca="1" si="30"/>
        <v>0</v>
      </c>
      <c r="G989" s="244">
        <f t="shared" ca="1" si="31"/>
        <v>0</v>
      </c>
    </row>
    <row r="990" spans="1:7" ht="15">
      <c r="A990" s="177" t="s">
        <v>11752</v>
      </c>
      <c r="B990" s="186" t="s">
        <v>11753</v>
      </c>
      <c r="C990" s="162"/>
      <c r="D990" s="179"/>
      <c r="E990" s="179"/>
      <c r="F990" s="244">
        <f t="shared" ca="1" si="30"/>
        <v>0</v>
      </c>
      <c r="G990" s="244">
        <f t="shared" ca="1" si="31"/>
        <v>0</v>
      </c>
    </row>
    <row r="991" spans="1:7" ht="15">
      <c r="A991" s="177" t="s">
        <v>11754</v>
      </c>
      <c r="B991" s="186" t="s">
        <v>11755</v>
      </c>
      <c r="C991" s="162"/>
      <c r="D991" s="179"/>
      <c r="E991" s="179"/>
      <c r="F991" s="244">
        <f t="shared" ca="1" si="30"/>
        <v>0</v>
      </c>
      <c r="G991" s="244">
        <f t="shared" ca="1" si="31"/>
        <v>0</v>
      </c>
    </row>
    <row r="992" spans="1:7" ht="15">
      <c r="A992" s="177" t="s">
        <v>11756</v>
      </c>
      <c r="B992" s="186" t="s">
        <v>11757</v>
      </c>
      <c r="C992" s="162"/>
      <c r="D992" s="179"/>
      <c r="E992" s="179"/>
      <c r="F992" s="244">
        <f t="shared" ca="1" si="30"/>
        <v>0</v>
      </c>
      <c r="G992" s="244">
        <f t="shared" ca="1" si="31"/>
        <v>0</v>
      </c>
    </row>
    <row r="993" spans="1:7" ht="15">
      <c r="A993" s="177" t="s">
        <v>11758</v>
      </c>
      <c r="B993" s="186" t="s">
        <v>11759</v>
      </c>
      <c r="C993" s="162"/>
      <c r="D993" s="179"/>
      <c r="E993" s="179"/>
      <c r="F993" s="244">
        <f t="shared" ca="1" si="30"/>
        <v>0</v>
      </c>
      <c r="G993" s="244">
        <f t="shared" ca="1" si="31"/>
        <v>0</v>
      </c>
    </row>
    <row r="994" spans="1:7" ht="15">
      <c r="A994" s="177" t="s">
        <v>11760</v>
      </c>
      <c r="B994" s="186" t="s">
        <v>11761</v>
      </c>
      <c r="C994" s="162"/>
      <c r="D994" s="179"/>
      <c r="E994" s="179"/>
      <c r="F994" s="244">
        <f t="shared" ca="1" si="30"/>
        <v>0</v>
      </c>
      <c r="G994" s="244">
        <f t="shared" ca="1" si="31"/>
        <v>0</v>
      </c>
    </row>
    <row r="995" spans="1:7" ht="15">
      <c r="A995" s="177" t="s">
        <v>11762</v>
      </c>
      <c r="B995" s="186" t="s">
        <v>11763</v>
      </c>
      <c r="C995" s="162"/>
      <c r="D995" s="179"/>
      <c r="E995" s="179"/>
      <c r="F995" s="244">
        <f t="shared" ca="1" si="30"/>
        <v>0</v>
      </c>
      <c r="G995" s="244">
        <f t="shared" ca="1" si="31"/>
        <v>0</v>
      </c>
    </row>
    <row r="996" spans="1:7" ht="15">
      <c r="A996" s="177" t="s">
        <v>11764</v>
      </c>
      <c r="B996" s="186" t="s">
        <v>11765</v>
      </c>
      <c r="C996" s="162"/>
      <c r="D996" s="179"/>
      <c r="E996" s="179"/>
      <c r="F996" s="244">
        <f t="shared" ca="1" si="30"/>
        <v>0</v>
      </c>
      <c r="G996" s="244">
        <f t="shared" ca="1" si="31"/>
        <v>0</v>
      </c>
    </row>
    <row r="997" spans="1:7" ht="15">
      <c r="A997" s="177" t="s">
        <v>11766</v>
      </c>
      <c r="B997" s="186" t="s">
        <v>11767</v>
      </c>
      <c r="C997" s="162"/>
      <c r="D997" s="179"/>
      <c r="E997" s="179"/>
      <c r="F997" s="244">
        <f t="shared" ca="1" si="30"/>
        <v>0</v>
      </c>
      <c r="G997" s="244">
        <f t="shared" ca="1" si="31"/>
        <v>0</v>
      </c>
    </row>
    <row r="998" spans="1:7" ht="15">
      <c r="A998" s="177" t="s">
        <v>11768</v>
      </c>
      <c r="B998" s="186" t="s">
        <v>11769</v>
      </c>
      <c r="C998" s="162"/>
      <c r="D998" s="179"/>
      <c r="E998" s="179"/>
      <c r="F998" s="244">
        <f t="shared" ca="1" si="30"/>
        <v>0</v>
      </c>
      <c r="G998" s="244">
        <f t="shared" ca="1" si="31"/>
        <v>0</v>
      </c>
    </row>
    <row r="999" spans="1:7" ht="15">
      <c r="A999" s="177" t="s">
        <v>11770</v>
      </c>
      <c r="B999" s="186" t="s">
        <v>10200</v>
      </c>
      <c r="C999" s="162">
        <v>314</v>
      </c>
      <c r="D999" s="179">
        <v>277</v>
      </c>
      <c r="E999" s="179">
        <v>288</v>
      </c>
      <c r="F999" s="244">
        <f t="shared" ca="1" si="30"/>
        <v>0.91719745222929938</v>
      </c>
      <c r="G999" s="244">
        <f t="shared" ca="1" si="31"/>
        <v>1.03971119133574</v>
      </c>
    </row>
    <row r="1000" spans="1:7" ht="15">
      <c r="A1000" s="177" t="s">
        <v>11771</v>
      </c>
      <c r="B1000" s="186" t="s">
        <v>11772</v>
      </c>
      <c r="C1000" s="162">
        <v>134</v>
      </c>
      <c r="D1000" s="179">
        <v>134</v>
      </c>
      <c r="E1000" s="179">
        <v>30</v>
      </c>
      <c r="F1000" s="244">
        <f t="shared" ca="1" si="30"/>
        <v>0.22388059701492538</v>
      </c>
      <c r="G1000" s="244">
        <f t="shared" ca="1" si="31"/>
        <v>0.22388059701492538</v>
      </c>
    </row>
    <row r="1001" spans="1:7" ht="15">
      <c r="A1001" s="177" t="s">
        <v>11773</v>
      </c>
      <c r="B1001" s="186" t="s">
        <v>10182</v>
      </c>
      <c r="C1001" s="162"/>
      <c r="D1001" s="179"/>
      <c r="E1001" s="179"/>
      <c r="F1001" s="244">
        <f t="shared" ca="1" si="30"/>
        <v>0</v>
      </c>
      <c r="G1001" s="244">
        <f t="shared" ca="1" si="31"/>
        <v>0</v>
      </c>
    </row>
    <row r="1002" spans="1:7" ht="15">
      <c r="A1002" s="177" t="s">
        <v>11774</v>
      </c>
      <c r="B1002" s="186" t="s">
        <v>10184</v>
      </c>
      <c r="C1002" s="162"/>
      <c r="D1002" s="179"/>
      <c r="E1002" s="179"/>
      <c r="F1002" s="244">
        <f t="shared" ca="1" si="30"/>
        <v>0</v>
      </c>
      <c r="G1002" s="244">
        <f t="shared" ca="1" si="31"/>
        <v>0</v>
      </c>
    </row>
    <row r="1003" spans="1:7" ht="15">
      <c r="A1003" s="177" t="s">
        <v>11775</v>
      </c>
      <c r="B1003" s="186" t="s">
        <v>10186</v>
      </c>
      <c r="C1003" s="162"/>
      <c r="D1003" s="179"/>
      <c r="E1003" s="179"/>
      <c r="F1003" s="244">
        <f t="shared" ca="1" si="30"/>
        <v>0</v>
      </c>
      <c r="G1003" s="244">
        <f t="shared" ca="1" si="31"/>
        <v>0</v>
      </c>
    </row>
    <row r="1004" spans="1:7" ht="15">
      <c r="A1004" s="177" t="s">
        <v>11776</v>
      </c>
      <c r="B1004" s="186" t="s">
        <v>11777</v>
      </c>
      <c r="C1004" s="162"/>
      <c r="D1004" s="179"/>
      <c r="E1004" s="179"/>
      <c r="F1004" s="244">
        <f t="shared" ca="1" si="30"/>
        <v>0</v>
      </c>
      <c r="G1004" s="244">
        <f t="shared" ca="1" si="31"/>
        <v>0</v>
      </c>
    </row>
    <row r="1005" spans="1:7" ht="15">
      <c r="A1005" s="177" t="s">
        <v>11778</v>
      </c>
      <c r="B1005" s="186" t="s">
        <v>11779</v>
      </c>
      <c r="C1005" s="162"/>
      <c r="D1005" s="179"/>
      <c r="E1005" s="179"/>
      <c r="F1005" s="244">
        <f t="shared" ca="1" si="30"/>
        <v>0</v>
      </c>
      <c r="G1005" s="244">
        <f t="shared" ca="1" si="31"/>
        <v>0</v>
      </c>
    </row>
    <row r="1006" spans="1:7" ht="15">
      <c r="A1006" s="177" t="s">
        <v>11780</v>
      </c>
      <c r="B1006" s="186" t="s">
        <v>11781</v>
      </c>
      <c r="C1006" s="162"/>
      <c r="D1006" s="179"/>
      <c r="E1006" s="179"/>
      <c r="F1006" s="244">
        <f t="shared" ca="1" si="30"/>
        <v>0</v>
      </c>
      <c r="G1006" s="244">
        <f t="shared" ca="1" si="31"/>
        <v>0</v>
      </c>
    </row>
    <row r="1007" spans="1:7" ht="15">
      <c r="A1007" s="177" t="s">
        <v>11782</v>
      </c>
      <c r="B1007" s="186" t="s">
        <v>11783</v>
      </c>
      <c r="C1007" s="162"/>
      <c r="D1007" s="179"/>
      <c r="E1007" s="179"/>
      <c r="F1007" s="244">
        <f t="shared" ca="1" si="30"/>
        <v>0</v>
      </c>
      <c r="G1007" s="244">
        <f t="shared" ca="1" si="31"/>
        <v>0</v>
      </c>
    </row>
    <row r="1008" spans="1:7" ht="15">
      <c r="A1008" s="177" t="s">
        <v>11784</v>
      </c>
      <c r="B1008" s="186" t="s">
        <v>11785</v>
      </c>
      <c r="C1008" s="162">
        <v>6</v>
      </c>
      <c r="D1008" s="179">
        <v>20</v>
      </c>
      <c r="E1008" s="179"/>
      <c r="F1008" s="244">
        <f t="shared" ca="1" si="30"/>
        <v>0</v>
      </c>
      <c r="G1008" s="244">
        <f t="shared" ca="1" si="31"/>
        <v>0</v>
      </c>
    </row>
    <row r="1009" spans="1:7" ht="15">
      <c r="A1009" s="177" t="s">
        <v>11786</v>
      </c>
      <c r="B1009" s="186" t="s">
        <v>11787</v>
      </c>
      <c r="C1009" s="162">
        <v>34</v>
      </c>
      <c r="D1009" s="179">
        <v>34</v>
      </c>
      <c r="E1009" s="179"/>
      <c r="F1009" s="244">
        <f t="shared" ca="1" si="30"/>
        <v>0</v>
      </c>
      <c r="G1009" s="244">
        <f t="shared" ca="1" si="31"/>
        <v>0</v>
      </c>
    </row>
    <row r="1010" spans="1:7" ht="15">
      <c r="A1010" s="177" t="s">
        <v>11788</v>
      </c>
      <c r="B1010" s="186" t="s">
        <v>11789</v>
      </c>
      <c r="C1010" s="162"/>
      <c r="D1010" s="179"/>
      <c r="E1010" s="179"/>
      <c r="F1010" s="244">
        <f t="shared" ca="1" si="30"/>
        <v>0</v>
      </c>
      <c r="G1010" s="244">
        <f t="shared" ca="1" si="31"/>
        <v>0</v>
      </c>
    </row>
    <row r="1011" spans="1:7" ht="15">
      <c r="A1011" s="177" t="s">
        <v>11790</v>
      </c>
      <c r="B1011" s="186" t="s">
        <v>11791</v>
      </c>
      <c r="C1011" s="162"/>
      <c r="D1011" s="179"/>
      <c r="E1011" s="179"/>
      <c r="F1011" s="244">
        <f t="shared" ca="1" si="30"/>
        <v>0</v>
      </c>
      <c r="G1011" s="244">
        <f t="shared" ca="1" si="31"/>
        <v>0</v>
      </c>
    </row>
    <row r="1012" spans="1:7" ht="15">
      <c r="A1012" s="177" t="s">
        <v>11792</v>
      </c>
      <c r="B1012" s="186" t="s">
        <v>11793</v>
      </c>
      <c r="C1012" s="162"/>
      <c r="D1012" s="179"/>
      <c r="E1012" s="179"/>
      <c r="F1012" s="244">
        <f t="shared" ca="1" si="30"/>
        <v>0</v>
      </c>
      <c r="G1012" s="244">
        <f t="shared" ca="1" si="31"/>
        <v>0</v>
      </c>
    </row>
    <row r="1013" spans="1:7" ht="15">
      <c r="A1013" s="177" t="s">
        <v>11794</v>
      </c>
      <c r="B1013" s="186" t="s">
        <v>11795</v>
      </c>
      <c r="C1013" s="162"/>
      <c r="D1013" s="179"/>
      <c r="E1013" s="179"/>
      <c r="F1013" s="244">
        <f t="shared" ca="1" si="30"/>
        <v>0</v>
      </c>
      <c r="G1013" s="244">
        <f t="shared" ca="1" si="31"/>
        <v>0</v>
      </c>
    </row>
    <row r="1014" spans="1:7" ht="15">
      <c r="A1014" s="177" t="s">
        <v>11796</v>
      </c>
      <c r="B1014" s="186" t="s">
        <v>11797</v>
      </c>
      <c r="C1014" s="162"/>
      <c r="D1014" s="179"/>
      <c r="E1014" s="179"/>
      <c r="F1014" s="244">
        <f t="shared" ca="1" si="30"/>
        <v>0</v>
      </c>
      <c r="G1014" s="244">
        <f t="shared" ca="1" si="31"/>
        <v>0</v>
      </c>
    </row>
    <row r="1015" spans="1:7" ht="15">
      <c r="A1015" s="177" t="s">
        <v>11798</v>
      </c>
      <c r="B1015" s="186" t="s">
        <v>10133</v>
      </c>
      <c r="C1015" s="162"/>
      <c r="D1015" s="179"/>
      <c r="E1015" s="179">
        <v>34</v>
      </c>
      <c r="F1015" s="244">
        <f t="shared" ca="1" si="30"/>
        <v>0</v>
      </c>
      <c r="G1015" s="244">
        <f t="shared" ca="1" si="31"/>
        <v>0</v>
      </c>
    </row>
    <row r="1016" spans="1:7" ht="15">
      <c r="A1016" s="177" t="s">
        <v>11801</v>
      </c>
      <c r="B1016" s="186" t="s">
        <v>11802</v>
      </c>
      <c r="C1016" s="162"/>
      <c r="D1016" s="179"/>
      <c r="E1016" s="179"/>
      <c r="F1016" s="244">
        <f t="shared" ca="1" si="30"/>
        <v>0</v>
      </c>
      <c r="G1016" s="244">
        <f t="shared" ca="1" si="31"/>
        <v>0</v>
      </c>
    </row>
    <row r="1017" spans="1:7" ht="15">
      <c r="A1017" s="177" t="s">
        <v>11803</v>
      </c>
      <c r="B1017" s="186" t="s">
        <v>11804</v>
      </c>
      <c r="C1017" s="162">
        <v>7927</v>
      </c>
      <c r="D1017" s="179">
        <v>5668</v>
      </c>
      <c r="E1017" s="179">
        <v>400</v>
      </c>
      <c r="F1017" s="244">
        <f t="shared" ca="1" si="30"/>
        <v>5.0460451621042006E-2</v>
      </c>
      <c r="G1017" s="244">
        <f t="shared" ca="1" si="31"/>
        <v>7.0571630204657732E-2</v>
      </c>
    </row>
    <row r="1018" spans="1:7" ht="15">
      <c r="A1018" s="177" t="s">
        <v>11805</v>
      </c>
      <c r="B1018" s="186" t="s">
        <v>11806</v>
      </c>
      <c r="C1018" s="162"/>
      <c r="D1018" s="179"/>
      <c r="E1018" s="179"/>
      <c r="F1018" s="244">
        <f t="shared" ca="1" si="30"/>
        <v>0</v>
      </c>
      <c r="G1018" s="244">
        <f t="shared" ca="1" si="31"/>
        <v>0</v>
      </c>
    </row>
    <row r="1019" spans="1:7" ht="15">
      <c r="A1019" s="177" t="s">
        <v>11807</v>
      </c>
      <c r="B1019" s="186" t="s">
        <v>11808</v>
      </c>
      <c r="C1019" s="162">
        <v>102</v>
      </c>
      <c r="D1019" s="179">
        <v>123</v>
      </c>
      <c r="E1019" s="179">
        <v>128</v>
      </c>
      <c r="F1019" s="244">
        <f t="shared" ca="1" si="30"/>
        <v>1.2549019607843137</v>
      </c>
      <c r="G1019" s="244">
        <f t="shared" ca="1" si="31"/>
        <v>1.0406504065040652</v>
      </c>
    </row>
    <row r="1020" spans="1:7" ht="15">
      <c r="A1020" s="177" t="s">
        <v>11810</v>
      </c>
      <c r="B1020" s="186" t="s">
        <v>11811</v>
      </c>
      <c r="C1020" s="162"/>
      <c r="D1020" s="179"/>
      <c r="E1020" s="179"/>
      <c r="F1020" s="244">
        <f t="shared" ca="1" si="30"/>
        <v>0</v>
      </c>
      <c r="G1020" s="244">
        <f t="shared" ca="1" si="31"/>
        <v>0</v>
      </c>
    </row>
    <row r="1021" spans="1:7" ht="15">
      <c r="A1021" s="177" t="s">
        <v>13517</v>
      </c>
      <c r="B1021" s="186" t="s">
        <v>13518</v>
      </c>
      <c r="C1021" s="162"/>
      <c r="D1021" s="179"/>
      <c r="E1021" s="179"/>
      <c r="F1021" s="244">
        <f t="shared" ca="1" si="30"/>
        <v>0</v>
      </c>
      <c r="G1021" s="244">
        <f t="shared" ca="1" si="31"/>
        <v>0</v>
      </c>
    </row>
    <row r="1022" spans="1:7" ht="15">
      <c r="A1022" s="177" t="s">
        <v>13519</v>
      </c>
      <c r="B1022" s="186" t="s">
        <v>13520</v>
      </c>
      <c r="C1022" s="162"/>
      <c r="D1022" s="179"/>
      <c r="E1022" s="179"/>
      <c r="F1022" s="244">
        <f t="shared" ca="1" si="30"/>
        <v>0</v>
      </c>
      <c r="G1022" s="244">
        <f t="shared" ca="1" si="31"/>
        <v>0</v>
      </c>
    </row>
    <row r="1023" spans="1:7" ht="15">
      <c r="A1023" s="177" t="s">
        <v>11815</v>
      </c>
      <c r="B1023" s="186" t="s">
        <v>11816</v>
      </c>
      <c r="C1023" s="162"/>
      <c r="D1023" s="179"/>
      <c r="E1023" s="179"/>
      <c r="F1023" s="244">
        <f t="shared" ca="1" si="30"/>
        <v>0</v>
      </c>
      <c r="G1023" s="244">
        <f t="shared" ca="1" si="31"/>
        <v>0</v>
      </c>
    </row>
    <row r="1024" spans="1:7" ht="15">
      <c r="A1024" s="177" t="s">
        <v>11817</v>
      </c>
      <c r="B1024" s="186" t="s">
        <v>11818</v>
      </c>
      <c r="C1024" s="162"/>
      <c r="D1024" s="179"/>
      <c r="E1024" s="179"/>
      <c r="F1024" s="244">
        <f t="shared" ca="1" si="30"/>
        <v>0</v>
      </c>
      <c r="G1024" s="244">
        <f t="shared" ca="1" si="31"/>
        <v>0</v>
      </c>
    </row>
    <row r="1025" spans="1:7" ht="15">
      <c r="A1025" s="177" t="s">
        <v>11819</v>
      </c>
      <c r="B1025" s="186" t="s">
        <v>11820</v>
      </c>
      <c r="C1025" s="162"/>
      <c r="D1025" s="179"/>
      <c r="E1025" s="179"/>
      <c r="F1025" s="244">
        <f t="shared" ca="1" si="30"/>
        <v>0</v>
      </c>
      <c r="G1025" s="244">
        <f t="shared" ca="1" si="31"/>
        <v>0</v>
      </c>
    </row>
    <row r="1026" spans="1:7" ht="15">
      <c r="A1026" s="177" t="s">
        <v>11821</v>
      </c>
      <c r="B1026" s="186" t="s">
        <v>11822</v>
      </c>
      <c r="C1026" s="162"/>
      <c r="D1026" s="179"/>
      <c r="E1026" s="179"/>
      <c r="F1026" s="244">
        <f t="shared" ca="1" si="30"/>
        <v>0</v>
      </c>
      <c r="G1026" s="244">
        <f t="shared" ca="1" si="31"/>
        <v>0</v>
      </c>
    </row>
    <row r="1027" spans="1:7" ht="15">
      <c r="A1027" s="177" t="s">
        <v>11823</v>
      </c>
      <c r="B1027" s="186" t="s">
        <v>11824</v>
      </c>
      <c r="C1027" s="162"/>
      <c r="D1027" s="179"/>
      <c r="E1027" s="179"/>
      <c r="F1027" s="244">
        <f t="shared" ca="1" si="30"/>
        <v>0</v>
      </c>
      <c r="G1027" s="244">
        <f t="shared" ca="1" si="31"/>
        <v>0</v>
      </c>
    </row>
    <row r="1028" spans="1:7" ht="15">
      <c r="A1028" s="177" t="s">
        <v>11825</v>
      </c>
      <c r="B1028" s="186" t="s">
        <v>11826</v>
      </c>
      <c r="C1028" s="162"/>
      <c r="D1028" s="179"/>
      <c r="E1028" s="179"/>
      <c r="F1028" s="244">
        <f t="shared" ca="1" si="30"/>
        <v>0</v>
      </c>
      <c r="G1028" s="244">
        <f t="shared" ca="1" si="31"/>
        <v>0</v>
      </c>
    </row>
    <row r="1029" spans="1:7" ht="15">
      <c r="A1029" s="177" t="s">
        <v>11827</v>
      </c>
      <c r="B1029" s="186" t="s">
        <v>11828</v>
      </c>
      <c r="C1029" s="162">
        <v>5</v>
      </c>
      <c r="D1029" s="179">
        <v>31</v>
      </c>
      <c r="E1029" s="179">
        <v>5</v>
      </c>
      <c r="F1029" s="244">
        <f t="shared" ca="1" si="30"/>
        <v>1</v>
      </c>
      <c r="G1029" s="244">
        <f t="shared" ca="1" si="31"/>
        <v>0.16129032258064516</v>
      </c>
    </row>
    <row r="1030" spans="1:7" ht="15">
      <c r="A1030" s="177" t="s">
        <v>11829</v>
      </c>
      <c r="B1030" s="186" t="s">
        <v>10182</v>
      </c>
      <c r="C1030" s="162"/>
      <c r="D1030" s="179"/>
      <c r="E1030" s="179"/>
      <c r="F1030" s="244">
        <f t="shared" ca="1" si="30"/>
        <v>0</v>
      </c>
      <c r="G1030" s="244">
        <f t="shared" ca="1" si="31"/>
        <v>0</v>
      </c>
    </row>
    <row r="1031" spans="1:7" ht="15">
      <c r="A1031" s="177" t="s">
        <v>11830</v>
      </c>
      <c r="B1031" s="186" t="s">
        <v>10184</v>
      </c>
      <c r="C1031" s="162"/>
      <c r="D1031" s="179"/>
      <c r="E1031" s="179"/>
      <c r="F1031" s="244">
        <f t="shared" ca="1" si="30"/>
        <v>0</v>
      </c>
      <c r="G1031" s="244">
        <f t="shared" ca="1" si="31"/>
        <v>0</v>
      </c>
    </row>
    <row r="1032" spans="1:7" ht="15">
      <c r="A1032" s="177" t="s">
        <v>11831</v>
      </c>
      <c r="B1032" s="186" t="s">
        <v>10186</v>
      </c>
      <c r="C1032" s="162"/>
      <c r="D1032" s="179"/>
      <c r="E1032" s="179"/>
      <c r="F1032" s="244">
        <f t="shared" ca="1" si="30"/>
        <v>0</v>
      </c>
      <c r="G1032" s="244">
        <f t="shared" ca="1" si="31"/>
        <v>0</v>
      </c>
    </row>
    <row r="1033" spans="1:7" ht="15">
      <c r="A1033" s="177" t="s">
        <v>11832</v>
      </c>
      <c r="B1033" s="186" t="s">
        <v>11833</v>
      </c>
      <c r="C1033" s="162"/>
      <c r="D1033" s="179"/>
      <c r="E1033" s="179">
        <v>2</v>
      </c>
      <c r="F1033" s="244">
        <f t="shared" ca="1" si="30"/>
        <v>0</v>
      </c>
      <c r="G1033" s="244">
        <f t="shared" ca="1" si="31"/>
        <v>0</v>
      </c>
    </row>
    <row r="1034" spans="1:7" ht="15">
      <c r="A1034" s="177" t="s">
        <v>11834</v>
      </c>
      <c r="B1034" s="186" t="s">
        <v>11835</v>
      </c>
      <c r="C1034" s="162"/>
      <c r="D1034" s="179"/>
      <c r="E1034" s="179"/>
      <c r="F1034" s="244">
        <f t="shared" ref="F1034:F1097" ca="1" si="32">IFERROR(OFFSET(F1034,0,-1)/OFFSET(F1034,0,-3),)</f>
        <v>0</v>
      </c>
      <c r="G1034" s="244">
        <f t="shared" ref="G1034:G1097" ca="1" si="33">IFERROR(OFFSET(F1034,0,-1)/OFFSET(F1034,0,-2),)</f>
        <v>0</v>
      </c>
    </row>
    <row r="1035" spans="1:7" ht="15">
      <c r="A1035" s="177" t="s">
        <v>11836</v>
      </c>
      <c r="B1035" s="186" t="s">
        <v>11837</v>
      </c>
      <c r="C1035" s="162"/>
      <c r="D1035" s="179"/>
      <c r="E1035" s="179"/>
      <c r="F1035" s="244">
        <f t="shared" ca="1" si="32"/>
        <v>0</v>
      </c>
      <c r="G1035" s="244">
        <f t="shared" ca="1" si="33"/>
        <v>0</v>
      </c>
    </row>
    <row r="1036" spans="1:7" ht="15">
      <c r="A1036" s="177" t="s">
        <v>11838</v>
      </c>
      <c r="B1036" s="186" t="s">
        <v>11839</v>
      </c>
      <c r="C1036" s="162"/>
      <c r="D1036" s="179"/>
      <c r="E1036" s="179"/>
      <c r="F1036" s="244">
        <f t="shared" ca="1" si="32"/>
        <v>0</v>
      </c>
      <c r="G1036" s="244">
        <f t="shared" ca="1" si="33"/>
        <v>0</v>
      </c>
    </row>
    <row r="1037" spans="1:7" ht="15">
      <c r="A1037" s="177" t="s">
        <v>11840</v>
      </c>
      <c r="B1037" s="186" t="s">
        <v>11841</v>
      </c>
      <c r="C1037" s="162"/>
      <c r="D1037" s="179"/>
      <c r="E1037" s="179"/>
      <c r="F1037" s="244">
        <f t="shared" ca="1" si="32"/>
        <v>0</v>
      </c>
      <c r="G1037" s="244">
        <f t="shared" ca="1" si="33"/>
        <v>0</v>
      </c>
    </row>
    <row r="1038" spans="1:7" ht="15">
      <c r="A1038" s="177" t="s">
        <v>11842</v>
      </c>
      <c r="B1038" s="186" t="s">
        <v>11843</v>
      </c>
      <c r="C1038" s="162"/>
      <c r="D1038" s="179"/>
      <c r="E1038" s="179"/>
      <c r="F1038" s="244">
        <f t="shared" ca="1" si="32"/>
        <v>0</v>
      </c>
      <c r="G1038" s="244">
        <f t="shared" ca="1" si="33"/>
        <v>0</v>
      </c>
    </row>
    <row r="1039" spans="1:7" ht="15">
      <c r="A1039" s="177" t="s">
        <v>11844</v>
      </c>
      <c r="B1039" s="186" t="s">
        <v>11845</v>
      </c>
      <c r="C1039" s="162"/>
      <c r="D1039" s="179"/>
      <c r="E1039" s="179"/>
      <c r="F1039" s="244">
        <f t="shared" ca="1" si="32"/>
        <v>0</v>
      </c>
      <c r="G1039" s="244">
        <f t="shared" ca="1" si="33"/>
        <v>0</v>
      </c>
    </row>
    <row r="1040" spans="1:7" ht="15">
      <c r="A1040" s="177" t="s">
        <v>11846</v>
      </c>
      <c r="B1040" s="186" t="s">
        <v>11847</v>
      </c>
      <c r="C1040" s="162"/>
      <c r="D1040" s="179"/>
      <c r="E1040" s="179"/>
      <c r="F1040" s="244">
        <f t="shared" ca="1" si="32"/>
        <v>0</v>
      </c>
      <c r="G1040" s="244">
        <f t="shared" ca="1" si="33"/>
        <v>0</v>
      </c>
    </row>
    <row r="1041" spans="1:7" ht="15">
      <c r="A1041" s="177" t="s">
        <v>11848</v>
      </c>
      <c r="B1041" s="186" t="s">
        <v>11849</v>
      </c>
      <c r="C1041" s="162"/>
      <c r="D1041" s="179"/>
      <c r="E1041" s="179"/>
      <c r="F1041" s="244">
        <f t="shared" ca="1" si="32"/>
        <v>0</v>
      </c>
      <c r="G1041" s="244">
        <f t="shared" ca="1" si="33"/>
        <v>0</v>
      </c>
    </row>
    <row r="1042" spans="1:7" ht="15">
      <c r="A1042" s="177" t="s">
        <v>11850</v>
      </c>
      <c r="B1042" s="186" t="s">
        <v>11851</v>
      </c>
      <c r="C1042" s="162"/>
      <c r="D1042" s="179"/>
      <c r="E1042" s="179"/>
      <c r="F1042" s="244">
        <f t="shared" ca="1" si="32"/>
        <v>0</v>
      </c>
      <c r="G1042" s="244">
        <f t="shared" ca="1" si="33"/>
        <v>0</v>
      </c>
    </row>
    <row r="1043" spans="1:7" ht="15">
      <c r="A1043" s="177" t="s">
        <v>11852</v>
      </c>
      <c r="B1043" s="186" t="s">
        <v>11853</v>
      </c>
      <c r="C1043" s="162"/>
      <c r="D1043" s="179"/>
      <c r="E1043" s="179"/>
      <c r="F1043" s="244">
        <f t="shared" ca="1" si="32"/>
        <v>0</v>
      </c>
      <c r="G1043" s="244">
        <f t="shared" ca="1" si="33"/>
        <v>0</v>
      </c>
    </row>
    <row r="1044" spans="1:7" ht="15">
      <c r="A1044" s="177" t="s">
        <v>11854</v>
      </c>
      <c r="B1044" s="186" t="s">
        <v>11855</v>
      </c>
      <c r="C1044" s="162"/>
      <c r="D1044" s="179"/>
      <c r="E1044" s="179"/>
      <c r="F1044" s="244">
        <f t="shared" ca="1" si="32"/>
        <v>0</v>
      </c>
      <c r="G1044" s="244">
        <f t="shared" ca="1" si="33"/>
        <v>0</v>
      </c>
    </row>
    <row r="1045" spans="1:7" ht="15">
      <c r="A1045" s="177" t="s">
        <v>11856</v>
      </c>
      <c r="B1045" s="186" t="s">
        <v>10200</v>
      </c>
      <c r="C1045" s="162">
        <v>42</v>
      </c>
      <c r="D1045" s="179">
        <v>43</v>
      </c>
      <c r="E1045" s="179">
        <v>76</v>
      </c>
      <c r="F1045" s="244">
        <f t="shared" ca="1" si="32"/>
        <v>1.8095238095238095</v>
      </c>
      <c r="G1045" s="244">
        <f t="shared" ca="1" si="33"/>
        <v>1.7674418604651163</v>
      </c>
    </row>
    <row r="1046" spans="1:7" ht="15">
      <c r="A1046" s="177" t="s">
        <v>11857</v>
      </c>
      <c r="B1046" s="186" t="s">
        <v>11858</v>
      </c>
      <c r="C1046" s="162">
        <v>7</v>
      </c>
      <c r="D1046" s="179">
        <v>2</v>
      </c>
      <c r="E1046" s="179"/>
      <c r="F1046" s="244">
        <f t="shared" ca="1" si="32"/>
        <v>0</v>
      </c>
      <c r="G1046" s="244">
        <f t="shared" ca="1" si="33"/>
        <v>0</v>
      </c>
    </row>
    <row r="1047" spans="1:7" ht="15">
      <c r="A1047" s="177" t="s">
        <v>11859</v>
      </c>
      <c r="B1047" s="186" t="s">
        <v>11860</v>
      </c>
      <c r="C1047" s="162"/>
      <c r="D1047" s="179"/>
      <c r="E1047" s="179"/>
      <c r="F1047" s="244">
        <f t="shared" ca="1" si="32"/>
        <v>0</v>
      </c>
      <c r="G1047" s="244">
        <f t="shared" ca="1" si="33"/>
        <v>0</v>
      </c>
    </row>
    <row r="1048" spans="1:7" ht="15">
      <c r="A1048" s="177" t="s">
        <v>11861</v>
      </c>
      <c r="B1048" s="186" t="s">
        <v>11862</v>
      </c>
      <c r="C1048" s="162"/>
      <c r="D1048" s="179"/>
      <c r="E1048" s="179"/>
      <c r="F1048" s="244">
        <f t="shared" ca="1" si="32"/>
        <v>0</v>
      </c>
      <c r="G1048" s="244">
        <f t="shared" ca="1" si="33"/>
        <v>0</v>
      </c>
    </row>
    <row r="1049" spans="1:7" ht="15">
      <c r="A1049" s="177" t="s">
        <v>11863</v>
      </c>
      <c r="B1049" s="186" t="s">
        <v>11864</v>
      </c>
      <c r="C1049" s="162"/>
      <c r="D1049" s="179"/>
      <c r="E1049" s="179">
        <v>12</v>
      </c>
      <c r="F1049" s="244">
        <f t="shared" ca="1" si="32"/>
        <v>0</v>
      </c>
      <c r="G1049" s="244">
        <f t="shared" ca="1" si="33"/>
        <v>0</v>
      </c>
    </row>
    <row r="1050" spans="1:7" ht="15">
      <c r="A1050" s="177" t="s">
        <v>11865</v>
      </c>
      <c r="B1050" s="186" t="s">
        <v>11866</v>
      </c>
      <c r="C1050" s="162"/>
      <c r="D1050" s="179"/>
      <c r="E1050" s="179"/>
      <c r="F1050" s="244">
        <f t="shared" ca="1" si="32"/>
        <v>0</v>
      </c>
      <c r="G1050" s="244">
        <f t="shared" ca="1" si="33"/>
        <v>0</v>
      </c>
    </row>
    <row r="1051" spans="1:7" ht="15">
      <c r="A1051" s="177" t="s">
        <v>36</v>
      </c>
      <c r="B1051" s="186" t="s">
        <v>11867</v>
      </c>
      <c r="C1051" s="162"/>
      <c r="D1051" s="179"/>
      <c r="E1051" s="179"/>
      <c r="F1051" s="244">
        <f t="shared" ca="1" si="32"/>
        <v>0</v>
      </c>
      <c r="G1051" s="244">
        <f t="shared" ca="1" si="33"/>
        <v>0</v>
      </c>
    </row>
    <row r="1052" spans="1:7" ht="15">
      <c r="A1052" s="177" t="s">
        <v>11868</v>
      </c>
      <c r="B1052" s="186" t="s">
        <v>11869</v>
      </c>
      <c r="C1052" s="162"/>
      <c r="D1052" s="179"/>
      <c r="E1052" s="179"/>
      <c r="F1052" s="244">
        <f t="shared" ca="1" si="32"/>
        <v>0</v>
      </c>
      <c r="G1052" s="244">
        <f t="shared" ca="1" si="33"/>
        <v>0</v>
      </c>
    </row>
    <row r="1053" spans="1:7" ht="15">
      <c r="A1053" s="177" t="s">
        <v>11870</v>
      </c>
      <c r="B1053" s="186" t="s">
        <v>11871</v>
      </c>
      <c r="C1053" s="162"/>
      <c r="D1053" s="179"/>
      <c r="E1053" s="179">
        <v>8</v>
      </c>
      <c r="F1053" s="244">
        <f t="shared" ca="1" si="32"/>
        <v>0</v>
      </c>
      <c r="G1053" s="244">
        <f t="shared" ca="1" si="33"/>
        <v>0</v>
      </c>
    </row>
    <row r="1054" spans="1:7" ht="15">
      <c r="A1054" s="177" t="s">
        <v>11872</v>
      </c>
      <c r="B1054" s="186" t="s">
        <v>11873</v>
      </c>
      <c r="C1054" s="162"/>
      <c r="D1054" s="179"/>
      <c r="E1054" s="179"/>
      <c r="F1054" s="244">
        <f t="shared" ca="1" si="32"/>
        <v>0</v>
      </c>
      <c r="G1054" s="244">
        <f t="shared" ca="1" si="33"/>
        <v>0</v>
      </c>
    </row>
    <row r="1055" spans="1:7" ht="15">
      <c r="A1055" s="177" t="s">
        <v>11874</v>
      </c>
      <c r="B1055" s="186" t="s">
        <v>11875</v>
      </c>
      <c r="C1055" s="162"/>
      <c r="D1055" s="179"/>
      <c r="E1055" s="179"/>
      <c r="F1055" s="244">
        <f t="shared" ca="1" si="32"/>
        <v>0</v>
      </c>
      <c r="G1055" s="244">
        <f t="shared" ca="1" si="33"/>
        <v>0</v>
      </c>
    </row>
    <row r="1056" spans="1:7" ht="15">
      <c r="A1056" s="177" t="s">
        <v>11876</v>
      </c>
      <c r="B1056" s="186" t="s">
        <v>11877</v>
      </c>
      <c r="C1056" s="162"/>
      <c r="D1056" s="179"/>
      <c r="E1056" s="179"/>
      <c r="F1056" s="244">
        <f t="shared" ca="1" si="32"/>
        <v>0</v>
      </c>
      <c r="G1056" s="244">
        <f t="shared" ca="1" si="33"/>
        <v>0</v>
      </c>
    </row>
    <row r="1057" spans="1:7" ht="15">
      <c r="A1057" s="177" t="s">
        <v>11878</v>
      </c>
      <c r="B1057" s="186" t="s">
        <v>11879</v>
      </c>
      <c r="C1057" s="162"/>
      <c r="D1057" s="179"/>
      <c r="E1057" s="179"/>
      <c r="F1057" s="244">
        <f t="shared" ca="1" si="32"/>
        <v>0</v>
      </c>
      <c r="G1057" s="244">
        <f t="shared" ca="1" si="33"/>
        <v>0</v>
      </c>
    </row>
    <row r="1058" spans="1:7" ht="15">
      <c r="A1058" s="177" t="s">
        <v>11880</v>
      </c>
      <c r="B1058" s="186" t="s">
        <v>11881</v>
      </c>
      <c r="C1058" s="162"/>
      <c r="D1058" s="179"/>
      <c r="E1058" s="179"/>
      <c r="F1058" s="244">
        <f t="shared" ca="1" si="32"/>
        <v>0</v>
      </c>
      <c r="G1058" s="244">
        <f t="shared" ca="1" si="33"/>
        <v>0</v>
      </c>
    </row>
    <row r="1059" spans="1:7" ht="15">
      <c r="A1059" s="177" t="s">
        <v>11882</v>
      </c>
      <c r="B1059" s="186" t="s">
        <v>11883</v>
      </c>
      <c r="C1059" s="162"/>
      <c r="D1059" s="179"/>
      <c r="E1059" s="179"/>
      <c r="F1059" s="244">
        <f t="shared" ca="1" si="32"/>
        <v>0</v>
      </c>
      <c r="G1059" s="244">
        <f t="shared" ca="1" si="33"/>
        <v>0</v>
      </c>
    </row>
    <row r="1060" spans="1:7" ht="15">
      <c r="A1060" s="177" t="s">
        <v>11884</v>
      </c>
      <c r="B1060" s="186" t="s">
        <v>11885</v>
      </c>
      <c r="C1060" s="162"/>
      <c r="D1060" s="179"/>
      <c r="E1060" s="179"/>
      <c r="F1060" s="244">
        <f t="shared" ca="1" si="32"/>
        <v>0</v>
      </c>
      <c r="G1060" s="244">
        <f t="shared" ca="1" si="33"/>
        <v>0</v>
      </c>
    </row>
    <row r="1061" spans="1:7" ht="15">
      <c r="A1061" s="177" t="s">
        <v>11886</v>
      </c>
      <c r="B1061" s="186" t="s">
        <v>11887</v>
      </c>
      <c r="C1061" s="162"/>
      <c r="D1061" s="179"/>
      <c r="E1061" s="179"/>
      <c r="F1061" s="244">
        <f t="shared" ca="1" si="32"/>
        <v>0</v>
      </c>
      <c r="G1061" s="244">
        <f t="shared" ca="1" si="33"/>
        <v>0</v>
      </c>
    </row>
    <row r="1062" spans="1:7" ht="15">
      <c r="A1062" s="177" t="s">
        <v>11888</v>
      </c>
      <c r="B1062" s="186" t="s">
        <v>11889</v>
      </c>
      <c r="C1062" s="162"/>
      <c r="D1062" s="179"/>
      <c r="E1062" s="179"/>
      <c r="F1062" s="244">
        <f t="shared" ca="1" si="32"/>
        <v>0</v>
      </c>
      <c r="G1062" s="244">
        <f t="shared" ca="1" si="33"/>
        <v>0</v>
      </c>
    </row>
    <row r="1063" spans="1:7" ht="15">
      <c r="A1063" s="177" t="s">
        <v>11890</v>
      </c>
      <c r="B1063" s="186" t="s">
        <v>11891</v>
      </c>
      <c r="C1063" s="162"/>
      <c r="D1063" s="179"/>
      <c r="E1063" s="179"/>
      <c r="F1063" s="244">
        <f t="shared" ca="1" si="32"/>
        <v>0</v>
      </c>
      <c r="G1063" s="244">
        <f t="shared" ca="1" si="33"/>
        <v>0</v>
      </c>
    </row>
    <row r="1064" spans="1:7" ht="15">
      <c r="A1064" s="177" t="s">
        <v>11892</v>
      </c>
      <c r="B1064" s="186" t="s">
        <v>11893</v>
      </c>
      <c r="C1064" s="162"/>
      <c r="D1064" s="179"/>
      <c r="E1064" s="179"/>
      <c r="F1064" s="244">
        <f t="shared" ca="1" si="32"/>
        <v>0</v>
      </c>
      <c r="G1064" s="244">
        <f t="shared" ca="1" si="33"/>
        <v>0</v>
      </c>
    </row>
    <row r="1065" spans="1:7" ht="15">
      <c r="A1065" s="177" t="s">
        <v>11894</v>
      </c>
      <c r="B1065" s="186" t="s">
        <v>11895</v>
      </c>
      <c r="C1065" s="162"/>
      <c r="D1065" s="179"/>
      <c r="E1065" s="179"/>
      <c r="F1065" s="244">
        <f t="shared" ca="1" si="32"/>
        <v>0</v>
      </c>
      <c r="G1065" s="244">
        <f t="shared" ca="1" si="33"/>
        <v>0</v>
      </c>
    </row>
    <row r="1066" spans="1:7" ht="15">
      <c r="A1066" s="177" t="s">
        <v>11896</v>
      </c>
      <c r="B1066" s="186" t="s">
        <v>11897</v>
      </c>
      <c r="C1066" s="162"/>
      <c r="D1066" s="179"/>
      <c r="E1066" s="179"/>
      <c r="F1066" s="244">
        <f t="shared" ca="1" si="32"/>
        <v>0</v>
      </c>
      <c r="G1066" s="244">
        <f t="shared" ca="1" si="33"/>
        <v>0</v>
      </c>
    </row>
    <row r="1067" spans="1:7" ht="15">
      <c r="A1067" s="177" t="s">
        <v>11898</v>
      </c>
      <c r="B1067" s="186" t="s">
        <v>11899</v>
      </c>
      <c r="C1067" s="162"/>
      <c r="D1067" s="179"/>
      <c r="E1067" s="179"/>
      <c r="F1067" s="244">
        <f t="shared" ca="1" si="32"/>
        <v>0</v>
      </c>
      <c r="G1067" s="244">
        <f t="shared" ca="1" si="33"/>
        <v>0</v>
      </c>
    </row>
    <row r="1068" spans="1:7" ht="15">
      <c r="A1068" s="177" t="s">
        <v>11900</v>
      </c>
      <c r="B1068" s="186" t="s">
        <v>11901</v>
      </c>
      <c r="C1068" s="162"/>
      <c r="D1068" s="179"/>
      <c r="E1068" s="179"/>
      <c r="F1068" s="244">
        <f t="shared" ca="1" si="32"/>
        <v>0</v>
      </c>
      <c r="G1068" s="244">
        <f t="shared" ca="1" si="33"/>
        <v>0</v>
      </c>
    </row>
    <row r="1069" spans="1:7" ht="15">
      <c r="A1069" s="177" t="s">
        <v>11902</v>
      </c>
      <c r="B1069" s="186" t="s">
        <v>11903</v>
      </c>
      <c r="C1069" s="162"/>
      <c r="D1069" s="179"/>
      <c r="E1069" s="179"/>
      <c r="F1069" s="244">
        <f t="shared" ca="1" si="32"/>
        <v>0</v>
      </c>
      <c r="G1069" s="244">
        <f t="shared" ca="1" si="33"/>
        <v>0</v>
      </c>
    </row>
    <row r="1070" spans="1:7" ht="15">
      <c r="A1070" s="177" t="s">
        <v>11904</v>
      </c>
      <c r="B1070" s="186" t="s">
        <v>10182</v>
      </c>
      <c r="C1070" s="162">
        <v>350</v>
      </c>
      <c r="D1070" s="179">
        <v>356</v>
      </c>
      <c r="E1070" s="179">
        <v>380</v>
      </c>
      <c r="F1070" s="244">
        <f t="shared" ca="1" si="32"/>
        <v>1.0857142857142856</v>
      </c>
      <c r="G1070" s="244">
        <f t="shared" ca="1" si="33"/>
        <v>1.0674157303370786</v>
      </c>
    </row>
    <row r="1071" spans="1:7" ht="15">
      <c r="A1071" s="177" t="s">
        <v>11905</v>
      </c>
      <c r="B1071" s="186" t="s">
        <v>10184</v>
      </c>
      <c r="C1071" s="162"/>
      <c r="D1071" s="179"/>
      <c r="E1071" s="179"/>
      <c r="F1071" s="244">
        <f t="shared" ca="1" si="32"/>
        <v>0</v>
      </c>
      <c r="G1071" s="244">
        <f t="shared" ca="1" si="33"/>
        <v>0</v>
      </c>
    </row>
    <row r="1072" spans="1:7" ht="15">
      <c r="A1072" s="177" t="s">
        <v>11906</v>
      </c>
      <c r="B1072" s="186" t="s">
        <v>10186</v>
      </c>
      <c r="C1072" s="162"/>
      <c r="D1072" s="179"/>
      <c r="E1072" s="179"/>
      <c r="F1072" s="244">
        <f t="shared" ca="1" si="32"/>
        <v>0</v>
      </c>
      <c r="G1072" s="244">
        <f t="shared" ca="1" si="33"/>
        <v>0</v>
      </c>
    </row>
    <row r="1073" spans="1:7" ht="15">
      <c r="A1073" s="177" t="s">
        <v>11907</v>
      </c>
      <c r="B1073" s="186" t="s">
        <v>11908</v>
      </c>
      <c r="C1073" s="162">
        <v>65</v>
      </c>
      <c r="D1073" s="179">
        <v>22</v>
      </c>
      <c r="E1073" s="179"/>
      <c r="F1073" s="244">
        <f t="shared" ca="1" si="32"/>
        <v>0</v>
      </c>
      <c r="G1073" s="244">
        <f t="shared" ca="1" si="33"/>
        <v>0</v>
      </c>
    </row>
    <row r="1074" spans="1:7" ht="15">
      <c r="A1074" s="177" t="s">
        <v>11909</v>
      </c>
      <c r="B1074" s="186" t="s">
        <v>11910</v>
      </c>
      <c r="C1074" s="162"/>
      <c r="D1074" s="179"/>
      <c r="E1074" s="179"/>
      <c r="F1074" s="244">
        <f t="shared" ca="1" si="32"/>
        <v>0</v>
      </c>
      <c r="G1074" s="244">
        <f t="shared" ca="1" si="33"/>
        <v>0</v>
      </c>
    </row>
    <row r="1075" spans="1:7" ht="15">
      <c r="A1075" s="177" t="s">
        <v>11911</v>
      </c>
      <c r="B1075" s="186" t="s">
        <v>11912</v>
      </c>
      <c r="C1075" s="162"/>
      <c r="D1075" s="179"/>
      <c r="E1075" s="179"/>
      <c r="F1075" s="244">
        <f t="shared" ca="1" si="32"/>
        <v>0</v>
      </c>
      <c r="G1075" s="244">
        <f t="shared" ca="1" si="33"/>
        <v>0</v>
      </c>
    </row>
    <row r="1076" spans="1:7" ht="15">
      <c r="A1076" s="177" t="s">
        <v>11913</v>
      </c>
      <c r="B1076" s="186" t="s">
        <v>11914</v>
      </c>
      <c r="C1076" s="162"/>
      <c r="D1076" s="179"/>
      <c r="E1076" s="179"/>
      <c r="F1076" s="244">
        <f t="shared" ca="1" si="32"/>
        <v>0</v>
      </c>
      <c r="G1076" s="244">
        <f t="shared" ca="1" si="33"/>
        <v>0</v>
      </c>
    </row>
    <row r="1077" spans="1:7" ht="15">
      <c r="A1077" s="177" t="s">
        <v>11915</v>
      </c>
      <c r="B1077" s="186" t="s">
        <v>11916</v>
      </c>
      <c r="C1077" s="162">
        <v>15</v>
      </c>
      <c r="D1077" s="179"/>
      <c r="E1077" s="179"/>
      <c r="F1077" s="244">
        <f t="shared" ca="1" si="32"/>
        <v>0</v>
      </c>
      <c r="G1077" s="244">
        <f t="shared" ca="1" si="33"/>
        <v>0</v>
      </c>
    </row>
    <row r="1078" spans="1:7" ht="15">
      <c r="A1078" s="177" t="s">
        <v>11917</v>
      </c>
      <c r="B1078" s="186" t="s">
        <v>10200</v>
      </c>
      <c r="C1078" s="162"/>
      <c r="D1078" s="179"/>
      <c r="E1078" s="179"/>
      <c r="F1078" s="244">
        <f t="shared" ca="1" si="32"/>
        <v>0</v>
      </c>
      <c r="G1078" s="244">
        <f t="shared" ca="1" si="33"/>
        <v>0</v>
      </c>
    </row>
    <row r="1079" spans="1:7" ht="15">
      <c r="A1079" s="177" t="s">
        <v>11918</v>
      </c>
      <c r="B1079" s="186" t="s">
        <v>11919</v>
      </c>
      <c r="C1079" s="162"/>
      <c r="D1079" s="179">
        <v>20</v>
      </c>
      <c r="E1079" s="179"/>
      <c r="F1079" s="244">
        <f t="shared" ca="1" si="32"/>
        <v>0</v>
      </c>
      <c r="G1079" s="244">
        <f t="shared" ca="1" si="33"/>
        <v>0</v>
      </c>
    </row>
    <row r="1080" spans="1:7" ht="15">
      <c r="A1080" s="177" t="s">
        <v>11920</v>
      </c>
      <c r="B1080" s="186" t="s">
        <v>10182</v>
      </c>
      <c r="C1080" s="162">
        <v>604</v>
      </c>
      <c r="D1080" s="179">
        <v>628</v>
      </c>
      <c r="E1080" s="179">
        <v>762</v>
      </c>
      <c r="F1080" s="244">
        <f t="shared" ca="1" si="32"/>
        <v>1.2615894039735098</v>
      </c>
      <c r="G1080" s="244">
        <f t="shared" ca="1" si="33"/>
        <v>1.213375796178344</v>
      </c>
    </row>
    <row r="1081" spans="1:7" ht="15">
      <c r="A1081" s="177" t="s">
        <v>11921</v>
      </c>
      <c r="B1081" s="186" t="s">
        <v>10184</v>
      </c>
      <c r="C1081" s="162"/>
      <c r="D1081" s="179"/>
      <c r="E1081" s="179"/>
      <c r="F1081" s="244">
        <f t="shared" ca="1" si="32"/>
        <v>0</v>
      </c>
      <c r="G1081" s="244">
        <f t="shared" ca="1" si="33"/>
        <v>0</v>
      </c>
    </row>
    <row r="1082" spans="1:7" ht="15">
      <c r="A1082" s="177" t="s">
        <v>11922</v>
      </c>
      <c r="B1082" s="186" t="s">
        <v>10186</v>
      </c>
      <c r="C1082" s="162"/>
      <c r="D1082" s="179"/>
      <c r="E1082" s="179"/>
      <c r="F1082" s="244">
        <f t="shared" ca="1" si="32"/>
        <v>0</v>
      </c>
      <c r="G1082" s="244">
        <f t="shared" ca="1" si="33"/>
        <v>0</v>
      </c>
    </row>
    <row r="1083" spans="1:7" ht="15">
      <c r="A1083" s="177" t="s">
        <v>11923</v>
      </c>
      <c r="B1083" s="186" t="s">
        <v>11924</v>
      </c>
      <c r="C1083" s="162"/>
      <c r="D1083" s="179"/>
      <c r="E1083" s="179"/>
      <c r="F1083" s="244">
        <f t="shared" ca="1" si="32"/>
        <v>0</v>
      </c>
      <c r="G1083" s="244">
        <f t="shared" ca="1" si="33"/>
        <v>0</v>
      </c>
    </row>
    <row r="1084" spans="1:7" ht="15">
      <c r="A1084" s="177" t="s">
        <v>11925</v>
      </c>
      <c r="B1084" s="186" t="s">
        <v>10200</v>
      </c>
      <c r="C1084" s="162"/>
      <c r="D1084" s="179"/>
      <c r="E1084" s="179"/>
      <c r="F1084" s="244">
        <f t="shared" ca="1" si="32"/>
        <v>0</v>
      </c>
      <c r="G1084" s="244">
        <f t="shared" ca="1" si="33"/>
        <v>0</v>
      </c>
    </row>
    <row r="1085" spans="1:7" ht="15">
      <c r="A1085" s="177" t="s">
        <v>11926</v>
      </c>
      <c r="B1085" s="186" t="s">
        <v>11927</v>
      </c>
      <c r="C1085" s="162">
        <v>200</v>
      </c>
      <c r="D1085" s="179">
        <v>200</v>
      </c>
      <c r="E1085" s="179"/>
      <c r="F1085" s="244">
        <f t="shared" ca="1" si="32"/>
        <v>0</v>
      </c>
      <c r="G1085" s="244">
        <f t="shared" ca="1" si="33"/>
        <v>0</v>
      </c>
    </row>
    <row r="1086" spans="1:7" ht="15">
      <c r="A1086" s="177" t="s">
        <v>11928</v>
      </c>
      <c r="B1086" s="186" t="s">
        <v>10182</v>
      </c>
      <c r="C1086" s="162"/>
      <c r="D1086" s="179"/>
      <c r="E1086" s="179"/>
      <c r="F1086" s="244">
        <f t="shared" ca="1" si="32"/>
        <v>0</v>
      </c>
      <c r="G1086" s="244">
        <f t="shared" ca="1" si="33"/>
        <v>0</v>
      </c>
    </row>
    <row r="1087" spans="1:7" ht="15">
      <c r="A1087" s="177" t="s">
        <v>11929</v>
      </c>
      <c r="B1087" s="186" t="s">
        <v>10184</v>
      </c>
      <c r="C1087" s="162"/>
      <c r="D1087" s="179"/>
      <c r="E1087" s="179"/>
      <c r="F1087" s="244">
        <f t="shared" ca="1" si="32"/>
        <v>0</v>
      </c>
      <c r="G1087" s="244">
        <f t="shared" ca="1" si="33"/>
        <v>0</v>
      </c>
    </row>
    <row r="1088" spans="1:7" ht="15">
      <c r="A1088" s="177" t="s">
        <v>11930</v>
      </c>
      <c r="B1088" s="186" t="s">
        <v>10186</v>
      </c>
      <c r="C1088" s="162"/>
      <c r="D1088" s="179"/>
      <c r="E1088" s="179"/>
      <c r="F1088" s="244">
        <f t="shared" ca="1" si="32"/>
        <v>0</v>
      </c>
      <c r="G1088" s="244">
        <f t="shared" ca="1" si="33"/>
        <v>0</v>
      </c>
    </row>
    <row r="1089" spans="1:7" ht="15">
      <c r="A1089" s="177" t="s">
        <v>11931</v>
      </c>
      <c r="B1089" s="186" t="s">
        <v>11932</v>
      </c>
      <c r="C1089" s="162">
        <v>18</v>
      </c>
      <c r="D1089" s="179">
        <v>18</v>
      </c>
      <c r="E1089" s="179">
        <v>18</v>
      </c>
      <c r="F1089" s="244">
        <f t="shared" ca="1" si="32"/>
        <v>1</v>
      </c>
      <c r="G1089" s="244">
        <f t="shared" ca="1" si="33"/>
        <v>1</v>
      </c>
    </row>
    <row r="1090" spans="1:7" ht="15">
      <c r="A1090" s="177" t="s">
        <v>11933</v>
      </c>
      <c r="B1090" s="186" t="s">
        <v>11934</v>
      </c>
      <c r="C1090" s="162"/>
      <c r="D1090" s="179"/>
      <c r="E1090" s="179"/>
      <c r="F1090" s="244">
        <f t="shared" ca="1" si="32"/>
        <v>0</v>
      </c>
      <c r="G1090" s="244">
        <f t="shared" ca="1" si="33"/>
        <v>0</v>
      </c>
    </row>
    <row r="1091" spans="1:7" ht="15">
      <c r="A1091" s="177" t="s">
        <v>11935</v>
      </c>
      <c r="B1091" s="186" t="s">
        <v>10200</v>
      </c>
      <c r="C1091" s="162"/>
      <c r="D1091" s="179"/>
      <c r="E1091" s="179"/>
      <c r="F1091" s="244">
        <f t="shared" ca="1" si="32"/>
        <v>0</v>
      </c>
      <c r="G1091" s="244">
        <f t="shared" ca="1" si="33"/>
        <v>0</v>
      </c>
    </row>
    <row r="1092" spans="1:7" ht="15">
      <c r="A1092" s="177" t="s">
        <v>11936</v>
      </c>
      <c r="B1092" s="186" t="s">
        <v>11937</v>
      </c>
      <c r="C1092" s="162"/>
      <c r="D1092" s="179"/>
      <c r="E1092" s="179"/>
      <c r="F1092" s="244">
        <f t="shared" ca="1" si="32"/>
        <v>0</v>
      </c>
      <c r="G1092" s="244">
        <f t="shared" ca="1" si="33"/>
        <v>0</v>
      </c>
    </row>
    <row r="1093" spans="1:7" ht="15">
      <c r="A1093" s="177" t="s">
        <v>11938</v>
      </c>
      <c r="B1093" s="186" t="s">
        <v>10182</v>
      </c>
      <c r="C1093" s="162"/>
      <c r="D1093" s="179"/>
      <c r="E1093" s="179"/>
      <c r="F1093" s="244">
        <f t="shared" ca="1" si="32"/>
        <v>0</v>
      </c>
      <c r="G1093" s="244">
        <f t="shared" ca="1" si="33"/>
        <v>0</v>
      </c>
    </row>
    <row r="1094" spans="1:7" ht="15">
      <c r="A1094" s="177" t="s">
        <v>11939</v>
      </c>
      <c r="B1094" s="186" t="s">
        <v>10184</v>
      </c>
      <c r="C1094" s="162"/>
      <c r="D1094" s="179"/>
      <c r="E1094" s="179"/>
      <c r="F1094" s="244">
        <f t="shared" ca="1" si="32"/>
        <v>0</v>
      </c>
      <c r="G1094" s="244">
        <f t="shared" ca="1" si="33"/>
        <v>0</v>
      </c>
    </row>
    <row r="1095" spans="1:7" ht="15">
      <c r="A1095" s="177" t="s">
        <v>11940</v>
      </c>
      <c r="B1095" s="186" t="s">
        <v>10186</v>
      </c>
      <c r="C1095" s="162"/>
      <c r="D1095" s="179"/>
      <c r="E1095" s="179"/>
      <c r="F1095" s="244">
        <f t="shared" ca="1" si="32"/>
        <v>0</v>
      </c>
      <c r="G1095" s="244">
        <f t="shared" ca="1" si="33"/>
        <v>0</v>
      </c>
    </row>
    <row r="1096" spans="1:7" ht="15">
      <c r="A1096" s="177" t="s">
        <v>11941</v>
      </c>
      <c r="B1096" s="186" t="s">
        <v>11942</v>
      </c>
      <c r="C1096" s="162"/>
      <c r="D1096" s="179"/>
      <c r="E1096" s="179"/>
      <c r="F1096" s="244">
        <f t="shared" ca="1" si="32"/>
        <v>0</v>
      </c>
      <c r="G1096" s="244">
        <f t="shared" ca="1" si="33"/>
        <v>0</v>
      </c>
    </row>
    <row r="1097" spans="1:7" ht="15">
      <c r="A1097" s="177" t="s">
        <v>11943</v>
      </c>
      <c r="B1097" s="186" t="s">
        <v>11944</v>
      </c>
      <c r="C1097" s="162"/>
      <c r="D1097" s="179"/>
      <c r="E1097" s="179"/>
      <c r="F1097" s="244">
        <f t="shared" ca="1" si="32"/>
        <v>0</v>
      </c>
      <c r="G1097" s="244">
        <f t="shared" ca="1" si="33"/>
        <v>0</v>
      </c>
    </row>
    <row r="1098" spans="1:7" ht="15">
      <c r="A1098" s="177" t="s">
        <v>11945</v>
      </c>
      <c r="B1098" s="186" t="s">
        <v>11946</v>
      </c>
      <c r="C1098" s="162"/>
      <c r="D1098" s="179"/>
      <c r="E1098" s="179"/>
      <c r="F1098" s="244">
        <f t="shared" ref="F1098:F1119" ca="1" si="34">IFERROR(OFFSET(F1098,0,-1)/OFFSET(F1098,0,-3),)</f>
        <v>0</v>
      </c>
      <c r="G1098" s="244">
        <f t="shared" ref="G1098:G1119" ca="1" si="35">IFERROR(OFFSET(F1098,0,-1)/OFFSET(F1098,0,-2),)</f>
        <v>0</v>
      </c>
    </row>
    <row r="1099" spans="1:7" ht="15">
      <c r="A1099" s="177" t="s">
        <v>11947</v>
      </c>
      <c r="B1099" s="186" t="s">
        <v>11948</v>
      </c>
      <c r="C1099" s="162"/>
      <c r="D1099" s="179"/>
      <c r="E1099" s="179"/>
      <c r="F1099" s="244">
        <f t="shared" ca="1" si="34"/>
        <v>0</v>
      </c>
      <c r="G1099" s="244">
        <f t="shared" ca="1" si="35"/>
        <v>0</v>
      </c>
    </row>
    <row r="1100" spans="1:7" ht="15">
      <c r="A1100" s="177" t="s">
        <v>11949</v>
      </c>
      <c r="B1100" s="186" t="s">
        <v>11950</v>
      </c>
      <c r="C1100" s="162"/>
      <c r="D1100" s="179"/>
      <c r="E1100" s="179"/>
      <c r="F1100" s="244">
        <f t="shared" ca="1" si="34"/>
        <v>0</v>
      </c>
      <c r="G1100" s="244">
        <f t="shared" ca="1" si="35"/>
        <v>0</v>
      </c>
    </row>
    <row r="1101" spans="1:7" ht="15">
      <c r="A1101" s="177" t="s">
        <v>11951</v>
      </c>
      <c r="B1101" s="186" t="s">
        <v>11952</v>
      </c>
      <c r="C1101" s="162"/>
      <c r="D1101" s="179"/>
      <c r="E1101" s="179"/>
      <c r="F1101" s="244">
        <f t="shared" ca="1" si="34"/>
        <v>0</v>
      </c>
      <c r="G1101" s="244">
        <f t="shared" ca="1" si="35"/>
        <v>0</v>
      </c>
    </row>
    <row r="1102" spans="1:7" ht="15">
      <c r="A1102" s="177" t="s">
        <v>11953</v>
      </c>
      <c r="B1102" s="186" t="s">
        <v>11954</v>
      </c>
      <c r="C1102" s="162"/>
      <c r="D1102" s="179"/>
      <c r="E1102" s="179"/>
      <c r="F1102" s="244">
        <f t="shared" ca="1" si="34"/>
        <v>0</v>
      </c>
      <c r="G1102" s="244">
        <f t="shared" ca="1" si="35"/>
        <v>0</v>
      </c>
    </row>
    <row r="1103" spans="1:7" ht="15">
      <c r="A1103" s="177" t="s">
        <v>11955</v>
      </c>
      <c r="B1103" s="186" t="s">
        <v>11956</v>
      </c>
      <c r="C1103" s="162"/>
      <c r="D1103" s="179"/>
      <c r="E1103" s="179"/>
      <c r="F1103" s="244">
        <f t="shared" ca="1" si="34"/>
        <v>0</v>
      </c>
      <c r="G1103" s="244">
        <f t="shared" ca="1" si="35"/>
        <v>0</v>
      </c>
    </row>
    <row r="1104" spans="1:7" ht="15">
      <c r="A1104" s="177" t="s">
        <v>11957</v>
      </c>
      <c r="B1104" s="186" t="s">
        <v>11958</v>
      </c>
      <c r="C1104" s="162"/>
      <c r="D1104" s="179"/>
      <c r="E1104" s="179"/>
      <c r="F1104" s="244">
        <f t="shared" ca="1" si="34"/>
        <v>0</v>
      </c>
      <c r="G1104" s="244">
        <f t="shared" ca="1" si="35"/>
        <v>0</v>
      </c>
    </row>
    <row r="1105" spans="1:7" ht="15">
      <c r="A1105" s="177" t="s">
        <v>11959</v>
      </c>
      <c r="B1105" s="186" t="s">
        <v>11960</v>
      </c>
      <c r="C1105" s="162"/>
      <c r="D1105" s="179">
        <v>117</v>
      </c>
      <c r="E1105" s="179">
        <v>239</v>
      </c>
      <c r="F1105" s="244">
        <f t="shared" ca="1" si="34"/>
        <v>0</v>
      </c>
      <c r="G1105" s="244">
        <f t="shared" ca="1" si="35"/>
        <v>2.0427350427350426</v>
      </c>
    </row>
    <row r="1106" spans="1:7" ht="15">
      <c r="A1106" s="177" t="s">
        <v>11961</v>
      </c>
      <c r="B1106" s="186" t="s">
        <v>11962</v>
      </c>
      <c r="C1106" s="162"/>
      <c r="D1106" s="179"/>
      <c r="E1106" s="179">
        <v>29</v>
      </c>
      <c r="F1106" s="244">
        <f t="shared" ca="1" si="34"/>
        <v>0</v>
      </c>
      <c r="G1106" s="244">
        <f t="shared" ca="1" si="35"/>
        <v>0</v>
      </c>
    </row>
    <row r="1107" spans="1:7" ht="15">
      <c r="A1107" s="177" t="s">
        <v>11963</v>
      </c>
      <c r="B1107" s="186" t="s">
        <v>11964</v>
      </c>
      <c r="C1107" s="162"/>
      <c r="D1107" s="179"/>
      <c r="E1107" s="179"/>
      <c r="F1107" s="244">
        <f t="shared" ca="1" si="34"/>
        <v>0</v>
      </c>
      <c r="G1107" s="244">
        <f t="shared" ca="1" si="35"/>
        <v>0</v>
      </c>
    </row>
    <row r="1108" spans="1:7" ht="15">
      <c r="A1108" s="177" t="s">
        <v>11965</v>
      </c>
      <c r="B1108" s="186" t="s">
        <v>11966</v>
      </c>
      <c r="C1108" s="162"/>
      <c r="D1108" s="179">
        <v>75</v>
      </c>
      <c r="E1108" s="179"/>
      <c r="F1108" s="244">
        <f t="shared" ca="1" si="34"/>
        <v>0</v>
      </c>
      <c r="G1108" s="244">
        <f t="shared" ca="1" si="35"/>
        <v>0</v>
      </c>
    </row>
    <row r="1109" spans="1:7" ht="15">
      <c r="A1109" s="177" t="s">
        <v>11967</v>
      </c>
      <c r="B1109" s="186" t="s">
        <v>11968</v>
      </c>
      <c r="C1109" s="162"/>
      <c r="D1109" s="179">
        <v>796</v>
      </c>
      <c r="E1109" s="179"/>
      <c r="F1109" s="244">
        <f t="shared" ca="1" si="34"/>
        <v>0</v>
      </c>
      <c r="G1109" s="244">
        <f t="shared" ca="1" si="35"/>
        <v>0</v>
      </c>
    </row>
    <row r="1110" spans="1:7" ht="15">
      <c r="A1110" s="177" t="s">
        <v>11969</v>
      </c>
      <c r="B1110" s="186" t="s">
        <v>11970</v>
      </c>
      <c r="C1110" s="162"/>
      <c r="D1110" s="179">
        <v>2370</v>
      </c>
      <c r="E1110" s="179"/>
      <c r="F1110" s="244">
        <f t="shared" ca="1" si="34"/>
        <v>0</v>
      </c>
      <c r="G1110" s="244">
        <f t="shared" ca="1" si="35"/>
        <v>0</v>
      </c>
    </row>
    <row r="1111" spans="1:7" ht="15">
      <c r="A1111" s="177" t="s">
        <v>11971</v>
      </c>
      <c r="B1111" s="186" t="s">
        <v>10167</v>
      </c>
      <c r="C1111" s="162">
        <v>820</v>
      </c>
      <c r="D1111" s="179">
        <v>787</v>
      </c>
      <c r="E1111" s="179">
        <v>3976</v>
      </c>
      <c r="F1111" s="244">
        <f t="shared" ca="1" si="34"/>
        <v>4.8487804878048779</v>
      </c>
      <c r="G1111" s="244">
        <f t="shared" ca="1" si="35"/>
        <v>5.0520965692503177</v>
      </c>
    </row>
    <row r="1112" spans="1:7" ht="15">
      <c r="A1112" s="177" t="s">
        <v>45</v>
      </c>
      <c r="B1112" s="186" t="s">
        <v>10168</v>
      </c>
      <c r="C1112" s="248">
        <v>2000</v>
      </c>
      <c r="D1112" s="179">
        <v>0</v>
      </c>
      <c r="E1112" s="179">
        <v>2058</v>
      </c>
      <c r="F1112" s="244">
        <f t="shared" ca="1" si="34"/>
        <v>1.0289999999999999</v>
      </c>
      <c r="G1112" s="244">
        <f t="shared" ca="1" si="35"/>
        <v>0</v>
      </c>
    </row>
    <row r="1113" spans="1:7" ht="15">
      <c r="A1113" s="177" t="s">
        <v>11972</v>
      </c>
      <c r="B1113" s="186" t="s">
        <v>10171</v>
      </c>
      <c r="C1113" s="162"/>
      <c r="D1113" s="179"/>
      <c r="E1113" s="179"/>
      <c r="F1113" s="244">
        <f t="shared" ca="1" si="34"/>
        <v>0</v>
      </c>
      <c r="G1113" s="244">
        <f t="shared" ca="1" si="35"/>
        <v>0</v>
      </c>
    </row>
    <row r="1114" spans="1:7" ht="15">
      <c r="A1114" s="177" t="s">
        <v>11973</v>
      </c>
      <c r="B1114" s="186" t="s">
        <v>10125</v>
      </c>
      <c r="C1114" s="162">
        <v>1935</v>
      </c>
      <c r="D1114" s="179">
        <v>1659</v>
      </c>
      <c r="E1114" s="179">
        <v>195</v>
      </c>
      <c r="F1114" s="244">
        <f t="shared" ca="1" si="34"/>
        <v>0.10077519379844961</v>
      </c>
      <c r="G1114" s="244">
        <f t="shared" ca="1" si="35"/>
        <v>0.11754068716094032</v>
      </c>
    </row>
    <row r="1115" spans="1:7" ht="15">
      <c r="A1115" s="177" t="s">
        <v>11974</v>
      </c>
      <c r="B1115" s="186" t="s">
        <v>11975</v>
      </c>
      <c r="C1115" s="248">
        <v>7138</v>
      </c>
      <c r="D1115" s="179">
        <v>8383</v>
      </c>
      <c r="E1115" s="179">
        <v>9621</v>
      </c>
      <c r="F1115" s="244">
        <f t="shared" ca="1" si="34"/>
        <v>1.3478565424488653</v>
      </c>
      <c r="G1115" s="244">
        <f t="shared" ca="1" si="35"/>
        <v>1.1476798282237863</v>
      </c>
    </row>
    <row r="1116" spans="1:7" ht="15">
      <c r="A1116" s="177" t="s">
        <v>11976</v>
      </c>
      <c r="B1116" s="186" t="s">
        <v>11977</v>
      </c>
      <c r="C1116" s="162"/>
      <c r="D1116" s="246"/>
      <c r="E1116" s="179"/>
      <c r="F1116" s="244">
        <f t="shared" ca="1" si="34"/>
        <v>0</v>
      </c>
      <c r="G1116" s="244">
        <f t="shared" ca="1" si="35"/>
        <v>0</v>
      </c>
    </row>
    <row r="1117" spans="1:7" ht="15">
      <c r="A1117" s="177" t="s">
        <v>11978</v>
      </c>
      <c r="B1117" s="186" t="s">
        <v>11979</v>
      </c>
      <c r="C1117" s="162">
        <v>2</v>
      </c>
      <c r="D1117" s="179">
        <v>5</v>
      </c>
      <c r="E1117" s="179">
        <v>8</v>
      </c>
      <c r="F1117" s="244">
        <f t="shared" ca="1" si="34"/>
        <v>4</v>
      </c>
      <c r="G1117" s="244">
        <f t="shared" ca="1" si="35"/>
        <v>1.6</v>
      </c>
    </row>
    <row r="1118" spans="1:7" ht="15">
      <c r="A1118" s="177" t="s">
        <v>11980</v>
      </c>
      <c r="B1118" s="186" t="s">
        <v>11981</v>
      </c>
      <c r="C1118" s="162"/>
      <c r="D1118" s="179"/>
      <c r="E1118" s="179"/>
      <c r="F1118" s="244">
        <f t="shared" ca="1" si="34"/>
        <v>0</v>
      </c>
      <c r="G1118" s="244">
        <f t="shared" ca="1" si="35"/>
        <v>0</v>
      </c>
    </row>
    <row r="1119" spans="1:7" ht="15">
      <c r="A1119" s="206" t="s">
        <v>38</v>
      </c>
      <c r="B1119" s="186" t="s">
        <v>10179</v>
      </c>
      <c r="C1119" s="162">
        <v>1</v>
      </c>
      <c r="D1119" s="179">
        <v>115</v>
      </c>
      <c r="E1119" s="246">
        <v>155</v>
      </c>
      <c r="F1119" s="244">
        <f t="shared" ca="1" si="34"/>
        <v>155</v>
      </c>
      <c r="G1119" s="244">
        <f t="shared" ca="1" si="35"/>
        <v>1.3478260869565217</v>
      </c>
    </row>
    <row r="1120" spans="1:7" ht="15">
      <c r="A1120" s="177"/>
      <c r="B1120" s="188"/>
      <c r="C1120" s="163"/>
      <c r="D1120" s="101"/>
      <c r="E1120" s="101"/>
      <c r="F1120" s="130" t="str">
        <f t="shared" ref="F1120:G1130" si="36">IFERROR($E1120/C1120,"")</f>
        <v/>
      </c>
      <c r="G1120" s="130" t="str">
        <f t="shared" si="36"/>
        <v/>
      </c>
    </row>
    <row r="1121" spans="1:7" ht="15">
      <c r="A1121" s="177"/>
      <c r="B1121" s="188"/>
      <c r="C1121" s="163"/>
      <c r="D1121" s="101"/>
      <c r="E1121" s="101"/>
      <c r="F1121" s="130" t="str">
        <f t="shared" si="36"/>
        <v/>
      </c>
      <c r="G1121" s="130" t="str">
        <f t="shared" si="36"/>
        <v/>
      </c>
    </row>
    <row r="1122" spans="1:7" ht="15">
      <c r="A1122" s="177"/>
      <c r="B1122" s="188"/>
      <c r="C1122" s="163"/>
      <c r="D1122" s="101"/>
      <c r="E1122" s="101"/>
      <c r="F1122" s="130" t="str">
        <f t="shared" si="36"/>
        <v/>
      </c>
      <c r="G1122" s="130" t="str">
        <f t="shared" si="36"/>
        <v/>
      </c>
    </row>
    <row r="1123" spans="1:7" ht="15">
      <c r="A1123" s="177"/>
      <c r="B1123" s="188"/>
      <c r="C1123" s="163"/>
      <c r="D1123" s="101"/>
      <c r="E1123" s="101"/>
      <c r="F1123" s="130" t="str">
        <f t="shared" si="36"/>
        <v/>
      </c>
      <c r="G1123" s="130" t="str">
        <f t="shared" si="36"/>
        <v/>
      </c>
    </row>
    <row r="1124" spans="1:7" ht="15">
      <c r="A1124" s="177"/>
      <c r="B1124" s="188"/>
      <c r="C1124" s="163"/>
      <c r="D1124" s="101"/>
      <c r="E1124" s="101"/>
      <c r="F1124" s="130" t="str">
        <f t="shared" si="36"/>
        <v/>
      </c>
      <c r="G1124" s="130" t="str">
        <f t="shared" si="36"/>
        <v/>
      </c>
    </row>
    <row r="1125" spans="1:7" ht="15">
      <c r="A1125" s="177"/>
      <c r="B1125" s="188"/>
      <c r="C1125" s="163"/>
      <c r="D1125" s="101"/>
      <c r="E1125" s="101"/>
      <c r="F1125" s="130" t="str">
        <f t="shared" si="36"/>
        <v/>
      </c>
      <c r="G1125" s="130" t="str">
        <f t="shared" si="36"/>
        <v/>
      </c>
    </row>
    <row r="1126" spans="1:7" ht="15">
      <c r="A1126" s="177"/>
      <c r="B1126" s="188"/>
      <c r="C1126" s="163"/>
      <c r="D1126" s="101"/>
      <c r="E1126" s="101"/>
      <c r="F1126" s="130" t="str">
        <f t="shared" si="36"/>
        <v/>
      </c>
      <c r="G1126" s="130" t="str">
        <f t="shared" si="36"/>
        <v/>
      </c>
    </row>
    <row r="1127" spans="1:7" ht="15">
      <c r="A1127" s="177"/>
      <c r="B1127" s="188"/>
      <c r="C1127" s="163"/>
      <c r="D1127" s="101"/>
      <c r="E1127" s="101"/>
      <c r="F1127" s="130" t="str">
        <f t="shared" si="36"/>
        <v/>
      </c>
      <c r="G1127" s="130" t="str">
        <f t="shared" si="36"/>
        <v/>
      </c>
    </row>
    <row r="1128" spans="1:7" ht="15">
      <c r="A1128" s="177"/>
      <c r="B1128" s="188"/>
      <c r="C1128" s="163"/>
      <c r="D1128" s="101"/>
      <c r="E1128" s="101"/>
      <c r="F1128" s="130" t="str">
        <f t="shared" si="36"/>
        <v/>
      </c>
      <c r="G1128" s="130" t="str">
        <f t="shared" si="36"/>
        <v/>
      </c>
    </row>
    <row r="1129" spans="1:7" ht="15">
      <c r="A1129" s="177"/>
      <c r="B1129" s="188"/>
      <c r="C1129" s="163"/>
      <c r="D1129" s="101"/>
      <c r="E1129" s="101"/>
      <c r="F1129" s="130" t="str">
        <f t="shared" si="36"/>
        <v/>
      </c>
      <c r="G1129" s="130" t="str">
        <f t="shared" si="36"/>
        <v/>
      </c>
    </row>
    <row r="1130" spans="1:7" ht="15">
      <c r="A1130" s="177"/>
      <c r="B1130" s="188"/>
      <c r="C1130" s="163"/>
      <c r="D1130" s="101"/>
      <c r="E1130" s="101"/>
      <c r="F1130" s="130" t="str">
        <f t="shared" si="36"/>
        <v/>
      </c>
      <c r="G1130" s="130" t="str">
        <f t="shared" si="36"/>
        <v/>
      </c>
    </row>
    <row r="1131" spans="1:7">
      <c r="F1131" s="189"/>
    </row>
  </sheetData>
  <mergeCells count="6">
    <mergeCell ref="A2:G2"/>
    <mergeCell ref="F3:G3"/>
    <mergeCell ref="A4:B4"/>
    <mergeCell ref="C4:C5"/>
    <mergeCell ref="D4:D5"/>
    <mergeCell ref="E4:G4"/>
  </mergeCells>
  <phoneticPr fontId="49" type="noConversion"/>
  <dataValidations count="1">
    <dataValidation allowBlank="1" showInputMessage="1" showErrorMessage="1" promptTitle="注意：新增科目必须以政府收支分类科目书或中央修订通知为准。" prompt="新增支出科目在此录入。&#10;根据科目编码汇总。" sqref="A1118:B1130"/>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6">
    <pageSetUpPr fitToPage="1"/>
  </sheetPr>
  <dimension ref="A1:N113"/>
  <sheetViews>
    <sheetView showGridLines="0" showZeros="0" workbookViewId="0">
      <pane xSplit="3" ySplit="8" topLeftCell="D9" activePane="bottomRight" state="frozen"/>
      <selection pane="topRight"/>
      <selection pane="bottomLeft"/>
      <selection pane="bottomRight" activeCell="J94" sqref="J94"/>
    </sheetView>
  </sheetViews>
  <sheetFormatPr defaultColWidth="8.75" defaultRowHeight="13.5"/>
  <cols>
    <col min="1" max="1" width="10.75" style="105" customWidth="1"/>
    <col min="2" max="2" width="41.25" style="105" customWidth="1"/>
    <col min="3" max="5" width="10.75" style="105" customWidth="1"/>
    <col min="6" max="6" width="9.375" style="161" customWidth="1"/>
    <col min="7" max="7" width="9.375" style="120" customWidth="1"/>
    <col min="8" max="8" width="10.75" style="120" customWidth="1"/>
    <col min="9" max="9" width="41.25" style="105" customWidth="1"/>
    <col min="10" max="12" width="10.75" style="105" customWidth="1"/>
    <col min="13" max="14" width="9.375" style="161" customWidth="1"/>
    <col min="15" max="16384" width="8.75" style="105"/>
  </cols>
  <sheetData>
    <row r="1" spans="1:14" ht="18" customHeight="1">
      <c r="A1" s="107" t="s">
        <v>13531</v>
      </c>
      <c r="B1" s="255"/>
      <c r="C1" s="108"/>
      <c r="D1" s="108"/>
      <c r="E1" s="108"/>
      <c r="F1" s="256"/>
      <c r="G1" s="257"/>
      <c r="H1" s="257"/>
      <c r="I1" s="258"/>
      <c r="J1" s="258"/>
      <c r="K1" s="258"/>
      <c r="L1" s="258"/>
      <c r="M1" s="256"/>
      <c r="N1" s="256"/>
    </row>
    <row r="2" spans="1:14" s="164" customFormat="1" ht="24">
      <c r="A2" s="332" t="s">
        <v>13532</v>
      </c>
      <c r="B2" s="332"/>
      <c r="C2" s="332"/>
      <c r="D2" s="332"/>
      <c r="E2" s="332"/>
      <c r="F2" s="332"/>
      <c r="G2" s="332"/>
      <c r="H2" s="332"/>
      <c r="I2" s="332"/>
      <c r="J2" s="332"/>
      <c r="K2" s="332"/>
      <c r="L2" s="332"/>
      <c r="M2" s="332"/>
      <c r="N2" s="332"/>
    </row>
    <row r="3" spans="1:14" s="164" customFormat="1" ht="20.25" customHeight="1">
      <c r="A3" s="166"/>
      <c r="M3" s="348" t="s">
        <v>11982</v>
      </c>
      <c r="N3" s="348"/>
    </row>
    <row r="4" spans="1:14" s="164" customFormat="1" ht="31.5" customHeight="1">
      <c r="A4" s="349" t="s">
        <v>11983</v>
      </c>
      <c r="B4" s="349"/>
      <c r="C4" s="349"/>
      <c r="D4" s="349"/>
      <c r="E4" s="349"/>
      <c r="F4" s="349"/>
      <c r="G4" s="349"/>
      <c r="H4" s="349" t="s">
        <v>11984</v>
      </c>
      <c r="I4" s="349"/>
      <c r="J4" s="349"/>
      <c r="K4" s="349"/>
      <c r="L4" s="349"/>
      <c r="M4" s="349"/>
      <c r="N4" s="349"/>
    </row>
    <row r="5" spans="1:14" s="164" customFormat="1" ht="22.15" customHeight="1">
      <c r="A5" s="353" t="s">
        <v>0</v>
      </c>
      <c r="B5" s="354" t="s">
        <v>9762</v>
      </c>
      <c r="C5" s="342" t="s">
        <v>13533</v>
      </c>
      <c r="D5" s="342" t="s">
        <v>13534</v>
      </c>
      <c r="E5" s="350" t="s">
        <v>11985</v>
      </c>
      <c r="F5" s="351"/>
      <c r="G5" s="352"/>
      <c r="H5" s="353" t="s">
        <v>0</v>
      </c>
      <c r="I5" s="354" t="s">
        <v>9762</v>
      </c>
      <c r="J5" s="342" t="s">
        <v>13533</v>
      </c>
      <c r="K5" s="342" t="s">
        <v>13534</v>
      </c>
      <c r="L5" s="350" t="s">
        <v>11985</v>
      </c>
      <c r="M5" s="351"/>
      <c r="N5" s="352"/>
    </row>
    <row r="6" spans="1:14" s="164" customFormat="1" ht="63" customHeight="1">
      <c r="A6" s="353"/>
      <c r="B6" s="354"/>
      <c r="C6" s="355"/>
      <c r="D6" s="355"/>
      <c r="E6" s="237" t="s">
        <v>11986</v>
      </c>
      <c r="F6" s="167" t="s">
        <v>13535</v>
      </c>
      <c r="G6" s="167" t="s">
        <v>13536</v>
      </c>
      <c r="H6" s="353"/>
      <c r="I6" s="354"/>
      <c r="J6" s="355"/>
      <c r="K6" s="355"/>
      <c r="L6" s="237" t="s">
        <v>11986</v>
      </c>
      <c r="M6" s="167" t="s">
        <v>13535</v>
      </c>
      <c r="N6" s="167" t="s">
        <v>13536</v>
      </c>
    </row>
    <row r="7" spans="1:14" ht="16.5" customHeight="1">
      <c r="A7" s="95"/>
      <c r="B7" s="118" t="s">
        <v>13524</v>
      </c>
      <c r="C7" s="249">
        <f>'[1]表一（录入表）'!C33</f>
        <v>12100</v>
      </c>
      <c r="D7" s="249">
        <f>'[1]表一（录入表）'!D33</f>
        <v>12355</v>
      </c>
      <c r="E7" s="249">
        <f>'[1]表一（录入表）'!E33</f>
        <v>12986.2</v>
      </c>
      <c r="F7" s="250">
        <f t="shared" ref="F7:G22" si="0">IFERROR($E7/C7,"")</f>
        <v>1.0732396694214876</v>
      </c>
      <c r="G7" s="250">
        <f t="shared" si="0"/>
        <v>1.0510886280857952</v>
      </c>
      <c r="H7" s="95"/>
      <c r="I7" s="118" t="s">
        <v>13537</v>
      </c>
      <c r="J7" s="251">
        <f>[1]表二!C224</f>
        <v>191116</v>
      </c>
      <c r="K7" s="249">
        <f>[1]表二!D224</f>
        <v>241714</v>
      </c>
      <c r="L7" s="249">
        <f>[1]表二!E224</f>
        <v>258641.4</v>
      </c>
      <c r="M7" s="259">
        <f t="shared" ref="M7:N12" si="1">IFERROR($L7/J7,"")</f>
        <v>1.3533215429372736</v>
      </c>
      <c r="N7" s="259">
        <f>IFERROR($L7/K7,"")</f>
        <v>1.0700306974358125</v>
      </c>
    </row>
    <row r="8" spans="1:14" ht="16.5" customHeight="1">
      <c r="A8" s="253" t="s">
        <v>11987</v>
      </c>
      <c r="B8" s="110" t="s">
        <v>11988</v>
      </c>
      <c r="C8" s="251">
        <f>SUMPRODUCT('[1]表三（录入表）'!C$6:C$134*(LEFT('[1]表三（录入表）'!$A$6:$A$134,LEN($A8))=$A8))</f>
        <v>182960</v>
      </c>
      <c r="D8" s="251">
        <f>SUMPRODUCT('[1]表三（录入表）'!D$6:D$134*(LEFT('[1]表三（录入表）'!$A$6:$A$134,LEN($A8))=$A8))</f>
        <v>357206</v>
      </c>
      <c r="E8" s="251">
        <f>SUMPRODUCT('[1]表三（录入表）'!E$6:E$134*(LEFT('[1]表三（录入表）'!$A$6:$A$134,LEN($A8))=$A8))</f>
        <v>253470</v>
      </c>
      <c r="F8" s="250">
        <f t="shared" si="0"/>
        <v>1.3853847835592479</v>
      </c>
      <c r="G8" s="250">
        <f t="shared" si="0"/>
        <v>0.70959054439175151</v>
      </c>
      <c r="H8" s="253" t="s">
        <v>11989</v>
      </c>
      <c r="I8" s="110" t="s">
        <v>13538</v>
      </c>
      <c r="J8" s="251">
        <f>SUMPRODUCT('[1]表三（录入表）'!C$6:C$134*(LEFT('[1]表三（录入表）'!$A$6:$A$134,LEN($H8))=$H8))</f>
        <v>2765</v>
      </c>
      <c r="K8" s="251">
        <f>SUMPRODUCT('[1]表三（录入表）'!D$6:D$134*(LEFT('[1]表三（录入表）'!$A$6:$A$134,LEN($H8))=$H8))</f>
        <v>116122</v>
      </c>
      <c r="L8" s="251">
        <f>SUMPRODUCT('[1]表三（录入表）'!E$6:E$134*(LEFT('[1]表三（录入表）'!$A$6:$A$134,LEN($H8))=$H8))</f>
        <v>5200</v>
      </c>
      <c r="M8" s="259">
        <f t="shared" si="1"/>
        <v>1.8806509945750451</v>
      </c>
      <c r="N8" s="259">
        <f t="shared" si="1"/>
        <v>4.4780489485196605E-2</v>
      </c>
    </row>
    <row r="9" spans="1:14" ht="16.5" customHeight="1">
      <c r="A9" s="168"/>
      <c r="B9" s="110" t="s">
        <v>13525</v>
      </c>
      <c r="C9" s="251">
        <f>SUM(C10,C17,C53)</f>
        <v>142571</v>
      </c>
      <c r="D9" s="249">
        <f>SUM(D10,D17,D53)</f>
        <v>179938</v>
      </c>
      <c r="E9" s="252">
        <f>SUM(E10,E17,E53)</f>
        <v>148412</v>
      </c>
      <c r="F9" s="250">
        <f t="shared" si="0"/>
        <v>1.0409690610292415</v>
      </c>
      <c r="G9" s="250">
        <f t="shared" si="0"/>
        <v>0.82479520723804867</v>
      </c>
      <c r="H9" s="168"/>
      <c r="I9" s="110" t="s">
        <v>13539</v>
      </c>
      <c r="J9" s="251">
        <f t="shared" ref="J9:L9" si="2">SUM(J10:J12)</f>
        <v>0</v>
      </c>
      <c r="K9" s="251">
        <f t="shared" si="2"/>
        <v>0</v>
      </c>
      <c r="L9" s="251">
        <f t="shared" si="2"/>
        <v>0</v>
      </c>
      <c r="M9" s="259" t="str">
        <f t="shared" si="1"/>
        <v/>
      </c>
      <c r="N9" s="259" t="str">
        <f t="shared" si="1"/>
        <v/>
      </c>
    </row>
    <row r="10" spans="1:14" ht="16.5" customHeight="1">
      <c r="A10" s="253" t="s">
        <v>11992</v>
      </c>
      <c r="B10" s="110" t="s">
        <v>11993</v>
      </c>
      <c r="C10" s="251">
        <f>SUMPRODUCT('[1]表三（录入表）'!C$6:C$134*(LEFT('[1]表三（录入表）'!$A$6:$A$134,LEN($A10))=$A10))</f>
        <v>1390</v>
      </c>
      <c r="D10" s="251">
        <f>SUMPRODUCT('[1]表三（录入表）'!D$6:D$134*(LEFT('[1]表三（录入表）'!$A$6:$A$134,LEN($A10))=$A10))</f>
        <v>1390</v>
      </c>
      <c r="E10" s="251">
        <f>SUMPRODUCT('[1]表三（录入表）'!E$6:E$134*(LEFT('[1]表三（录入表）'!$A$6:$A$134,LEN($A10))=$A10))</f>
        <v>1390</v>
      </c>
      <c r="F10" s="250">
        <f t="shared" si="0"/>
        <v>1</v>
      </c>
      <c r="G10" s="250">
        <f t="shared" si="0"/>
        <v>1</v>
      </c>
      <c r="H10" s="260" t="s">
        <v>40</v>
      </c>
      <c r="I10" s="110" t="s">
        <v>13540</v>
      </c>
      <c r="J10" s="131">
        <f>SUMPRODUCT('[1]表三（录入表）'!C$6:C$134*(LEFT('[1]表三（录入表）'!$A$6:$A$134,LEN($H10))=$H10))</f>
        <v>0</v>
      </c>
      <c r="K10" s="131">
        <f>SUMPRODUCT('[1]表三（录入表）'!D$6:D$134*(LEFT('[1]表三（录入表）'!$A$6:$A$134,LEN($H10))=$H10))</f>
        <v>0</v>
      </c>
      <c r="L10" s="131">
        <f>SUMPRODUCT('[1]表三（录入表）'!E$6:E$134*(LEFT('[1]表三（录入表）'!$A$6:$A$134,LEN($H10))=$H10))</f>
        <v>0</v>
      </c>
      <c r="M10" s="259" t="str">
        <f t="shared" si="1"/>
        <v/>
      </c>
      <c r="N10" s="259" t="str">
        <f t="shared" si="1"/>
        <v/>
      </c>
    </row>
    <row r="11" spans="1:14" ht="16.5" customHeight="1">
      <c r="A11" s="253" t="s">
        <v>11995</v>
      </c>
      <c r="B11" s="110" t="s">
        <v>11996</v>
      </c>
      <c r="C11" s="131">
        <f>SUMPRODUCT('[1]表三（录入表）'!C$6:C$134*(LEFT('[1]表三（录入表）'!$A$6:$A$134,LEN($A11))=$A11))</f>
        <v>59</v>
      </c>
      <c r="D11" s="131">
        <f>SUMPRODUCT('[1]表三（录入表）'!D$6:D$134*(LEFT('[1]表三（录入表）'!$A$6:$A$134,LEN($A11))=$A11))</f>
        <v>59</v>
      </c>
      <c r="E11" s="131">
        <f>SUMPRODUCT('[1]表三（录入表）'!E$6:E$134*(LEFT('[1]表三（录入表）'!$A$6:$A$134,LEN($A11))=$A11))</f>
        <v>59</v>
      </c>
      <c r="F11" s="250">
        <f t="shared" si="0"/>
        <v>1</v>
      </c>
      <c r="G11" s="250">
        <f t="shared" si="0"/>
        <v>1</v>
      </c>
      <c r="H11" s="260" t="s">
        <v>41</v>
      </c>
      <c r="I11" s="110" t="s">
        <v>13541</v>
      </c>
      <c r="J11" s="131">
        <f>SUMPRODUCT('[1]表三（录入表）'!C$6:C$134*(LEFT('[1]表三（录入表）'!$A$6:$A$134,LEN($H11))=$H11))</f>
        <v>0</v>
      </c>
      <c r="K11" s="131">
        <f>SUMPRODUCT('[1]表三（录入表）'!D$6:D$134*(LEFT('[1]表三（录入表）'!$A$6:$A$134,LEN($H11))=$H11))</f>
        <v>0</v>
      </c>
      <c r="L11" s="131">
        <f>SUMPRODUCT('[1]表三（录入表）'!E$6:E$134*(LEFT('[1]表三（录入表）'!$A$6:$A$134,LEN($H11))=$H11))</f>
        <v>0</v>
      </c>
      <c r="M11" s="259" t="str">
        <f t="shared" si="1"/>
        <v/>
      </c>
      <c r="N11" s="259" t="str">
        <f t="shared" si="1"/>
        <v/>
      </c>
    </row>
    <row r="12" spans="1:14" ht="16.5" customHeight="1">
      <c r="A12" s="253" t="s">
        <v>11998</v>
      </c>
      <c r="B12" s="110" t="s">
        <v>11999</v>
      </c>
      <c r="C12" s="131">
        <f>SUMPRODUCT('[1]表三（录入表）'!C$6:C$134*(LEFT('[1]表三（录入表）'!$A$6:$A$134,LEN($A12))=$A12))</f>
        <v>91</v>
      </c>
      <c r="D12" s="131">
        <f>SUMPRODUCT('[1]表三（录入表）'!D$6:D$134*(LEFT('[1]表三（录入表）'!$A$6:$A$134,LEN($A12))=$A12))</f>
        <v>91</v>
      </c>
      <c r="E12" s="131">
        <f>SUMPRODUCT('[1]表三（录入表）'!E$6:E$134*(LEFT('[1]表三（录入表）'!$A$6:$A$134,LEN($A12))=$A12))</f>
        <v>91</v>
      </c>
      <c r="F12" s="250">
        <f t="shared" si="0"/>
        <v>1</v>
      </c>
      <c r="G12" s="250">
        <f t="shared" si="0"/>
        <v>1</v>
      </c>
      <c r="H12" s="260" t="s">
        <v>42</v>
      </c>
      <c r="I12" s="110" t="s">
        <v>13542</v>
      </c>
      <c r="J12" s="131">
        <f>SUMPRODUCT('[1]表三（录入表）'!C$6:C$134*(LEFT('[1]表三（录入表）'!$A$6:$A$134,LEN($H12))=$H12))</f>
        <v>0</v>
      </c>
      <c r="K12" s="131">
        <f>SUMPRODUCT('[1]表三（录入表）'!D$6:D$134*(LEFT('[1]表三（录入表）'!$A$6:$A$134,LEN($H12))=$H12))</f>
        <v>0</v>
      </c>
      <c r="L12" s="131">
        <f>SUMPRODUCT('[1]表三（录入表）'!E$6:E$134*(LEFT('[1]表三（录入表）'!$A$6:$A$134,LEN($H12))=$H12))</f>
        <v>0</v>
      </c>
      <c r="M12" s="259" t="str">
        <f t="shared" si="1"/>
        <v/>
      </c>
      <c r="N12" s="259" t="str">
        <f t="shared" si="1"/>
        <v/>
      </c>
    </row>
    <row r="13" spans="1:14" ht="16.5" customHeight="1">
      <c r="A13" s="253" t="s">
        <v>12001</v>
      </c>
      <c r="B13" s="110" t="s">
        <v>12002</v>
      </c>
      <c r="C13" s="131">
        <f>SUMPRODUCT('[1]表三（录入表）'!C$6:C$134*(LEFT('[1]表三（录入表）'!$A$6:$A$134,LEN($A13))=$A13))</f>
        <v>1469</v>
      </c>
      <c r="D13" s="131">
        <f>SUMPRODUCT('[1]表三（录入表）'!D$6:D$134*(LEFT('[1]表三（录入表）'!$A$6:$A$134,LEN($A13))=$A13))</f>
        <v>1469</v>
      </c>
      <c r="E13" s="131">
        <f>SUMPRODUCT('[1]表三（录入表）'!E$6:E$134*(LEFT('[1]表三（录入表）'!$A$6:$A$134,LEN($A13))=$A13))</f>
        <v>1469</v>
      </c>
      <c r="F13" s="250">
        <f t="shared" si="0"/>
        <v>1</v>
      </c>
      <c r="G13" s="250">
        <f t="shared" si="0"/>
        <v>1</v>
      </c>
      <c r="H13" s="168"/>
      <c r="I13" s="110"/>
      <c r="J13" s="126"/>
      <c r="K13" s="101"/>
      <c r="L13" s="101"/>
      <c r="M13" s="169"/>
      <c r="N13" s="169"/>
    </row>
    <row r="14" spans="1:14" ht="16.5" customHeight="1">
      <c r="A14" s="253" t="s">
        <v>12003</v>
      </c>
      <c r="B14" s="110" t="s">
        <v>12004</v>
      </c>
      <c r="C14" s="131">
        <f>SUMPRODUCT('[1]表三（录入表）'!C$6:C$134*(LEFT('[1]表三（录入表）'!$A$6:$A$134,LEN($A14))=$A14))</f>
        <v>12</v>
      </c>
      <c r="D14" s="131">
        <f>SUMPRODUCT('[1]表三（录入表）'!D$6:D$134*(LEFT('[1]表三（录入表）'!$A$6:$A$134,LEN($A14))=$A14))</f>
        <v>12</v>
      </c>
      <c r="E14" s="131">
        <f>SUMPRODUCT('[1]表三（录入表）'!E$6:E$134*(LEFT('[1]表三（录入表）'!$A$6:$A$134,LEN($A14))=$A14))</f>
        <v>12</v>
      </c>
      <c r="F14" s="250">
        <f t="shared" si="0"/>
        <v>1</v>
      </c>
      <c r="G14" s="250">
        <f t="shared" si="0"/>
        <v>1</v>
      </c>
      <c r="H14" s="168"/>
      <c r="I14" s="110"/>
      <c r="J14" s="126"/>
      <c r="K14" s="101"/>
      <c r="L14" s="101"/>
      <c r="M14" s="169"/>
      <c r="N14" s="169"/>
    </row>
    <row r="15" spans="1:14" ht="16.5" customHeight="1">
      <c r="A15" s="253" t="s">
        <v>12005</v>
      </c>
      <c r="B15" s="110" t="s">
        <v>12006</v>
      </c>
      <c r="C15" s="131">
        <f>SUMPRODUCT('[1]表三（录入表）'!C$6:C$134*(LEFT('[1]表三（录入表）'!$A$6:$A$134,LEN($A15))=$A15))</f>
        <v>-241</v>
      </c>
      <c r="D15" s="131">
        <f>SUMPRODUCT('[1]表三（录入表）'!D$6:D$134*(LEFT('[1]表三（录入表）'!$A$6:$A$134,LEN($A15))=$A15))</f>
        <v>-241</v>
      </c>
      <c r="E15" s="131">
        <f>SUMPRODUCT('[1]表三（录入表）'!E$6:E$134*(LEFT('[1]表三（录入表）'!$A$6:$A$134,LEN($A15))=$A15))</f>
        <v>-241</v>
      </c>
      <c r="F15" s="250">
        <f t="shared" si="0"/>
        <v>1</v>
      </c>
      <c r="G15" s="250">
        <f t="shared" si="0"/>
        <v>1</v>
      </c>
      <c r="H15" s="168"/>
      <c r="I15" s="110"/>
      <c r="J15" s="126"/>
      <c r="K15" s="101"/>
      <c r="L15" s="101"/>
      <c r="M15" s="169"/>
      <c r="N15" s="169"/>
    </row>
    <row r="16" spans="1:14" ht="16.5" customHeight="1">
      <c r="A16" s="253" t="s">
        <v>12007</v>
      </c>
      <c r="B16" s="110" t="s">
        <v>12008</v>
      </c>
      <c r="C16" s="131">
        <f>SUMPRODUCT('[1]表三（录入表）'!C$6:C$134*(LEFT('[1]表三（录入表）'!$A$6:$A$134,LEN($A16))=$A16))</f>
        <v>0</v>
      </c>
      <c r="D16" s="131">
        <f>SUMPRODUCT('[1]表三（录入表）'!D$6:D$134*(LEFT('[1]表三（录入表）'!$A$6:$A$134,LEN($A16))=$A16))</f>
        <v>0</v>
      </c>
      <c r="E16" s="131">
        <f>SUMPRODUCT('[1]表三（录入表）'!E$6:E$134*(LEFT('[1]表三（录入表）'!$A$6:$A$134,LEN($A16))=$A16))</f>
        <v>0</v>
      </c>
      <c r="F16" s="250" t="str">
        <f t="shared" si="0"/>
        <v/>
      </c>
      <c r="G16" s="250" t="str">
        <f t="shared" si="0"/>
        <v/>
      </c>
      <c r="H16" s="168"/>
      <c r="I16" s="110"/>
      <c r="J16" s="126"/>
      <c r="K16" s="101"/>
      <c r="L16" s="101"/>
      <c r="M16" s="169"/>
      <c r="N16" s="169"/>
    </row>
    <row r="17" spans="1:14" ht="16.5" customHeight="1">
      <c r="A17" s="253" t="s">
        <v>12009</v>
      </c>
      <c r="B17" s="110" t="s">
        <v>12010</v>
      </c>
      <c r="C17" s="251">
        <f>SUMPRODUCT('[1]表三（录入表）'!C$6:C$134*(LEFT('[1]表三（录入表）'!$A$6:$A$134,LEN($A17))=$A17))</f>
        <v>135068</v>
      </c>
      <c r="D17" s="249">
        <f>SUMPRODUCT('[1]表三（录入表）'!D$6:D$134*(LEFT('[1]表三（录入表）'!$A$6:$A$134,LEN($A17))=$A17))</f>
        <v>161470</v>
      </c>
      <c r="E17" s="252">
        <f>SUMPRODUCT('[1]表三（录入表）'!E$6:E$134*(LEFT('[1]表三（录入表）'!$A$6:$A$134,LEN($A17))=$A17))</f>
        <v>140082</v>
      </c>
      <c r="F17" s="250">
        <f t="shared" si="0"/>
        <v>1.0371220422305802</v>
      </c>
      <c r="G17" s="250">
        <f t="shared" si="0"/>
        <v>0.8675419582585</v>
      </c>
      <c r="H17" s="168"/>
      <c r="I17" s="110"/>
      <c r="J17" s="126"/>
      <c r="K17" s="101"/>
      <c r="L17" s="101"/>
      <c r="M17" s="169"/>
      <c r="N17" s="169"/>
    </row>
    <row r="18" spans="1:14" ht="16.5" customHeight="1">
      <c r="A18" s="253" t="s">
        <v>12011</v>
      </c>
      <c r="B18" s="110" t="s">
        <v>12012</v>
      </c>
      <c r="C18" s="131">
        <f>SUMPRODUCT('[1]表三（录入表）'!C$6:C$134*(LEFT('[1]表三（录入表）'!$A$6:$A$134,LEN($A18))=$A18))</f>
        <v>0</v>
      </c>
      <c r="D18" s="131">
        <f>SUMPRODUCT('[1]表三（录入表）'!D$6:D$134*(LEFT('[1]表三（录入表）'!$A$6:$A$134,LEN($A18))=$A18))</f>
        <v>0</v>
      </c>
      <c r="E18" s="131">
        <f>SUMPRODUCT('[1]表三（录入表）'!E$6:E$134*(LEFT('[1]表三（录入表）'!$A$6:$A$134,LEN($A18))=$A18))</f>
        <v>0</v>
      </c>
      <c r="F18" s="250" t="str">
        <f t="shared" si="0"/>
        <v/>
      </c>
      <c r="G18" s="250" t="str">
        <f t="shared" si="0"/>
        <v/>
      </c>
      <c r="H18" s="168"/>
      <c r="I18" s="110"/>
      <c r="J18" s="126"/>
      <c r="K18" s="101"/>
      <c r="L18" s="101"/>
      <c r="M18" s="169"/>
      <c r="N18" s="169"/>
    </row>
    <row r="19" spans="1:14" ht="16.5" customHeight="1">
      <c r="A19" s="253" t="s">
        <v>12013</v>
      </c>
      <c r="B19" s="110" t="s">
        <v>12014</v>
      </c>
      <c r="C19" s="131">
        <f>SUMPRODUCT('[1]表三（录入表）'!C$6:C$134*(LEFT('[1]表三（录入表）'!$A$6:$A$134,LEN($A19))=$A19))</f>
        <v>32020</v>
      </c>
      <c r="D19" s="131">
        <f>SUMPRODUCT('[1]表三（录入表）'!D$6:D$134*(LEFT('[1]表三（录入表）'!$A$6:$A$134,LEN($A19))=$A19))</f>
        <v>33748</v>
      </c>
      <c r="E19" s="131">
        <f>SUMPRODUCT('[1]表三（录入表）'!E$6:E$134*(LEFT('[1]表三（录入表）'!$A$6:$A$134,LEN($A19))=$A19))</f>
        <v>34711</v>
      </c>
      <c r="F19" s="250">
        <f t="shared" si="0"/>
        <v>1.0840412242348532</v>
      </c>
      <c r="G19" s="250">
        <f t="shared" si="0"/>
        <v>1.0285350242977362</v>
      </c>
      <c r="H19" s="168"/>
      <c r="I19" s="110"/>
      <c r="J19" s="126"/>
      <c r="K19" s="101"/>
      <c r="L19" s="101"/>
      <c r="M19" s="169"/>
      <c r="N19" s="169"/>
    </row>
    <row r="20" spans="1:14" ht="16.5" customHeight="1">
      <c r="A20" s="253" t="s">
        <v>12015</v>
      </c>
      <c r="B20" s="110" t="s">
        <v>12016</v>
      </c>
      <c r="C20" s="131">
        <f>SUMPRODUCT('[1]表三（录入表）'!C$6:C$134*(LEFT('[1]表三（录入表）'!$A$6:$A$134,LEN($A20))=$A20))</f>
        <v>9893</v>
      </c>
      <c r="D20" s="131">
        <f>SUMPRODUCT('[1]表三（录入表）'!D$6:D$134*(LEFT('[1]表三（录入表）'!$A$6:$A$134,LEN($A20))=$A20))</f>
        <v>10557</v>
      </c>
      <c r="E20" s="131">
        <f>SUMPRODUCT('[1]表三（录入表）'!E$6:E$134*(LEFT('[1]表三（录入表）'!$A$6:$A$134,LEN($A20))=$A20))</f>
        <v>10927</v>
      </c>
      <c r="F20" s="250">
        <f t="shared" si="0"/>
        <v>1.1045183463054684</v>
      </c>
      <c r="G20" s="250">
        <f t="shared" si="0"/>
        <v>1.0350478355593444</v>
      </c>
      <c r="H20" s="168"/>
      <c r="I20" s="110"/>
      <c r="J20" s="126"/>
      <c r="K20" s="101"/>
      <c r="L20" s="101"/>
      <c r="M20" s="169"/>
      <c r="N20" s="169"/>
    </row>
    <row r="21" spans="1:14" ht="16.5" customHeight="1">
      <c r="A21" s="253" t="s">
        <v>12017</v>
      </c>
      <c r="B21" s="110" t="s">
        <v>12018</v>
      </c>
      <c r="C21" s="131">
        <f>SUMPRODUCT('[1]表三（录入表）'!C$6:C$134*(LEFT('[1]表三（录入表）'!$A$6:$A$134,LEN($A21))=$A21))</f>
        <v>461</v>
      </c>
      <c r="D21" s="131">
        <f>SUMPRODUCT('[1]表三（录入表）'!D$6:D$134*(LEFT('[1]表三（录入表）'!$A$6:$A$134,LEN($A21))=$A21))</f>
        <v>2064</v>
      </c>
      <c r="E21" s="131">
        <f>SUMPRODUCT('[1]表三（录入表）'!E$6:E$134*(LEFT('[1]表三（录入表）'!$A$6:$A$134,LEN($A21))=$A21))</f>
        <v>407</v>
      </c>
      <c r="F21" s="250">
        <f t="shared" si="0"/>
        <v>0.88286334056399129</v>
      </c>
      <c r="G21" s="250">
        <f t="shared" si="0"/>
        <v>0.19718992248062014</v>
      </c>
      <c r="H21" s="168"/>
      <c r="I21" s="110"/>
      <c r="J21" s="126"/>
      <c r="K21" s="101"/>
      <c r="L21" s="101"/>
      <c r="M21" s="169"/>
      <c r="N21" s="169"/>
    </row>
    <row r="22" spans="1:14" ht="16.5" customHeight="1">
      <c r="A22" s="253" t="s">
        <v>12019</v>
      </c>
      <c r="B22" s="110" t="s">
        <v>12020</v>
      </c>
      <c r="C22" s="131">
        <f>SUMPRODUCT('[1]表三（录入表）'!C$6:C$134*(LEFT('[1]表三（录入表）'!$A$6:$A$134,LEN($A22))=$A22))</f>
        <v>0</v>
      </c>
      <c r="D22" s="131">
        <f>SUMPRODUCT('[1]表三（录入表）'!D$6:D$134*(LEFT('[1]表三（录入表）'!$A$6:$A$134,LEN($A22))=$A22))</f>
        <v>0</v>
      </c>
      <c r="E22" s="131">
        <f>SUMPRODUCT('[1]表三（录入表）'!E$6:E$134*(LEFT('[1]表三（录入表）'!$A$6:$A$134,LEN($A22))=$A22))</f>
        <v>0</v>
      </c>
      <c r="F22" s="250" t="str">
        <f t="shared" si="0"/>
        <v/>
      </c>
      <c r="G22" s="250" t="str">
        <f t="shared" si="0"/>
        <v/>
      </c>
      <c r="H22" s="168"/>
      <c r="I22" s="110"/>
      <c r="J22" s="126"/>
      <c r="K22" s="101"/>
      <c r="L22" s="101"/>
      <c r="M22" s="169"/>
      <c r="N22" s="169"/>
    </row>
    <row r="23" spans="1:14" ht="16.5" customHeight="1">
      <c r="A23" s="253" t="s">
        <v>12021</v>
      </c>
      <c r="B23" s="110" t="s">
        <v>12022</v>
      </c>
      <c r="C23" s="131">
        <f>SUMPRODUCT('[1]表三（录入表）'!C$6:C$134*(LEFT('[1]表三（录入表）'!$A$6:$A$134,LEN($A23))=$A23))</f>
        <v>0</v>
      </c>
      <c r="D23" s="131">
        <f>SUMPRODUCT('[1]表三（录入表）'!D$6:D$134*(LEFT('[1]表三（录入表）'!$A$6:$A$134,LEN($A23))=$A23))</f>
        <v>0</v>
      </c>
      <c r="E23" s="131">
        <f>SUMPRODUCT('[1]表三（录入表）'!E$6:E$134*(LEFT('[1]表三（录入表）'!$A$6:$A$134,LEN($A23))=$A23))</f>
        <v>0</v>
      </c>
      <c r="F23" s="250" t="str">
        <f t="shared" ref="F23:G80" si="3">IFERROR($E23/C23,"")</f>
        <v/>
      </c>
      <c r="G23" s="250" t="str">
        <f t="shared" si="3"/>
        <v/>
      </c>
      <c r="H23" s="168"/>
      <c r="I23" s="110"/>
      <c r="J23" s="126"/>
      <c r="K23" s="101"/>
      <c r="L23" s="101"/>
      <c r="M23" s="169"/>
      <c r="N23" s="169"/>
    </row>
    <row r="24" spans="1:14" ht="16.5" customHeight="1">
      <c r="A24" s="253" t="s">
        <v>12023</v>
      </c>
      <c r="B24" s="110" t="s">
        <v>12024</v>
      </c>
      <c r="C24" s="131">
        <f>SUMPRODUCT('[1]表三（录入表）'!C$6:C$134*(LEFT('[1]表三（录入表）'!$A$6:$A$134,LEN($A24))=$A24))</f>
        <v>0</v>
      </c>
      <c r="D24" s="131">
        <f>SUMPRODUCT('[1]表三（录入表）'!D$6:D$134*(LEFT('[1]表三（录入表）'!$A$6:$A$134,LEN($A24))=$A24))</f>
        <v>0</v>
      </c>
      <c r="E24" s="131">
        <f>SUMPRODUCT('[1]表三（录入表）'!E$6:E$134*(LEFT('[1]表三（录入表）'!$A$6:$A$134,LEN($A24))=$A24))</f>
        <v>0</v>
      </c>
      <c r="F24" s="250" t="str">
        <f t="shared" si="3"/>
        <v/>
      </c>
      <c r="G24" s="250" t="str">
        <f t="shared" si="3"/>
        <v/>
      </c>
      <c r="H24" s="168"/>
      <c r="I24" s="110"/>
      <c r="J24" s="126"/>
      <c r="K24" s="101"/>
      <c r="L24" s="101"/>
      <c r="M24" s="169"/>
      <c r="N24" s="169"/>
    </row>
    <row r="25" spans="1:14" ht="16.5" customHeight="1">
      <c r="A25" s="253" t="s">
        <v>12025</v>
      </c>
      <c r="B25" s="110" t="s">
        <v>12026</v>
      </c>
      <c r="C25" s="131">
        <f>SUMPRODUCT('[1]表三（录入表）'!C$6:C$134*(LEFT('[1]表三（录入表）'!$A$6:$A$134,LEN($A25))=$A25))</f>
        <v>5469</v>
      </c>
      <c r="D25" s="131">
        <f>SUMPRODUCT('[1]表三（录入表）'!D$6:D$134*(LEFT('[1]表三（录入表）'!$A$6:$A$134,LEN($A25))=$A25))</f>
        <v>6121</v>
      </c>
      <c r="E25" s="131">
        <f>SUMPRODUCT('[1]表三（录入表）'!E$6:E$134*(LEFT('[1]表三（录入表）'!$A$6:$A$134,LEN($A25))=$A25))</f>
        <v>5469</v>
      </c>
      <c r="F25" s="250">
        <f t="shared" si="3"/>
        <v>1</v>
      </c>
      <c r="G25" s="250">
        <f t="shared" si="3"/>
        <v>0.89348145727822248</v>
      </c>
      <c r="H25" s="168"/>
      <c r="I25" s="110"/>
      <c r="J25" s="126"/>
      <c r="K25" s="101"/>
      <c r="L25" s="101"/>
      <c r="M25" s="169"/>
      <c r="N25" s="169"/>
    </row>
    <row r="26" spans="1:14" ht="16.5" customHeight="1">
      <c r="A26" s="253" t="s">
        <v>12027</v>
      </c>
      <c r="B26" s="110" t="s">
        <v>12028</v>
      </c>
      <c r="C26" s="131">
        <f>SUMPRODUCT('[1]表三（录入表）'!C$6:C$134*(LEFT('[1]表三（录入表）'!$A$6:$A$134,LEN($A26))=$A26))</f>
        <v>14524</v>
      </c>
      <c r="D26" s="131">
        <f>SUMPRODUCT('[1]表三（录入表）'!D$6:D$134*(LEFT('[1]表三（录入表）'!$A$6:$A$134,LEN($A26))=$A26))</f>
        <v>14524</v>
      </c>
      <c r="E26" s="131">
        <f>SUMPRODUCT('[1]表三（录入表）'!E$6:E$134*(LEFT('[1]表三（录入表）'!$A$6:$A$134,LEN($A26))=$A26))</f>
        <v>14229</v>
      </c>
      <c r="F26" s="250">
        <f t="shared" si="3"/>
        <v>0.97968879096667583</v>
      </c>
      <c r="G26" s="250">
        <f t="shared" si="3"/>
        <v>0.97968879096667583</v>
      </c>
      <c r="H26" s="168"/>
      <c r="I26" s="110"/>
      <c r="J26" s="126"/>
      <c r="K26" s="101"/>
      <c r="L26" s="101"/>
      <c r="M26" s="169"/>
      <c r="N26" s="169"/>
    </row>
    <row r="27" spans="1:14" ht="16.5" customHeight="1">
      <c r="A27" s="253" t="s">
        <v>12029</v>
      </c>
      <c r="B27" s="110" t="s">
        <v>12030</v>
      </c>
      <c r="C27" s="131">
        <f>SUMPRODUCT('[1]表三（录入表）'!C$6:C$134*(LEFT('[1]表三（录入表）'!$A$6:$A$134,LEN($A27))=$A27))</f>
        <v>1030</v>
      </c>
      <c r="D27" s="131">
        <f>SUMPRODUCT('[1]表三（录入表）'!D$6:D$134*(LEFT('[1]表三（录入表）'!$A$6:$A$134,LEN($A27))=$A27))</f>
        <v>1091</v>
      </c>
      <c r="E27" s="131">
        <f>SUMPRODUCT('[1]表三（录入表）'!E$6:E$134*(LEFT('[1]表三（录入表）'!$A$6:$A$134,LEN($A27))=$A27))</f>
        <v>982</v>
      </c>
      <c r="F27" s="250">
        <f t="shared" si="3"/>
        <v>0.95339805825242718</v>
      </c>
      <c r="G27" s="250">
        <f t="shared" si="3"/>
        <v>0.90009165902841426</v>
      </c>
      <c r="H27" s="168"/>
      <c r="I27" s="110"/>
      <c r="J27" s="126"/>
      <c r="K27" s="101"/>
      <c r="L27" s="101"/>
      <c r="M27" s="169"/>
      <c r="N27" s="169"/>
    </row>
    <row r="28" spans="1:14" ht="16.5" customHeight="1">
      <c r="A28" s="253" t="s">
        <v>12031</v>
      </c>
      <c r="B28" s="110" t="s">
        <v>12032</v>
      </c>
      <c r="C28" s="131">
        <f>SUMPRODUCT('[1]表三（录入表）'!C$6:C$134*(LEFT('[1]表三（录入表）'!$A$6:$A$134,LEN($A28))=$A28))</f>
        <v>20093</v>
      </c>
      <c r="D28" s="131">
        <f>SUMPRODUCT('[1]表三（录入表）'!D$6:D$134*(LEFT('[1]表三（录入表）'!$A$6:$A$134,LEN($A28))=$A28))</f>
        <v>20093</v>
      </c>
      <c r="E28" s="131">
        <f>SUMPRODUCT('[1]表三（录入表）'!E$6:E$134*(LEFT('[1]表三（录入表）'!$A$6:$A$134,LEN($A28))=$A28))</f>
        <v>20314</v>
      </c>
      <c r="F28" s="250">
        <f t="shared" si="3"/>
        <v>1.0109988553227491</v>
      </c>
      <c r="G28" s="250">
        <f t="shared" si="3"/>
        <v>1.0109988553227491</v>
      </c>
      <c r="H28" s="168"/>
      <c r="I28" s="110"/>
      <c r="J28" s="126"/>
      <c r="K28" s="101"/>
      <c r="L28" s="101"/>
      <c r="M28" s="169"/>
      <c r="N28" s="169"/>
    </row>
    <row r="29" spans="1:14" ht="16.5" customHeight="1">
      <c r="A29" s="253" t="s">
        <v>12033</v>
      </c>
      <c r="B29" s="110" t="s">
        <v>12034</v>
      </c>
      <c r="C29" s="131">
        <f>SUMPRODUCT('[1]表三（录入表）'!C$6:C$134*(LEFT('[1]表三（录入表）'!$A$6:$A$134,LEN($A29))=$A29))</f>
        <v>18289</v>
      </c>
      <c r="D29" s="131">
        <f>SUMPRODUCT('[1]表三（录入表）'!D$6:D$134*(LEFT('[1]表三（录入表）'!$A$6:$A$134,LEN($A29))=$A29))</f>
        <v>27435</v>
      </c>
      <c r="E29" s="131">
        <f>SUMPRODUCT('[1]表三（录入表）'!E$6:E$134*(LEFT('[1]表三（录入表）'!$A$6:$A$134,LEN($A29))=$A29))</f>
        <v>23517</v>
      </c>
      <c r="F29" s="250">
        <f t="shared" si="3"/>
        <v>1.2858548854502707</v>
      </c>
      <c r="G29" s="250">
        <f t="shared" si="3"/>
        <v>0.8571897211591033</v>
      </c>
      <c r="H29" s="168"/>
      <c r="I29" s="110"/>
      <c r="J29" s="126"/>
      <c r="K29" s="101"/>
      <c r="L29" s="101"/>
      <c r="M29" s="169"/>
      <c r="N29" s="169"/>
    </row>
    <row r="30" spans="1:14" ht="16.5" customHeight="1">
      <c r="A30" s="253" t="s">
        <v>12035</v>
      </c>
      <c r="B30" s="110" t="s">
        <v>12036</v>
      </c>
      <c r="C30" s="131">
        <f>SUMPRODUCT('[1]表三（录入表）'!C$6:C$134*(LEFT('[1]表三（录入表）'!$A$6:$A$134,LEN($A30))=$A30))</f>
        <v>6335</v>
      </c>
      <c r="D30" s="131">
        <f>SUMPRODUCT('[1]表三（录入表）'!D$6:D$134*(LEFT('[1]表三（录入表）'!$A$6:$A$134,LEN($A30))=$A30))</f>
        <v>8103</v>
      </c>
      <c r="E30" s="131">
        <f>SUMPRODUCT('[1]表三（录入表）'!E$6:E$134*(LEFT('[1]表三（录入表）'!$A$6:$A$134,LEN($A30))=$A30))</f>
        <v>7070</v>
      </c>
      <c r="F30" s="250">
        <f t="shared" si="3"/>
        <v>1.1160220994475138</v>
      </c>
      <c r="G30" s="250">
        <f t="shared" si="3"/>
        <v>0.87251635196840671</v>
      </c>
      <c r="H30" s="168"/>
      <c r="I30" s="125"/>
      <c r="J30" s="126"/>
      <c r="K30" s="101"/>
      <c r="L30" s="101"/>
      <c r="M30" s="169"/>
      <c r="N30" s="169"/>
    </row>
    <row r="31" spans="1:14" ht="16.5" customHeight="1">
      <c r="A31" s="253" t="s">
        <v>12037</v>
      </c>
      <c r="B31" s="110" t="s">
        <v>12038</v>
      </c>
      <c r="C31" s="131">
        <f>SUMPRODUCT('[1]表三（录入表）'!C$6:C$134*(LEFT('[1]表三（录入表）'!$A$6:$A$134,LEN($A31))=$A31))</f>
        <v>0</v>
      </c>
      <c r="D31" s="131">
        <f>SUMPRODUCT('[1]表三（录入表）'!D$6:D$134*(LEFT('[1]表三（录入表）'!$A$6:$A$134,LEN($A31))=$A31))</f>
        <v>0</v>
      </c>
      <c r="E31" s="131">
        <f>SUMPRODUCT('[1]表三（录入表）'!E$6:E$134*(LEFT('[1]表三（录入表）'!$A$6:$A$134,LEN($A31))=$A31))</f>
        <v>0</v>
      </c>
      <c r="F31" s="250" t="str">
        <f t="shared" si="3"/>
        <v/>
      </c>
      <c r="G31" s="250" t="str">
        <f t="shared" si="3"/>
        <v/>
      </c>
      <c r="H31" s="168"/>
      <c r="I31" s="110"/>
      <c r="J31" s="126"/>
      <c r="K31" s="101"/>
      <c r="L31" s="101"/>
      <c r="M31" s="169"/>
      <c r="N31" s="169"/>
    </row>
    <row r="32" spans="1:14" ht="16.5" customHeight="1">
      <c r="A32" s="253" t="s">
        <v>12039</v>
      </c>
      <c r="B32" s="110" t="s">
        <v>12040</v>
      </c>
      <c r="C32" s="131">
        <f>SUMPRODUCT('[1]表三（录入表）'!C$6:C$134*(LEFT('[1]表三（录入表）'!$A$6:$A$134,LEN($A32))=$A32))</f>
        <v>0</v>
      </c>
      <c r="D32" s="131">
        <f>SUMPRODUCT('[1]表三（录入表）'!D$6:D$134*(LEFT('[1]表三（录入表）'!$A$6:$A$134,LEN($A32))=$A32))</f>
        <v>0</v>
      </c>
      <c r="E32" s="131">
        <f>SUMPRODUCT('[1]表三（录入表）'!E$6:E$134*(LEFT('[1]表三（录入表）'!$A$6:$A$134,LEN($A32))=$A32))</f>
        <v>0</v>
      </c>
      <c r="F32" s="250" t="str">
        <f t="shared" si="3"/>
        <v/>
      </c>
      <c r="G32" s="250" t="str">
        <f t="shared" si="3"/>
        <v/>
      </c>
      <c r="H32" s="168"/>
      <c r="I32" s="110"/>
      <c r="J32" s="126"/>
      <c r="K32" s="101"/>
      <c r="L32" s="101"/>
      <c r="M32" s="169"/>
      <c r="N32" s="169"/>
    </row>
    <row r="33" spans="1:14" ht="16.5" customHeight="1">
      <c r="A33" s="253" t="s">
        <v>12041</v>
      </c>
      <c r="B33" s="110" t="s">
        <v>12042</v>
      </c>
      <c r="C33" s="131">
        <f>SUMPRODUCT('[1]表三（录入表）'!C$6:C$134*(LEFT('[1]表三（录入表）'!$A$6:$A$134,LEN($A33))=$A33))</f>
        <v>0</v>
      </c>
      <c r="D33" s="131">
        <f>SUMPRODUCT('[1]表三（录入表）'!D$6:D$134*(LEFT('[1]表三（录入表）'!$A$6:$A$134,LEN($A33))=$A33))</f>
        <v>0</v>
      </c>
      <c r="E33" s="131">
        <f>SUMPRODUCT('[1]表三（录入表）'!E$6:E$134*(LEFT('[1]表三（录入表）'!$A$6:$A$134,LEN($A33))=$A33))</f>
        <v>0</v>
      </c>
      <c r="F33" s="250" t="str">
        <f t="shared" si="3"/>
        <v/>
      </c>
      <c r="G33" s="250" t="str">
        <f t="shared" si="3"/>
        <v/>
      </c>
      <c r="H33" s="168"/>
      <c r="I33" s="110"/>
      <c r="J33" s="126"/>
      <c r="K33" s="101"/>
      <c r="L33" s="101"/>
      <c r="M33" s="169"/>
      <c r="N33" s="169"/>
    </row>
    <row r="34" spans="1:14" ht="16.5" customHeight="1">
      <c r="A34" s="253" t="s">
        <v>12043</v>
      </c>
      <c r="B34" s="110" t="s">
        <v>12044</v>
      </c>
      <c r="C34" s="131">
        <f>SUMPRODUCT('[1]表三（录入表）'!C$6:C$134*(LEFT('[1]表三（录入表）'!$A$6:$A$134,LEN($A34))=$A34))</f>
        <v>1545</v>
      </c>
      <c r="D34" s="131">
        <f>SUMPRODUCT('[1]表三（录入表）'!D$6:D$134*(LEFT('[1]表三（录入表）'!$A$6:$A$134,LEN($A34))=$A34))</f>
        <v>1658</v>
      </c>
      <c r="E34" s="131">
        <f>SUMPRODUCT('[1]表三（录入表）'!E$6:E$134*(LEFT('[1]表三（录入表）'!$A$6:$A$134,LEN($A34))=$A34))</f>
        <v>1490</v>
      </c>
      <c r="F34" s="250">
        <f t="shared" si="3"/>
        <v>0.96440129449838186</v>
      </c>
      <c r="G34" s="250">
        <f t="shared" si="3"/>
        <v>0.89867310012062729</v>
      </c>
      <c r="H34" s="168"/>
      <c r="I34" s="110"/>
      <c r="J34" s="126"/>
      <c r="K34" s="101"/>
      <c r="L34" s="101"/>
      <c r="M34" s="169"/>
      <c r="N34" s="169"/>
    </row>
    <row r="35" spans="1:14" ht="16.5" customHeight="1">
      <c r="A35" s="253" t="s">
        <v>12045</v>
      </c>
      <c r="B35" s="110" t="s">
        <v>12046</v>
      </c>
      <c r="C35" s="131">
        <f>SUMPRODUCT('[1]表三（录入表）'!C$6:C$134*(LEFT('[1]表三（录入表）'!$A$6:$A$134,LEN($A35))=$A35))</f>
        <v>2067</v>
      </c>
      <c r="D35" s="131">
        <f>SUMPRODUCT('[1]表三（录入表）'!D$6:D$134*(LEFT('[1]表三（录入表）'!$A$6:$A$134,LEN($A35))=$A35))</f>
        <v>2701</v>
      </c>
      <c r="E35" s="131">
        <f>SUMPRODUCT('[1]表三（录入表）'!E$6:E$134*(LEFT('[1]表三（录入表）'!$A$6:$A$134,LEN($A35))=$A35))</f>
        <v>1448</v>
      </c>
      <c r="F35" s="250">
        <f t="shared" si="3"/>
        <v>0.70053217223028541</v>
      </c>
      <c r="G35" s="250">
        <f t="shared" si="3"/>
        <v>0.53609774157719359</v>
      </c>
      <c r="H35" s="168"/>
      <c r="I35" s="110"/>
      <c r="J35" s="126"/>
      <c r="K35" s="101"/>
      <c r="L35" s="101"/>
      <c r="M35" s="169"/>
      <c r="N35" s="169"/>
    </row>
    <row r="36" spans="1:14" ht="16.5" customHeight="1">
      <c r="A36" s="253" t="s">
        <v>12047</v>
      </c>
      <c r="B36" s="110" t="s">
        <v>12048</v>
      </c>
      <c r="C36" s="131">
        <f>SUMPRODUCT('[1]表三（录入表）'!C$6:C$134*(LEFT('[1]表三（录入表）'!$A$6:$A$134,LEN($A36))=$A36))</f>
        <v>68</v>
      </c>
      <c r="D36" s="131">
        <f>SUMPRODUCT('[1]表三（录入表）'!D$6:D$134*(LEFT('[1]表三（录入表）'!$A$6:$A$134,LEN($A36))=$A36))</f>
        <v>68</v>
      </c>
      <c r="E36" s="131">
        <f>SUMPRODUCT('[1]表三（录入表）'!E$6:E$134*(LEFT('[1]表三（录入表）'!$A$6:$A$134,LEN($A36))=$A36))</f>
        <v>0</v>
      </c>
      <c r="F36" s="250">
        <f t="shared" si="3"/>
        <v>0</v>
      </c>
      <c r="G36" s="250">
        <f t="shared" si="3"/>
        <v>0</v>
      </c>
      <c r="H36" s="168"/>
      <c r="I36" s="110"/>
      <c r="J36" s="126"/>
      <c r="K36" s="101"/>
      <c r="L36" s="101"/>
      <c r="M36" s="169"/>
      <c r="N36" s="169"/>
    </row>
    <row r="37" spans="1:14" ht="16.5" customHeight="1">
      <c r="A37" s="253" t="s">
        <v>12049</v>
      </c>
      <c r="B37" s="110" t="s">
        <v>12050</v>
      </c>
      <c r="C37" s="131">
        <f>SUMPRODUCT('[1]表三（录入表）'!C$6:C$134*(LEFT('[1]表三（录入表）'!$A$6:$A$134,LEN($A37))=$A37))</f>
        <v>1519</v>
      </c>
      <c r="D37" s="131">
        <f>SUMPRODUCT('[1]表三（录入表）'!D$6:D$134*(LEFT('[1]表三（录入表）'!$A$6:$A$134,LEN($A37))=$A37))</f>
        <v>1389</v>
      </c>
      <c r="E37" s="131">
        <f>SUMPRODUCT('[1]表三（录入表）'!E$6:E$134*(LEFT('[1]表三（录入表）'!$A$6:$A$134,LEN($A37))=$A37))</f>
        <v>1209</v>
      </c>
      <c r="F37" s="250">
        <f t="shared" si="3"/>
        <v>0.79591836734693877</v>
      </c>
      <c r="G37" s="250">
        <f t="shared" si="3"/>
        <v>0.87041036717062636</v>
      </c>
      <c r="H37" s="168"/>
      <c r="I37" s="110"/>
      <c r="J37" s="126"/>
      <c r="K37" s="101"/>
      <c r="L37" s="101"/>
      <c r="M37" s="169"/>
      <c r="N37" s="169"/>
    </row>
    <row r="38" spans="1:14" ht="16.5" customHeight="1">
      <c r="A38" s="253" t="s">
        <v>12051</v>
      </c>
      <c r="B38" s="110" t="s">
        <v>12052</v>
      </c>
      <c r="C38" s="131">
        <f>SUMPRODUCT('[1]表三（录入表）'!C$6:C$134*(LEFT('[1]表三（录入表）'!$A$6:$A$134,LEN($A38))=$A38))</f>
        <v>10069</v>
      </c>
      <c r="D38" s="131">
        <f>SUMPRODUCT('[1]表三（录入表）'!D$6:D$134*(LEFT('[1]表三（录入表）'!$A$6:$A$134,LEN($A38))=$A38))</f>
        <v>12571</v>
      </c>
      <c r="E38" s="131">
        <f>SUMPRODUCT('[1]表三（录入表）'!E$6:E$134*(LEFT('[1]表三（录入表）'!$A$6:$A$134,LEN($A38))=$A38))</f>
        <v>11088</v>
      </c>
      <c r="F38" s="250">
        <f t="shared" si="3"/>
        <v>1.1012017082133281</v>
      </c>
      <c r="G38" s="250">
        <f t="shared" si="3"/>
        <v>0.88203006920690474</v>
      </c>
      <c r="H38" s="168"/>
      <c r="I38" s="110"/>
      <c r="J38" s="126"/>
      <c r="K38" s="101"/>
      <c r="L38" s="101"/>
      <c r="M38" s="169"/>
      <c r="N38" s="169"/>
    </row>
    <row r="39" spans="1:14" ht="16.5" customHeight="1">
      <c r="A39" s="253" t="s">
        <v>12053</v>
      </c>
      <c r="B39" s="110" t="s">
        <v>12054</v>
      </c>
      <c r="C39" s="131">
        <f>SUMPRODUCT('[1]表三（录入表）'!C$6:C$134*(LEFT('[1]表三（录入表）'!$A$6:$A$134,LEN($A39))=$A39))</f>
        <v>1397</v>
      </c>
      <c r="D39" s="131">
        <f>SUMPRODUCT('[1]表三（录入表）'!D$6:D$134*(LEFT('[1]表三（录入表）'!$A$6:$A$134,LEN($A39))=$A39))</f>
        <v>2333</v>
      </c>
      <c r="E39" s="131">
        <f>SUMPRODUCT('[1]表三（录入表）'!E$6:E$134*(LEFT('[1]表三（录入表）'!$A$6:$A$134,LEN($A39))=$A39))</f>
        <v>1516</v>
      </c>
      <c r="F39" s="250">
        <f t="shared" si="3"/>
        <v>1.0851825340014316</v>
      </c>
      <c r="G39" s="250">
        <f t="shared" si="3"/>
        <v>0.64980711530218604</v>
      </c>
      <c r="H39" s="168"/>
      <c r="I39" s="110"/>
      <c r="J39" s="126"/>
      <c r="K39" s="101"/>
      <c r="L39" s="101"/>
      <c r="M39" s="169"/>
      <c r="N39" s="169"/>
    </row>
    <row r="40" spans="1:14" ht="16.5" customHeight="1">
      <c r="A40" s="253" t="s">
        <v>12055</v>
      </c>
      <c r="B40" s="110" t="s">
        <v>12056</v>
      </c>
      <c r="C40" s="131">
        <f>SUMPRODUCT('[1]表三（录入表）'!C$6:C$134*(LEFT('[1]表三（录入表）'!$A$6:$A$134,LEN($A40))=$A40))</f>
        <v>2312</v>
      </c>
      <c r="D40" s="131">
        <f>SUMPRODUCT('[1]表三（录入表）'!D$6:D$134*(LEFT('[1]表三（录入表）'!$A$6:$A$134,LEN($A40))=$A40))</f>
        <v>2705</v>
      </c>
      <c r="E40" s="131">
        <f>SUMPRODUCT('[1]表三（录入表）'!E$6:E$134*(LEFT('[1]表三（录入表）'!$A$6:$A$134,LEN($A40))=$A40))</f>
        <v>1838</v>
      </c>
      <c r="F40" s="250">
        <f t="shared" si="3"/>
        <v>0.79498269896193774</v>
      </c>
      <c r="G40" s="250">
        <f t="shared" si="3"/>
        <v>0.67948243992606283</v>
      </c>
      <c r="H40" s="168"/>
      <c r="I40" s="110"/>
      <c r="J40" s="126"/>
      <c r="K40" s="101"/>
      <c r="L40" s="101"/>
      <c r="M40" s="169"/>
      <c r="N40" s="169"/>
    </row>
    <row r="41" spans="1:14" ht="16.5" customHeight="1">
      <c r="A41" s="253" t="s">
        <v>12057</v>
      </c>
      <c r="B41" s="110" t="s">
        <v>12058</v>
      </c>
      <c r="C41" s="131">
        <f>SUMPRODUCT('[1]表三（录入表）'!C$6:C$134*(LEFT('[1]表三（录入表）'!$A$6:$A$134,LEN($A41))=$A41))</f>
        <v>0</v>
      </c>
      <c r="D41" s="131">
        <f>SUMPRODUCT('[1]表三（录入表）'!D$6:D$134*(LEFT('[1]表三（录入表）'!$A$6:$A$134,LEN($A41))=$A41))</f>
        <v>0</v>
      </c>
      <c r="E41" s="131">
        <f>SUMPRODUCT('[1]表三（录入表）'!E$6:E$134*(LEFT('[1]表三（录入表）'!$A$6:$A$134,LEN($A41))=$A41))</f>
        <v>0</v>
      </c>
      <c r="F41" s="250" t="str">
        <f t="shared" si="3"/>
        <v/>
      </c>
      <c r="G41" s="250" t="str">
        <f t="shared" si="3"/>
        <v/>
      </c>
      <c r="H41" s="168"/>
      <c r="I41" s="110"/>
      <c r="J41" s="126"/>
      <c r="K41" s="101"/>
      <c r="L41" s="101"/>
      <c r="M41" s="169"/>
      <c r="N41" s="169"/>
    </row>
    <row r="42" spans="1:14" ht="16.5" customHeight="1">
      <c r="A42" s="253" t="s">
        <v>12059</v>
      </c>
      <c r="B42" s="110" t="s">
        <v>12060</v>
      </c>
      <c r="C42" s="131">
        <f>SUMPRODUCT('[1]表三（录入表）'!C$6:C$134*(LEFT('[1]表三（录入表）'!$A$6:$A$134,LEN($A42))=$A42))</f>
        <v>7016</v>
      </c>
      <c r="D42" s="131">
        <f>SUMPRODUCT('[1]表三（录入表）'!D$6:D$134*(LEFT('[1]表三（录入表）'!$A$6:$A$134,LEN($A42))=$A42))</f>
        <v>8384</v>
      </c>
      <c r="E42" s="131">
        <f>SUMPRODUCT('[1]表三（录入表）'!E$6:E$134*(LEFT('[1]表三（录入表）'!$A$6:$A$134,LEN($A42))=$A42))</f>
        <v>2761</v>
      </c>
      <c r="F42" s="250">
        <f t="shared" si="3"/>
        <v>0.39352907639680729</v>
      </c>
      <c r="G42" s="250">
        <f t="shared" si="3"/>
        <v>0.32931774809160308</v>
      </c>
      <c r="H42" s="168"/>
      <c r="I42" s="110"/>
      <c r="J42" s="126"/>
      <c r="K42" s="101"/>
      <c r="L42" s="101"/>
      <c r="M42" s="169"/>
      <c r="N42" s="169"/>
    </row>
    <row r="43" spans="1:14" ht="16.5" customHeight="1">
      <c r="A43" s="253" t="s">
        <v>12061</v>
      </c>
      <c r="B43" s="110" t="s">
        <v>12062</v>
      </c>
      <c r="C43" s="131">
        <f>SUMPRODUCT('[1]表三（录入表）'!C$6:C$134*(LEFT('[1]表三（录入表）'!$A$6:$A$134,LEN($A43))=$A43))</f>
        <v>909</v>
      </c>
      <c r="D43" s="131">
        <f>SUMPRODUCT('[1]表三（录入表）'!D$6:D$134*(LEFT('[1]表三（录入表）'!$A$6:$A$134,LEN($A43))=$A43))</f>
        <v>4244</v>
      </c>
      <c r="E43" s="131">
        <f>SUMPRODUCT('[1]表三（录入表）'!E$6:E$134*(LEFT('[1]表三（录入表）'!$A$6:$A$134,LEN($A43))=$A43))</f>
        <v>1029</v>
      </c>
      <c r="F43" s="250">
        <f t="shared" si="3"/>
        <v>1.1320132013201321</v>
      </c>
      <c r="G43" s="250">
        <f t="shared" si="3"/>
        <v>0.24245994344957586</v>
      </c>
      <c r="H43" s="168"/>
      <c r="I43" s="110"/>
      <c r="J43" s="126"/>
      <c r="K43" s="101"/>
      <c r="L43" s="101"/>
      <c r="M43" s="169"/>
      <c r="N43" s="169"/>
    </row>
    <row r="44" spans="1:14" ht="16.5" customHeight="1">
      <c r="A44" s="253" t="s">
        <v>12063</v>
      </c>
      <c r="B44" s="110" t="s">
        <v>12064</v>
      </c>
      <c r="C44" s="131">
        <f>SUMPRODUCT('[1]表三（录入表）'!C$6:C$134*(LEFT('[1]表三（录入表）'!$A$6:$A$134,LEN($A44))=$A44))</f>
        <v>0</v>
      </c>
      <c r="D44" s="131">
        <f>SUMPRODUCT('[1]表三（录入表）'!D$6:D$134*(LEFT('[1]表三（录入表）'!$A$6:$A$134,LEN($A44))=$A44))</f>
        <v>0</v>
      </c>
      <c r="E44" s="131">
        <f>SUMPRODUCT('[1]表三（录入表）'!E$6:E$134*(LEFT('[1]表三（录入表）'!$A$6:$A$134,LEN($A44))=$A44))</f>
        <v>0</v>
      </c>
      <c r="F44" s="250" t="str">
        <f t="shared" si="3"/>
        <v/>
      </c>
      <c r="G44" s="250" t="str">
        <f t="shared" si="3"/>
        <v/>
      </c>
      <c r="H44" s="168"/>
      <c r="I44" s="110"/>
      <c r="J44" s="126"/>
      <c r="K44" s="101"/>
      <c r="L44" s="101"/>
      <c r="M44" s="169"/>
      <c r="N44" s="169"/>
    </row>
    <row r="45" spans="1:14" ht="16.5" customHeight="1">
      <c r="A45" s="253" t="s">
        <v>12065</v>
      </c>
      <c r="B45" s="110" t="s">
        <v>12066</v>
      </c>
      <c r="C45" s="131">
        <f>SUMPRODUCT('[1]表三（录入表）'!C$6:C$134*(LEFT('[1]表三（录入表）'!$A$6:$A$134,LEN($A45))=$A45))</f>
        <v>0</v>
      </c>
      <c r="D45" s="131">
        <f>SUMPRODUCT('[1]表三（录入表）'!D$6:D$134*(LEFT('[1]表三（录入表）'!$A$6:$A$134,LEN($A45))=$A45))</f>
        <v>0</v>
      </c>
      <c r="E45" s="131">
        <f>SUMPRODUCT('[1]表三（录入表）'!E$6:E$134*(LEFT('[1]表三（录入表）'!$A$6:$A$134,LEN($A45))=$A45))</f>
        <v>0</v>
      </c>
      <c r="F45" s="250" t="str">
        <f t="shared" si="3"/>
        <v/>
      </c>
      <c r="G45" s="250" t="str">
        <f t="shared" si="3"/>
        <v/>
      </c>
      <c r="H45" s="168"/>
      <c r="I45" s="110"/>
      <c r="J45" s="126"/>
      <c r="K45" s="101"/>
      <c r="L45" s="101"/>
      <c r="M45" s="169"/>
      <c r="N45" s="169"/>
    </row>
    <row r="46" spans="1:14" ht="16.5" customHeight="1">
      <c r="A46" s="253" t="s">
        <v>12067</v>
      </c>
      <c r="B46" s="110" t="s">
        <v>12068</v>
      </c>
      <c r="C46" s="131">
        <f>SUMPRODUCT('[1]表三（录入表）'!C$6:C$134*(LEFT('[1]表三（录入表）'!$A$6:$A$134,LEN($A46))=$A46))</f>
        <v>0</v>
      </c>
      <c r="D46" s="131">
        <f>SUMPRODUCT('[1]表三（录入表）'!D$6:D$134*(LEFT('[1]表三（录入表）'!$A$6:$A$134,LEN($A46))=$A46))</f>
        <v>0</v>
      </c>
      <c r="E46" s="131">
        <f>SUMPRODUCT('[1]表三（录入表）'!E$6:E$134*(LEFT('[1]表三（录入表）'!$A$6:$A$134,LEN($A46))=$A46))</f>
        <v>0</v>
      </c>
      <c r="F46" s="250" t="str">
        <f t="shared" si="3"/>
        <v/>
      </c>
      <c r="G46" s="250" t="str">
        <f t="shared" si="3"/>
        <v/>
      </c>
      <c r="H46" s="168"/>
      <c r="I46" s="110"/>
      <c r="J46" s="126"/>
      <c r="K46" s="101"/>
      <c r="L46" s="101"/>
      <c r="M46" s="169"/>
      <c r="N46" s="169"/>
    </row>
    <row r="47" spans="1:14" ht="16.5" customHeight="1">
      <c r="A47" s="253" t="s">
        <v>12069</v>
      </c>
      <c r="B47" s="110" t="s">
        <v>12070</v>
      </c>
      <c r="C47" s="131">
        <f>SUMPRODUCT('[1]表三（录入表）'!C$6:C$134*(LEFT('[1]表三（录入表）'!$A$6:$A$134,LEN($A47))=$A47))</f>
        <v>0</v>
      </c>
      <c r="D47" s="131">
        <f>SUMPRODUCT('[1]表三（录入表）'!D$6:D$134*(LEFT('[1]表三（录入表）'!$A$6:$A$134,LEN($A47))=$A47))</f>
        <v>0</v>
      </c>
      <c r="E47" s="131">
        <f>SUMPRODUCT('[1]表三（录入表）'!E$6:E$134*(LEFT('[1]表三（录入表）'!$A$6:$A$134,LEN($A47))=$A47))</f>
        <v>0</v>
      </c>
      <c r="F47" s="250" t="str">
        <f t="shared" si="3"/>
        <v/>
      </c>
      <c r="G47" s="250" t="str">
        <f t="shared" si="3"/>
        <v/>
      </c>
      <c r="H47" s="168"/>
      <c r="I47" s="110"/>
      <c r="J47" s="126"/>
      <c r="K47" s="101"/>
      <c r="L47" s="101"/>
      <c r="M47" s="169"/>
      <c r="N47" s="169"/>
    </row>
    <row r="48" spans="1:14" ht="16.5" customHeight="1">
      <c r="A48" s="253" t="s">
        <v>12071</v>
      </c>
      <c r="B48" s="110" t="s">
        <v>12072</v>
      </c>
      <c r="C48" s="131">
        <f>SUMPRODUCT('[1]表三（录入表）'!C$6:C$134*(LEFT('[1]表三（录入表）'!$A$6:$A$134,LEN($A48))=$A48))</f>
        <v>46</v>
      </c>
      <c r="D48" s="131">
        <f>SUMPRODUCT('[1]表三（录入表）'!D$6:D$134*(LEFT('[1]表三（录入表）'!$A$6:$A$134,LEN($A48))=$A48))</f>
        <v>105</v>
      </c>
      <c r="E48" s="131">
        <f>SUMPRODUCT('[1]表三（录入表）'!E$6:E$134*(LEFT('[1]表三（录入表）'!$A$6:$A$134,LEN($A48))=$A48))</f>
        <v>71</v>
      </c>
      <c r="F48" s="250">
        <f t="shared" si="3"/>
        <v>1.5434782608695652</v>
      </c>
      <c r="G48" s="250">
        <f t="shared" si="3"/>
        <v>0.67619047619047623</v>
      </c>
      <c r="H48" s="168"/>
      <c r="I48" s="110"/>
      <c r="J48" s="126"/>
      <c r="K48" s="101"/>
      <c r="L48" s="101"/>
      <c r="M48" s="169"/>
      <c r="N48" s="169"/>
    </row>
    <row r="49" spans="1:14" ht="16.5" customHeight="1">
      <c r="A49" s="253" t="s">
        <v>12073</v>
      </c>
      <c r="B49" s="110" t="s">
        <v>12074</v>
      </c>
      <c r="C49" s="131">
        <f>SUMPRODUCT('[1]表三（录入表）'!C$6:C$134*(LEFT('[1]表三（录入表）'!$A$6:$A$134,LEN($A49))=$A49))</f>
        <v>0</v>
      </c>
      <c r="D49" s="131">
        <f>SUMPRODUCT('[1]表三（录入表）'!D$6:D$134*(LEFT('[1]表三（录入表）'!$A$6:$A$134,LEN($A49))=$A49))</f>
        <v>0</v>
      </c>
      <c r="E49" s="131">
        <f>SUMPRODUCT('[1]表三（录入表）'!E$6:E$134*(LEFT('[1]表三（录入表）'!$A$6:$A$134,LEN($A49))=$A49))</f>
        <v>0</v>
      </c>
      <c r="F49" s="250" t="str">
        <f t="shared" si="3"/>
        <v/>
      </c>
      <c r="G49" s="250" t="str">
        <f t="shared" si="3"/>
        <v/>
      </c>
      <c r="H49" s="168"/>
      <c r="I49" s="110"/>
      <c r="J49" s="126"/>
      <c r="K49" s="101"/>
      <c r="L49" s="101"/>
      <c r="M49" s="169"/>
      <c r="N49" s="169"/>
    </row>
    <row r="50" spans="1:14" ht="16.5" customHeight="1">
      <c r="A50" s="253" t="s">
        <v>12075</v>
      </c>
      <c r="B50" s="110" t="s">
        <v>12076</v>
      </c>
      <c r="C50" s="131">
        <f>SUMPRODUCT('[1]表三（录入表）'!C$6:C$134*(LEFT('[1]表三（录入表）'!$A$6:$A$134,LEN($A50))=$A50))</f>
        <v>0</v>
      </c>
      <c r="D50" s="131">
        <f>SUMPRODUCT('[1]表三（录入表）'!D$6:D$134*(LEFT('[1]表三（录入表）'!$A$6:$A$134,LEN($A50))=$A50))</f>
        <v>1624</v>
      </c>
      <c r="E50" s="131">
        <f>SUMPRODUCT('[1]表三（录入表）'!E$6:E$134*(LEFT('[1]表三（录入表）'!$A$6:$A$134,LEN($A50))=$A50))</f>
        <v>0</v>
      </c>
      <c r="F50" s="250" t="str">
        <f t="shared" si="3"/>
        <v/>
      </c>
      <c r="G50" s="250">
        <f t="shared" si="3"/>
        <v>0</v>
      </c>
      <c r="H50" s="168"/>
      <c r="I50" s="110"/>
      <c r="J50" s="126"/>
      <c r="K50" s="101"/>
      <c r="L50" s="101"/>
      <c r="M50" s="169"/>
      <c r="N50" s="169"/>
    </row>
    <row r="51" spans="1:14" ht="16.5" customHeight="1">
      <c r="A51" s="253" t="s">
        <v>12077</v>
      </c>
      <c r="B51" s="110" t="s">
        <v>12078</v>
      </c>
      <c r="C51" s="131">
        <f>SUMPRODUCT('[1]表三（录入表）'!C$6:C$134*(LEFT('[1]表三（录入表）'!$A$6:$A$134,LEN($A51))=$A51))</f>
        <v>0</v>
      </c>
      <c r="D51" s="131">
        <f>SUMPRODUCT('[1]表三（录入表）'!D$6:D$134*(LEFT('[1]表三（录入表）'!$A$6:$A$134,LEN($A51))=$A51))</f>
        <v>0</v>
      </c>
      <c r="E51" s="131">
        <f>SUMPRODUCT('[1]表三（录入表）'!E$6:E$134*(LEFT('[1]表三（录入表）'!$A$6:$A$134,LEN($A51))=$A51))</f>
        <v>0</v>
      </c>
      <c r="F51" s="250" t="str">
        <f t="shared" si="3"/>
        <v/>
      </c>
      <c r="G51" s="250" t="str">
        <f t="shared" si="3"/>
        <v/>
      </c>
      <c r="H51" s="168"/>
      <c r="I51" s="110"/>
      <c r="J51" s="126"/>
      <c r="K51" s="101"/>
      <c r="L51" s="101"/>
      <c r="M51" s="169"/>
      <c r="N51" s="169"/>
    </row>
    <row r="52" spans="1:14" ht="16.5" customHeight="1">
      <c r="A52" s="253" t="s">
        <v>12079</v>
      </c>
      <c r="B52" s="110" t="s">
        <v>12080</v>
      </c>
      <c r="C52" s="131">
        <f>SUMPRODUCT('[1]表三（录入表）'!C$6:C$134*(LEFT('[1]表三（录入表）'!$A$6:$A$134,LEN($A52))=$A52))</f>
        <v>6</v>
      </c>
      <c r="D52" s="131">
        <f>SUMPRODUCT('[1]表三（录入表）'!D$6:D$134*(LEFT('[1]表三（录入表）'!$A$6:$A$134,LEN($A52))=$A52))</f>
        <v>-48</v>
      </c>
      <c r="E52" s="131">
        <f>SUMPRODUCT('[1]表三（录入表）'!E$6:E$134*(LEFT('[1]表三（录入表）'!$A$6:$A$134,LEN($A52))=$A52))</f>
        <v>6</v>
      </c>
      <c r="F52" s="250">
        <f t="shared" si="3"/>
        <v>1</v>
      </c>
      <c r="G52" s="250">
        <f t="shared" si="3"/>
        <v>-0.125</v>
      </c>
      <c r="H52" s="168"/>
      <c r="I52" s="110"/>
      <c r="J52" s="126"/>
      <c r="K52" s="101"/>
      <c r="L52" s="101"/>
      <c r="M52" s="169"/>
      <c r="N52" s="169"/>
    </row>
    <row r="53" spans="1:14" ht="16.5" customHeight="1">
      <c r="A53" s="253" t="s">
        <v>12081</v>
      </c>
      <c r="B53" s="110" t="s">
        <v>12082</v>
      </c>
      <c r="C53" s="251">
        <f>SUMPRODUCT('[1]表三（录入表）'!C$6:C$134*(LEFT('[1]表三（录入表）'!$A$6:$A$134,LEN($A53))=$A53))</f>
        <v>6113</v>
      </c>
      <c r="D53" s="249">
        <f>SUMPRODUCT('[1]表三（录入表）'!D$6:D$134*(LEFT('[1]表三（录入表）'!$A$6:$A$134,LEN($A53))=$A53))</f>
        <v>17078</v>
      </c>
      <c r="E53" s="252">
        <f>SUMPRODUCT('[1]表三（录入表）'!E$6:E$134*(LEFT('[1]表三（录入表）'!$A$6:$A$134,LEN($A53))=$A53))</f>
        <v>6940</v>
      </c>
      <c r="F53" s="250">
        <f t="shared" si="3"/>
        <v>1.135285457222313</v>
      </c>
      <c r="G53" s="250">
        <f t="shared" si="3"/>
        <v>0.40637076941093803</v>
      </c>
      <c r="H53" s="168"/>
      <c r="I53" s="110"/>
      <c r="J53" s="126"/>
      <c r="K53" s="101"/>
      <c r="L53" s="101"/>
      <c r="M53" s="169"/>
      <c r="N53" s="169"/>
    </row>
    <row r="54" spans="1:14" ht="16.5" customHeight="1">
      <c r="A54" s="253" t="s">
        <v>12083</v>
      </c>
      <c r="B54" s="110" t="s">
        <v>10110</v>
      </c>
      <c r="C54" s="131">
        <f>SUMPRODUCT('[1]表三（录入表）'!C$6:C$134*(LEFT('[1]表三（录入表）'!$A$6:$A$134,LEN($A54))=$A54))</f>
        <v>37</v>
      </c>
      <c r="D54" s="131">
        <f>SUMPRODUCT('[1]表三（录入表）'!D$6:D$134*(LEFT('[1]表三（录入表）'!$A$6:$A$134,LEN($A54))=$A54))</f>
        <v>146</v>
      </c>
      <c r="E54" s="131">
        <f>SUMPRODUCT('[1]表三（录入表）'!E$6:E$134*(LEFT('[1]表三（录入表）'!$A$6:$A$134,LEN($A54))=$A54))</f>
        <v>0</v>
      </c>
      <c r="F54" s="250">
        <f t="shared" si="3"/>
        <v>0</v>
      </c>
      <c r="G54" s="250">
        <f t="shared" si="3"/>
        <v>0</v>
      </c>
      <c r="H54" s="168"/>
      <c r="I54" s="110"/>
      <c r="J54" s="126"/>
      <c r="K54" s="101"/>
      <c r="L54" s="101"/>
      <c r="M54" s="169"/>
      <c r="N54" s="169"/>
    </row>
    <row r="55" spans="1:14" ht="16.5" customHeight="1">
      <c r="A55" s="253" t="s">
        <v>12084</v>
      </c>
      <c r="B55" s="110" t="s">
        <v>12085</v>
      </c>
      <c r="C55" s="131">
        <f>SUMPRODUCT('[1]表三（录入表）'!C$6:C$134*(LEFT('[1]表三（录入表）'!$A$6:$A$134,LEN($A55))=$A55))</f>
        <v>0</v>
      </c>
      <c r="D55" s="131">
        <f>SUMPRODUCT('[1]表三（录入表）'!D$6:D$134*(LEFT('[1]表三（录入表）'!$A$6:$A$134,LEN($A55))=$A55))</f>
        <v>0</v>
      </c>
      <c r="E55" s="131">
        <f>SUMPRODUCT('[1]表三（录入表）'!E$6:E$134*(LEFT('[1]表三（录入表）'!$A$6:$A$134,LEN($A55))=$A55))</f>
        <v>0</v>
      </c>
      <c r="F55" s="250" t="str">
        <f t="shared" si="3"/>
        <v/>
      </c>
      <c r="G55" s="250" t="str">
        <f t="shared" si="3"/>
        <v/>
      </c>
      <c r="H55" s="168"/>
      <c r="I55" s="110"/>
      <c r="J55" s="126"/>
      <c r="K55" s="101"/>
      <c r="L55" s="101"/>
      <c r="M55" s="169"/>
      <c r="N55" s="169"/>
    </row>
    <row r="56" spans="1:14" ht="16.5" customHeight="1">
      <c r="A56" s="253" t="s">
        <v>12086</v>
      </c>
      <c r="B56" s="110" t="s">
        <v>12087</v>
      </c>
      <c r="C56" s="131">
        <f>SUMPRODUCT('[1]表三（录入表）'!C$6:C$134*(LEFT('[1]表三（录入表）'!$A$6:$A$134,LEN($A56))=$A56))</f>
        <v>0</v>
      </c>
      <c r="D56" s="131">
        <f>SUMPRODUCT('[1]表三（录入表）'!D$6:D$134*(LEFT('[1]表三（录入表）'!$A$6:$A$134,LEN($A56))=$A56))</f>
        <v>0</v>
      </c>
      <c r="E56" s="131">
        <f>SUMPRODUCT('[1]表三（录入表）'!E$6:E$134*(LEFT('[1]表三（录入表）'!$A$6:$A$134,LEN($A56))=$A56))</f>
        <v>0</v>
      </c>
      <c r="F56" s="250" t="str">
        <f t="shared" si="3"/>
        <v/>
      </c>
      <c r="G56" s="250" t="str">
        <f t="shared" si="3"/>
        <v/>
      </c>
      <c r="H56" s="168"/>
      <c r="I56" s="110"/>
      <c r="J56" s="126"/>
      <c r="K56" s="101"/>
      <c r="L56" s="101"/>
      <c r="M56" s="169"/>
      <c r="N56" s="169"/>
    </row>
    <row r="57" spans="1:14" ht="16.5" customHeight="1">
      <c r="A57" s="253" t="s">
        <v>12088</v>
      </c>
      <c r="B57" s="110" t="s">
        <v>12089</v>
      </c>
      <c r="C57" s="131">
        <f>SUMPRODUCT('[1]表三（录入表）'!C$6:C$134*(LEFT('[1]表三（录入表）'!$A$6:$A$134,LEN($A57))=$A57))</f>
        <v>0</v>
      </c>
      <c r="D57" s="131">
        <f>SUMPRODUCT('[1]表三（录入表）'!D$6:D$134*(LEFT('[1]表三（录入表）'!$A$6:$A$134,LEN($A57))=$A57))</f>
        <v>0</v>
      </c>
      <c r="E57" s="131">
        <f>SUMPRODUCT('[1]表三（录入表）'!E$6:E$134*(LEFT('[1]表三（录入表）'!$A$6:$A$134,LEN($A57))=$A57))</f>
        <v>0</v>
      </c>
      <c r="F57" s="250" t="str">
        <f t="shared" si="3"/>
        <v/>
      </c>
      <c r="G57" s="250" t="str">
        <f t="shared" si="3"/>
        <v/>
      </c>
      <c r="H57" s="168"/>
      <c r="I57" s="110"/>
      <c r="J57" s="126"/>
      <c r="K57" s="101"/>
      <c r="L57" s="101"/>
      <c r="M57" s="169"/>
      <c r="N57" s="169"/>
    </row>
    <row r="58" spans="1:14" ht="16.5" customHeight="1">
      <c r="A58" s="253" t="s">
        <v>12090</v>
      </c>
      <c r="B58" s="110" t="s">
        <v>10112</v>
      </c>
      <c r="C58" s="131">
        <f>SUMPRODUCT('[1]表三（录入表）'!C$6:C$134*(LEFT('[1]表三（录入表）'!$A$6:$A$134,LEN($A58))=$A58))</f>
        <v>0</v>
      </c>
      <c r="D58" s="131">
        <f>SUMPRODUCT('[1]表三（录入表）'!D$6:D$134*(LEFT('[1]表三（录入表）'!$A$6:$A$134,LEN($A58))=$A58))</f>
        <v>21</v>
      </c>
      <c r="E58" s="131">
        <f>SUMPRODUCT('[1]表三（录入表）'!E$6:E$134*(LEFT('[1]表三（录入表）'!$A$6:$A$134,LEN($A58))=$A58))</f>
        <v>0</v>
      </c>
      <c r="F58" s="250" t="str">
        <f t="shared" si="3"/>
        <v/>
      </c>
      <c r="G58" s="250">
        <f t="shared" si="3"/>
        <v>0</v>
      </c>
      <c r="H58" s="168"/>
      <c r="I58" s="110"/>
      <c r="J58" s="126"/>
      <c r="K58" s="101"/>
      <c r="L58" s="101"/>
      <c r="M58" s="169"/>
      <c r="N58" s="169"/>
    </row>
    <row r="59" spans="1:14" ht="16.5" customHeight="1">
      <c r="A59" s="253" t="s">
        <v>12091</v>
      </c>
      <c r="B59" s="110" t="s">
        <v>12092</v>
      </c>
      <c r="C59" s="131">
        <f>SUMPRODUCT('[1]表三（录入表）'!C$6:C$134*(LEFT('[1]表三（录入表）'!$A$6:$A$134,LEN($A59))=$A59))</f>
        <v>0</v>
      </c>
      <c r="D59" s="131">
        <f>SUMPRODUCT('[1]表三（录入表）'!D$6:D$134*(LEFT('[1]表三（录入表）'!$A$6:$A$134,LEN($A59))=$A59))</f>
        <v>0</v>
      </c>
      <c r="E59" s="131">
        <f>SUMPRODUCT('[1]表三（录入表）'!E$6:E$134*(LEFT('[1]表三（录入表）'!$A$6:$A$134,LEN($A59))=$A59))</f>
        <v>0</v>
      </c>
      <c r="F59" s="250" t="str">
        <f t="shared" si="3"/>
        <v/>
      </c>
      <c r="G59" s="250" t="str">
        <f t="shared" si="3"/>
        <v/>
      </c>
      <c r="H59" s="168"/>
      <c r="I59" s="110"/>
      <c r="J59" s="126"/>
      <c r="K59" s="101"/>
      <c r="L59" s="101"/>
      <c r="M59" s="169"/>
      <c r="N59" s="169"/>
    </row>
    <row r="60" spans="1:14" ht="16.5" customHeight="1">
      <c r="A60" s="253" t="s">
        <v>12093</v>
      </c>
      <c r="B60" s="110" t="s">
        <v>10114</v>
      </c>
      <c r="C60" s="131">
        <f>SUMPRODUCT('[1]表三（录入表）'!C$6:C$134*(LEFT('[1]表三（录入表）'!$A$6:$A$134,LEN($A60))=$A60))</f>
        <v>0</v>
      </c>
      <c r="D60" s="131">
        <f>SUMPRODUCT('[1]表三（录入表）'!D$6:D$134*(LEFT('[1]表三（录入表）'!$A$6:$A$134,LEN($A60))=$A60))</f>
        <v>0</v>
      </c>
      <c r="E60" s="131">
        <f>SUMPRODUCT('[1]表三（录入表）'!E$6:E$134*(LEFT('[1]表三（录入表）'!$A$6:$A$134,LEN($A60))=$A60))</f>
        <v>0</v>
      </c>
      <c r="F60" s="250" t="str">
        <f t="shared" si="3"/>
        <v/>
      </c>
      <c r="G60" s="250" t="str">
        <f t="shared" si="3"/>
        <v/>
      </c>
      <c r="H60" s="168"/>
      <c r="I60" s="110"/>
      <c r="J60" s="126"/>
      <c r="K60" s="101"/>
      <c r="L60" s="101"/>
      <c r="M60" s="169"/>
      <c r="N60" s="169"/>
    </row>
    <row r="61" spans="1:14" ht="16.5" customHeight="1">
      <c r="A61" s="253" t="s">
        <v>12094</v>
      </c>
      <c r="B61" s="110" t="s">
        <v>12095</v>
      </c>
      <c r="C61" s="131">
        <f>SUMPRODUCT('[1]表三（录入表）'!C$6:C$134*(LEFT('[1]表三（录入表）'!$A$6:$A$134,LEN($A61))=$A61))</f>
        <v>0</v>
      </c>
      <c r="D61" s="131">
        <f>SUMPRODUCT('[1]表三（录入表）'!D$6:D$134*(LEFT('[1]表三（录入表）'!$A$6:$A$134,LEN($A61))=$A61))</f>
        <v>2110</v>
      </c>
      <c r="E61" s="131">
        <f>SUMPRODUCT('[1]表三（录入表）'!E$6:E$134*(LEFT('[1]表三（录入表）'!$A$6:$A$134,LEN($A61))=$A61))</f>
        <v>0</v>
      </c>
      <c r="F61" s="250" t="str">
        <f t="shared" si="3"/>
        <v/>
      </c>
      <c r="G61" s="250">
        <f t="shared" si="3"/>
        <v>0</v>
      </c>
      <c r="H61" s="168"/>
      <c r="I61" s="110"/>
      <c r="J61" s="126"/>
      <c r="K61" s="101"/>
      <c r="L61" s="101"/>
      <c r="M61" s="169"/>
      <c r="N61" s="169"/>
    </row>
    <row r="62" spans="1:14" ht="16.5" customHeight="1">
      <c r="A62" s="253" t="s">
        <v>12096</v>
      </c>
      <c r="B62" s="110" t="s">
        <v>10116</v>
      </c>
      <c r="C62" s="131">
        <f>SUMPRODUCT('[1]表三（录入表）'!C$6:C$134*(LEFT('[1]表三（录入表）'!$A$6:$A$134,LEN($A62))=$A62))</f>
        <v>49</v>
      </c>
      <c r="D62" s="131">
        <f>SUMPRODUCT('[1]表三（录入表）'!D$6:D$134*(LEFT('[1]表三（录入表）'!$A$6:$A$134,LEN($A62))=$A62))</f>
        <v>64</v>
      </c>
      <c r="E62" s="131">
        <f>SUMPRODUCT('[1]表三（录入表）'!E$6:E$134*(LEFT('[1]表三（录入表）'!$A$6:$A$134,LEN($A62))=$A62))</f>
        <v>49</v>
      </c>
      <c r="F62" s="250">
        <f t="shared" si="3"/>
        <v>1</v>
      </c>
      <c r="G62" s="250">
        <f t="shared" si="3"/>
        <v>0.765625</v>
      </c>
      <c r="H62" s="168"/>
      <c r="I62" s="110"/>
      <c r="J62" s="126"/>
      <c r="K62" s="101"/>
      <c r="L62" s="101"/>
      <c r="M62" s="169"/>
      <c r="N62" s="169"/>
    </row>
    <row r="63" spans="1:14" ht="16.5" customHeight="1">
      <c r="A63" s="253" t="s">
        <v>12097</v>
      </c>
      <c r="B63" s="110" t="s">
        <v>10118</v>
      </c>
      <c r="C63" s="131">
        <f>SUMPRODUCT('[1]表三（录入表）'!C$6:C$134*(LEFT('[1]表三（录入表）'!$A$6:$A$134,LEN($A63))=$A63))</f>
        <v>1314</v>
      </c>
      <c r="D63" s="131">
        <f>SUMPRODUCT('[1]表三（录入表）'!D$6:D$134*(LEFT('[1]表三（录入表）'!$A$6:$A$134,LEN($A63))=$A63))</f>
        <v>1388</v>
      </c>
      <c r="E63" s="131">
        <f>SUMPRODUCT('[1]表三（录入表）'!E$6:E$134*(LEFT('[1]表三（录入表）'!$A$6:$A$134,LEN($A63))=$A63))</f>
        <v>4335</v>
      </c>
      <c r="F63" s="250">
        <f t="shared" si="3"/>
        <v>3.2990867579908674</v>
      </c>
      <c r="G63" s="250">
        <f t="shared" si="3"/>
        <v>3.1231988472622478</v>
      </c>
      <c r="H63" s="168"/>
      <c r="I63" s="110"/>
      <c r="J63" s="126"/>
      <c r="K63" s="101"/>
      <c r="L63" s="101"/>
      <c r="M63" s="169"/>
      <c r="N63" s="169"/>
    </row>
    <row r="64" spans="1:14" ht="16.5" customHeight="1">
      <c r="A64" s="253" t="s">
        <v>12098</v>
      </c>
      <c r="B64" s="110" t="s">
        <v>12099</v>
      </c>
      <c r="C64" s="131">
        <f>SUMPRODUCT('[1]表三（录入表）'!C$6:C$134*(LEFT('[1]表三（录入表）'!$A$6:$A$134,LEN($A64))=$A64))</f>
        <v>0</v>
      </c>
      <c r="D64" s="131">
        <f>SUMPRODUCT('[1]表三（录入表）'!D$6:D$134*(LEFT('[1]表三（录入表）'!$A$6:$A$134,LEN($A64))=$A64))</f>
        <v>630</v>
      </c>
      <c r="E64" s="131">
        <f>SUMPRODUCT('[1]表三（录入表）'!E$6:E$134*(LEFT('[1]表三（录入表）'!$A$6:$A$134,LEN($A64))=$A64))</f>
        <v>0</v>
      </c>
      <c r="F64" s="250" t="str">
        <f t="shared" si="3"/>
        <v/>
      </c>
      <c r="G64" s="250">
        <f t="shared" si="3"/>
        <v>0</v>
      </c>
      <c r="H64" s="168"/>
      <c r="I64" s="110"/>
      <c r="J64" s="126"/>
      <c r="K64" s="101"/>
      <c r="L64" s="101"/>
      <c r="M64" s="169"/>
      <c r="N64" s="169"/>
    </row>
    <row r="65" spans="1:14" s="165" customFormat="1" ht="16.5" customHeight="1">
      <c r="A65" s="253" t="s">
        <v>12100</v>
      </c>
      <c r="B65" s="110" t="s">
        <v>12101</v>
      </c>
      <c r="C65" s="131">
        <f>SUMPRODUCT('[1]表三（录入表）'!C$6:C$134*(LEFT('[1]表三（录入表）'!$A$6:$A$134,LEN($A65))=$A65))</f>
        <v>1014</v>
      </c>
      <c r="D65" s="131">
        <f>SUMPRODUCT('[1]表三（录入表）'!D$6:D$134*(LEFT('[1]表三（录入表）'!$A$6:$A$134,LEN($A65))=$A65))</f>
        <v>2315</v>
      </c>
      <c r="E65" s="131">
        <f>SUMPRODUCT('[1]表三（录入表）'!E$6:E$134*(LEFT('[1]表三（录入表）'!$A$6:$A$134,LEN($A65))=$A65))</f>
        <v>664</v>
      </c>
      <c r="F65" s="250">
        <f t="shared" si="3"/>
        <v>0.65483234714003946</v>
      </c>
      <c r="G65" s="250">
        <f t="shared" si="3"/>
        <v>0.28682505399568037</v>
      </c>
      <c r="H65" s="168"/>
      <c r="I65" s="110"/>
      <c r="J65" s="126"/>
      <c r="K65" s="101"/>
      <c r="L65" s="101"/>
      <c r="M65" s="169"/>
      <c r="N65" s="169"/>
    </row>
    <row r="66" spans="1:14" ht="16.5" customHeight="1">
      <c r="A66" s="253" t="s">
        <v>12102</v>
      </c>
      <c r="B66" s="110" t="s">
        <v>10121</v>
      </c>
      <c r="C66" s="131">
        <f>SUMPRODUCT('[1]表三（录入表）'!C$6:C$134*(LEFT('[1]表三（录入表）'!$A$6:$A$134,LEN($A66))=$A66))</f>
        <v>0</v>
      </c>
      <c r="D66" s="131">
        <f>SUMPRODUCT('[1]表三（录入表）'!D$6:D$134*(LEFT('[1]表三（录入表）'!$A$6:$A$134,LEN($A66))=$A66))</f>
        <v>101</v>
      </c>
      <c r="E66" s="131">
        <f>SUMPRODUCT('[1]表三（录入表）'!E$6:E$134*(LEFT('[1]表三（录入表）'!$A$6:$A$134,LEN($A66))=$A66))</f>
        <v>60</v>
      </c>
      <c r="F66" s="250" t="str">
        <f t="shared" si="3"/>
        <v/>
      </c>
      <c r="G66" s="250">
        <f t="shared" si="3"/>
        <v>0.59405940594059403</v>
      </c>
      <c r="H66" s="168"/>
      <c r="I66" s="110"/>
      <c r="J66" s="126"/>
      <c r="K66" s="101"/>
      <c r="L66" s="101"/>
      <c r="M66" s="169"/>
      <c r="N66" s="169"/>
    </row>
    <row r="67" spans="1:14" ht="16.5" customHeight="1">
      <c r="A67" s="253" t="s">
        <v>12103</v>
      </c>
      <c r="B67" s="110" t="s">
        <v>12104</v>
      </c>
      <c r="C67" s="131">
        <f>SUMPRODUCT('[1]表三（录入表）'!C$6:C$134*(LEFT('[1]表三（录入表）'!$A$6:$A$134,LEN($A67))=$A67))</f>
        <v>0</v>
      </c>
      <c r="D67" s="131">
        <f>SUMPRODUCT('[1]表三（录入表）'!D$6:D$134*(LEFT('[1]表三（录入表）'!$A$6:$A$134,LEN($A67))=$A67))</f>
        <v>11</v>
      </c>
      <c r="E67" s="131">
        <f>SUMPRODUCT('[1]表三（录入表）'!E$6:E$134*(LEFT('[1]表三（录入表）'!$A$6:$A$134,LEN($A67))=$A67))</f>
        <v>0</v>
      </c>
      <c r="F67" s="250" t="str">
        <f t="shared" si="3"/>
        <v/>
      </c>
      <c r="G67" s="250">
        <f t="shared" si="3"/>
        <v>0</v>
      </c>
      <c r="H67" s="168"/>
      <c r="I67" s="110"/>
      <c r="J67" s="126"/>
      <c r="K67" s="101"/>
      <c r="L67" s="101"/>
      <c r="M67" s="169"/>
      <c r="N67" s="169"/>
    </row>
    <row r="68" spans="1:14" ht="16.5" customHeight="1">
      <c r="A68" s="253" t="s">
        <v>12105</v>
      </c>
      <c r="B68" s="110" t="s">
        <v>12106</v>
      </c>
      <c r="C68" s="131">
        <f>SUMPRODUCT('[1]表三（录入表）'!C$6:C$134*(LEFT('[1]表三（录入表）'!$A$6:$A$134,LEN($A68))=$A68))</f>
        <v>401</v>
      </c>
      <c r="D68" s="131">
        <f>SUMPRODUCT('[1]表三（录入表）'!D$6:D$134*(LEFT('[1]表三（录入表）'!$A$6:$A$134,LEN($A68))=$A68))</f>
        <v>471</v>
      </c>
      <c r="E68" s="131">
        <f>SUMPRODUCT('[1]表三（录入表）'!E$6:E$134*(LEFT('[1]表三（录入表）'!$A$6:$A$134,LEN($A68))=$A68))</f>
        <v>0</v>
      </c>
      <c r="F68" s="250">
        <f t="shared" si="3"/>
        <v>0</v>
      </c>
      <c r="G68" s="250">
        <f t="shared" si="3"/>
        <v>0</v>
      </c>
      <c r="H68" s="168"/>
      <c r="I68" s="110"/>
      <c r="J68" s="126"/>
      <c r="K68" s="101"/>
      <c r="L68" s="101"/>
      <c r="M68" s="169"/>
      <c r="N68" s="169"/>
    </row>
    <row r="69" spans="1:14" ht="16.5" customHeight="1">
      <c r="A69" s="253" t="s">
        <v>12107</v>
      </c>
      <c r="B69" s="110" t="s">
        <v>12108</v>
      </c>
      <c r="C69" s="131">
        <f>SUMPRODUCT('[1]表三（录入表）'!C$6:C$134*(LEFT('[1]表三（录入表）'!$A$6:$A$134,LEN($A69))=$A69))</f>
        <v>0</v>
      </c>
      <c r="D69" s="131">
        <f>SUMPRODUCT('[1]表三（录入表）'!D$6:D$134*(LEFT('[1]表三（录入表）'!$A$6:$A$134,LEN($A69))=$A69))</f>
        <v>0</v>
      </c>
      <c r="E69" s="131">
        <f>SUMPRODUCT('[1]表三（录入表）'!E$6:E$134*(LEFT('[1]表三（录入表）'!$A$6:$A$134,LEN($A69))=$A69))</f>
        <v>0</v>
      </c>
      <c r="F69" s="250" t="str">
        <f t="shared" si="3"/>
        <v/>
      </c>
      <c r="G69" s="250" t="str">
        <f t="shared" si="3"/>
        <v/>
      </c>
      <c r="H69" s="168"/>
      <c r="I69" s="110"/>
      <c r="J69" s="126"/>
      <c r="K69" s="101"/>
      <c r="L69" s="101"/>
      <c r="M69" s="169"/>
      <c r="N69" s="169"/>
    </row>
    <row r="70" spans="1:14" ht="16.5" customHeight="1">
      <c r="A70" s="253" t="s">
        <v>12109</v>
      </c>
      <c r="B70" s="110" t="s">
        <v>12110</v>
      </c>
      <c r="C70" s="131">
        <f>SUMPRODUCT('[1]表三（录入表）'!C$6:C$134*(LEFT('[1]表三（录入表）'!$A$6:$A$134,LEN($A70))=$A70))</f>
        <v>3298</v>
      </c>
      <c r="D70" s="131">
        <f>SUMPRODUCT('[1]表三（录入表）'!D$6:D$134*(LEFT('[1]表三（录入表）'!$A$6:$A$134,LEN($A70))=$A70))</f>
        <v>5211</v>
      </c>
      <c r="E70" s="131">
        <f>SUMPRODUCT('[1]表三（录入表）'!E$6:E$134*(LEFT('[1]表三（录入表）'!$A$6:$A$134,LEN($A70))=$A70))</f>
        <v>1832</v>
      </c>
      <c r="F70" s="250">
        <f t="shared" si="3"/>
        <v>0.55548817465130385</v>
      </c>
      <c r="G70" s="250">
        <f t="shared" si="3"/>
        <v>0.35156399923239301</v>
      </c>
      <c r="H70" s="168"/>
      <c r="I70" s="110"/>
      <c r="J70" s="126"/>
      <c r="K70" s="101"/>
      <c r="L70" s="101"/>
      <c r="M70" s="169"/>
      <c r="N70" s="169"/>
    </row>
    <row r="71" spans="1:14" ht="16.5" customHeight="1">
      <c r="A71" s="253" t="s">
        <v>12111</v>
      </c>
      <c r="B71" s="110" t="s">
        <v>10123</v>
      </c>
      <c r="C71" s="131">
        <f>SUMPRODUCT('[1]表三（录入表）'!C$6:C$134*(LEFT('[1]表三（录入表）'!$A$6:$A$134,LEN($A71))=$A71))</f>
        <v>0</v>
      </c>
      <c r="D71" s="131">
        <f>SUMPRODUCT('[1]表三（录入表）'!D$6:D$134*(LEFT('[1]表三（录入表）'!$A$6:$A$134,LEN($A71))=$A71))</f>
        <v>0</v>
      </c>
      <c r="E71" s="131">
        <f>SUMPRODUCT('[1]表三（录入表）'!E$6:E$134*(LEFT('[1]表三（录入表）'!$A$6:$A$134,LEN($A71))=$A71))</f>
        <v>0</v>
      </c>
      <c r="F71" s="250" t="str">
        <f t="shared" si="3"/>
        <v/>
      </c>
      <c r="G71" s="250" t="str">
        <f t="shared" si="3"/>
        <v/>
      </c>
      <c r="H71" s="168"/>
      <c r="I71" s="110"/>
      <c r="J71" s="126"/>
      <c r="K71" s="101"/>
      <c r="L71" s="101"/>
      <c r="M71" s="169"/>
      <c r="N71" s="169"/>
    </row>
    <row r="72" spans="1:14" ht="16.5" customHeight="1">
      <c r="A72" s="253" t="s">
        <v>12112</v>
      </c>
      <c r="B72" s="110" t="s">
        <v>12113</v>
      </c>
      <c r="C72" s="131">
        <f>SUMPRODUCT('[1]表三（录入表）'!C$6:C$134*(LEFT('[1]表三（录入表）'!$A$6:$A$134,LEN($A72))=$A72))</f>
        <v>0</v>
      </c>
      <c r="D72" s="131">
        <f>SUMPRODUCT('[1]表三（录入表）'!D$6:D$134*(LEFT('[1]表三（录入表）'!$A$6:$A$134,LEN($A72))=$A72))</f>
        <v>12</v>
      </c>
      <c r="E72" s="131">
        <f>SUMPRODUCT('[1]表三（录入表）'!E$6:E$134*(LEFT('[1]表三（录入表）'!$A$6:$A$134,LEN($A72))=$A72))</f>
        <v>0</v>
      </c>
      <c r="F72" s="250" t="str">
        <f t="shared" si="3"/>
        <v/>
      </c>
      <c r="G72" s="250">
        <f t="shared" si="3"/>
        <v>0</v>
      </c>
      <c r="H72" s="168"/>
      <c r="I72" s="110"/>
      <c r="J72" s="126"/>
      <c r="K72" s="101"/>
      <c r="L72" s="101"/>
      <c r="M72" s="169"/>
      <c r="N72" s="169"/>
    </row>
    <row r="73" spans="1:14" ht="16.5" customHeight="1">
      <c r="A73" s="253" t="s">
        <v>12114</v>
      </c>
      <c r="B73" s="110" t="s">
        <v>12115</v>
      </c>
      <c r="C73" s="131">
        <f>SUMPRODUCT('[1]表三（录入表）'!C$6:C$134*(LEFT('[1]表三（录入表）'!$A$6:$A$134,LEN($A73))=$A73))</f>
        <v>0</v>
      </c>
      <c r="D73" s="131">
        <f>SUMPRODUCT('[1]表三（录入表）'!D$6:D$134*(LEFT('[1]表三（录入表）'!$A$6:$A$134,LEN($A73))=$A73))</f>
        <v>4399</v>
      </c>
      <c r="E73" s="131">
        <f>SUMPRODUCT('[1]表三（录入表）'!E$6:E$134*(LEFT('[1]表三（录入表）'!$A$6:$A$134,LEN($A73))=$A73))</f>
        <v>0</v>
      </c>
      <c r="F73" s="250" t="str">
        <f t="shared" si="3"/>
        <v/>
      </c>
      <c r="G73" s="250">
        <f t="shared" si="3"/>
        <v>0</v>
      </c>
      <c r="H73" s="168"/>
      <c r="I73" s="110"/>
      <c r="J73" s="126"/>
      <c r="K73" s="101"/>
      <c r="L73" s="101"/>
      <c r="M73" s="169"/>
      <c r="N73" s="169"/>
    </row>
    <row r="74" spans="1:14" ht="16.5" customHeight="1">
      <c r="A74" s="253" t="s">
        <v>12116</v>
      </c>
      <c r="B74" s="110" t="s">
        <v>9758</v>
      </c>
      <c r="C74" s="131">
        <f>SUMPRODUCT('[1]表三（录入表）'!C$6:C$134*(LEFT('[1]表三（录入表）'!$A$6:$A$134,LEN($A74))=$A74))</f>
        <v>0</v>
      </c>
      <c r="D74" s="131">
        <f>SUMPRODUCT('[1]表三（录入表）'!D$6:D$134*(LEFT('[1]表三（录入表）'!$A$6:$A$134,LEN($A74))=$A74))</f>
        <v>199</v>
      </c>
      <c r="E74" s="131">
        <f>SUMPRODUCT('[1]表三（录入表）'!E$6:E$134*(LEFT('[1]表三（录入表）'!$A$6:$A$134,LEN($A74))=$A74))</f>
        <v>0</v>
      </c>
      <c r="F74" s="250" t="str">
        <f t="shared" si="3"/>
        <v/>
      </c>
      <c r="G74" s="250">
        <f t="shared" si="3"/>
        <v>0</v>
      </c>
      <c r="H74" s="168"/>
      <c r="I74" s="110"/>
      <c r="J74" s="126"/>
      <c r="K74" s="101"/>
      <c r="L74" s="101"/>
      <c r="M74" s="169"/>
      <c r="N74" s="169"/>
    </row>
    <row r="75" spans="1:14" ht="16.5" customHeight="1">
      <c r="A75" s="253" t="s">
        <v>12117</v>
      </c>
      <c r="B75" s="110" t="s">
        <v>13526</v>
      </c>
      <c r="C75" s="251">
        <f>SUMPRODUCT('[1]表三（录入表）'!C$6:C$134*(LEFT('[1]表三（录入表）'!$A$6:$A$134,LEN($A75))=$A75))</f>
        <v>0</v>
      </c>
      <c r="D75" s="249">
        <f>SUMPRODUCT('[1]表三（录入表）'!D$6:D$134*(LEFT('[1]表三（录入表）'!$A$6:$A$134,LEN($A75))=$A75))</f>
        <v>0</v>
      </c>
      <c r="E75" s="249">
        <f>SUMPRODUCT('[1]表三（录入表）'!E$6:E$134*(LEFT('[1]表三（录入表）'!$A$6:$A$134,LEN($A75))=$A75))</f>
        <v>0</v>
      </c>
      <c r="F75" s="250" t="str">
        <f t="shared" si="3"/>
        <v/>
      </c>
      <c r="G75" s="250" t="str">
        <f t="shared" si="3"/>
        <v/>
      </c>
      <c r="H75" s="253" t="s">
        <v>12119</v>
      </c>
      <c r="I75" s="110" t="s">
        <v>13543</v>
      </c>
      <c r="J75" s="251">
        <f>SUMPRODUCT('[1]表三（录入表）'!C$6:C$134*(LEFT('[1]表三（录入表）'!$A$6:$A$134,LEN($H75))=$H75))</f>
        <v>2765</v>
      </c>
      <c r="K75" s="249">
        <f>SUMPRODUCT('[1]表三（录入表）'!D$6:D$134*(LEFT('[1]表三（录入表）'!$A$6:$A$134,LEN($H75))=$H75))</f>
        <v>2766</v>
      </c>
      <c r="L75" s="249">
        <f>SUMPRODUCT('[1]表三（录入表）'!E$6:E$134*(LEFT('[1]表三（录入表）'!$A$6:$A$134,LEN($H75))=$H75))</f>
        <v>2765</v>
      </c>
      <c r="M75" s="259">
        <f t="shared" ref="M75:N80" si="4">IFERROR($L75/J75,"")</f>
        <v>1</v>
      </c>
      <c r="N75" s="259">
        <f t="shared" si="4"/>
        <v>0.99963846710050619</v>
      </c>
    </row>
    <row r="76" spans="1:14" ht="16.5" customHeight="1">
      <c r="A76" s="253" t="s">
        <v>12121</v>
      </c>
      <c r="B76" s="110" t="s">
        <v>12122</v>
      </c>
      <c r="C76" s="131">
        <f>SUMPRODUCT('[1]表三（录入表）'!C$6:C$134*(LEFT('[1]表三（录入表）'!$A$6:$A$134,LEN($A76))=$A76))</f>
        <v>0</v>
      </c>
      <c r="D76" s="131">
        <f>SUMPRODUCT('[1]表三（录入表）'!D$6:D$134*(LEFT('[1]表三（录入表）'!$A$6:$A$134,LEN($A76))=$A76))</f>
        <v>0</v>
      </c>
      <c r="E76" s="131">
        <f>SUMPRODUCT('[1]表三（录入表）'!E$6:E$134*(LEFT('[1]表三（录入表）'!$A$6:$A$134,LEN($A76))=$A76))</f>
        <v>0</v>
      </c>
      <c r="F76" s="250" t="str">
        <f t="shared" si="3"/>
        <v/>
      </c>
      <c r="G76" s="250" t="str">
        <f t="shared" si="3"/>
        <v/>
      </c>
      <c r="H76" s="253" t="s">
        <v>12123</v>
      </c>
      <c r="I76" s="110" t="s">
        <v>13544</v>
      </c>
      <c r="J76" s="131">
        <f>SUMPRODUCT('[1]表三（录入表）'!C$6:C$134*(LEFT('[1]表三（录入表）'!$A$6:$A$134,LEN($H76))=$H76))</f>
        <v>2431</v>
      </c>
      <c r="K76" s="131">
        <f>SUMPRODUCT('[1]表三（录入表）'!D$6:D$134*(LEFT('[1]表三（录入表）'!$A$6:$A$134,LEN($H76))=$H76))</f>
        <v>2431</v>
      </c>
      <c r="L76" s="131">
        <f>SUMPRODUCT('[1]表三（录入表）'!E$6:E$134*(LEFT('[1]表三（录入表）'!$A$6:$A$134,LEN($H76))=$H76))</f>
        <v>2431</v>
      </c>
      <c r="M76" s="259">
        <f t="shared" si="4"/>
        <v>1</v>
      </c>
      <c r="N76" s="259">
        <f t="shared" si="4"/>
        <v>1</v>
      </c>
    </row>
    <row r="77" spans="1:14" ht="16.5" customHeight="1">
      <c r="A77" s="253" t="s">
        <v>12124</v>
      </c>
      <c r="B77" s="110" t="s">
        <v>12125</v>
      </c>
      <c r="C77" s="131">
        <f>SUMPRODUCT('[1]表三（录入表）'!C$6:C$134*(LEFT('[1]表三（录入表）'!$A$6:$A$134,LEN($A77))=$A77))</f>
        <v>0</v>
      </c>
      <c r="D77" s="131">
        <f>SUMPRODUCT('[1]表三（录入表）'!D$6:D$134*(LEFT('[1]表三（录入表）'!$A$6:$A$134,LEN($A77))=$A77))</f>
        <v>0</v>
      </c>
      <c r="E77" s="131">
        <f>SUMPRODUCT('[1]表三（录入表）'!E$6:E$134*(LEFT('[1]表三（录入表）'!$A$6:$A$134,LEN($A77))=$A77))</f>
        <v>0</v>
      </c>
      <c r="F77" s="250" t="str">
        <f t="shared" si="3"/>
        <v/>
      </c>
      <c r="G77" s="250" t="str">
        <f t="shared" si="3"/>
        <v/>
      </c>
      <c r="H77" s="253" t="s">
        <v>12126</v>
      </c>
      <c r="I77" s="110" t="s">
        <v>13545</v>
      </c>
      <c r="J77" s="131">
        <f>SUMPRODUCT('[1]表三（录入表）'!C$6:C$134*(LEFT('[1]表三（录入表）'!$A$6:$A$134,LEN($H77))=$H77))</f>
        <v>334</v>
      </c>
      <c r="K77" s="131">
        <f>SUMPRODUCT('[1]表三（录入表）'!D$6:D$134*(LEFT('[1]表三（录入表）'!$A$6:$A$134,LEN($H77))=$H77))</f>
        <v>335</v>
      </c>
      <c r="L77" s="131">
        <f>SUMPRODUCT('[1]表三（录入表）'!E$6:E$134*(LEFT('[1]表三（录入表）'!$A$6:$A$134,LEN($H77))=$H77))</f>
        <v>334</v>
      </c>
      <c r="M77" s="259">
        <f t="shared" si="4"/>
        <v>1</v>
      </c>
      <c r="N77" s="259">
        <f t="shared" si="4"/>
        <v>0.9970149253731343</v>
      </c>
    </row>
    <row r="78" spans="1:14" ht="16.5" customHeight="1">
      <c r="A78" s="253" t="s">
        <v>12127</v>
      </c>
      <c r="B78" s="110" t="s">
        <v>13527</v>
      </c>
      <c r="C78" s="251">
        <f>SUMPRODUCT('[1]表三（录入表）'!C$6:C$134*(LEFT('[1]表三（录入表）'!$A$6:$A$134,LEN($A78))=$A78))</f>
        <v>31680</v>
      </c>
      <c r="D78" s="251">
        <f>SUMPRODUCT('[1]表三（录入表）'!D$6:D$134*(LEFT('[1]表三（录入表）'!$A$6:$A$134,LEN($A78))=$A78))</f>
        <v>31680</v>
      </c>
      <c r="E78" s="251">
        <f>SUMPRODUCT('[1]表三（录入表）'!E$6:E$134*(LEFT('[1]表三（录入表）'!$A$6:$A$134,LEN($A78))=$A78))</f>
        <v>96328</v>
      </c>
      <c r="F78" s="250">
        <f t="shared" si="3"/>
        <v>3.0406565656565658</v>
      </c>
      <c r="G78" s="250">
        <f t="shared" si="3"/>
        <v>3.0406565656565658</v>
      </c>
      <c r="H78" s="253" t="s">
        <v>12129</v>
      </c>
      <c r="I78" s="110" t="s">
        <v>13546</v>
      </c>
      <c r="J78" s="251">
        <f>SUMPRODUCT('[1]表三（录入表）'!C$6:C$134*(LEFT('[1]表三（录入表）'!$A$6:$A$134,LEN($H78))=$H78))</f>
        <v>0</v>
      </c>
      <c r="K78" s="249">
        <f>SUMPRODUCT('[1]表三（录入表）'!D$6:D$134*(LEFT('[1]表三（录入表）'!$A$6:$A$134,LEN($H78))=$H78))</f>
        <v>0</v>
      </c>
      <c r="L78" s="249">
        <f>SUMPRODUCT('[1]表三（录入表）'!E$6:E$134*(LEFT('[1]表三（录入表）'!$A$6:$A$134,LEN($H78))=$H78))</f>
        <v>2435</v>
      </c>
      <c r="M78" s="259" t="str">
        <f t="shared" si="4"/>
        <v/>
      </c>
      <c r="N78" s="259" t="str">
        <f t="shared" si="4"/>
        <v/>
      </c>
    </row>
    <row r="79" spans="1:14" ht="16.5" customHeight="1">
      <c r="A79" s="253" t="s">
        <v>12131</v>
      </c>
      <c r="B79" s="110" t="s">
        <v>12132</v>
      </c>
      <c r="C79" s="251">
        <f>SUMPRODUCT('[1]表三（录入表）'!C$6:C$134*(LEFT('[1]表三（录入表）'!$A$6:$A$134,LEN($A79))=$A79))</f>
        <v>0</v>
      </c>
      <c r="D79" s="249">
        <f>SUMPRODUCT('[1]表三（录入表）'!D$6:D$134*(LEFT('[1]表三（录入表）'!$A$6:$A$134,LEN($A79))=$A79))</f>
        <v>3211</v>
      </c>
      <c r="E79" s="249">
        <f>SUMPRODUCT('[1]表三（录入表）'!E$6:E$134*(LEFT('[1]表三（录入表）'!$A$6:$A$134,LEN($A79))=$A79))</f>
        <v>48</v>
      </c>
      <c r="F79" s="250" t="str">
        <f t="shared" si="3"/>
        <v/>
      </c>
      <c r="G79" s="250">
        <f t="shared" si="3"/>
        <v>1.494861413889754E-2</v>
      </c>
      <c r="H79" s="260" t="s">
        <v>12130</v>
      </c>
      <c r="I79" s="110" t="s">
        <v>13547</v>
      </c>
      <c r="J79" s="251">
        <f>SUMPRODUCT('[1]表三（录入表）'!C$6:C$134*(LEFT('[1]表三（录入表）'!$A$6:$A$134,LEN($H79))=$H79))</f>
        <v>0</v>
      </c>
      <c r="K79" s="249">
        <f>SUMPRODUCT('[1]表三（录入表）'!D$6:D$134*(LEFT('[1]表三（录入表）'!$A$6:$A$134,LEN($H79))=$H79))</f>
        <v>96328</v>
      </c>
      <c r="L79" s="249">
        <f>SUMPRODUCT('[1]表三（录入表）'!E$6:E$134*(LEFT('[1]表三（录入表）'!$A$6:$A$134,LEN($H79))=$H79))</f>
        <v>0</v>
      </c>
      <c r="M79" s="259" t="str">
        <f t="shared" si="4"/>
        <v/>
      </c>
      <c r="N79" s="259">
        <f t="shared" si="4"/>
        <v>0</v>
      </c>
    </row>
    <row r="80" spans="1:14" ht="16.5" customHeight="1">
      <c r="A80" s="253" t="s">
        <v>12134</v>
      </c>
      <c r="B80" s="110" t="s">
        <v>12135</v>
      </c>
      <c r="C80" s="251">
        <f>SUMPRODUCT('[1]表三（录入表）'!C$6:C$134*(LEFT('[1]表三（录入表）'!$A$6:$A$134,LEN($A80))=$A80))</f>
        <v>0</v>
      </c>
      <c r="D80" s="249">
        <f>SUMPRODUCT('[1]表三（录入表）'!D$6:D$134*(LEFT('[1]表三（录入表）'!$A$6:$A$134,LEN($A80))=$A80))</f>
        <v>3211</v>
      </c>
      <c r="E80" s="249">
        <f>SUMPRODUCT('[1]表三（录入表）'!E$6:E$134*(LEFT('[1]表三（录入表）'!$A$6:$A$134,LEN($A80))=$A80))</f>
        <v>48</v>
      </c>
      <c r="F80" s="250" t="str">
        <f t="shared" si="3"/>
        <v/>
      </c>
      <c r="G80" s="250">
        <f t="shared" si="3"/>
        <v>1.494861413889754E-2</v>
      </c>
      <c r="H80" s="260" t="s">
        <v>43</v>
      </c>
      <c r="I80" s="110" t="s">
        <v>13548</v>
      </c>
      <c r="J80" s="131">
        <f>SUMPRODUCT('[1]表三（录入表）'!C$6:C$134*(LEFT('[1]表三（录入表）'!$A$6:$A$134,LEN($H80))=$H80))</f>
        <v>0</v>
      </c>
      <c r="K80" s="131">
        <f>SUMPRODUCT('[1]表三（录入表）'!D$6:D$134*(LEFT('[1]表三（录入表）'!$A$6:$A$134,LEN($H80))=$H80))</f>
        <v>96328</v>
      </c>
      <c r="L80" s="131">
        <f>SUMPRODUCT('[1]表三（录入表）'!E$6:E$134*(LEFT('[1]表三（录入表）'!$A$6:$A$134,LEN($H80))=$H80))</f>
        <v>0</v>
      </c>
      <c r="M80" s="259" t="str">
        <f t="shared" si="4"/>
        <v/>
      </c>
      <c r="N80" s="259">
        <f t="shared" si="4"/>
        <v>0</v>
      </c>
    </row>
    <row r="81" spans="1:14" ht="16.5" customHeight="1">
      <c r="A81" s="253" t="s">
        <v>12137</v>
      </c>
      <c r="B81" s="110" t="s">
        <v>12138</v>
      </c>
      <c r="C81" s="131">
        <f>SUMPRODUCT('[1]表三（录入表）'!C$6:C$134*(LEFT('[1]表三（录入表）'!$A$6:$A$134,LEN($A81))=$A81))</f>
        <v>0</v>
      </c>
      <c r="D81" s="131">
        <f>SUMPRODUCT('[1]表三（录入表）'!D$6:D$134*(LEFT('[1]表三（录入表）'!$A$6:$A$134,LEN($A81))=$A81))</f>
        <v>455</v>
      </c>
      <c r="E81" s="131">
        <f>SUMPRODUCT('[1]表三（录入表）'!E$6:E$134*(LEFT('[1]表三（录入表）'!$A$6:$A$134,LEN($A81))=$A81))</f>
        <v>0</v>
      </c>
      <c r="F81" s="250" t="str">
        <f t="shared" ref="F81:G105" si="5">IFERROR($E81/C81,"")</f>
        <v/>
      </c>
      <c r="G81" s="250">
        <f t="shared" si="5"/>
        <v>0</v>
      </c>
      <c r="H81" s="168"/>
      <c r="I81" s="110"/>
      <c r="J81" s="126"/>
      <c r="K81" s="101"/>
      <c r="L81" s="101"/>
      <c r="M81" s="169"/>
      <c r="N81" s="169"/>
    </row>
    <row r="82" spans="1:14" ht="16.5" customHeight="1">
      <c r="A82" s="253" t="s">
        <v>12140</v>
      </c>
      <c r="B82" s="110" t="s">
        <v>12141</v>
      </c>
      <c r="C82" s="131">
        <f>SUMPRODUCT('[1]表三（录入表）'!C$6:C$134*(LEFT('[1]表三（录入表）'!$A$6:$A$134,LEN($A82))=$A82))</f>
        <v>0</v>
      </c>
      <c r="D82" s="131">
        <f>SUMPRODUCT('[1]表三（录入表）'!D$6:D$134*(LEFT('[1]表三（录入表）'!$A$6:$A$134,LEN($A82))=$A82))</f>
        <v>0</v>
      </c>
      <c r="E82" s="131">
        <f>SUMPRODUCT('[1]表三（录入表）'!E$6:E$134*(LEFT('[1]表三（录入表）'!$A$6:$A$134,LEN($A82))=$A82))</f>
        <v>48</v>
      </c>
      <c r="F82" s="250" t="str">
        <f t="shared" si="5"/>
        <v/>
      </c>
      <c r="G82" s="250" t="str">
        <f t="shared" si="5"/>
        <v/>
      </c>
      <c r="H82" s="168"/>
      <c r="I82" s="110"/>
      <c r="J82" s="126"/>
      <c r="K82" s="101"/>
      <c r="L82" s="101"/>
      <c r="M82" s="169"/>
      <c r="N82" s="169"/>
    </row>
    <row r="83" spans="1:14" ht="16.5" customHeight="1">
      <c r="A83" s="253" t="s">
        <v>12143</v>
      </c>
      <c r="B83" s="110" t="s">
        <v>12144</v>
      </c>
      <c r="C83" s="131">
        <f>SUMPRODUCT('[1]表三（录入表）'!C$6:C$134*(LEFT('[1]表三（录入表）'!$A$6:$A$134,LEN($A83))=$A83))</f>
        <v>0</v>
      </c>
      <c r="D83" s="131">
        <f>SUMPRODUCT('[1]表三（录入表）'!D$6:D$134*(LEFT('[1]表三（录入表）'!$A$6:$A$134,LEN($A83))=$A83))</f>
        <v>2756</v>
      </c>
      <c r="E83" s="131">
        <f>SUMPRODUCT('[1]表三（录入表）'!E$6:E$134*(LEFT('[1]表三（录入表）'!$A$6:$A$134,LEN($A83))=$A83))</f>
        <v>0</v>
      </c>
      <c r="F83" s="250" t="str">
        <f t="shared" si="5"/>
        <v/>
      </c>
      <c r="G83" s="250">
        <f t="shared" si="5"/>
        <v>0</v>
      </c>
      <c r="H83" s="168"/>
      <c r="I83" s="110"/>
      <c r="J83" s="126"/>
      <c r="K83" s="101"/>
      <c r="L83" s="101"/>
      <c r="M83" s="169"/>
      <c r="N83" s="169"/>
    </row>
    <row r="84" spans="1:14" ht="16.5" customHeight="1">
      <c r="A84" s="253" t="s">
        <v>12145</v>
      </c>
      <c r="B84" s="110" t="s">
        <v>13528</v>
      </c>
      <c r="C84" s="251">
        <f>SUMPRODUCT('[1]表三（录入表）'!C$6:C$134*(LEFT('[1]表三（录入表）'!$A$6:$A$134,LEN($A84))=$A84))</f>
        <v>0</v>
      </c>
      <c r="D84" s="249">
        <f>SUMPRODUCT('[1]表三（录入表）'!D$6:D$134*(LEFT('[1]表三（录入表）'!$A$6:$A$134,LEN($A84))=$A84))</f>
        <v>129168</v>
      </c>
      <c r="E84" s="249">
        <f>SUMPRODUCT('[1]表三（录入表）'!E$6:E$134*(LEFT('[1]表三（录入表）'!$A$6:$A$134,LEN($A84))=$A84))</f>
        <v>0</v>
      </c>
      <c r="F84" s="250" t="str">
        <f t="shared" si="5"/>
        <v/>
      </c>
      <c r="G84" s="250">
        <f t="shared" si="5"/>
        <v>0</v>
      </c>
      <c r="H84" s="253" t="s">
        <v>12133</v>
      </c>
      <c r="I84" s="110" t="s">
        <v>13549</v>
      </c>
      <c r="J84" s="251">
        <f>SUMPRODUCT('[1]表三（录入表）'!C$6:C$134*(LEFT('[1]表三（录入表）'!$A$6:$A$134,LEN($H84))=$H84))</f>
        <v>0</v>
      </c>
      <c r="K84" s="249">
        <f>SUMPRODUCT('[1]表三（录入表）'!D$6:D$134*(LEFT('[1]表三（录入表）'!$A$6:$A$134,LEN($H84))=$H84))</f>
        <v>0</v>
      </c>
      <c r="L84" s="249">
        <f>SUMPRODUCT('[1]表三（录入表）'!E$6:E$134*(LEFT('[1]表三（录入表）'!$A$6:$A$134,LEN($H84))=$H84))</f>
        <v>0</v>
      </c>
      <c r="M84" s="259" t="str">
        <f t="shared" ref="M84:N95" si="6">IFERROR($L84/J84,"")</f>
        <v/>
      </c>
      <c r="N84" s="259" t="str">
        <f t="shared" si="6"/>
        <v/>
      </c>
    </row>
    <row r="85" spans="1:14" ht="16.5" customHeight="1">
      <c r="A85" s="253" t="s">
        <v>12148</v>
      </c>
      <c r="B85" s="110" t="s">
        <v>12149</v>
      </c>
      <c r="C85" s="251">
        <f>SUMPRODUCT('[1]表三（录入表）'!C$6:C$134*(LEFT('[1]表三（录入表）'!$A$6:$A$134,LEN($A85))=$A85))</f>
        <v>0</v>
      </c>
      <c r="D85" s="249">
        <f>SUMPRODUCT('[1]表三（录入表）'!D$6:D$134*(LEFT('[1]表三（录入表）'!$A$6:$A$134,LEN($A85))=$A85))</f>
        <v>129168</v>
      </c>
      <c r="E85" s="249">
        <f>SUMPRODUCT('[1]表三（录入表）'!E$6:E$134*(LEFT('[1]表三（录入表）'!$A$6:$A$134,LEN($A85))=$A85))</f>
        <v>0</v>
      </c>
      <c r="F85" s="250" t="str">
        <f t="shared" si="5"/>
        <v/>
      </c>
      <c r="G85" s="250">
        <f t="shared" si="5"/>
        <v>0</v>
      </c>
      <c r="H85" s="253" t="s">
        <v>12136</v>
      </c>
      <c r="I85" s="110" t="s">
        <v>13550</v>
      </c>
      <c r="J85" s="131">
        <f>SUMPRODUCT('[1]表三（录入表）'!C$6:C$134*(LEFT('[1]表三（录入表）'!$A$6:$A$134,LEN($H85))=$H85))</f>
        <v>0</v>
      </c>
      <c r="K85" s="131">
        <f>SUMPRODUCT('[1]表三（录入表）'!D$6:D$134*(LEFT('[1]表三（录入表）'!$A$6:$A$134,LEN($H85))=$H85))</f>
        <v>0</v>
      </c>
      <c r="L85" s="131">
        <f>SUMPRODUCT('[1]表三（录入表）'!E$6:E$134*(LEFT('[1]表三（录入表）'!$A$6:$A$134,LEN($H85))=$H85))</f>
        <v>0</v>
      </c>
      <c r="M85" s="259" t="str">
        <f t="shared" si="6"/>
        <v/>
      </c>
      <c r="N85" s="259" t="str">
        <f t="shared" si="6"/>
        <v/>
      </c>
    </row>
    <row r="86" spans="1:14" ht="16.5" customHeight="1">
      <c r="A86" s="253" t="s">
        <v>12151</v>
      </c>
      <c r="B86" s="110" t="s">
        <v>12152</v>
      </c>
      <c r="C86" s="131">
        <f>SUMPRODUCT('[1]表三（录入表）'!C$6:C$134*(LEFT('[1]表三（录入表）'!$A$6:$A$134,LEN($A86))=$A86))</f>
        <v>0</v>
      </c>
      <c r="D86" s="131">
        <f>SUMPRODUCT('[1]表三（录入表）'!D$6:D$134*(LEFT('[1]表三（录入表）'!$A$6:$A$134,LEN($A86))=$A86))</f>
        <v>129168</v>
      </c>
      <c r="E86" s="131">
        <f>SUMPRODUCT('[1]表三（录入表）'!E$6:E$134*(LEFT('[1]表三（录入表）'!$A$6:$A$134,LEN($A86))=$A86))</f>
        <v>0</v>
      </c>
      <c r="F86" s="250" t="str">
        <f t="shared" si="5"/>
        <v/>
      </c>
      <c r="G86" s="250">
        <f t="shared" si="5"/>
        <v>0</v>
      </c>
      <c r="H86" s="253" t="s">
        <v>12139</v>
      </c>
      <c r="I86" s="110" t="s">
        <v>13551</v>
      </c>
      <c r="J86" s="131">
        <f>SUMPRODUCT('[1]表三（录入表）'!C$6:C$134*(LEFT('[1]表三（录入表）'!$A$6:$A$134,LEN($H86))=$H86))</f>
        <v>0</v>
      </c>
      <c r="K86" s="131">
        <f>SUMPRODUCT('[1]表三（录入表）'!D$6:D$134*(LEFT('[1]表三（录入表）'!$A$6:$A$134,LEN($H86))=$H86))</f>
        <v>0</v>
      </c>
      <c r="L86" s="131">
        <f>SUMPRODUCT('[1]表三（录入表）'!E$6:E$134*(LEFT('[1]表三（录入表）'!$A$6:$A$134,LEN($H86))=$H86))</f>
        <v>0</v>
      </c>
      <c r="M86" s="259" t="str">
        <f t="shared" si="6"/>
        <v/>
      </c>
      <c r="N86" s="259" t="str">
        <f t="shared" si="6"/>
        <v/>
      </c>
    </row>
    <row r="87" spans="1:14" ht="16.5" customHeight="1">
      <c r="A87" s="253" t="s">
        <v>12154</v>
      </c>
      <c r="B87" s="110" t="s">
        <v>12155</v>
      </c>
      <c r="C87" s="131">
        <f>SUMPRODUCT('[1]表三（录入表）'!C$6:C$134*(LEFT('[1]表三（录入表）'!$A$6:$A$134,LEN($A87))=$A87))</f>
        <v>0</v>
      </c>
      <c r="D87" s="131">
        <f>SUMPRODUCT('[1]表三（录入表）'!D$6:D$134*(LEFT('[1]表三（录入表）'!$A$6:$A$134,LEN($A87))=$A87))</f>
        <v>0</v>
      </c>
      <c r="E87" s="131">
        <f>SUMPRODUCT('[1]表三（录入表）'!E$6:E$134*(LEFT('[1]表三（录入表）'!$A$6:$A$134,LEN($A87))=$A87))</f>
        <v>0</v>
      </c>
      <c r="F87" s="250" t="str">
        <f t="shared" si="5"/>
        <v/>
      </c>
      <c r="G87" s="250" t="str">
        <f t="shared" si="5"/>
        <v/>
      </c>
      <c r="H87" s="253" t="s">
        <v>12142</v>
      </c>
      <c r="I87" s="110" t="s">
        <v>13552</v>
      </c>
      <c r="J87" s="131">
        <f>SUMPRODUCT('[1]表三（录入表）'!C$6:C$134*(LEFT('[1]表三（录入表）'!$A$6:$A$134,LEN($H87))=$H87))</f>
        <v>0</v>
      </c>
      <c r="K87" s="131">
        <f>SUMPRODUCT('[1]表三（录入表）'!D$6:D$134*(LEFT('[1]表三（录入表）'!$A$6:$A$134,LEN($H87))=$H87))</f>
        <v>0</v>
      </c>
      <c r="L87" s="131">
        <f>SUMPRODUCT('[1]表三（录入表）'!E$6:E$134*(LEFT('[1]表三（录入表）'!$A$6:$A$134,LEN($H87))=$H87))</f>
        <v>0</v>
      </c>
      <c r="M87" s="259" t="str">
        <f t="shared" si="6"/>
        <v/>
      </c>
      <c r="N87" s="259" t="str">
        <f t="shared" si="6"/>
        <v/>
      </c>
    </row>
    <row r="88" spans="1:14" ht="16.5" customHeight="1">
      <c r="A88" s="253" t="s">
        <v>12157</v>
      </c>
      <c r="B88" s="110" t="s">
        <v>12158</v>
      </c>
      <c r="C88" s="131">
        <f>SUMPRODUCT('[1]表三（录入表）'!C$6:C$134*(LEFT('[1]表三（录入表）'!$A$6:$A$134,LEN($A88))=$A88))</f>
        <v>0</v>
      </c>
      <c r="D88" s="131">
        <f>SUMPRODUCT('[1]表三（录入表）'!D$6:D$134*(LEFT('[1]表三（录入表）'!$A$6:$A$134,LEN($A88))=$A88))</f>
        <v>0</v>
      </c>
      <c r="E88" s="131">
        <f>SUMPRODUCT('[1]表三（录入表）'!E$6:E$134*(LEFT('[1]表三（录入表）'!$A$6:$A$134,LEN($A88))=$A88))</f>
        <v>0</v>
      </c>
      <c r="F88" s="250" t="str">
        <f t="shared" si="5"/>
        <v/>
      </c>
      <c r="G88" s="250" t="str">
        <f t="shared" si="5"/>
        <v/>
      </c>
      <c r="H88" s="253" t="s">
        <v>44</v>
      </c>
      <c r="I88" s="110" t="s">
        <v>13553</v>
      </c>
      <c r="J88" s="131">
        <f>SUMPRODUCT('[1]表三（录入表）'!C$6:C$134*(LEFT('[1]表三（录入表）'!$A$6:$A$134,LEN($H88))=$H88))</f>
        <v>0</v>
      </c>
      <c r="K88" s="131">
        <f>SUMPRODUCT('[1]表三（录入表）'!D$6:D$134*(LEFT('[1]表三（录入表）'!$A$6:$A$134,LEN($H88))=$H88))</f>
        <v>0</v>
      </c>
      <c r="L88" s="131">
        <f>SUMPRODUCT('[1]表三（录入表）'!E$6:E$134*(LEFT('[1]表三（录入表）'!$A$6:$A$134,LEN($H88))=$H88))</f>
        <v>0</v>
      </c>
      <c r="M88" s="259" t="str">
        <f t="shared" si="6"/>
        <v/>
      </c>
      <c r="N88" s="259" t="str">
        <f t="shared" si="6"/>
        <v/>
      </c>
    </row>
    <row r="89" spans="1:14" ht="16.5" customHeight="1">
      <c r="A89" s="253" t="s">
        <v>12160</v>
      </c>
      <c r="B89" s="110" t="s">
        <v>12161</v>
      </c>
      <c r="C89" s="131">
        <f>SUMPRODUCT('[1]表三（录入表）'!C$6:C$134*(LEFT('[1]表三（录入表）'!$A$6:$A$134,LEN($A89))=$A89))</f>
        <v>0</v>
      </c>
      <c r="D89" s="131">
        <f>SUMPRODUCT('[1]表三（录入表）'!D$6:D$134*(LEFT('[1]表三（录入表）'!$A$6:$A$134,LEN($A89))=$A89))</f>
        <v>0</v>
      </c>
      <c r="E89" s="131">
        <f>SUMPRODUCT('[1]表三（录入表）'!E$6:E$134*(LEFT('[1]表三（录入表）'!$A$6:$A$134,LEN($A89))=$A89))</f>
        <v>0</v>
      </c>
      <c r="F89" s="250" t="str">
        <f t="shared" si="5"/>
        <v/>
      </c>
      <c r="G89" s="250" t="str">
        <f t="shared" si="5"/>
        <v/>
      </c>
      <c r="H89" s="253" t="s">
        <v>12147</v>
      </c>
      <c r="I89" s="110" t="s">
        <v>13554</v>
      </c>
      <c r="J89" s="251">
        <f>SUMPRODUCT('[1]表三（录入表）'!C$6:C$134*(LEFT('[1]表三（录入表）'!$A$6:$A$134,LEN($H89))=$H89))</f>
        <v>0</v>
      </c>
      <c r="K89" s="251">
        <f>SUMPRODUCT('[1]表三（录入表）'!D$6:D$134*(LEFT('[1]表三（录入表）'!$A$6:$A$134,LEN($H89))=$H89))</f>
        <v>0</v>
      </c>
      <c r="L89" s="251">
        <f>SUMPRODUCT('[1]表三（录入表）'!E$6:E$134*(LEFT('[1]表三（录入表）'!$A$6:$A$134,LEN($H89))=$H89))</f>
        <v>0</v>
      </c>
      <c r="M89" s="259" t="str">
        <f t="shared" si="6"/>
        <v/>
      </c>
      <c r="N89" s="259" t="str">
        <f t="shared" si="6"/>
        <v/>
      </c>
    </row>
    <row r="90" spans="1:14" ht="16.5" customHeight="1">
      <c r="A90" s="253" t="s">
        <v>12163</v>
      </c>
      <c r="B90" s="110" t="s">
        <v>13529</v>
      </c>
      <c r="C90" s="251">
        <f>SUMPRODUCT('[1]表三（录入表）'!C$6:C$134*(LEFT('[1]表三（录入表）'!$A$6:$A$134,LEN($A90))=$A90))</f>
        <v>8709</v>
      </c>
      <c r="D90" s="251">
        <f>SUMPRODUCT('[1]表三（录入表）'!D$6:D$134*(LEFT('[1]表三（录入表）'!$A$6:$A$134,LEN($A90))=$A90))</f>
        <v>13209</v>
      </c>
      <c r="E90" s="251">
        <f>SUMPRODUCT('[1]表三（录入表）'!E$6:E$134*(LEFT('[1]表三（录入表）'!$A$6:$A$134,LEN($A90))=$A90))</f>
        <v>8682</v>
      </c>
      <c r="F90" s="250">
        <f t="shared" si="5"/>
        <v>0.99689975887013438</v>
      </c>
      <c r="G90" s="250">
        <f t="shared" si="5"/>
        <v>0.6572791278673632</v>
      </c>
      <c r="H90" s="253" t="s">
        <v>12150</v>
      </c>
      <c r="I90" s="110" t="s">
        <v>13555</v>
      </c>
      <c r="J90" s="251">
        <f>SUMPRODUCT('[1]表三（录入表）'!C$6:C$134*(LEFT('[1]表三（录入表）'!$A$6:$A$134,LEN($H90))=$H90))</f>
        <v>0</v>
      </c>
      <c r="K90" s="251">
        <f>SUMPRODUCT('[1]表三（录入表）'!D$6:D$134*(LEFT('[1]表三（录入表）'!$A$6:$A$134,LEN($H90))=$H90))</f>
        <v>17028</v>
      </c>
      <c r="L90" s="251">
        <f>SUMPRODUCT('[1]表三（录入表）'!E$6:E$134*(LEFT('[1]表三（录入表）'!$A$6:$A$134,LEN($H90))=$H90))</f>
        <v>0</v>
      </c>
      <c r="M90" s="259" t="str">
        <f t="shared" si="6"/>
        <v/>
      </c>
      <c r="N90" s="259">
        <f t="shared" si="6"/>
        <v>0</v>
      </c>
    </row>
    <row r="91" spans="1:14" ht="16.5" customHeight="1">
      <c r="A91" s="253" t="s">
        <v>39</v>
      </c>
      <c r="B91" s="110" t="s">
        <v>13530</v>
      </c>
      <c r="C91" s="251">
        <f>SUMPRODUCT('[1]表三（录入表）'!C$6:C$134*(LEFT('[1]表三（录入表）'!$A$6:$A$134,LEN($A91))=$A91))</f>
        <v>0</v>
      </c>
      <c r="D91" s="249">
        <f>SUMPRODUCT('[1]表三（录入表）'!D$6:D$134*(LEFT('[1]表三（录入表）'!$A$6:$A$134,LEN($A91))=$A91))</f>
        <v>0</v>
      </c>
      <c r="E91" s="249">
        <f>SUMPRODUCT('[1]表三（录入表）'!E$6:E$134*(LEFT('[1]表三（录入表）'!$A$6:$A$134,LEN($A91))=$A91))</f>
        <v>0</v>
      </c>
      <c r="F91" s="250" t="str">
        <f t="shared" si="5"/>
        <v/>
      </c>
      <c r="G91" s="250" t="str">
        <f t="shared" si="5"/>
        <v/>
      </c>
      <c r="H91" s="253" t="s">
        <v>12153</v>
      </c>
      <c r="I91" s="110" t="s">
        <v>13556</v>
      </c>
      <c r="J91" s="251">
        <f>SUMPRODUCT('[1]表三（录入表）'!C$6:C$134*(LEFT('[1]表三（录入表）'!$A$6:$A$134,LEN($H91))=$H91))</f>
        <v>0</v>
      </c>
      <c r="K91" s="249">
        <f>SUMPRODUCT('[1]表三（录入表）'!D$6:D$134*(LEFT('[1]表三（录入表）'!$A$6:$A$134,LEN($H91))=$H91))</f>
        <v>0</v>
      </c>
      <c r="L91" s="249">
        <f>SUMPRODUCT('[1]表三（录入表）'!E$6:E$134*(LEFT('[1]表三（录入表）'!$A$6:$A$134,LEN($H91))=$H91))</f>
        <v>0</v>
      </c>
      <c r="M91" s="259" t="str">
        <f t="shared" si="6"/>
        <v/>
      </c>
      <c r="N91" s="259" t="str">
        <f t="shared" si="6"/>
        <v/>
      </c>
    </row>
    <row r="92" spans="1:14" ht="16.5" customHeight="1">
      <c r="A92" s="253" t="s">
        <v>12165</v>
      </c>
      <c r="B92" s="110" t="s">
        <v>12166</v>
      </c>
      <c r="C92" s="131">
        <f>SUMPRODUCT('[1]表三（录入表）'!C$6:C$134*(LEFT('[1]表三（录入表）'!$A$6:$A$134,LEN($A92))=$A92))</f>
        <v>0</v>
      </c>
      <c r="D92" s="131">
        <f>SUMPRODUCT('[1]表三（录入表）'!D$6:D$134*(LEFT('[1]表三（录入表）'!$A$6:$A$134,LEN($A92))=$A92))</f>
        <v>0</v>
      </c>
      <c r="E92" s="131">
        <f>SUMPRODUCT('[1]表三（录入表）'!E$6:E$134*(LEFT('[1]表三（录入表）'!$A$6:$A$134,LEN($A92))=$A92))</f>
        <v>0</v>
      </c>
      <c r="F92" s="250" t="str">
        <f t="shared" si="5"/>
        <v/>
      </c>
      <c r="G92" s="250" t="str">
        <f t="shared" si="5"/>
        <v/>
      </c>
      <c r="H92" s="253" t="s">
        <v>12156</v>
      </c>
      <c r="I92" s="110" t="s">
        <v>10108</v>
      </c>
      <c r="J92" s="131">
        <f>SUMPRODUCT('[1]表三（录入表）'!C$6:C$134*(LEFT('[1]表三（录入表）'!$A$6:$A$134,LEN($H92))=$H92))</f>
        <v>0</v>
      </c>
      <c r="K92" s="131">
        <f>SUMPRODUCT('[1]表三（录入表）'!D$6:D$134*(LEFT('[1]表三（录入表）'!$A$6:$A$134,LEN($H92))=$H92))</f>
        <v>0</v>
      </c>
      <c r="L92" s="131">
        <f>SUMPRODUCT('[1]表三（录入表）'!E$6:E$134*(LEFT('[1]表三（录入表）'!$A$6:$A$134,LEN($H92))=$H92))</f>
        <v>0</v>
      </c>
      <c r="M92" s="259" t="str">
        <f t="shared" si="6"/>
        <v/>
      </c>
      <c r="N92" s="259" t="str">
        <f t="shared" si="6"/>
        <v/>
      </c>
    </row>
    <row r="93" spans="1:14" ht="16.5" customHeight="1">
      <c r="A93" s="253" t="s">
        <v>12167</v>
      </c>
      <c r="B93" s="110" t="s">
        <v>12168</v>
      </c>
      <c r="C93" s="131">
        <f>SUMPRODUCT('[1]表三（录入表）'!C$6:C$134*(LEFT('[1]表三（录入表）'!$A$6:$A$134,LEN($A93))=$A93))</f>
        <v>0</v>
      </c>
      <c r="D93" s="131">
        <f>SUMPRODUCT('[1]表三（录入表）'!D$6:D$134*(LEFT('[1]表三（录入表）'!$A$6:$A$134,LEN($A93))=$A93))</f>
        <v>0</v>
      </c>
      <c r="E93" s="131">
        <f>SUMPRODUCT('[1]表三（录入表）'!E$6:E$134*(LEFT('[1]表三（录入表）'!$A$6:$A$134,LEN($A93))=$A93))</f>
        <v>0</v>
      </c>
      <c r="F93" s="250" t="str">
        <f t="shared" si="5"/>
        <v/>
      </c>
      <c r="G93" s="250" t="str">
        <f t="shared" si="5"/>
        <v/>
      </c>
      <c r="H93" s="253" t="s">
        <v>12159</v>
      </c>
      <c r="I93" s="110" t="s">
        <v>13557</v>
      </c>
      <c r="J93" s="131">
        <f>SUMPRODUCT('[1]表三（录入表）'!C$6:C$134*(LEFT('[1]表三（录入表）'!$A$6:$A$134,LEN($H93))=$H93))</f>
        <v>0</v>
      </c>
      <c r="K93" s="131">
        <f>SUMPRODUCT('[1]表三（录入表）'!D$6:D$134*(LEFT('[1]表三（录入表）'!$A$6:$A$134,LEN($H93))=$H93))</f>
        <v>0</v>
      </c>
      <c r="L93" s="131">
        <f>SUMPRODUCT('[1]表三（录入表）'!E$6:E$134*(LEFT('[1]表三（录入表）'!$A$6:$A$134,LEN($H93))=$H93))</f>
        <v>0</v>
      </c>
      <c r="M93" s="259" t="str">
        <f t="shared" si="6"/>
        <v/>
      </c>
      <c r="N93" s="259" t="str">
        <f t="shared" si="6"/>
        <v/>
      </c>
    </row>
    <row r="94" spans="1:14" ht="16.5" customHeight="1">
      <c r="A94" s="253" t="s">
        <v>12169</v>
      </c>
      <c r="B94" s="110" t="s">
        <v>12170</v>
      </c>
      <c r="C94" s="131">
        <f>SUMPRODUCT('[1]表三（录入表）'!C$6:C$134*(LEFT('[1]表三（录入表）'!$A$6:$A$134,LEN($A94))=$A94))</f>
        <v>0</v>
      </c>
      <c r="D94" s="131">
        <f>SUMPRODUCT('[1]表三（录入表）'!D$6:D$134*(LEFT('[1]表三（录入表）'!$A$6:$A$134,LEN($A94))=$A94))</f>
        <v>0</v>
      </c>
      <c r="E94" s="131">
        <f>SUMPRODUCT('[1]表三（录入表）'!E$6:E$134*(LEFT('[1]表三（录入表）'!$A$6:$A$134,LEN($A94))=$A94))</f>
        <v>0</v>
      </c>
      <c r="F94" s="250" t="str">
        <f t="shared" si="5"/>
        <v/>
      </c>
      <c r="G94" s="250" t="str">
        <f t="shared" si="5"/>
        <v/>
      </c>
      <c r="H94" s="253" t="s">
        <v>12162</v>
      </c>
      <c r="I94" s="110" t="s">
        <v>13558</v>
      </c>
      <c r="J94" s="131">
        <f>SUMPRODUCT('[1]表三（录入表）'!C$6:C$134*(LEFT('[1]表三（录入表）'!$A$6:$A$134,LEN($H94))=$H94))</f>
        <v>0</v>
      </c>
      <c r="K94" s="131">
        <f>SUMPRODUCT('[1]表三（录入表）'!D$6:D$134*(LEFT('[1]表三（录入表）'!$A$6:$A$134,LEN($H94))=$H94))</f>
        <v>0</v>
      </c>
      <c r="L94" s="131">
        <f>SUMPRODUCT('[1]表三（录入表）'!E$6:E$134*(LEFT('[1]表三（录入表）'!$A$6:$A$134,LEN($H94))=$H94))</f>
        <v>0</v>
      </c>
      <c r="M94" s="259" t="str">
        <f t="shared" si="6"/>
        <v/>
      </c>
      <c r="N94" s="259" t="str">
        <f t="shared" si="6"/>
        <v/>
      </c>
    </row>
    <row r="95" spans="1:14" ht="16.5" customHeight="1">
      <c r="A95" s="253" t="s">
        <v>12171</v>
      </c>
      <c r="B95" s="110" t="s">
        <v>12172</v>
      </c>
      <c r="C95" s="131">
        <f>SUMPRODUCT('[1]表三（录入表）'!C$6:C$134*(LEFT('[1]表三（录入表）'!$A$6:$A$134,LEN($A95))=$A95))</f>
        <v>0</v>
      </c>
      <c r="D95" s="131">
        <f>SUMPRODUCT('[1]表三（录入表）'!D$6:D$134*(LEFT('[1]表三（录入表）'!$A$6:$A$134,LEN($A95))=$A95))</f>
        <v>0</v>
      </c>
      <c r="E95" s="131">
        <f>SUMPRODUCT('[1]表三（录入表）'!E$6:E$134*(LEFT('[1]表三（录入表）'!$A$6:$A$134,LEN($A95))=$A95))</f>
        <v>0</v>
      </c>
      <c r="F95" s="250" t="str">
        <f t="shared" si="5"/>
        <v/>
      </c>
      <c r="G95" s="250" t="str">
        <f t="shared" si="5"/>
        <v/>
      </c>
      <c r="H95" s="253" t="s">
        <v>12164</v>
      </c>
      <c r="I95" s="110" t="s">
        <v>13559</v>
      </c>
      <c r="J95" s="131">
        <f>SUMPRODUCT('[1]表三（录入表）'!C$6:C$134*(LEFT('[1]表三（录入表）'!$A$6:$A$134,LEN($H95))=$H95))</f>
        <v>0</v>
      </c>
      <c r="K95" s="131">
        <f>SUMPRODUCT('[1]表三（录入表）'!D$6:D$134*(LEFT('[1]表三（录入表）'!$A$6:$A$134,LEN($H95))=$H95))</f>
        <v>0</v>
      </c>
      <c r="L95" s="131">
        <f>SUMPRODUCT('[1]表三（录入表）'!E$6:E$134*(LEFT('[1]表三（录入表）'!$A$6:$A$134,LEN($H95))=$H95))</f>
        <v>0</v>
      </c>
      <c r="M95" s="259" t="str">
        <f t="shared" si="6"/>
        <v/>
      </c>
      <c r="N95" s="259" t="str">
        <f t="shared" si="6"/>
        <v/>
      </c>
    </row>
    <row r="96" spans="1:14" ht="16.5" customHeight="1">
      <c r="A96" s="101"/>
      <c r="B96" s="254"/>
      <c r="C96" s="126"/>
      <c r="D96" s="101"/>
      <c r="E96" s="101"/>
      <c r="F96" s="101"/>
      <c r="G96" s="101"/>
      <c r="H96" s="168"/>
      <c r="I96" s="110"/>
      <c r="J96" s="126"/>
      <c r="K96" s="101"/>
      <c r="L96" s="101"/>
      <c r="M96" s="169"/>
      <c r="N96" s="169"/>
    </row>
    <row r="97" spans="1:14" ht="16.5" customHeight="1">
      <c r="A97" s="253" t="s">
        <v>12173</v>
      </c>
      <c r="B97" s="110" t="s">
        <v>12174</v>
      </c>
      <c r="C97" s="251">
        <f>SUMPRODUCT('[1]表三（录入表）'!C$6:C$134*(LEFT('[1]表三（录入表）'!$A$6:$A$134,LEN($A97))=$A97))</f>
        <v>0</v>
      </c>
      <c r="D97" s="249">
        <f>SUMPRODUCT('[1]表三（录入表）'!D$6:D$134*(LEFT('[1]表三（录入表）'!$A$6:$A$134,LEN($A97))=$A97))</f>
        <v>0</v>
      </c>
      <c r="E97" s="249">
        <f>SUMPRODUCT('[1]表三（录入表）'!E$6:E$134*(LEFT('[1]表三（录入表）'!$A$6:$A$134,LEN($A97))=$A97))</f>
        <v>0</v>
      </c>
      <c r="F97" s="250" t="str">
        <f t="shared" si="5"/>
        <v/>
      </c>
      <c r="G97" s="250" t="str">
        <f t="shared" si="5"/>
        <v/>
      </c>
      <c r="H97" s="253" t="s">
        <v>12177</v>
      </c>
      <c r="I97" s="110" t="s">
        <v>13560</v>
      </c>
      <c r="J97" s="251">
        <f>SUMPRODUCT('[1]表三（录入表）'!C$6:C$134*(LEFT('[1]表三（录入表）'!$A$6:$A$134,LEN($H97))=$H97))</f>
        <v>1179</v>
      </c>
      <c r="K97" s="249">
        <f>SUMPRODUCT('[1]表三（录入表）'!D$6:D$134*(LEFT('[1]表三（录入表）'!$A$6:$A$134,LEN($H97))=$H97))</f>
        <v>11725</v>
      </c>
      <c r="L97" s="249">
        <f>SUMPRODUCT('[1]表三（录入表）'!E$6:E$134*(LEFT('[1]表三（录入表）'!$A$6:$A$134,LEN($H97))=$H97))</f>
        <v>2615</v>
      </c>
      <c r="M97" s="259">
        <f t="shared" ref="M97:N102" si="7">IFERROR($L97/J97,"")</f>
        <v>2.2179813401187447</v>
      </c>
      <c r="N97" s="259">
        <f t="shared" si="7"/>
        <v>0.22302771855010661</v>
      </c>
    </row>
    <row r="98" spans="1:14" ht="16.5" customHeight="1">
      <c r="A98" s="253" t="s">
        <v>12175</v>
      </c>
      <c r="B98" s="110" t="s">
        <v>12176</v>
      </c>
      <c r="C98" s="251">
        <f>SUMPRODUCT('[1]表三（录入表）'!C$6:C$134*(LEFT('[1]表三（录入表）'!$A$6:$A$134,LEN($A98))=$A98))</f>
        <v>0</v>
      </c>
      <c r="D98" s="249">
        <f>SUMPRODUCT('[1]表三（录入表）'!D$6:D$134*(LEFT('[1]表三（录入表）'!$A$6:$A$134,LEN($A98))=$A98))</f>
        <v>0</v>
      </c>
      <c r="E98" s="249">
        <f>SUMPRODUCT('[1]表三（录入表）'!E$6:E$134*(LEFT('[1]表三（录入表）'!$A$6:$A$134,LEN($A98))=$A98))</f>
        <v>0</v>
      </c>
      <c r="F98" s="250" t="str">
        <f t="shared" si="5"/>
        <v/>
      </c>
      <c r="G98" s="250" t="str">
        <f t="shared" si="5"/>
        <v/>
      </c>
      <c r="H98" s="253" t="s">
        <v>12181</v>
      </c>
      <c r="I98" s="110" t="s">
        <v>13561</v>
      </c>
      <c r="J98" s="251">
        <f>SUMPRODUCT('[1]表三（录入表）'!C$6:C$134*(LEFT('[1]表三（录入表）'!$A$6:$A$134,LEN($H98))=$H98))</f>
        <v>1179</v>
      </c>
      <c r="K98" s="249">
        <f>SUMPRODUCT('[1]表三（录入表）'!D$6:D$134*(LEFT('[1]表三（录入表）'!$A$6:$A$134,LEN($H98))=$H98))</f>
        <v>11725</v>
      </c>
      <c r="L98" s="249">
        <f>SUMPRODUCT('[1]表三（录入表）'!E$6:E$134*(LEFT('[1]表三（录入表）'!$A$6:$A$134,LEN($H98))=$H98))</f>
        <v>2615</v>
      </c>
      <c r="M98" s="259">
        <f t="shared" si="7"/>
        <v>2.2179813401187447</v>
      </c>
      <c r="N98" s="259">
        <f t="shared" si="7"/>
        <v>0.22302771855010661</v>
      </c>
    </row>
    <row r="99" spans="1:14" ht="16.5" customHeight="1">
      <c r="A99" s="253" t="s">
        <v>12179</v>
      </c>
      <c r="B99" s="110" t="s">
        <v>12180</v>
      </c>
      <c r="C99" s="251">
        <f>SUMPRODUCT('[1]表三（录入表）'!C$6:C$134*(LEFT('[1]表三（录入表）'!$A$6:$A$134,LEN($A99))=$A99))</f>
        <v>0</v>
      </c>
      <c r="D99" s="249">
        <f>SUMPRODUCT('[1]表三（录入表）'!D$6:D$134*(LEFT('[1]表三（录入表）'!$A$6:$A$134,LEN($A99))=$A99))</f>
        <v>0</v>
      </c>
      <c r="E99" s="249">
        <f>SUMPRODUCT('[1]表三（录入表）'!E$6:E$134*(LEFT('[1]表三（录入表）'!$A$6:$A$134,LEN($A99))=$A99))</f>
        <v>0</v>
      </c>
      <c r="F99" s="250" t="str">
        <f t="shared" si="5"/>
        <v/>
      </c>
      <c r="G99" s="250" t="str">
        <f t="shared" si="5"/>
        <v/>
      </c>
      <c r="H99" s="253" t="s">
        <v>12184</v>
      </c>
      <c r="I99" s="110" t="s">
        <v>13562</v>
      </c>
      <c r="J99" s="131">
        <f>SUMPRODUCT('[1]表三（录入表）'!C$6:C$134*(LEFT('[1]表三（录入表）'!$A$6:$A$134,LEN($H99))=$H99))</f>
        <v>1172</v>
      </c>
      <c r="K99" s="131">
        <f>SUMPRODUCT('[1]表三（录入表）'!D$6:D$134*(LEFT('[1]表三（录入表）'!$A$6:$A$134,LEN($H99))=$H99))</f>
        <v>11720</v>
      </c>
      <c r="L99" s="131">
        <f>SUMPRODUCT('[1]表三（录入表）'!E$6:E$134*(LEFT('[1]表三（录入表）'!$A$6:$A$134,LEN($H99))=$H99))</f>
        <v>2607</v>
      </c>
      <c r="M99" s="259">
        <f t="shared" si="7"/>
        <v>2.2244027303754268</v>
      </c>
      <c r="N99" s="259">
        <f t="shared" si="7"/>
        <v>0.22244027303754266</v>
      </c>
    </row>
    <row r="100" spans="1:14" ht="16.5" customHeight="1">
      <c r="A100" s="253" t="s">
        <v>12182</v>
      </c>
      <c r="B100" s="110" t="s">
        <v>12183</v>
      </c>
      <c r="C100" s="131">
        <f>SUMPRODUCT('[1]表三（录入表）'!C$6:C$134*(LEFT('[1]表三（录入表）'!$A$6:$A$134,LEN($A100))=$A100))</f>
        <v>0</v>
      </c>
      <c r="D100" s="131">
        <f>SUMPRODUCT('[1]表三（录入表）'!D$6:D$134*(LEFT('[1]表三（录入表）'!$A$6:$A$134,LEN($A100))=$A100))</f>
        <v>0</v>
      </c>
      <c r="E100" s="131">
        <f>SUMPRODUCT('[1]表三（录入表）'!E$6:E$134*(LEFT('[1]表三（录入表）'!$A$6:$A$134,LEN($A100))=$A100))</f>
        <v>0</v>
      </c>
      <c r="F100" s="250" t="str">
        <f t="shared" si="5"/>
        <v/>
      </c>
      <c r="G100" s="250" t="str">
        <f t="shared" si="5"/>
        <v/>
      </c>
      <c r="H100" s="253" t="s">
        <v>12187</v>
      </c>
      <c r="I100" s="110" t="s">
        <v>13563</v>
      </c>
      <c r="J100" s="131">
        <f>SUMPRODUCT('[1]表三（录入表）'!C$6:C$134*(LEFT('[1]表三（录入表）'!$A$6:$A$134,LEN($H100))=$H100))</f>
        <v>0</v>
      </c>
      <c r="K100" s="131">
        <f>SUMPRODUCT('[1]表三（录入表）'!D$6:D$134*(LEFT('[1]表三（录入表）'!$A$6:$A$134,LEN($H100))=$H100))</f>
        <v>0</v>
      </c>
      <c r="L100" s="131">
        <f>SUMPRODUCT('[1]表三（录入表）'!E$6:E$134*(LEFT('[1]表三（录入表）'!$A$6:$A$134,LEN($H100))=$H100))</f>
        <v>0</v>
      </c>
      <c r="M100" s="259" t="str">
        <f t="shared" si="7"/>
        <v/>
      </c>
      <c r="N100" s="259" t="str">
        <f t="shared" si="7"/>
        <v/>
      </c>
    </row>
    <row r="101" spans="1:14" ht="16.5" customHeight="1">
      <c r="A101" s="253" t="s">
        <v>12185</v>
      </c>
      <c r="B101" s="110" t="s">
        <v>12186</v>
      </c>
      <c r="C101" s="131">
        <f>SUMPRODUCT('[1]表三（录入表）'!C$6:C$134*(LEFT('[1]表三（录入表）'!$A$6:$A$134,LEN($A101))=$A101))</f>
        <v>0</v>
      </c>
      <c r="D101" s="131">
        <f>SUMPRODUCT('[1]表三（录入表）'!D$6:D$134*(LEFT('[1]表三（录入表）'!$A$6:$A$134,LEN($A101))=$A101))</f>
        <v>0</v>
      </c>
      <c r="E101" s="131">
        <f>SUMPRODUCT('[1]表三（录入表）'!E$6:E$134*(LEFT('[1]表三（录入表）'!$A$6:$A$134,LEN($A101))=$A101))</f>
        <v>0</v>
      </c>
      <c r="F101" s="250" t="str">
        <f t="shared" si="5"/>
        <v/>
      </c>
      <c r="G101" s="250" t="str">
        <f t="shared" si="5"/>
        <v/>
      </c>
      <c r="H101" s="253" t="s">
        <v>12190</v>
      </c>
      <c r="I101" s="110" t="s">
        <v>13564</v>
      </c>
      <c r="J101" s="131">
        <f>SUMPRODUCT('[1]表三（录入表）'!C$6:C$134*(LEFT('[1]表三（录入表）'!$A$6:$A$134,LEN($H101))=$H101))</f>
        <v>7</v>
      </c>
      <c r="K101" s="131">
        <f>SUMPRODUCT('[1]表三（录入表）'!D$6:D$134*(LEFT('[1]表三（录入表）'!$A$6:$A$134,LEN($H101))=$H101))</f>
        <v>5</v>
      </c>
      <c r="L101" s="131">
        <f>SUMPRODUCT('[1]表三（录入表）'!E$6:E$134*(LEFT('[1]表三（录入表）'!$A$6:$A$134,LEN($H101))=$H101))</f>
        <v>8</v>
      </c>
      <c r="M101" s="259">
        <f t="shared" si="7"/>
        <v>1.1428571428571428</v>
      </c>
      <c r="N101" s="259">
        <f t="shared" si="7"/>
        <v>1.6</v>
      </c>
    </row>
    <row r="102" spans="1:14" ht="16.5" customHeight="1">
      <c r="A102" s="253" t="s">
        <v>12188</v>
      </c>
      <c r="B102" s="110" t="s">
        <v>12189</v>
      </c>
      <c r="C102" s="131">
        <f>SUMPRODUCT('[1]表三（录入表）'!C$6:C$134*(LEFT('[1]表三（录入表）'!$A$6:$A$134,LEN($A102))=$A102))</f>
        <v>0</v>
      </c>
      <c r="D102" s="131">
        <f>SUMPRODUCT('[1]表三（录入表）'!D$6:D$134*(LEFT('[1]表三（录入表）'!$A$6:$A$134,LEN($A102))=$A102))</f>
        <v>0</v>
      </c>
      <c r="E102" s="131">
        <f>SUMPRODUCT('[1]表三（录入表）'!E$6:E$134*(LEFT('[1]表三（录入表）'!$A$6:$A$134,LEN($A102))=$A102))</f>
        <v>0</v>
      </c>
      <c r="F102" s="250" t="str">
        <f t="shared" si="5"/>
        <v/>
      </c>
      <c r="G102" s="250" t="str">
        <f t="shared" si="5"/>
        <v/>
      </c>
      <c r="H102" s="253" t="s">
        <v>12193</v>
      </c>
      <c r="I102" s="110" t="s">
        <v>13565</v>
      </c>
      <c r="J102" s="131">
        <f>SUMPRODUCT('[1]表三（录入表）'!C$6:C$134*(LEFT('[1]表三（录入表）'!$A$6:$A$134,LEN($H102))=$H102))</f>
        <v>0</v>
      </c>
      <c r="K102" s="131">
        <f>SUMPRODUCT('[1]表三（录入表）'!D$6:D$134*(LEFT('[1]表三（录入表）'!$A$6:$A$134,LEN($H102))=$H102))</f>
        <v>0</v>
      </c>
      <c r="L102" s="131">
        <f>SUMPRODUCT('[1]表三（录入表）'!E$6:E$134*(LEFT('[1]表三（录入表）'!$A$6:$A$134,LEN($H102))=$H102))</f>
        <v>0</v>
      </c>
      <c r="M102" s="259" t="str">
        <f t="shared" si="7"/>
        <v/>
      </c>
      <c r="N102" s="259" t="str">
        <f t="shared" si="7"/>
        <v/>
      </c>
    </row>
    <row r="103" spans="1:14" ht="16.5" customHeight="1">
      <c r="A103" s="253" t="s">
        <v>12191</v>
      </c>
      <c r="B103" s="110" t="s">
        <v>12192</v>
      </c>
      <c r="C103" s="131">
        <f>SUMPRODUCT('[1]表三（录入表）'!C$6:C$134*(LEFT('[1]表三（录入表）'!$A$6:$A$134,LEN($A103))=$A103))</f>
        <v>0</v>
      </c>
      <c r="D103" s="131">
        <f>SUMPRODUCT('[1]表三（录入表）'!D$6:D$134*(LEFT('[1]表三（录入表）'!$A$6:$A$134,LEN($A103))=$A103))</f>
        <v>0</v>
      </c>
      <c r="E103" s="131">
        <f>SUMPRODUCT('[1]表三（录入表）'!E$6:E$134*(LEFT('[1]表三（录入表）'!$A$6:$A$134,LEN($A103))=$A103))</f>
        <v>0</v>
      </c>
      <c r="F103" s="250" t="str">
        <f t="shared" si="5"/>
        <v/>
      </c>
      <c r="G103" s="250" t="str">
        <f t="shared" si="5"/>
        <v/>
      </c>
      <c r="H103" s="168"/>
      <c r="I103" s="110"/>
      <c r="J103" s="126"/>
      <c r="K103" s="101"/>
      <c r="L103" s="101"/>
      <c r="M103" s="169"/>
      <c r="N103" s="169"/>
    </row>
    <row r="104" spans="1:14" ht="16.5" customHeight="1">
      <c r="A104" s="168"/>
      <c r="B104" s="110"/>
      <c r="C104" s="126"/>
      <c r="D104" s="101"/>
      <c r="E104" s="101"/>
      <c r="F104" s="101"/>
      <c r="G104" s="101"/>
      <c r="H104" s="168"/>
      <c r="I104" s="110"/>
      <c r="J104" s="126"/>
      <c r="K104" s="101"/>
      <c r="L104" s="101"/>
      <c r="M104" s="169"/>
      <c r="N104" s="169"/>
    </row>
    <row r="105" spans="1:14" ht="16.5" customHeight="1">
      <c r="A105" s="95"/>
      <c r="B105" s="118" t="s">
        <v>9759</v>
      </c>
      <c r="C105" s="251">
        <f>SUM(C7,C8,C97)</f>
        <v>195060</v>
      </c>
      <c r="D105" s="249">
        <f>SUM(D7,D8,D97)</f>
        <v>369561</v>
      </c>
      <c r="E105" s="249">
        <f>SUM(E7,E8,E97)</f>
        <v>266456.2</v>
      </c>
      <c r="F105" s="250">
        <f t="shared" si="5"/>
        <v>1.3660217369014662</v>
      </c>
      <c r="G105" s="250">
        <f t="shared" si="5"/>
        <v>0.72100735737807831</v>
      </c>
      <c r="H105" s="95"/>
      <c r="I105" s="118" t="s">
        <v>12194</v>
      </c>
      <c r="J105" s="251">
        <f>SUM(J7:J8,J97)</f>
        <v>195060</v>
      </c>
      <c r="K105" s="249">
        <f>SUM(K7:K8,K97)</f>
        <v>369561</v>
      </c>
      <c r="L105" s="249">
        <f>SUM(L7:L8,L97)</f>
        <v>266456.40000000002</v>
      </c>
      <c r="M105" s="259">
        <f t="shared" ref="M105:N105" si="8">IFERROR($L105/J105,"")</f>
        <v>1.3660227622270071</v>
      </c>
      <c r="N105" s="259">
        <f t="shared" si="8"/>
        <v>0.72100789856072478</v>
      </c>
    </row>
    <row r="106" spans="1:14" ht="16.5" customHeight="1">
      <c r="F106" s="105"/>
      <c r="G106" s="105"/>
      <c r="H106" s="105"/>
      <c r="M106" s="105"/>
      <c r="N106" s="105"/>
    </row>
    <row r="107" spans="1:14" ht="16.5" customHeight="1">
      <c r="F107" s="105"/>
      <c r="G107" s="105"/>
      <c r="H107" s="105"/>
      <c r="M107" s="105"/>
      <c r="N107" s="105"/>
    </row>
    <row r="108" spans="1:14" ht="16.5" customHeight="1">
      <c r="F108" s="105"/>
      <c r="G108" s="105"/>
      <c r="H108" s="105"/>
      <c r="M108" s="105"/>
      <c r="N108" s="105"/>
    </row>
    <row r="109" spans="1:14" ht="16.5" customHeight="1">
      <c r="F109" s="105"/>
      <c r="G109" s="105"/>
      <c r="H109" s="105"/>
      <c r="M109" s="105"/>
      <c r="N109" s="105"/>
    </row>
    <row r="110" spans="1:14" ht="16.5" customHeight="1">
      <c r="F110" s="105"/>
      <c r="G110" s="105"/>
      <c r="H110" s="105"/>
      <c r="M110" s="105"/>
      <c r="N110" s="105"/>
    </row>
    <row r="111" spans="1:14" ht="16.5" customHeight="1">
      <c r="F111" s="105"/>
      <c r="G111" s="105"/>
      <c r="H111" s="105"/>
      <c r="M111" s="105"/>
      <c r="N111" s="105"/>
    </row>
    <row r="112" spans="1:14" ht="16.5" customHeight="1">
      <c r="F112" s="105"/>
      <c r="G112" s="105"/>
      <c r="H112" s="105"/>
      <c r="M112" s="105"/>
      <c r="N112" s="105"/>
    </row>
    <row r="113" spans="3:12" ht="36" customHeight="1">
      <c r="C113" s="102">
        <v>0</v>
      </c>
      <c r="D113" s="102">
        <v>0</v>
      </c>
      <c r="E113" s="102">
        <v>0</v>
      </c>
      <c r="F113" s="170"/>
      <c r="K113" s="105">
        <v>0</v>
      </c>
      <c r="L113" s="105">
        <v>0</v>
      </c>
    </row>
  </sheetData>
  <sheetProtection autoFilter="0"/>
  <mergeCells count="14">
    <mergeCell ref="A2:N2"/>
    <mergeCell ref="M3:N3"/>
    <mergeCell ref="A4:G4"/>
    <mergeCell ref="H4:N4"/>
    <mergeCell ref="E5:G5"/>
    <mergeCell ref="L5:N5"/>
    <mergeCell ref="A5:A6"/>
    <mergeCell ref="B5:B6"/>
    <mergeCell ref="C5:C6"/>
    <mergeCell ref="D5:D6"/>
    <mergeCell ref="H5:H6"/>
    <mergeCell ref="I5:I6"/>
    <mergeCell ref="J5:J6"/>
    <mergeCell ref="K5:K6"/>
  </mergeCells>
  <phoneticPr fontId="49" type="noConversion"/>
  <printOptions horizontalCentered="1"/>
  <pageMargins left="0.47222222222222199" right="0.47222222222222199" top="0.26944444444444399" bottom="0.31944444444444398" header="0.31458333333333299" footer="0.16944444444444401"/>
  <pageSetup paperSize="9" scale="65" fitToHeight="0" orientation="landscape" blackAndWhite="1"/>
  <headerFooter>
    <oddFooter>&amp;C&amp;P/&amp;N</oddFooter>
  </headerFooter>
</worksheet>
</file>

<file path=xl/worksheets/sheet7.xml><?xml version="1.0" encoding="utf-8"?>
<worksheet xmlns="http://schemas.openxmlformats.org/spreadsheetml/2006/main" xmlns:r="http://schemas.openxmlformats.org/officeDocument/2006/relationships">
  <sheetPr codeName="Sheet7"/>
  <dimension ref="A1:HV228"/>
  <sheetViews>
    <sheetView showGridLines="0" showZeros="0" workbookViewId="0">
      <pane xSplit="4" ySplit="6" topLeftCell="E7" activePane="bottomRight" state="frozen"/>
      <selection pane="topRight"/>
      <selection pane="bottomLeft"/>
      <selection pane="bottomRight"/>
    </sheetView>
  </sheetViews>
  <sheetFormatPr defaultRowHeight="13.5"/>
  <cols>
    <col min="1" max="1" width="5.875" style="105" customWidth="1"/>
    <col min="2" max="2" width="30.25" style="105" customWidth="1"/>
    <col min="3" max="3" width="14" style="154" customWidth="1"/>
    <col min="4" max="6" width="14" style="106" customWidth="1"/>
    <col min="7" max="7" width="14" style="154" customWidth="1"/>
    <col min="8" max="9" width="14" style="106" customWidth="1"/>
    <col min="10" max="16384" width="9" style="105"/>
  </cols>
  <sheetData>
    <row r="1" spans="1:9" ht="18.75">
      <c r="A1" s="107" t="s">
        <v>14059</v>
      </c>
      <c r="B1" s="255">
        <f t="array" ref="B1">IF(SUMPRODUCT(ISTEXT(G6:G200)*ROW(G6:G200))&gt;0,"录入了非数字，请检查 "&amp;IFERROR(ADDRESS(SUMPRODUCT(MAX(ISTEXT(G6:G200)*ROW(G6:G200))),7)&amp;" 单元格！",0),IF(SUMPRODUCT(ISTEXT(H6:H200)*ROW(H6:H200))&gt;0,"录入了非数字，请检查 "&amp;IFERROR(ADDRESS(SUMPRODUCT(MAX(ISTEXT(H6:H200)*ROW(H6:H200))),8)&amp;" 单元格！",0),IF(SUMPRODUCT(ISTEXT(D6:D200)*ROW(D6:D200))&gt;0,"录入了非数字，请检查 "&amp;IFERROR(ADDRESS(SUMPRODUCT(MAX(ISTEXT(D6:D200)*ROW(D6:D200))),4)&amp;" 单元格！",0),IF(SUMPRODUCT(ISTEXT(E6:E200)*ROW(E6:E200))&gt;0,"录入了非数字，请检查 "&amp;IFERROR(ADDRESS(SUMPRODUCT(MAX(ISTEXT(E6:E200)*ROW(E6:E200))),5)&amp;" 单元格！",0),IF(SUMPRODUCT(ISTEXT(F6:F200)*ROW(F6:F200))&gt;0,"录入了非数字，请检查 "&amp;IFERROR(ADDRESS(SUMPRODUCT(MAX((ISTEXT(F6:F200)*ROW(F6:F200)))),6)&amp;" 单元格！",0),IF(SUMPRODUCT(ISERROR(C228:I228)*COLUMN(C228:I228))&gt;0,"录入了错误值，请检查 "&amp;IFERROR(CHAR(SUMPRODUCT(MAX(ISERROR(C228:H228)*COLUMN(C228:H228)))+64)&amp;" 列！",0),0))))))</f>
        <v>0</v>
      </c>
      <c r="C1" s="261"/>
      <c r="D1" s="262"/>
      <c r="E1" s="262"/>
      <c r="F1" s="262"/>
      <c r="G1" s="261"/>
      <c r="H1" s="262"/>
      <c r="I1" s="262"/>
    </row>
    <row r="2" spans="1:9" s="103" customFormat="1" ht="24">
      <c r="A2" s="332" t="s">
        <v>13566</v>
      </c>
      <c r="B2" s="332"/>
      <c r="C2" s="333"/>
      <c r="D2" s="333"/>
      <c r="E2" s="333"/>
      <c r="F2" s="333"/>
      <c r="G2" s="333"/>
      <c r="H2" s="333"/>
      <c r="I2" s="333"/>
    </row>
    <row r="3" spans="1:9" ht="18" customHeight="1">
      <c r="A3" s="258"/>
      <c r="B3" s="258"/>
      <c r="C3" s="261"/>
      <c r="D3" s="262"/>
      <c r="E3" s="262"/>
      <c r="F3" s="262"/>
      <c r="G3" s="261"/>
      <c r="H3" s="262"/>
      <c r="I3" s="119" t="s">
        <v>9701</v>
      </c>
    </row>
    <row r="4" spans="1:9" s="104" customFormat="1" ht="31.5" customHeight="1">
      <c r="A4" s="353" t="s">
        <v>9762</v>
      </c>
      <c r="B4" s="353"/>
      <c r="C4" s="356" t="s">
        <v>12195</v>
      </c>
      <c r="D4" s="356" t="s">
        <v>12196</v>
      </c>
      <c r="E4" s="356" t="s">
        <v>12197</v>
      </c>
      <c r="F4" s="356" t="s">
        <v>12198</v>
      </c>
      <c r="G4" s="356" t="s">
        <v>12132</v>
      </c>
      <c r="H4" s="356" t="s">
        <v>12199</v>
      </c>
      <c r="I4" s="356" t="s">
        <v>13567</v>
      </c>
    </row>
    <row r="5" spans="1:9" s="104" customFormat="1" ht="27" customHeight="1">
      <c r="A5" s="236" t="s">
        <v>12201</v>
      </c>
      <c r="B5" s="236" t="s">
        <v>12202</v>
      </c>
      <c r="C5" s="356"/>
      <c r="D5" s="356"/>
      <c r="E5" s="356"/>
      <c r="F5" s="356"/>
      <c r="G5" s="356"/>
      <c r="H5" s="356"/>
      <c r="I5" s="356"/>
    </row>
    <row r="6" spans="1:9" ht="20.100000000000001" customHeight="1">
      <c r="A6" s="236"/>
      <c r="B6" s="236"/>
      <c r="C6" s="237"/>
      <c r="D6" s="237"/>
      <c r="E6" s="237"/>
      <c r="F6" s="237"/>
      <c r="G6" s="237"/>
      <c r="H6" s="237"/>
      <c r="I6" s="237"/>
    </row>
    <row r="7" spans="1:9" ht="20.100000000000001" customHeight="1">
      <c r="A7" s="156" t="s">
        <v>9765</v>
      </c>
      <c r="B7" s="157" t="s">
        <v>9766</v>
      </c>
      <c r="C7" s="249">
        <f>VLOOKUP(A7,[1]表二!$A$6:$E$222,5,0)</f>
        <v>309</v>
      </c>
      <c r="D7" s="111">
        <v>309</v>
      </c>
      <c r="E7" s="111"/>
      <c r="F7" s="111"/>
      <c r="G7" s="111"/>
      <c r="H7" s="111"/>
      <c r="I7" s="249">
        <f ca="1">C7-SUM(OFFSET(I7,0,-5,1,5))</f>
        <v>0</v>
      </c>
    </row>
    <row r="8" spans="1:9" ht="20.100000000000001" customHeight="1">
      <c r="A8" s="156" t="s">
        <v>9767</v>
      </c>
      <c r="B8" s="157" t="s">
        <v>9768</v>
      </c>
      <c r="C8" s="249">
        <f>VLOOKUP(A8,[1]表二!$A$6:$E$222,5,0)</f>
        <v>321</v>
      </c>
      <c r="D8" s="111">
        <v>321</v>
      </c>
      <c r="E8" s="111"/>
      <c r="F8" s="111"/>
      <c r="G8" s="111"/>
      <c r="H8" s="111"/>
      <c r="I8" s="249">
        <f t="shared" ref="I8:I71" ca="1" si="0">C8-SUM(OFFSET(I8,0,-5,1,5))</f>
        <v>0</v>
      </c>
    </row>
    <row r="9" spans="1:9" ht="20.100000000000001" customHeight="1">
      <c r="A9" s="156" t="s">
        <v>9769</v>
      </c>
      <c r="B9" s="157" t="s">
        <v>9770</v>
      </c>
      <c r="C9" s="249">
        <f>VLOOKUP(A9,[1]表二!$A$6:$E$222,5,0)</f>
        <v>11505</v>
      </c>
      <c r="D9" s="111">
        <v>11505</v>
      </c>
      <c r="E9" s="111"/>
      <c r="F9" s="111"/>
      <c r="G9" s="111"/>
      <c r="H9" s="111"/>
      <c r="I9" s="249">
        <f t="shared" ca="1" si="0"/>
        <v>0</v>
      </c>
    </row>
    <row r="10" spans="1:9" ht="20.100000000000001" customHeight="1">
      <c r="A10" s="156" t="s">
        <v>9771</v>
      </c>
      <c r="B10" s="157" t="s">
        <v>9772</v>
      </c>
      <c r="C10" s="249">
        <f>VLOOKUP(A10,[1]表二!$A$6:$E$222,5,0)</f>
        <v>613</v>
      </c>
      <c r="D10" s="111">
        <v>608</v>
      </c>
      <c r="E10" s="111"/>
      <c r="F10" s="111">
        <v>5</v>
      </c>
      <c r="G10" s="111"/>
      <c r="H10" s="111"/>
      <c r="I10" s="249">
        <f t="shared" ca="1" si="0"/>
        <v>0</v>
      </c>
    </row>
    <row r="11" spans="1:9" ht="20.100000000000001" customHeight="1">
      <c r="A11" s="156" t="s">
        <v>9773</v>
      </c>
      <c r="B11" s="157" t="s">
        <v>9774</v>
      </c>
      <c r="C11" s="249">
        <f>VLOOKUP(A11,[1]表二!$A$6:$E$222,5,0)</f>
        <v>33</v>
      </c>
      <c r="D11" s="111">
        <v>33</v>
      </c>
      <c r="E11" s="111"/>
      <c r="F11" s="111"/>
      <c r="G11" s="111"/>
      <c r="H11" s="111"/>
      <c r="I11" s="249">
        <f t="shared" ca="1" si="0"/>
        <v>0</v>
      </c>
    </row>
    <row r="12" spans="1:9" ht="20.100000000000001" customHeight="1">
      <c r="A12" s="156" t="s">
        <v>9775</v>
      </c>
      <c r="B12" s="157" t="s">
        <v>9776</v>
      </c>
      <c r="C12" s="249">
        <f>VLOOKUP(A12,[1]表二!$A$6:$E$222,5,0)</f>
        <v>2411</v>
      </c>
      <c r="D12" s="111">
        <v>2295</v>
      </c>
      <c r="E12" s="111"/>
      <c r="F12" s="111">
        <v>116</v>
      </c>
      <c r="G12" s="111"/>
      <c r="H12" s="111"/>
      <c r="I12" s="249">
        <f t="shared" ca="1" si="0"/>
        <v>0</v>
      </c>
    </row>
    <row r="13" spans="1:9" ht="20.100000000000001" customHeight="1">
      <c r="A13" s="156" t="s">
        <v>9777</v>
      </c>
      <c r="B13" s="157" t="s">
        <v>9778</v>
      </c>
      <c r="C13" s="249">
        <f>VLOOKUP(A13,[1]表二!$A$6:$E$222,5,0)</f>
        <v>855</v>
      </c>
      <c r="D13" s="111">
        <v>855</v>
      </c>
      <c r="E13" s="111"/>
      <c r="F13" s="111"/>
      <c r="G13" s="111"/>
      <c r="H13" s="111"/>
      <c r="I13" s="249">
        <f t="shared" ca="1" si="0"/>
        <v>0</v>
      </c>
    </row>
    <row r="14" spans="1:9" ht="20.100000000000001" customHeight="1">
      <c r="A14" s="156" t="s">
        <v>9779</v>
      </c>
      <c r="B14" s="157" t="s">
        <v>9780</v>
      </c>
      <c r="C14" s="249">
        <f>VLOOKUP(A14,[1]表二!$A$6:$E$222,5,0)</f>
        <v>217</v>
      </c>
      <c r="D14" s="111">
        <v>217</v>
      </c>
      <c r="E14" s="111"/>
      <c r="F14" s="111"/>
      <c r="G14" s="111"/>
      <c r="H14" s="111"/>
      <c r="I14" s="249">
        <f t="shared" ca="1" si="0"/>
        <v>0</v>
      </c>
    </row>
    <row r="15" spans="1:9" ht="20.100000000000001" customHeight="1">
      <c r="A15" s="156" t="s">
        <v>9781</v>
      </c>
      <c r="B15" s="157" t="s">
        <v>9782</v>
      </c>
      <c r="C15" s="249">
        <f>VLOOKUP(A15,[1]表二!$A$6:$E$222,5,0)</f>
        <v>0</v>
      </c>
      <c r="D15" s="111"/>
      <c r="E15" s="111"/>
      <c r="F15" s="111"/>
      <c r="G15" s="111"/>
      <c r="H15" s="111"/>
      <c r="I15" s="249">
        <f t="shared" ca="1" si="0"/>
        <v>0</v>
      </c>
    </row>
    <row r="16" spans="1:9" ht="20.100000000000001" customHeight="1">
      <c r="A16" s="156" t="s">
        <v>9783</v>
      </c>
      <c r="B16" s="157" t="s">
        <v>9784</v>
      </c>
      <c r="C16" s="249">
        <f>VLOOKUP(A16,[1]表二!$A$6:$E$222,5,0)</f>
        <v>1402</v>
      </c>
      <c r="D16" s="111">
        <v>1402</v>
      </c>
      <c r="E16" s="111"/>
      <c r="F16" s="111"/>
      <c r="G16" s="111"/>
      <c r="H16" s="111"/>
      <c r="I16" s="249">
        <f t="shared" ca="1" si="0"/>
        <v>0</v>
      </c>
    </row>
    <row r="17" spans="1:9" ht="20.100000000000001" customHeight="1">
      <c r="A17" s="156" t="s">
        <v>9785</v>
      </c>
      <c r="B17" s="157" t="s">
        <v>9786</v>
      </c>
      <c r="C17" s="249">
        <f>VLOOKUP(A17,[1]表二!$A$6:$E$222,5,0)</f>
        <v>1104</v>
      </c>
      <c r="D17" s="111">
        <v>791</v>
      </c>
      <c r="E17" s="111"/>
      <c r="F17" s="111">
        <v>313</v>
      </c>
      <c r="G17" s="111"/>
      <c r="H17" s="111"/>
      <c r="I17" s="249">
        <f t="shared" ca="1" si="0"/>
        <v>0</v>
      </c>
    </row>
    <row r="18" spans="1:9" ht="20.100000000000001" customHeight="1">
      <c r="A18" s="156" t="s">
        <v>9787</v>
      </c>
      <c r="B18" s="157" t="s">
        <v>9788</v>
      </c>
      <c r="C18" s="249">
        <f>VLOOKUP(A18,[1]表二!$A$6:$E$222,5,0)</f>
        <v>0</v>
      </c>
      <c r="D18" s="111"/>
      <c r="E18" s="111"/>
      <c r="F18" s="111"/>
      <c r="G18" s="111"/>
      <c r="H18" s="111"/>
      <c r="I18" s="249">
        <f t="shared" ca="1" si="0"/>
        <v>0</v>
      </c>
    </row>
    <row r="19" spans="1:9" ht="20.100000000000001" customHeight="1">
      <c r="A19" s="156" t="s">
        <v>9789</v>
      </c>
      <c r="B19" s="157" t="s">
        <v>9790</v>
      </c>
      <c r="C19" s="249">
        <f>VLOOKUP(A19,[1]表二!$A$6:$E$222,5,0)</f>
        <v>52</v>
      </c>
      <c r="D19" s="111"/>
      <c r="E19" s="111"/>
      <c r="F19" s="111">
        <v>52</v>
      </c>
      <c r="G19" s="111"/>
      <c r="H19" s="111"/>
      <c r="I19" s="249">
        <f t="shared" ca="1" si="0"/>
        <v>0</v>
      </c>
    </row>
    <row r="20" spans="1:9" ht="20.100000000000001" customHeight="1">
      <c r="A20" s="156" t="s">
        <v>9791</v>
      </c>
      <c r="B20" s="157" t="s">
        <v>9792</v>
      </c>
      <c r="C20" s="249">
        <f>VLOOKUP(A20,[1]表二!$A$6:$E$222,5,0)</f>
        <v>0</v>
      </c>
      <c r="D20" s="111"/>
      <c r="E20" s="111"/>
      <c r="F20" s="111"/>
      <c r="G20" s="111"/>
      <c r="H20" s="111"/>
      <c r="I20" s="249">
        <f t="shared" ca="1" si="0"/>
        <v>0</v>
      </c>
    </row>
    <row r="21" spans="1:9" ht="20.100000000000001" customHeight="1">
      <c r="A21" s="156" t="s">
        <v>9793</v>
      </c>
      <c r="B21" s="157" t="s">
        <v>9794</v>
      </c>
      <c r="C21" s="249">
        <f>VLOOKUP(A21,[1]表二!$A$6:$E$222,5,0)</f>
        <v>156</v>
      </c>
      <c r="D21" s="111">
        <v>156</v>
      </c>
      <c r="E21" s="111"/>
      <c r="F21" s="111"/>
      <c r="G21" s="111"/>
      <c r="H21" s="111"/>
      <c r="I21" s="249">
        <f t="shared" ca="1" si="0"/>
        <v>0</v>
      </c>
    </row>
    <row r="22" spans="1:9" ht="20.100000000000001" customHeight="1">
      <c r="A22" s="156" t="s">
        <v>9795</v>
      </c>
      <c r="B22" s="157" t="s">
        <v>9796</v>
      </c>
      <c r="C22" s="249">
        <f>VLOOKUP(A22,[1]表二!$A$6:$E$222,5,0)</f>
        <v>42</v>
      </c>
      <c r="D22" s="111">
        <v>42</v>
      </c>
      <c r="E22" s="111"/>
      <c r="F22" s="111"/>
      <c r="G22" s="111"/>
      <c r="H22" s="111"/>
      <c r="I22" s="249">
        <f t="shared" ca="1" si="0"/>
        <v>0</v>
      </c>
    </row>
    <row r="23" spans="1:9" ht="20.100000000000001" customHeight="1">
      <c r="A23" s="156" t="s">
        <v>9797</v>
      </c>
      <c r="B23" s="157" t="s">
        <v>9798</v>
      </c>
      <c r="C23" s="249">
        <f>VLOOKUP(A23,[1]表二!$A$6:$E$222,5,0)</f>
        <v>608</v>
      </c>
      <c r="D23" s="111">
        <v>320</v>
      </c>
      <c r="E23" s="111"/>
      <c r="F23" s="111">
        <v>288</v>
      </c>
      <c r="G23" s="111"/>
      <c r="H23" s="111"/>
      <c r="I23" s="249">
        <f t="shared" ca="1" si="0"/>
        <v>0</v>
      </c>
    </row>
    <row r="24" spans="1:9" ht="20.100000000000001" customHeight="1">
      <c r="A24" s="156" t="s">
        <v>9799</v>
      </c>
      <c r="B24" s="157" t="s">
        <v>9800</v>
      </c>
      <c r="C24" s="249">
        <f>VLOOKUP(A24,[1]表二!$A$6:$E$222,5,0)</f>
        <v>528</v>
      </c>
      <c r="D24" s="111">
        <v>528</v>
      </c>
      <c r="E24" s="111"/>
      <c r="F24" s="111"/>
      <c r="G24" s="111"/>
      <c r="H24" s="111"/>
      <c r="I24" s="249">
        <f t="shared" ca="1" si="0"/>
        <v>0</v>
      </c>
    </row>
    <row r="25" spans="1:9" ht="20.100000000000001" customHeight="1">
      <c r="A25" s="156" t="s">
        <v>9801</v>
      </c>
      <c r="B25" s="157" t="s">
        <v>9802</v>
      </c>
      <c r="C25" s="249">
        <f>VLOOKUP(A25,[1]表二!$A$6:$E$222,5,0)</f>
        <v>3475</v>
      </c>
      <c r="D25" s="111">
        <v>3441</v>
      </c>
      <c r="E25" s="111"/>
      <c r="F25" s="111">
        <v>34</v>
      </c>
      <c r="G25" s="111"/>
      <c r="H25" s="111"/>
      <c r="I25" s="249">
        <f t="shared" ca="1" si="0"/>
        <v>0</v>
      </c>
    </row>
    <row r="26" spans="1:9" ht="20.100000000000001" customHeight="1">
      <c r="A26" s="156" t="s">
        <v>9803</v>
      </c>
      <c r="B26" s="157" t="s">
        <v>9804</v>
      </c>
      <c r="C26" s="249">
        <f>VLOOKUP(A26,[1]表二!$A$6:$E$222,5,0)</f>
        <v>507</v>
      </c>
      <c r="D26" s="111">
        <v>487</v>
      </c>
      <c r="E26" s="111"/>
      <c r="F26" s="111">
        <v>20</v>
      </c>
      <c r="G26" s="111"/>
      <c r="H26" s="111"/>
      <c r="I26" s="249">
        <f t="shared" ca="1" si="0"/>
        <v>0</v>
      </c>
    </row>
    <row r="27" spans="1:9" ht="20.100000000000001" customHeight="1">
      <c r="A27" s="156" t="s">
        <v>9805</v>
      </c>
      <c r="B27" s="157" t="s">
        <v>9806</v>
      </c>
      <c r="C27" s="249">
        <f>VLOOKUP(A27,[1]表二!$A$6:$E$222,5,0)</f>
        <v>331</v>
      </c>
      <c r="D27" s="111">
        <v>331</v>
      </c>
      <c r="E27" s="111"/>
      <c r="F27" s="111"/>
      <c r="G27" s="111"/>
      <c r="H27" s="111"/>
      <c r="I27" s="249">
        <f t="shared" ca="1" si="0"/>
        <v>0</v>
      </c>
    </row>
    <row r="28" spans="1:9" ht="20.100000000000001" customHeight="1">
      <c r="A28" s="156" t="s">
        <v>9807</v>
      </c>
      <c r="B28" s="157" t="s">
        <v>9808</v>
      </c>
      <c r="C28" s="249">
        <f>VLOOKUP(A28,[1]表二!$A$6:$E$222,5,0)</f>
        <v>0</v>
      </c>
      <c r="D28" s="111"/>
      <c r="E28" s="111"/>
      <c r="F28" s="111"/>
      <c r="G28" s="111"/>
      <c r="H28" s="111"/>
      <c r="I28" s="249">
        <f t="shared" ca="1" si="0"/>
        <v>0</v>
      </c>
    </row>
    <row r="29" spans="1:9" ht="20.100000000000001" customHeight="1">
      <c r="A29" s="156" t="s">
        <v>9809</v>
      </c>
      <c r="B29" s="157" t="s">
        <v>9810</v>
      </c>
      <c r="C29" s="249">
        <f>VLOOKUP(A29,[1]表二!$A$6:$E$222,5,0)</f>
        <v>0</v>
      </c>
      <c r="D29" s="111"/>
      <c r="E29" s="111"/>
      <c r="F29" s="111"/>
      <c r="G29" s="111"/>
      <c r="H29" s="111"/>
      <c r="I29" s="249">
        <f t="shared" ca="1" si="0"/>
        <v>0</v>
      </c>
    </row>
    <row r="30" spans="1:9" ht="20.100000000000001" customHeight="1">
      <c r="A30" s="156" t="s">
        <v>9811</v>
      </c>
      <c r="B30" s="157" t="s">
        <v>9812</v>
      </c>
      <c r="C30" s="249">
        <f>VLOOKUP(A30,[1]表二!$A$6:$E$222,5,0)</f>
        <v>0</v>
      </c>
      <c r="D30" s="111"/>
      <c r="E30" s="111"/>
      <c r="F30" s="111"/>
      <c r="G30" s="111"/>
      <c r="H30" s="111"/>
      <c r="I30" s="249">
        <f t="shared" ca="1" si="0"/>
        <v>0</v>
      </c>
    </row>
    <row r="31" spans="1:9" ht="20.100000000000001" customHeight="1">
      <c r="A31" s="156" t="s">
        <v>9813</v>
      </c>
      <c r="B31" s="157" t="s">
        <v>9814</v>
      </c>
      <c r="C31" s="249">
        <f>VLOOKUP(A31,[1]表二!$A$6:$E$222,5,0)</f>
        <v>693</v>
      </c>
      <c r="D31" s="111">
        <v>693</v>
      </c>
      <c r="E31" s="111"/>
      <c r="F31" s="111"/>
      <c r="G31" s="111"/>
      <c r="H31" s="111"/>
      <c r="I31" s="249">
        <f t="shared" ca="1" si="0"/>
        <v>0</v>
      </c>
    </row>
    <row r="32" spans="1:9" ht="20.100000000000001" customHeight="1">
      <c r="A32" s="156" t="s">
        <v>2</v>
      </c>
      <c r="B32" s="157" t="s">
        <v>9815</v>
      </c>
      <c r="C32" s="249">
        <f>VLOOKUP(A32,[1]表二!$A$6:$E$222,5,0)</f>
        <v>20</v>
      </c>
      <c r="D32" s="111">
        <v>20</v>
      </c>
      <c r="E32" s="111"/>
      <c r="F32" s="111"/>
      <c r="G32" s="111"/>
      <c r="H32" s="111"/>
      <c r="I32" s="249">
        <f t="shared" ca="1" si="0"/>
        <v>0</v>
      </c>
    </row>
    <row r="33" spans="1:9" ht="20.100000000000001" customHeight="1">
      <c r="A33" s="156" t="s">
        <v>3</v>
      </c>
      <c r="B33" s="157" t="s">
        <v>9816</v>
      </c>
      <c r="C33" s="249">
        <f>VLOOKUP(A33,[1]表二!$A$6:$E$222,5,0)</f>
        <v>61</v>
      </c>
      <c r="D33" s="111">
        <v>61</v>
      </c>
      <c r="E33" s="111"/>
      <c r="F33" s="111"/>
      <c r="G33" s="111"/>
      <c r="H33" s="111"/>
      <c r="I33" s="249">
        <f t="shared" ca="1" si="0"/>
        <v>0</v>
      </c>
    </row>
    <row r="34" spans="1:9" ht="20.100000000000001" customHeight="1">
      <c r="A34" s="156" t="s">
        <v>13568</v>
      </c>
      <c r="B34" s="157" t="s">
        <v>13569</v>
      </c>
      <c r="C34" s="249">
        <f>VLOOKUP(A34,[1]表二!$A$6:$E$222,5,0)</f>
        <v>0</v>
      </c>
      <c r="D34" s="111"/>
      <c r="E34" s="111"/>
      <c r="F34" s="111"/>
      <c r="G34" s="111"/>
      <c r="H34" s="111"/>
      <c r="I34" s="249">
        <f t="shared" ca="1" si="0"/>
        <v>0</v>
      </c>
    </row>
    <row r="35" spans="1:9" ht="20.100000000000001" customHeight="1">
      <c r="A35" s="156" t="s">
        <v>9817</v>
      </c>
      <c r="B35" s="157" t="s">
        <v>9818</v>
      </c>
      <c r="C35" s="249">
        <f>VLOOKUP(A35,[1]表二!$A$6:$E$222,5,0)</f>
        <v>126</v>
      </c>
      <c r="D35" s="111">
        <v>126</v>
      </c>
      <c r="E35" s="111"/>
      <c r="F35" s="111"/>
      <c r="G35" s="111"/>
      <c r="H35" s="111"/>
      <c r="I35" s="249">
        <f t="shared" ca="1" si="0"/>
        <v>0</v>
      </c>
    </row>
    <row r="36" spans="1:9" ht="20.100000000000001" customHeight="1">
      <c r="A36" s="156" t="s">
        <v>9821</v>
      </c>
      <c r="B36" s="157" t="s">
        <v>9822</v>
      </c>
      <c r="C36" s="249">
        <f>VLOOKUP(A36,[1]表二!$A$6:$E$222,5,0)</f>
        <v>0</v>
      </c>
      <c r="D36" s="111"/>
      <c r="E36" s="111"/>
      <c r="F36" s="111"/>
      <c r="G36" s="111"/>
      <c r="H36" s="111"/>
      <c r="I36" s="249">
        <f t="shared" ca="1" si="0"/>
        <v>0</v>
      </c>
    </row>
    <row r="37" spans="1:9" ht="20.100000000000001" customHeight="1">
      <c r="A37" s="156" t="s">
        <v>9823</v>
      </c>
      <c r="B37" s="157" t="s">
        <v>9824</v>
      </c>
      <c r="C37" s="249">
        <f>VLOOKUP(A37,[1]表二!$A$6:$E$222,5,0)</f>
        <v>0</v>
      </c>
      <c r="D37" s="111"/>
      <c r="E37" s="111"/>
      <c r="F37" s="111"/>
      <c r="G37" s="111"/>
      <c r="H37" s="111"/>
      <c r="I37" s="249">
        <f t="shared" ca="1" si="0"/>
        <v>0</v>
      </c>
    </row>
    <row r="38" spans="1:9" ht="20.100000000000001" customHeight="1">
      <c r="A38" s="156" t="s">
        <v>9825</v>
      </c>
      <c r="B38" s="157" t="s">
        <v>9826</v>
      </c>
      <c r="C38" s="249">
        <f>VLOOKUP(A38,[1]表二!$A$6:$E$222,5,0)</f>
        <v>0</v>
      </c>
      <c r="D38" s="111"/>
      <c r="E38" s="111"/>
      <c r="F38" s="111"/>
      <c r="G38" s="111"/>
      <c r="H38" s="111"/>
      <c r="I38" s="249">
        <f t="shared" ca="1" si="0"/>
        <v>0</v>
      </c>
    </row>
    <row r="39" spans="1:9" ht="20.100000000000001" customHeight="1">
      <c r="A39" s="156" t="s">
        <v>9827</v>
      </c>
      <c r="B39" s="157" t="s">
        <v>9828</v>
      </c>
      <c r="C39" s="249">
        <f>VLOOKUP(A39,[1]表二!$A$6:$E$222,5,0)</f>
        <v>0</v>
      </c>
      <c r="D39" s="111"/>
      <c r="E39" s="111"/>
      <c r="F39" s="111"/>
      <c r="G39" s="111"/>
      <c r="H39" s="111"/>
      <c r="I39" s="249">
        <f t="shared" ca="1" si="0"/>
        <v>0</v>
      </c>
    </row>
    <row r="40" spans="1:9" ht="20.100000000000001" customHeight="1">
      <c r="A40" s="156" t="s">
        <v>9829</v>
      </c>
      <c r="B40" s="157" t="s">
        <v>9830</v>
      </c>
      <c r="C40" s="249">
        <f>VLOOKUP(A40,[1]表二!$A$6:$E$222,5,0)</f>
        <v>0</v>
      </c>
      <c r="D40" s="111"/>
      <c r="E40" s="111"/>
      <c r="F40" s="111"/>
      <c r="G40" s="111"/>
      <c r="H40" s="111"/>
      <c r="I40" s="249">
        <f t="shared" ca="1" si="0"/>
        <v>0</v>
      </c>
    </row>
    <row r="41" spans="1:9" ht="20.100000000000001" customHeight="1">
      <c r="A41" s="156" t="s">
        <v>9831</v>
      </c>
      <c r="B41" s="157" t="s">
        <v>9832</v>
      </c>
      <c r="C41" s="249">
        <f>VLOOKUP(A41,[1]表二!$A$6:$E$222,5,0)</f>
        <v>0</v>
      </c>
      <c r="D41" s="111"/>
      <c r="E41" s="111"/>
      <c r="F41" s="111"/>
      <c r="G41" s="111"/>
      <c r="H41" s="111"/>
      <c r="I41" s="249">
        <f t="shared" ca="1" si="0"/>
        <v>0</v>
      </c>
    </row>
    <row r="42" spans="1:9" ht="20.100000000000001" customHeight="1">
      <c r="A42" s="156" t="s">
        <v>9833</v>
      </c>
      <c r="B42" s="157" t="s">
        <v>9834</v>
      </c>
      <c r="C42" s="249">
        <f>VLOOKUP(A42,[1]表二!$A$6:$E$222,5,0)</f>
        <v>0</v>
      </c>
      <c r="D42" s="111"/>
      <c r="E42" s="111"/>
      <c r="F42" s="111"/>
      <c r="G42" s="111"/>
      <c r="H42" s="111"/>
      <c r="I42" s="249">
        <f t="shared" ca="1" si="0"/>
        <v>0</v>
      </c>
    </row>
    <row r="43" spans="1:9" ht="20.100000000000001" customHeight="1">
      <c r="A43" s="156" t="s">
        <v>9835</v>
      </c>
      <c r="B43" s="157" t="s">
        <v>9836</v>
      </c>
      <c r="C43" s="249">
        <f>VLOOKUP(A43,[1]表二!$A$6:$E$222,5,0)</f>
        <v>0</v>
      </c>
      <c r="D43" s="111"/>
      <c r="E43" s="111"/>
      <c r="F43" s="111"/>
      <c r="G43" s="111"/>
      <c r="H43" s="111"/>
      <c r="I43" s="249">
        <f t="shared" ca="1" si="0"/>
        <v>0</v>
      </c>
    </row>
    <row r="44" spans="1:9" ht="20.100000000000001" customHeight="1">
      <c r="A44" s="156" t="s">
        <v>9837</v>
      </c>
      <c r="B44" s="157" t="s">
        <v>9838</v>
      </c>
      <c r="C44" s="249">
        <f>VLOOKUP(A44,[1]表二!$A$6:$E$222,5,0)</f>
        <v>0</v>
      </c>
      <c r="D44" s="111"/>
      <c r="E44" s="111"/>
      <c r="F44" s="111"/>
      <c r="G44" s="111"/>
      <c r="H44" s="111"/>
      <c r="I44" s="249">
        <f t="shared" ca="1" si="0"/>
        <v>0</v>
      </c>
    </row>
    <row r="45" spans="1:9" ht="20.100000000000001" customHeight="1">
      <c r="A45" s="156" t="s">
        <v>9841</v>
      </c>
      <c r="B45" s="157" t="s">
        <v>9842</v>
      </c>
      <c r="C45" s="249">
        <f>VLOOKUP(A45,[1]表二!$A$6:$E$222,5,0)</f>
        <v>0</v>
      </c>
      <c r="D45" s="111"/>
      <c r="E45" s="111"/>
      <c r="F45" s="111"/>
      <c r="G45" s="111"/>
      <c r="H45" s="111"/>
      <c r="I45" s="249">
        <f t="shared" ca="1" si="0"/>
        <v>0</v>
      </c>
    </row>
    <row r="46" spans="1:9" ht="20.100000000000001" customHeight="1">
      <c r="A46" s="156" t="s">
        <v>9843</v>
      </c>
      <c r="B46" s="157" t="s">
        <v>9844</v>
      </c>
      <c r="C46" s="249">
        <f>VLOOKUP(A46,[1]表二!$A$6:$E$222,5,0)</f>
        <v>0</v>
      </c>
      <c r="D46" s="111"/>
      <c r="E46" s="111"/>
      <c r="F46" s="111"/>
      <c r="G46" s="111"/>
      <c r="H46" s="111"/>
      <c r="I46" s="249">
        <f t="shared" ca="1" si="0"/>
        <v>0</v>
      </c>
    </row>
    <row r="47" spans="1:9" ht="20.100000000000001" customHeight="1">
      <c r="A47" s="156" t="s">
        <v>9845</v>
      </c>
      <c r="B47" s="157" t="s">
        <v>9846</v>
      </c>
      <c r="C47" s="249">
        <f>VLOOKUP(A47,[1]表二!$A$6:$E$222,5,0)</f>
        <v>0</v>
      </c>
      <c r="D47" s="111"/>
      <c r="E47" s="111"/>
      <c r="F47" s="111"/>
      <c r="G47" s="111"/>
      <c r="H47" s="111"/>
      <c r="I47" s="249">
        <f t="shared" ca="1" si="0"/>
        <v>0</v>
      </c>
    </row>
    <row r="48" spans="1:9" ht="20.100000000000001" customHeight="1">
      <c r="A48" s="156" t="s">
        <v>9847</v>
      </c>
      <c r="B48" s="157" t="s">
        <v>9848</v>
      </c>
      <c r="C48" s="249">
        <f>VLOOKUP(A48,[1]表二!$A$6:$E$222,5,0)</f>
        <v>251</v>
      </c>
      <c r="D48" s="111">
        <v>251</v>
      </c>
      <c r="E48" s="111"/>
      <c r="F48" s="111"/>
      <c r="G48" s="111"/>
      <c r="H48" s="111"/>
      <c r="I48" s="249">
        <f t="shared" ca="1" si="0"/>
        <v>0</v>
      </c>
    </row>
    <row r="49" spans="1:9" ht="20.100000000000001" customHeight="1">
      <c r="A49" s="156" t="s">
        <v>9849</v>
      </c>
      <c r="B49" s="157" t="s">
        <v>9850</v>
      </c>
      <c r="C49" s="249">
        <f>VLOOKUP(A49,[1]表二!$A$6:$E$222,5,0)</f>
        <v>152</v>
      </c>
      <c r="D49" s="111">
        <v>123</v>
      </c>
      <c r="E49" s="111"/>
      <c r="F49" s="111">
        <v>29</v>
      </c>
      <c r="G49" s="111"/>
      <c r="H49" s="111"/>
      <c r="I49" s="249">
        <f t="shared" ca="1" si="0"/>
        <v>0</v>
      </c>
    </row>
    <row r="50" spans="1:9" ht="20.100000000000001" customHeight="1">
      <c r="A50" s="156" t="s">
        <v>9853</v>
      </c>
      <c r="B50" s="157" t="s">
        <v>9854</v>
      </c>
      <c r="C50" s="249">
        <f>VLOOKUP(A50,[1]表二!$A$6:$E$222,5,0)</f>
        <v>0</v>
      </c>
      <c r="D50" s="111"/>
      <c r="E50" s="111"/>
      <c r="F50" s="111"/>
      <c r="G50" s="111"/>
      <c r="H50" s="111"/>
      <c r="I50" s="249">
        <f t="shared" ca="1" si="0"/>
        <v>0</v>
      </c>
    </row>
    <row r="51" spans="1:9" ht="20.100000000000001" customHeight="1">
      <c r="A51" s="156" t="s">
        <v>9855</v>
      </c>
      <c r="B51" s="157" t="s">
        <v>9856</v>
      </c>
      <c r="C51" s="249">
        <f>VLOOKUP(A51,[1]表二!$A$6:$E$222,5,0)</f>
        <v>11088</v>
      </c>
      <c r="D51" s="111">
        <v>7003</v>
      </c>
      <c r="E51" s="111"/>
      <c r="F51" s="111">
        <v>4085</v>
      </c>
      <c r="G51" s="111"/>
      <c r="H51" s="111"/>
      <c r="I51" s="249">
        <f t="shared" ca="1" si="0"/>
        <v>0</v>
      </c>
    </row>
    <row r="52" spans="1:9" ht="20.100000000000001" customHeight="1">
      <c r="A52" s="156" t="s">
        <v>9857</v>
      </c>
      <c r="B52" s="157" t="s">
        <v>9858</v>
      </c>
      <c r="C52" s="249">
        <f>VLOOKUP(A52,[1]表二!$A$6:$E$222,5,0)</f>
        <v>24</v>
      </c>
      <c r="D52" s="111">
        <v>24</v>
      </c>
      <c r="E52" s="111"/>
      <c r="F52" s="111"/>
      <c r="G52" s="111"/>
      <c r="H52" s="111"/>
      <c r="I52" s="249">
        <f t="shared" ca="1" si="0"/>
        <v>0</v>
      </c>
    </row>
    <row r="53" spans="1:9" ht="20.100000000000001" customHeight="1">
      <c r="A53" s="156" t="s">
        <v>9859</v>
      </c>
      <c r="B53" s="158" t="s">
        <v>9860</v>
      </c>
      <c r="C53" s="249">
        <f>VLOOKUP(A53,[1]表二!$A$6:$E$222,5,0)</f>
        <v>0</v>
      </c>
      <c r="D53" s="111"/>
      <c r="E53" s="111"/>
      <c r="F53" s="111"/>
      <c r="G53" s="111"/>
      <c r="H53" s="111"/>
      <c r="I53" s="249">
        <f t="shared" ca="1" si="0"/>
        <v>0</v>
      </c>
    </row>
    <row r="54" spans="1:9" ht="20.100000000000001" customHeight="1">
      <c r="A54" s="156" t="s">
        <v>9861</v>
      </c>
      <c r="B54" s="157" t="s">
        <v>9862</v>
      </c>
      <c r="C54" s="249">
        <f>VLOOKUP(A54,[1]表二!$A$6:$E$222,5,0)</f>
        <v>0</v>
      </c>
      <c r="D54" s="111"/>
      <c r="E54" s="111"/>
      <c r="F54" s="111"/>
      <c r="G54" s="111"/>
      <c r="H54" s="111"/>
      <c r="I54" s="249">
        <f t="shared" ca="1" si="0"/>
        <v>0</v>
      </c>
    </row>
    <row r="55" spans="1:9" ht="20.100000000000001" customHeight="1">
      <c r="A55" s="156" t="s">
        <v>9863</v>
      </c>
      <c r="B55" s="157" t="s">
        <v>9864</v>
      </c>
      <c r="C55" s="249">
        <f>VLOOKUP(A55,[1]表二!$A$6:$E$222,5,0)</f>
        <v>1117</v>
      </c>
      <c r="D55" s="111">
        <v>819</v>
      </c>
      <c r="E55" s="111"/>
      <c r="F55" s="111">
        <v>298</v>
      </c>
      <c r="G55" s="111"/>
      <c r="H55" s="111"/>
      <c r="I55" s="249">
        <f t="shared" ca="1" si="0"/>
        <v>0</v>
      </c>
    </row>
    <row r="56" spans="1:9" ht="20.100000000000001" customHeight="1">
      <c r="A56" s="156" t="s">
        <v>9865</v>
      </c>
      <c r="B56" s="158" t="s">
        <v>9866</v>
      </c>
      <c r="C56" s="249">
        <f>VLOOKUP(A56,[1]表二!$A$6:$E$222,5,0)</f>
        <v>0</v>
      </c>
      <c r="D56" s="111"/>
      <c r="E56" s="111"/>
      <c r="F56" s="111"/>
      <c r="G56" s="111"/>
      <c r="H56" s="111"/>
      <c r="I56" s="249">
        <f t="shared" ca="1" si="0"/>
        <v>0</v>
      </c>
    </row>
    <row r="57" spans="1:9" ht="20.100000000000001" customHeight="1">
      <c r="A57" s="156" t="s">
        <v>9867</v>
      </c>
      <c r="B57" s="157" t="s">
        <v>9868</v>
      </c>
      <c r="C57" s="249">
        <f>VLOOKUP(A57,[1]表二!$A$6:$E$222,5,0)</f>
        <v>0</v>
      </c>
      <c r="D57" s="111"/>
      <c r="E57" s="111"/>
      <c r="F57" s="111"/>
      <c r="G57" s="111"/>
      <c r="H57" s="111"/>
      <c r="I57" s="249">
        <f t="shared" ca="1" si="0"/>
        <v>0</v>
      </c>
    </row>
    <row r="58" spans="1:9" ht="20.100000000000001" customHeight="1">
      <c r="A58" s="156" t="s">
        <v>9869</v>
      </c>
      <c r="B58" s="110" t="s">
        <v>9870</v>
      </c>
      <c r="C58" s="249">
        <f>VLOOKUP(A58,[1]表二!$A$6:$E$222,5,0)</f>
        <v>0</v>
      </c>
      <c r="D58" s="111"/>
      <c r="E58" s="111"/>
      <c r="F58" s="111"/>
      <c r="G58" s="111"/>
      <c r="H58" s="111"/>
      <c r="I58" s="249">
        <f t="shared" ca="1" si="0"/>
        <v>0</v>
      </c>
    </row>
    <row r="59" spans="1:9" ht="20.100000000000001" customHeight="1">
      <c r="A59" s="156" t="s">
        <v>9871</v>
      </c>
      <c r="B59" s="110" t="s">
        <v>9872</v>
      </c>
      <c r="C59" s="249">
        <f>VLOOKUP(A59,[1]表二!$A$6:$E$222,5,0)</f>
        <v>0</v>
      </c>
      <c r="D59" s="111"/>
      <c r="E59" s="111"/>
      <c r="F59" s="111"/>
      <c r="G59" s="111"/>
      <c r="H59" s="111"/>
      <c r="I59" s="249">
        <f t="shared" ca="1" si="0"/>
        <v>0</v>
      </c>
    </row>
    <row r="60" spans="1:9" ht="20.100000000000001" customHeight="1">
      <c r="A60" s="156" t="s">
        <v>9873</v>
      </c>
      <c r="B60" s="157" t="s">
        <v>9874</v>
      </c>
      <c r="C60" s="249">
        <f>VLOOKUP(A60,[1]表二!$A$6:$E$222,5,0)</f>
        <v>3</v>
      </c>
      <c r="D60" s="111">
        <v>3</v>
      </c>
      <c r="E60" s="111"/>
      <c r="F60" s="111"/>
      <c r="G60" s="111"/>
      <c r="H60" s="111"/>
      <c r="I60" s="249">
        <f t="shared" ca="1" si="0"/>
        <v>0</v>
      </c>
    </row>
    <row r="61" spans="1:9" ht="20.100000000000001" customHeight="1">
      <c r="A61" s="156" t="s">
        <v>9877</v>
      </c>
      <c r="B61" s="157" t="s">
        <v>9878</v>
      </c>
      <c r="C61" s="249">
        <f>VLOOKUP(A61,[1]表二!$A$6:$E$222,5,0)</f>
        <v>153</v>
      </c>
      <c r="D61" s="111">
        <v>153</v>
      </c>
      <c r="E61" s="111"/>
      <c r="F61" s="111"/>
      <c r="G61" s="111"/>
      <c r="H61" s="111"/>
      <c r="I61" s="249">
        <f t="shared" ca="1" si="0"/>
        <v>0</v>
      </c>
    </row>
    <row r="62" spans="1:9" ht="20.100000000000001" customHeight="1">
      <c r="A62" s="156" t="s">
        <v>9879</v>
      </c>
      <c r="B62" s="158" t="s">
        <v>9880</v>
      </c>
      <c r="C62" s="249">
        <f>VLOOKUP(A62,[1]表二!$A$6:$E$222,5,0)</f>
        <v>17420</v>
      </c>
      <c r="D62" s="111">
        <v>17066</v>
      </c>
      <c r="E62" s="111"/>
      <c r="F62" s="111">
        <v>354</v>
      </c>
      <c r="G62" s="111"/>
      <c r="H62" s="111"/>
      <c r="I62" s="249">
        <f t="shared" ca="1" si="0"/>
        <v>0</v>
      </c>
    </row>
    <row r="63" spans="1:9" ht="20.100000000000001" customHeight="1">
      <c r="A63" s="156" t="s">
        <v>9881</v>
      </c>
      <c r="B63" s="158" t="s">
        <v>9882</v>
      </c>
      <c r="C63" s="249">
        <f>VLOOKUP(A63,[1]表二!$A$6:$E$222,5,0)</f>
        <v>992</v>
      </c>
      <c r="D63" s="111">
        <v>878</v>
      </c>
      <c r="E63" s="111"/>
      <c r="F63" s="111">
        <v>114</v>
      </c>
      <c r="G63" s="111"/>
      <c r="H63" s="111"/>
      <c r="I63" s="249">
        <f t="shared" ca="1" si="0"/>
        <v>0</v>
      </c>
    </row>
    <row r="64" spans="1:9" ht="20.100000000000001" customHeight="1">
      <c r="A64" s="156" t="s">
        <v>9883</v>
      </c>
      <c r="B64" s="158" t="s">
        <v>9884</v>
      </c>
      <c r="C64" s="249">
        <f>VLOOKUP(A64,[1]表二!$A$6:$E$222,5,0)</f>
        <v>0</v>
      </c>
      <c r="D64" s="111"/>
      <c r="E64" s="111"/>
      <c r="F64" s="111"/>
      <c r="G64" s="111"/>
      <c r="H64" s="111"/>
      <c r="I64" s="249">
        <f t="shared" ca="1" si="0"/>
        <v>0</v>
      </c>
    </row>
    <row r="65" spans="1:9" ht="20.100000000000001" customHeight="1">
      <c r="A65" s="156" t="s">
        <v>9885</v>
      </c>
      <c r="B65" s="158" t="s">
        <v>9886</v>
      </c>
      <c r="C65" s="249">
        <f>VLOOKUP(A65,[1]表二!$A$6:$E$222,5,0)</f>
        <v>0</v>
      </c>
      <c r="D65" s="111"/>
      <c r="E65" s="111"/>
      <c r="F65" s="111"/>
      <c r="G65" s="111"/>
      <c r="H65" s="111"/>
      <c r="I65" s="249">
        <f t="shared" ca="1" si="0"/>
        <v>0</v>
      </c>
    </row>
    <row r="66" spans="1:9" ht="20.100000000000001" customHeight="1">
      <c r="A66" s="156" t="s">
        <v>9887</v>
      </c>
      <c r="B66" s="158" t="s">
        <v>9888</v>
      </c>
      <c r="C66" s="249">
        <f>VLOOKUP(A66,[1]表二!$A$6:$E$222,5,0)</f>
        <v>0</v>
      </c>
      <c r="D66" s="111"/>
      <c r="E66" s="111"/>
      <c r="F66" s="111"/>
      <c r="G66" s="111"/>
      <c r="H66" s="111"/>
      <c r="I66" s="249">
        <f t="shared" ca="1" si="0"/>
        <v>0</v>
      </c>
    </row>
    <row r="67" spans="1:9" ht="18.75" customHeight="1">
      <c r="A67" s="156" t="s">
        <v>9889</v>
      </c>
      <c r="B67" s="158" t="s">
        <v>9890</v>
      </c>
      <c r="C67" s="249">
        <f>VLOOKUP(A67,[1]表二!$A$6:$E$222,5,0)</f>
        <v>19</v>
      </c>
      <c r="D67" s="111">
        <v>19</v>
      </c>
      <c r="E67" s="111"/>
      <c r="F67" s="111"/>
      <c r="G67" s="111"/>
      <c r="H67" s="111"/>
      <c r="I67" s="249">
        <f t="shared" ca="1" si="0"/>
        <v>0</v>
      </c>
    </row>
    <row r="68" spans="1:9" ht="20.100000000000001" customHeight="1">
      <c r="A68" s="156" t="s">
        <v>9891</v>
      </c>
      <c r="B68" s="158" t="s">
        <v>9892</v>
      </c>
      <c r="C68" s="249">
        <f>VLOOKUP(A68,[1]表二!$A$6:$E$222,5,0)</f>
        <v>846</v>
      </c>
      <c r="D68" s="111">
        <v>846</v>
      </c>
      <c r="E68" s="111"/>
      <c r="F68" s="111"/>
      <c r="G68" s="111"/>
      <c r="H68" s="111"/>
      <c r="I68" s="249">
        <f t="shared" ca="1" si="0"/>
        <v>0</v>
      </c>
    </row>
    <row r="69" spans="1:9" ht="20.100000000000001" customHeight="1">
      <c r="A69" s="156" t="s">
        <v>9893</v>
      </c>
      <c r="B69" s="158" t="s">
        <v>9894</v>
      </c>
      <c r="C69" s="249">
        <f>VLOOKUP(A69,[1]表二!$A$6:$E$222,5,0)</f>
        <v>60</v>
      </c>
      <c r="D69" s="111">
        <v>60</v>
      </c>
      <c r="E69" s="111"/>
      <c r="F69" s="111"/>
      <c r="G69" s="111"/>
      <c r="H69" s="111"/>
      <c r="I69" s="249">
        <f t="shared" ca="1" si="0"/>
        <v>0</v>
      </c>
    </row>
    <row r="70" spans="1:9" ht="20.100000000000001" customHeight="1">
      <c r="A70" s="156" t="s">
        <v>9895</v>
      </c>
      <c r="B70" s="157" t="s">
        <v>9896</v>
      </c>
      <c r="C70" s="249">
        <f>VLOOKUP(A70,[1]表二!$A$6:$E$222,5,0)</f>
        <v>1313</v>
      </c>
      <c r="D70" s="111">
        <v>978</v>
      </c>
      <c r="E70" s="111"/>
      <c r="F70" s="111">
        <v>335</v>
      </c>
      <c r="G70" s="111"/>
      <c r="H70" s="111"/>
      <c r="I70" s="249">
        <f t="shared" ca="1" si="0"/>
        <v>0</v>
      </c>
    </row>
    <row r="71" spans="1:9" ht="20.100000000000001" customHeight="1">
      <c r="A71" s="156" t="s">
        <v>9899</v>
      </c>
      <c r="B71" s="157" t="s">
        <v>9900</v>
      </c>
      <c r="C71" s="249">
        <f>VLOOKUP(A71,[1]表二!$A$6:$E$222,5,0)</f>
        <v>5</v>
      </c>
      <c r="D71" s="111">
        <v>5</v>
      </c>
      <c r="E71" s="111"/>
      <c r="F71" s="111"/>
      <c r="G71" s="111"/>
      <c r="H71" s="111"/>
      <c r="I71" s="249">
        <f t="shared" ca="1" si="0"/>
        <v>0</v>
      </c>
    </row>
    <row r="72" spans="1:9" ht="20.100000000000001" customHeight="1">
      <c r="A72" s="156" t="s">
        <v>9901</v>
      </c>
      <c r="B72" s="157" t="s">
        <v>9902</v>
      </c>
      <c r="C72" s="249">
        <f>VLOOKUP(A72,[1]表二!$A$6:$E$222,5,0)</f>
        <v>0</v>
      </c>
      <c r="D72" s="111"/>
      <c r="E72" s="111"/>
      <c r="F72" s="111"/>
      <c r="G72" s="111"/>
      <c r="H72" s="111"/>
      <c r="I72" s="249">
        <f t="shared" ref="I72:I135" ca="1" si="1">C72-SUM(OFFSET(I72,0,-5,1,5))</f>
        <v>0</v>
      </c>
    </row>
    <row r="73" spans="1:9" ht="20.100000000000001" customHeight="1">
      <c r="A73" s="150" t="s">
        <v>9903</v>
      </c>
      <c r="B73" s="110" t="s">
        <v>9904</v>
      </c>
      <c r="C73" s="249">
        <f>VLOOKUP(A73,[1]表二!$A$6:$E$222,5,0)</f>
        <v>0</v>
      </c>
      <c r="D73" s="111"/>
      <c r="E73" s="111"/>
      <c r="F73" s="111"/>
      <c r="G73" s="111"/>
      <c r="H73" s="111"/>
      <c r="I73" s="249">
        <f t="shared" ca="1" si="1"/>
        <v>0</v>
      </c>
    </row>
    <row r="74" spans="1:9" ht="20.100000000000001" customHeight="1">
      <c r="A74" s="156" t="s">
        <v>9905</v>
      </c>
      <c r="B74" s="157" t="s">
        <v>9906</v>
      </c>
      <c r="C74" s="249">
        <f>VLOOKUP(A74,[1]表二!$A$6:$E$222,5,0)</f>
        <v>0</v>
      </c>
      <c r="D74" s="111"/>
      <c r="E74" s="111"/>
      <c r="F74" s="111"/>
      <c r="G74" s="111"/>
      <c r="H74" s="111"/>
      <c r="I74" s="249">
        <f t="shared" ca="1" si="1"/>
        <v>0</v>
      </c>
    </row>
    <row r="75" spans="1:9" ht="20.100000000000001" customHeight="1">
      <c r="A75" s="156" t="s">
        <v>9907</v>
      </c>
      <c r="B75" s="157" t="s">
        <v>9908</v>
      </c>
      <c r="C75" s="249">
        <f>VLOOKUP(A75,[1]表二!$A$6:$E$222,5,0)</f>
        <v>2</v>
      </c>
      <c r="D75" s="111">
        <v>1</v>
      </c>
      <c r="E75" s="111"/>
      <c r="F75" s="111">
        <v>1</v>
      </c>
      <c r="G75" s="111"/>
      <c r="H75" s="111"/>
      <c r="I75" s="249">
        <f t="shared" ca="1" si="1"/>
        <v>0</v>
      </c>
    </row>
    <row r="76" spans="1:9" ht="20.100000000000001" customHeight="1">
      <c r="A76" s="150" t="s">
        <v>9909</v>
      </c>
      <c r="B76" s="110" t="s">
        <v>9910</v>
      </c>
      <c r="C76" s="249">
        <f>VLOOKUP(A76,[1]表二!$A$6:$E$222,5,0)</f>
        <v>109</v>
      </c>
      <c r="D76" s="111">
        <v>109</v>
      </c>
      <c r="E76" s="111"/>
      <c r="F76" s="111"/>
      <c r="G76" s="111"/>
      <c r="H76" s="111"/>
      <c r="I76" s="249">
        <f t="shared" ca="1" si="1"/>
        <v>0</v>
      </c>
    </row>
    <row r="77" spans="1:9" ht="20.100000000000001" customHeight="1">
      <c r="A77" s="150" t="s">
        <v>9911</v>
      </c>
      <c r="B77" s="158" t="s">
        <v>9912</v>
      </c>
      <c r="C77" s="249">
        <f>VLOOKUP(A77,[1]表二!$A$6:$E$222,5,0)</f>
        <v>151</v>
      </c>
      <c r="D77" s="111">
        <v>151</v>
      </c>
      <c r="E77" s="111"/>
      <c r="F77" s="111"/>
      <c r="G77" s="111"/>
      <c r="H77" s="111"/>
      <c r="I77" s="249">
        <f t="shared" ca="1" si="1"/>
        <v>0</v>
      </c>
    </row>
    <row r="78" spans="1:9" ht="20.100000000000001" customHeight="1">
      <c r="A78" s="150" t="s">
        <v>9913</v>
      </c>
      <c r="B78" s="158" t="s">
        <v>9914</v>
      </c>
      <c r="C78" s="249">
        <f>VLOOKUP(A78,[1]表二!$A$6:$E$222,5,0)</f>
        <v>0</v>
      </c>
      <c r="D78" s="111"/>
      <c r="E78" s="111"/>
      <c r="F78" s="111"/>
      <c r="G78" s="111"/>
      <c r="H78" s="111"/>
      <c r="I78" s="249">
        <f t="shared" ca="1" si="1"/>
        <v>0</v>
      </c>
    </row>
    <row r="79" spans="1:9" ht="20.100000000000001" customHeight="1">
      <c r="A79" s="156" t="s">
        <v>9915</v>
      </c>
      <c r="B79" s="110" t="s">
        <v>9916</v>
      </c>
      <c r="C79" s="249">
        <f>VLOOKUP(A79,[1]表二!$A$6:$E$222,5,0)</f>
        <v>0</v>
      </c>
      <c r="D79" s="111"/>
      <c r="E79" s="111"/>
      <c r="F79" s="111"/>
      <c r="G79" s="111"/>
      <c r="H79" s="111"/>
      <c r="I79" s="249">
        <f t="shared" ca="1" si="1"/>
        <v>0</v>
      </c>
    </row>
    <row r="80" spans="1:9" ht="20.100000000000001" customHeight="1">
      <c r="A80" s="156" t="s">
        <v>9917</v>
      </c>
      <c r="B80" s="158" t="s">
        <v>9918</v>
      </c>
      <c r="C80" s="249">
        <f>VLOOKUP(A80,[1]表二!$A$6:$E$222,5,0)</f>
        <v>0</v>
      </c>
      <c r="D80" s="111"/>
      <c r="E80" s="111"/>
      <c r="F80" s="111"/>
      <c r="G80" s="111"/>
      <c r="H80" s="111"/>
      <c r="I80" s="249">
        <f t="shared" ca="1" si="1"/>
        <v>0</v>
      </c>
    </row>
    <row r="81" spans="1:9" ht="20.100000000000001" customHeight="1">
      <c r="A81" s="156" t="s">
        <v>9921</v>
      </c>
      <c r="B81" s="157" t="s">
        <v>9922</v>
      </c>
      <c r="C81" s="249">
        <f>VLOOKUP(A81,[1]表二!$A$6:$E$222,5,0)</f>
        <v>4119</v>
      </c>
      <c r="D81" s="111">
        <v>2520</v>
      </c>
      <c r="E81" s="111"/>
      <c r="F81" s="111">
        <v>1599</v>
      </c>
      <c r="G81" s="111"/>
      <c r="H81" s="111"/>
      <c r="I81" s="249">
        <f t="shared" ca="1" si="1"/>
        <v>0</v>
      </c>
    </row>
    <row r="82" spans="1:9" ht="20.100000000000001" customHeight="1">
      <c r="A82" s="156" t="s">
        <v>9923</v>
      </c>
      <c r="B82" s="157" t="s">
        <v>9924</v>
      </c>
      <c r="C82" s="249">
        <f>VLOOKUP(A82,[1]表二!$A$6:$E$222,5,0)</f>
        <v>333</v>
      </c>
      <c r="D82" s="111">
        <v>89</v>
      </c>
      <c r="E82" s="111"/>
      <c r="F82" s="111">
        <v>244</v>
      </c>
      <c r="G82" s="111"/>
      <c r="H82" s="111"/>
      <c r="I82" s="249">
        <f t="shared" ca="1" si="1"/>
        <v>0</v>
      </c>
    </row>
    <row r="83" spans="1:9" ht="20.100000000000001" customHeight="1">
      <c r="A83" s="156" t="s">
        <v>9925</v>
      </c>
      <c r="B83" s="110" t="s">
        <v>9926</v>
      </c>
      <c r="C83" s="249">
        <f>VLOOKUP(A83,[1]表二!$A$6:$E$222,5,0)</f>
        <v>196</v>
      </c>
      <c r="D83" s="111">
        <v>178</v>
      </c>
      <c r="E83" s="111"/>
      <c r="F83" s="111">
        <v>18</v>
      </c>
      <c r="G83" s="111"/>
      <c r="H83" s="111"/>
      <c r="I83" s="249">
        <f t="shared" ca="1" si="1"/>
        <v>0</v>
      </c>
    </row>
    <row r="84" spans="1:9" ht="20.100000000000001" customHeight="1">
      <c r="A84" s="156" t="s">
        <v>9927</v>
      </c>
      <c r="B84" s="157" t="s">
        <v>9928</v>
      </c>
      <c r="C84" s="249">
        <f>VLOOKUP(A84,[1]表二!$A$6:$E$222,5,0)</f>
        <v>0</v>
      </c>
      <c r="D84" s="111"/>
      <c r="E84" s="111"/>
      <c r="F84" s="111"/>
      <c r="G84" s="111"/>
      <c r="H84" s="111"/>
      <c r="I84" s="249">
        <f t="shared" ca="1" si="1"/>
        <v>0</v>
      </c>
    </row>
    <row r="85" spans="1:9" ht="20.100000000000001" customHeight="1">
      <c r="A85" s="156" t="s">
        <v>9929</v>
      </c>
      <c r="B85" s="157" t="s">
        <v>9930</v>
      </c>
      <c r="C85" s="249">
        <f>VLOOKUP(A85,[1]表二!$A$6:$E$222,5,0)</f>
        <v>958</v>
      </c>
      <c r="D85" s="111">
        <v>912</v>
      </c>
      <c r="E85" s="111"/>
      <c r="F85" s="111">
        <v>46</v>
      </c>
      <c r="G85" s="111"/>
      <c r="H85" s="111"/>
      <c r="I85" s="249">
        <f t="shared" ca="1" si="1"/>
        <v>0</v>
      </c>
    </row>
    <row r="86" spans="1:9" ht="20.100000000000001" customHeight="1">
      <c r="A86" s="156" t="s">
        <v>9931</v>
      </c>
      <c r="B86" s="110" t="s">
        <v>9932</v>
      </c>
      <c r="C86" s="249">
        <f>VLOOKUP(A86,[1]表二!$A$6:$E$222,5,0)</f>
        <v>0</v>
      </c>
      <c r="D86" s="111"/>
      <c r="E86" s="111"/>
      <c r="F86" s="111"/>
      <c r="G86" s="111"/>
      <c r="H86" s="111"/>
      <c r="I86" s="249">
        <f t="shared" ca="1" si="1"/>
        <v>0</v>
      </c>
    </row>
    <row r="87" spans="1:9" ht="20.100000000000001" customHeight="1">
      <c r="A87" s="156" t="s">
        <v>9934</v>
      </c>
      <c r="B87" s="157" t="s">
        <v>9935</v>
      </c>
      <c r="C87" s="249">
        <f>VLOOKUP(A87,[1]表二!$A$6:$E$222,5,0)</f>
        <v>6644</v>
      </c>
      <c r="D87" s="111">
        <v>5957</v>
      </c>
      <c r="E87" s="111"/>
      <c r="F87" s="111">
        <v>687</v>
      </c>
      <c r="G87" s="111"/>
      <c r="H87" s="111"/>
      <c r="I87" s="249">
        <f t="shared" ca="1" si="1"/>
        <v>0</v>
      </c>
    </row>
    <row r="88" spans="1:9" ht="20.100000000000001" customHeight="1">
      <c r="A88" s="156" t="s">
        <v>9936</v>
      </c>
      <c r="B88" s="157" t="s">
        <v>9937</v>
      </c>
      <c r="C88" s="249">
        <f>VLOOKUP(A88,[1]表二!$A$6:$E$222,5,0)</f>
        <v>593</v>
      </c>
      <c r="D88" s="111">
        <v>582</v>
      </c>
      <c r="E88" s="111"/>
      <c r="F88" s="111">
        <v>11</v>
      </c>
      <c r="G88" s="111"/>
      <c r="H88" s="111"/>
      <c r="I88" s="249">
        <f t="shared" ca="1" si="1"/>
        <v>0</v>
      </c>
    </row>
    <row r="89" spans="1:9" ht="20.100000000000001" customHeight="1">
      <c r="A89" s="156" t="s">
        <v>9938</v>
      </c>
      <c r="B89" s="158" t="s">
        <v>9939</v>
      </c>
      <c r="C89" s="249">
        <f>VLOOKUP(A89,[1]表二!$A$6:$E$222,5,0)</f>
        <v>16713</v>
      </c>
      <c r="D89" s="111">
        <v>16713</v>
      </c>
      <c r="E89" s="111"/>
      <c r="F89" s="111"/>
      <c r="G89" s="111"/>
      <c r="H89" s="111"/>
      <c r="I89" s="249">
        <f t="shared" ca="1" si="1"/>
        <v>0</v>
      </c>
    </row>
    <row r="90" spans="1:9" ht="20.100000000000001" customHeight="1">
      <c r="A90" s="156" t="s">
        <v>9940</v>
      </c>
      <c r="B90" s="157" t="s">
        <v>9941</v>
      </c>
      <c r="C90" s="249">
        <f>VLOOKUP(A90,[1]表二!$A$6:$E$222,5,0)</f>
        <v>207</v>
      </c>
      <c r="D90" s="111">
        <v>207</v>
      </c>
      <c r="E90" s="111"/>
      <c r="F90" s="111"/>
      <c r="G90" s="111"/>
      <c r="H90" s="111"/>
      <c r="I90" s="249">
        <f t="shared" ca="1" si="1"/>
        <v>0</v>
      </c>
    </row>
    <row r="91" spans="1:9" ht="20.100000000000001" customHeight="1">
      <c r="A91" s="156" t="s">
        <v>9942</v>
      </c>
      <c r="B91" s="157" t="s">
        <v>9943</v>
      </c>
      <c r="C91" s="249">
        <f>VLOOKUP(A91,[1]表二!$A$6:$E$222,5,0)</f>
        <v>1931</v>
      </c>
      <c r="D91" s="111">
        <v>1931</v>
      </c>
      <c r="E91" s="111"/>
      <c r="F91" s="111"/>
      <c r="G91" s="111"/>
      <c r="H91" s="111"/>
      <c r="I91" s="249">
        <f t="shared" ca="1" si="1"/>
        <v>0</v>
      </c>
    </row>
    <row r="92" spans="1:9" ht="20.100000000000001" customHeight="1">
      <c r="A92" s="156" t="s">
        <v>9944</v>
      </c>
      <c r="B92" s="110" t="s">
        <v>9945</v>
      </c>
      <c r="C92" s="249">
        <f>VLOOKUP(A92,[1]表二!$A$6:$E$222,5,0)</f>
        <v>1268</v>
      </c>
      <c r="D92" s="111">
        <v>1262</v>
      </c>
      <c r="E92" s="111"/>
      <c r="F92" s="111">
        <v>6</v>
      </c>
      <c r="G92" s="111"/>
      <c r="H92" s="111"/>
      <c r="I92" s="249">
        <f t="shared" ca="1" si="1"/>
        <v>0</v>
      </c>
    </row>
    <row r="93" spans="1:9" ht="20.100000000000001" customHeight="1">
      <c r="A93" s="156" t="s">
        <v>9946</v>
      </c>
      <c r="B93" s="158" t="s">
        <v>9947</v>
      </c>
      <c r="C93" s="249">
        <f>VLOOKUP(A93,[1]表二!$A$6:$E$222,5,0)</f>
        <v>637</v>
      </c>
      <c r="D93" s="111">
        <v>594</v>
      </c>
      <c r="E93" s="111"/>
      <c r="F93" s="111">
        <v>43</v>
      </c>
      <c r="G93" s="111"/>
      <c r="H93" s="111"/>
      <c r="I93" s="249">
        <f t="shared" ca="1" si="1"/>
        <v>0</v>
      </c>
    </row>
    <row r="94" spans="1:9" ht="20.100000000000001" customHeight="1">
      <c r="A94" s="156" t="s">
        <v>9948</v>
      </c>
      <c r="B94" s="158" t="s">
        <v>9949</v>
      </c>
      <c r="C94" s="249">
        <f>VLOOKUP(A94,[1]表二!$A$6:$E$222,5,0)</f>
        <v>2854</v>
      </c>
      <c r="D94" s="111">
        <v>592</v>
      </c>
      <c r="E94" s="111"/>
      <c r="F94" s="111">
        <v>2262</v>
      </c>
      <c r="G94" s="111"/>
      <c r="H94" s="111"/>
      <c r="I94" s="249">
        <f t="shared" ca="1" si="1"/>
        <v>0</v>
      </c>
    </row>
    <row r="95" spans="1:9" ht="20.100000000000001" customHeight="1">
      <c r="A95" s="156" t="s">
        <v>9950</v>
      </c>
      <c r="B95" s="157" t="s">
        <v>9951</v>
      </c>
      <c r="C95" s="249">
        <f>VLOOKUP(A95,[1]表二!$A$6:$E$222,5,0)</f>
        <v>597</v>
      </c>
      <c r="D95" s="111">
        <v>597</v>
      </c>
      <c r="E95" s="111"/>
      <c r="F95" s="111"/>
      <c r="G95" s="111"/>
      <c r="H95" s="111"/>
      <c r="I95" s="249">
        <f t="shared" ca="1" si="1"/>
        <v>0</v>
      </c>
    </row>
    <row r="96" spans="1:9" ht="19.5" customHeight="1">
      <c r="A96" s="156" t="s">
        <v>9952</v>
      </c>
      <c r="B96" s="158" t="s">
        <v>9953</v>
      </c>
      <c r="C96" s="249">
        <f>VLOOKUP(A96,[1]表二!$A$6:$E$222,5,0)</f>
        <v>0</v>
      </c>
      <c r="D96" s="111"/>
      <c r="E96" s="111"/>
      <c r="F96" s="111"/>
      <c r="G96" s="111"/>
      <c r="H96" s="111"/>
      <c r="I96" s="249">
        <f t="shared" ca="1" si="1"/>
        <v>0</v>
      </c>
    </row>
    <row r="97" spans="1:9" ht="20.100000000000001" customHeight="1">
      <c r="A97" s="156" t="s">
        <v>9954</v>
      </c>
      <c r="B97" s="157" t="s">
        <v>9955</v>
      </c>
      <c r="C97" s="249">
        <f>VLOOKUP(A97,[1]表二!$A$6:$E$222,5,0)</f>
        <v>3507</v>
      </c>
      <c r="D97" s="111">
        <v>3043</v>
      </c>
      <c r="E97" s="111"/>
      <c r="F97" s="111">
        <v>416</v>
      </c>
      <c r="G97" s="111">
        <v>48</v>
      </c>
      <c r="H97" s="111"/>
      <c r="I97" s="249">
        <f t="shared" ca="1" si="1"/>
        <v>0</v>
      </c>
    </row>
    <row r="98" spans="1:9" ht="20.100000000000001" customHeight="1">
      <c r="A98" s="156" t="s">
        <v>9956</v>
      </c>
      <c r="B98" s="157" t="s">
        <v>9957</v>
      </c>
      <c r="C98" s="249">
        <f>VLOOKUP(A98,[1]表二!$A$6:$E$222,5,0)</f>
        <v>412</v>
      </c>
      <c r="D98" s="111">
        <v>366</v>
      </c>
      <c r="E98" s="111"/>
      <c r="F98" s="111">
        <v>46</v>
      </c>
      <c r="G98" s="111"/>
      <c r="H98" s="111"/>
      <c r="I98" s="249">
        <f t="shared" ca="1" si="1"/>
        <v>0</v>
      </c>
    </row>
    <row r="99" spans="1:9" ht="20.100000000000001" customHeight="1">
      <c r="A99" s="156" t="s">
        <v>9958</v>
      </c>
      <c r="B99" s="110" t="s">
        <v>9959</v>
      </c>
      <c r="C99" s="249">
        <f>VLOOKUP(A99,[1]表二!$A$6:$E$222,5,0)</f>
        <v>457</v>
      </c>
      <c r="D99" s="111">
        <v>407</v>
      </c>
      <c r="E99" s="111"/>
      <c r="F99" s="111">
        <v>50</v>
      </c>
      <c r="G99" s="111"/>
      <c r="H99" s="111"/>
      <c r="I99" s="249">
        <f t="shared" ca="1" si="1"/>
        <v>0</v>
      </c>
    </row>
    <row r="100" spans="1:9" ht="20.100000000000001" customHeight="1">
      <c r="A100" s="156" t="s">
        <v>9960</v>
      </c>
      <c r="B100" s="158" t="s">
        <v>9961</v>
      </c>
      <c r="C100" s="249">
        <f>VLOOKUP(A100,[1]表二!$A$6:$E$222,5,0)</f>
        <v>0</v>
      </c>
      <c r="D100" s="111"/>
      <c r="E100" s="111"/>
      <c r="F100" s="111"/>
      <c r="G100" s="111"/>
      <c r="H100" s="111"/>
      <c r="I100" s="249">
        <f t="shared" ca="1" si="1"/>
        <v>0</v>
      </c>
    </row>
    <row r="101" spans="1:9" ht="20.100000000000001" customHeight="1">
      <c r="A101" s="156" t="s">
        <v>9962</v>
      </c>
      <c r="B101" s="157" t="s">
        <v>9963</v>
      </c>
      <c r="C101" s="249">
        <f>VLOOKUP(A101,[1]表二!$A$6:$E$222,5,0)</f>
        <v>196</v>
      </c>
      <c r="D101" s="111">
        <v>196</v>
      </c>
      <c r="E101" s="111"/>
      <c r="F101" s="111"/>
      <c r="G101" s="111"/>
      <c r="H101" s="111"/>
      <c r="I101" s="249">
        <f t="shared" ca="1" si="1"/>
        <v>0</v>
      </c>
    </row>
    <row r="102" spans="1:9" ht="20.100000000000001" customHeight="1">
      <c r="A102" s="156" t="s">
        <v>9964</v>
      </c>
      <c r="B102" s="158" t="s">
        <v>9965</v>
      </c>
      <c r="C102" s="249">
        <f>VLOOKUP(A102,[1]表二!$A$6:$E$222,5,0)</f>
        <v>3053</v>
      </c>
      <c r="D102" s="111">
        <v>3053</v>
      </c>
      <c r="E102" s="111"/>
      <c r="F102" s="111"/>
      <c r="G102" s="111"/>
      <c r="H102" s="111"/>
      <c r="I102" s="249">
        <f t="shared" ca="1" si="1"/>
        <v>0</v>
      </c>
    </row>
    <row r="103" spans="1:9" ht="20.100000000000001" customHeight="1">
      <c r="A103" s="156" t="s">
        <v>9966</v>
      </c>
      <c r="B103" s="158" t="s">
        <v>9967</v>
      </c>
      <c r="C103" s="249">
        <f>VLOOKUP(A103,[1]表二!$A$6:$E$222,5,0)</f>
        <v>0</v>
      </c>
      <c r="D103" s="111"/>
      <c r="E103" s="111"/>
      <c r="F103" s="111"/>
      <c r="G103" s="111"/>
      <c r="H103" s="111"/>
      <c r="I103" s="249">
        <f t="shared" ca="1" si="1"/>
        <v>0</v>
      </c>
    </row>
    <row r="104" spans="1:9" ht="20.100000000000001" customHeight="1">
      <c r="A104" s="156" t="s">
        <v>9968</v>
      </c>
      <c r="B104" s="158" t="s">
        <v>9969</v>
      </c>
      <c r="C104" s="249">
        <f>VLOOKUP(A104,[1]表二!$A$6:$E$222,5,0)</f>
        <v>230</v>
      </c>
      <c r="D104" s="111">
        <v>230</v>
      </c>
      <c r="E104" s="111"/>
      <c r="F104" s="111"/>
      <c r="G104" s="111"/>
      <c r="H104" s="111"/>
      <c r="I104" s="249">
        <f t="shared" ca="1" si="1"/>
        <v>0</v>
      </c>
    </row>
    <row r="105" spans="1:9" ht="20.100000000000001" customHeight="1">
      <c r="A105" s="156" t="s">
        <v>9970</v>
      </c>
      <c r="B105" s="157" t="s">
        <v>9971</v>
      </c>
      <c r="C105" s="249">
        <f>VLOOKUP(A105,[1]表二!$A$6:$E$222,5,0)</f>
        <v>0</v>
      </c>
      <c r="D105" s="111"/>
      <c r="E105" s="111"/>
      <c r="F105" s="111"/>
      <c r="G105" s="111"/>
      <c r="H105" s="111"/>
      <c r="I105" s="249">
        <f t="shared" ca="1" si="1"/>
        <v>0</v>
      </c>
    </row>
    <row r="106" spans="1:9" ht="20.100000000000001" customHeight="1">
      <c r="A106" s="156" t="s">
        <v>9972</v>
      </c>
      <c r="B106" s="157" t="s">
        <v>9973</v>
      </c>
      <c r="C106" s="249">
        <f>VLOOKUP(A106,[1]表二!$A$6:$E$222,5,0)</f>
        <v>70</v>
      </c>
      <c r="D106" s="111">
        <v>70</v>
      </c>
      <c r="E106" s="111"/>
      <c r="F106" s="111"/>
      <c r="G106" s="111"/>
      <c r="H106" s="111"/>
      <c r="I106" s="249">
        <f t="shared" ca="1" si="1"/>
        <v>0</v>
      </c>
    </row>
    <row r="107" spans="1:9" ht="20.100000000000001" customHeight="1">
      <c r="A107" s="156" t="s">
        <v>9976</v>
      </c>
      <c r="B107" s="110" t="s">
        <v>9977</v>
      </c>
      <c r="C107" s="249">
        <f>VLOOKUP(A107,[1]表二!$A$6:$E$222,5,0)</f>
        <v>389</v>
      </c>
      <c r="D107" s="111">
        <v>389</v>
      </c>
      <c r="E107" s="111"/>
      <c r="F107" s="111"/>
      <c r="G107" s="111"/>
      <c r="H107" s="111"/>
      <c r="I107" s="249">
        <f t="shared" ca="1" si="1"/>
        <v>0</v>
      </c>
    </row>
    <row r="108" spans="1:9" ht="20.100000000000001" customHeight="1">
      <c r="A108" s="156" t="s">
        <v>9978</v>
      </c>
      <c r="B108" s="157" t="s">
        <v>9979</v>
      </c>
      <c r="C108" s="249">
        <f>VLOOKUP(A108,[1]表二!$A$6:$E$222,5,0)</f>
        <v>1740</v>
      </c>
      <c r="D108" s="111">
        <v>1737</v>
      </c>
      <c r="E108" s="111"/>
      <c r="F108" s="111">
        <v>3</v>
      </c>
      <c r="G108" s="111"/>
      <c r="H108" s="111"/>
      <c r="I108" s="249">
        <f t="shared" ca="1" si="1"/>
        <v>0</v>
      </c>
    </row>
    <row r="109" spans="1:9" ht="20.100000000000001" customHeight="1">
      <c r="A109" s="156" t="s">
        <v>9980</v>
      </c>
      <c r="B109" s="110" t="s">
        <v>9981</v>
      </c>
      <c r="C109" s="249">
        <f>VLOOKUP(A109,[1]表二!$A$6:$E$222,5,0)</f>
        <v>3077</v>
      </c>
      <c r="D109" s="111">
        <v>2844</v>
      </c>
      <c r="E109" s="111"/>
      <c r="F109" s="111">
        <v>233</v>
      </c>
      <c r="G109" s="111"/>
      <c r="H109" s="111"/>
      <c r="I109" s="249">
        <f t="shared" ca="1" si="1"/>
        <v>0</v>
      </c>
    </row>
    <row r="110" spans="1:9" ht="20.100000000000001" customHeight="1">
      <c r="A110" s="156" t="s">
        <v>9982</v>
      </c>
      <c r="B110" s="110" t="s">
        <v>9983</v>
      </c>
      <c r="C110" s="249">
        <f>VLOOKUP(A110,[1]表二!$A$6:$E$222,5,0)</f>
        <v>1405</v>
      </c>
      <c r="D110" s="111">
        <v>1248</v>
      </c>
      <c r="E110" s="111">
        <v>49</v>
      </c>
      <c r="F110" s="111">
        <v>108</v>
      </c>
      <c r="G110" s="111"/>
      <c r="H110" s="111"/>
      <c r="I110" s="249">
        <f t="shared" ca="1" si="1"/>
        <v>0</v>
      </c>
    </row>
    <row r="111" spans="1:9" ht="20.100000000000001" customHeight="1">
      <c r="A111" s="156" t="s">
        <v>9984</v>
      </c>
      <c r="B111" s="110" t="s">
        <v>9985</v>
      </c>
      <c r="C111" s="249">
        <f>VLOOKUP(A111,[1]表二!$A$6:$E$222,5,0)</f>
        <v>900</v>
      </c>
      <c r="D111" s="111">
        <v>720</v>
      </c>
      <c r="E111" s="111"/>
      <c r="F111" s="111">
        <v>180</v>
      </c>
      <c r="G111" s="111"/>
      <c r="H111" s="111"/>
      <c r="I111" s="249">
        <f t="shared" ca="1" si="1"/>
        <v>0</v>
      </c>
    </row>
    <row r="112" spans="1:9" ht="20.100000000000001" customHeight="1">
      <c r="A112" s="156" t="s">
        <v>9986</v>
      </c>
      <c r="B112" s="110" t="s">
        <v>9987</v>
      </c>
      <c r="C112" s="249">
        <f>VLOOKUP(A112,[1]表二!$A$6:$E$222,5,0)</f>
        <v>2330</v>
      </c>
      <c r="D112" s="111">
        <v>2330</v>
      </c>
      <c r="E112" s="111"/>
      <c r="F112" s="111"/>
      <c r="G112" s="111"/>
      <c r="H112" s="111"/>
      <c r="I112" s="249">
        <f t="shared" ca="1" si="1"/>
        <v>0</v>
      </c>
    </row>
    <row r="113" spans="1:9" ht="20.100000000000001" customHeight="1">
      <c r="A113" s="156" t="s">
        <v>9988</v>
      </c>
      <c r="B113" s="110" t="s">
        <v>9989</v>
      </c>
      <c r="C113" s="249">
        <f>VLOOKUP(A113,[1]表二!$A$6:$E$222,5,0)</f>
        <v>315</v>
      </c>
      <c r="D113" s="111">
        <v>315</v>
      </c>
      <c r="E113" s="111"/>
      <c r="F113" s="111"/>
      <c r="G113" s="111"/>
      <c r="H113" s="111"/>
      <c r="I113" s="249">
        <f t="shared" ca="1" si="1"/>
        <v>0</v>
      </c>
    </row>
    <row r="114" spans="1:9" ht="20.100000000000001" customHeight="1">
      <c r="A114" s="156" t="s">
        <v>9990</v>
      </c>
      <c r="B114" s="110" t="s">
        <v>9991</v>
      </c>
      <c r="C114" s="249">
        <f>VLOOKUP(A114,[1]表二!$A$6:$E$222,5,0)</f>
        <v>181</v>
      </c>
      <c r="D114" s="111">
        <v>181</v>
      </c>
      <c r="E114" s="111"/>
      <c r="F114" s="111"/>
      <c r="G114" s="111"/>
      <c r="H114" s="111"/>
      <c r="I114" s="249">
        <f t="shared" ca="1" si="1"/>
        <v>0</v>
      </c>
    </row>
    <row r="115" spans="1:9" ht="20.100000000000001" customHeight="1">
      <c r="A115" s="156" t="s">
        <v>9992</v>
      </c>
      <c r="B115" s="110" t="s">
        <v>9993</v>
      </c>
      <c r="C115" s="249">
        <f>VLOOKUP(A115,[1]表二!$A$6:$E$222,5,0)</f>
        <v>201</v>
      </c>
      <c r="D115" s="111">
        <v>197</v>
      </c>
      <c r="E115" s="111"/>
      <c r="F115" s="111">
        <v>4</v>
      </c>
      <c r="G115" s="111"/>
      <c r="H115" s="111"/>
      <c r="I115" s="249">
        <f t="shared" ca="1" si="1"/>
        <v>0</v>
      </c>
    </row>
    <row r="116" spans="1:9" ht="20.100000000000001" customHeight="1">
      <c r="A116" s="156" t="s">
        <v>9994</v>
      </c>
      <c r="B116" s="110" t="s">
        <v>9995</v>
      </c>
      <c r="C116" s="249">
        <f>VLOOKUP(A116,[1]表二!$A$6:$E$222,5,0)</f>
        <v>256</v>
      </c>
      <c r="D116" s="111">
        <v>219</v>
      </c>
      <c r="E116" s="111"/>
      <c r="F116" s="111">
        <v>37</v>
      </c>
      <c r="G116" s="111"/>
      <c r="H116" s="111"/>
      <c r="I116" s="249">
        <f t="shared" ca="1" si="1"/>
        <v>0</v>
      </c>
    </row>
    <row r="117" spans="1:9" ht="20.100000000000001" customHeight="1">
      <c r="A117" s="156" t="s">
        <v>4</v>
      </c>
      <c r="B117" s="110" t="s">
        <v>9996</v>
      </c>
      <c r="C117" s="249">
        <f>VLOOKUP(A117,[1]表二!$A$6:$E$222,5,0)</f>
        <v>174</v>
      </c>
      <c r="D117" s="111">
        <v>98</v>
      </c>
      <c r="E117" s="111"/>
      <c r="F117" s="111">
        <v>76</v>
      </c>
      <c r="G117" s="111"/>
      <c r="H117" s="111"/>
      <c r="I117" s="249">
        <f t="shared" ca="1" si="1"/>
        <v>0</v>
      </c>
    </row>
    <row r="118" spans="1:9" ht="20.100000000000001" customHeight="1">
      <c r="A118" s="156" t="s">
        <v>5</v>
      </c>
      <c r="B118" s="110" t="s">
        <v>9997</v>
      </c>
      <c r="C118" s="249">
        <f>VLOOKUP(A118,[1]表二!$A$6:$E$222,5,0)</f>
        <v>0</v>
      </c>
      <c r="D118" s="111"/>
      <c r="E118" s="111"/>
      <c r="F118" s="111"/>
      <c r="G118" s="111"/>
      <c r="H118" s="111"/>
      <c r="I118" s="249">
        <f t="shared" ca="1" si="1"/>
        <v>0</v>
      </c>
    </row>
    <row r="119" spans="1:9" ht="20.100000000000001" customHeight="1">
      <c r="A119" s="156" t="s">
        <v>13570</v>
      </c>
      <c r="B119" s="110" t="s">
        <v>13571</v>
      </c>
      <c r="C119" s="249">
        <f>VLOOKUP(A119,[1]表二!$A$6:$E$222,5,0)</f>
        <v>0</v>
      </c>
      <c r="D119" s="111"/>
      <c r="E119" s="111"/>
      <c r="F119" s="111"/>
      <c r="G119" s="111"/>
      <c r="H119" s="111"/>
      <c r="I119" s="249">
        <f t="shared" ca="1" si="1"/>
        <v>0</v>
      </c>
    </row>
    <row r="120" spans="1:9" ht="20.100000000000001" customHeight="1">
      <c r="A120" s="156" t="s">
        <v>9998</v>
      </c>
      <c r="B120" s="110" t="s">
        <v>9999</v>
      </c>
      <c r="C120" s="249">
        <f>VLOOKUP(A120,[1]表二!$A$6:$E$222,5,0)</f>
        <v>96</v>
      </c>
      <c r="D120" s="111">
        <v>5</v>
      </c>
      <c r="E120" s="111"/>
      <c r="F120" s="111">
        <v>91</v>
      </c>
      <c r="G120" s="111"/>
      <c r="H120" s="111"/>
      <c r="I120" s="249">
        <f t="shared" ca="1" si="1"/>
        <v>0</v>
      </c>
    </row>
    <row r="121" spans="1:9" ht="20.100000000000001" customHeight="1">
      <c r="A121" s="156" t="s">
        <v>10002</v>
      </c>
      <c r="B121" s="110" t="s">
        <v>10003</v>
      </c>
      <c r="C121" s="249">
        <f>VLOOKUP(A121,[1]表二!$A$6:$E$222,5,0)</f>
        <v>28</v>
      </c>
      <c r="D121" s="111">
        <v>28</v>
      </c>
      <c r="E121" s="111"/>
      <c r="F121" s="111"/>
      <c r="G121" s="111"/>
      <c r="H121" s="111"/>
      <c r="I121" s="249">
        <f t="shared" ca="1" si="1"/>
        <v>0</v>
      </c>
    </row>
    <row r="122" spans="1:9" ht="20.100000000000001" customHeight="1">
      <c r="A122" s="156" t="s">
        <v>10004</v>
      </c>
      <c r="B122" s="110" t="s">
        <v>10005</v>
      </c>
      <c r="C122" s="249">
        <f>VLOOKUP(A122,[1]表二!$A$6:$E$222,5,0)</f>
        <v>100</v>
      </c>
      <c r="D122" s="111">
        <v>100</v>
      </c>
      <c r="E122" s="111"/>
      <c r="F122" s="111"/>
      <c r="G122" s="111"/>
      <c r="H122" s="111"/>
      <c r="I122" s="249">
        <f t="shared" ca="1" si="1"/>
        <v>0</v>
      </c>
    </row>
    <row r="123" spans="1:9" ht="20.100000000000001" customHeight="1">
      <c r="A123" s="156" t="s">
        <v>10006</v>
      </c>
      <c r="B123" s="110" t="s">
        <v>10007</v>
      </c>
      <c r="C123" s="249">
        <f>VLOOKUP(A123,[1]表二!$A$6:$E$222,5,0)</f>
        <v>3368</v>
      </c>
      <c r="D123" s="111">
        <v>607</v>
      </c>
      <c r="E123" s="111">
        <v>2748</v>
      </c>
      <c r="F123" s="111">
        <v>13</v>
      </c>
      <c r="G123" s="111"/>
      <c r="H123" s="111"/>
      <c r="I123" s="249">
        <f t="shared" ca="1" si="1"/>
        <v>0</v>
      </c>
    </row>
    <row r="124" spans="1:9" ht="20.100000000000001" customHeight="1">
      <c r="A124" s="156" t="s">
        <v>10008</v>
      </c>
      <c r="B124" s="110" t="s">
        <v>10009</v>
      </c>
      <c r="C124" s="249">
        <f>VLOOKUP(A124,[1]表二!$A$6:$E$222,5,0)</f>
        <v>2329</v>
      </c>
      <c r="D124" s="111">
        <v>440</v>
      </c>
      <c r="E124" s="111">
        <v>1587</v>
      </c>
      <c r="F124" s="111">
        <v>302</v>
      </c>
      <c r="G124" s="111"/>
      <c r="H124" s="111"/>
      <c r="I124" s="249">
        <f t="shared" ca="1" si="1"/>
        <v>0</v>
      </c>
    </row>
    <row r="125" spans="1:9" ht="20.100000000000001" customHeight="1">
      <c r="A125" s="156" t="s">
        <v>6</v>
      </c>
      <c r="B125" s="110" t="s">
        <v>10010</v>
      </c>
      <c r="C125" s="249">
        <f>VLOOKUP(A125,[1]表二!$A$6:$E$222,5,0)</f>
        <v>1888</v>
      </c>
      <c r="D125" s="111">
        <v>1838</v>
      </c>
      <c r="E125" s="111"/>
      <c r="F125" s="111">
        <v>50</v>
      </c>
      <c r="G125" s="111"/>
      <c r="H125" s="111"/>
      <c r="I125" s="249">
        <f t="shared" ca="1" si="1"/>
        <v>0</v>
      </c>
    </row>
    <row r="126" spans="1:9" ht="20.100000000000001" customHeight="1">
      <c r="A126" s="156" t="s">
        <v>10011</v>
      </c>
      <c r="B126" s="110" t="s">
        <v>10012</v>
      </c>
      <c r="C126" s="249">
        <f>VLOOKUP(A126,[1]表二!$A$6:$E$222,5,0)</f>
        <v>0</v>
      </c>
      <c r="D126" s="111"/>
      <c r="E126" s="111"/>
      <c r="F126" s="111"/>
      <c r="G126" s="111"/>
      <c r="H126" s="111"/>
      <c r="I126" s="249">
        <f t="shared" ca="1" si="1"/>
        <v>0</v>
      </c>
    </row>
    <row r="127" spans="1:9" ht="20.100000000000001" customHeight="1">
      <c r="A127" s="156" t="s">
        <v>10013</v>
      </c>
      <c r="B127" s="110" t="s">
        <v>10014</v>
      </c>
      <c r="C127" s="249">
        <f>VLOOKUP(A127,[1]表二!$A$6:$E$222,5,0)</f>
        <v>0</v>
      </c>
      <c r="D127" s="111"/>
      <c r="E127" s="111"/>
      <c r="F127" s="111"/>
      <c r="G127" s="111"/>
      <c r="H127" s="111"/>
      <c r="I127" s="249">
        <f t="shared" ca="1" si="1"/>
        <v>0</v>
      </c>
    </row>
    <row r="128" spans="1:9" ht="20.100000000000001" customHeight="1">
      <c r="A128" s="156" t="s">
        <v>10015</v>
      </c>
      <c r="B128" s="110" t="s">
        <v>10016</v>
      </c>
      <c r="C128" s="249">
        <f>VLOOKUP(A128,[1]表二!$A$6:$E$222,5,0)</f>
        <v>0</v>
      </c>
      <c r="D128" s="111"/>
      <c r="E128" s="111"/>
      <c r="F128" s="111"/>
      <c r="G128" s="111"/>
      <c r="H128" s="111"/>
      <c r="I128" s="249">
        <f t="shared" ca="1" si="1"/>
        <v>0</v>
      </c>
    </row>
    <row r="129" spans="1:9" ht="20.100000000000001" customHeight="1">
      <c r="A129" s="156" t="s">
        <v>10017</v>
      </c>
      <c r="B129" s="110" t="s">
        <v>10018</v>
      </c>
      <c r="C129" s="249">
        <f>VLOOKUP(A129,[1]表二!$A$6:$E$222,5,0)</f>
        <v>0</v>
      </c>
      <c r="D129" s="111"/>
      <c r="E129" s="111"/>
      <c r="F129" s="111"/>
      <c r="G129" s="111"/>
      <c r="H129" s="111"/>
      <c r="I129" s="249">
        <f t="shared" ca="1" si="1"/>
        <v>0</v>
      </c>
    </row>
    <row r="130" spans="1:9" ht="20.100000000000001" customHeight="1">
      <c r="A130" s="156" t="s">
        <v>10019</v>
      </c>
      <c r="B130" s="110" t="s">
        <v>10020</v>
      </c>
      <c r="C130" s="249">
        <f>VLOOKUP(A130,[1]表二!$A$6:$E$222,5,0)</f>
        <v>0</v>
      </c>
      <c r="D130" s="111"/>
      <c r="E130" s="111"/>
      <c r="F130" s="111"/>
      <c r="G130" s="111"/>
      <c r="H130" s="111"/>
      <c r="I130" s="249">
        <f t="shared" ca="1" si="1"/>
        <v>0</v>
      </c>
    </row>
    <row r="131" spans="1:9" ht="20.100000000000001" customHeight="1">
      <c r="A131" s="156" t="s">
        <v>10021</v>
      </c>
      <c r="B131" s="110" t="s">
        <v>13572</v>
      </c>
      <c r="C131" s="249">
        <f>VLOOKUP(A131,[1]表二!$A$6:$E$222,5,0)</f>
        <v>0</v>
      </c>
      <c r="D131" s="111"/>
      <c r="E131" s="111"/>
      <c r="F131" s="111"/>
      <c r="G131" s="111"/>
      <c r="H131" s="111"/>
      <c r="I131" s="249">
        <f t="shared" ca="1" si="1"/>
        <v>0</v>
      </c>
    </row>
    <row r="132" spans="1:9" ht="20.100000000000001" customHeight="1">
      <c r="A132" s="156" t="s">
        <v>10023</v>
      </c>
      <c r="B132" s="110" t="s">
        <v>10024</v>
      </c>
      <c r="C132" s="249">
        <f>VLOOKUP(A132,[1]表二!$A$6:$E$222,5,0)</f>
        <v>0</v>
      </c>
      <c r="D132" s="111"/>
      <c r="E132" s="111"/>
      <c r="F132" s="111"/>
      <c r="G132" s="111"/>
      <c r="H132" s="111"/>
      <c r="I132" s="249">
        <f t="shared" ca="1" si="1"/>
        <v>0</v>
      </c>
    </row>
    <row r="133" spans="1:9" ht="20.100000000000001" customHeight="1">
      <c r="A133" s="156" t="s">
        <v>10025</v>
      </c>
      <c r="B133" s="159" t="s">
        <v>10026</v>
      </c>
      <c r="C133" s="249">
        <f>VLOOKUP(A133,[1]表二!$A$6:$E$222,5,0)</f>
        <v>0</v>
      </c>
      <c r="D133" s="111"/>
      <c r="E133" s="111"/>
      <c r="F133" s="111"/>
      <c r="G133" s="111"/>
      <c r="H133" s="111"/>
      <c r="I133" s="249">
        <f t="shared" ca="1" si="1"/>
        <v>0</v>
      </c>
    </row>
    <row r="134" spans="1:9" ht="20.100000000000001" customHeight="1">
      <c r="A134" s="156" t="s">
        <v>10027</v>
      </c>
      <c r="B134" s="110" t="s">
        <v>10028</v>
      </c>
      <c r="C134" s="249">
        <f>VLOOKUP(A134,[1]表二!$A$6:$E$222,5,0)</f>
        <v>0</v>
      </c>
      <c r="D134" s="111"/>
      <c r="E134" s="111"/>
      <c r="F134" s="111"/>
      <c r="G134" s="111"/>
      <c r="H134" s="111"/>
      <c r="I134" s="249">
        <f t="shared" ca="1" si="1"/>
        <v>0</v>
      </c>
    </row>
    <row r="135" spans="1:9" ht="20.100000000000001" customHeight="1">
      <c r="A135" s="156" t="s">
        <v>10031</v>
      </c>
      <c r="B135" s="110" t="s">
        <v>10032</v>
      </c>
      <c r="C135" s="249">
        <f>VLOOKUP(A135,[1]表二!$A$6:$E$222,5,0)</f>
        <v>1373</v>
      </c>
      <c r="D135" s="111">
        <v>1373</v>
      </c>
      <c r="E135" s="111"/>
      <c r="F135" s="111"/>
      <c r="G135" s="111"/>
      <c r="H135" s="111"/>
      <c r="I135" s="249">
        <f t="shared" ca="1" si="1"/>
        <v>0</v>
      </c>
    </row>
    <row r="136" spans="1:9" ht="20.100000000000001" customHeight="1">
      <c r="A136" s="156" t="s">
        <v>10033</v>
      </c>
      <c r="B136" s="110" t="s">
        <v>10034</v>
      </c>
      <c r="C136" s="249">
        <f>VLOOKUP(A136,[1]表二!$A$6:$E$222,5,0)</f>
        <v>0</v>
      </c>
      <c r="D136" s="111"/>
      <c r="E136" s="111"/>
      <c r="F136" s="111"/>
      <c r="G136" s="111"/>
      <c r="H136" s="111"/>
      <c r="I136" s="249">
        <f t="shared" ref="I136:I199" ca="1" si="2">C136-SUM(OFFSET(I136,0,-5,1,5))</f>
        <v>0</v>
      </c>
    </row>
    <row r="137" spans="1:9" ht="20.100000000000001" customHeight="1">
      <c r="A137" s="156" t="s">
        <v>10035</v>
      </c>
      <c r="B137" s="110" t="s">
        <v>10036</v>
      </c>
      <c r="C137" s="249">
        <f>VLOOKUP(A137,[1]表二!$A$6:$E$222,5,0)</f>
        <v>10400</v>
      </c>
      <c r="D137" s="111">
        <v>8226</v>
      </c>
      <c r="E137" s="111"/>
      <c r="F137" s="111">
        <v>2174</v>
      </c>
      <c r="G137" s="111"/>
      <c r="H137" s="111"/>
      <c r="I137" s="249">
        <f t="shared" ca="1" si="2"/>
        <v>0</v>
      </c>
    </row>
    <row r="138" spans="1:9" ht="20.100000000000001" customHeight="1">
      <c r="A138" s="156" t="s">
        <v>10037</v>
      </c>
      <c r="B138" s="110" t="s">
        <v>10038</v>
      </c>
      <c r="C138" s="249">
        <f>VLOOKUP(A138,[1]表二!$A$6:$E$222,5,0)</f>
        <v>2399</v>
      </c>
      <c r="D138" s="111">
        <v>2399</v>
      </c>
      <c r="E138" s="111"/>
      <c r="F138" s="111"/>
      <c r="G138" s="111"/>
      <c r="H138" s="111"/>
      <c r="I138" s="249">
        <f t="shared" ca="1" si="2"/>
        <v>0</v>
      </c>
    </row>
    <row r="139" spans="1:9" ht="20.100000000000001" customHeight="1">
      <c r="A139" s="156" t="s">
        <v>10039</v>
      </c>
      <c r="B139" s="110" t="s">
        <v>10040</v>
      </c>
      <c r="C139" s="249">
        <f>VLOOKUP(A139,[1]表二!$A$6:$E$222,5,0)</f>
        <v>0</v>
      </c>
      <c r="D139" s="111"/>
      <c r="E139" s="111"/>
      <c r="F139" s="111"/>
      <c r="G139" s="111"/>
      <c r="H139" s="111"/>
      <c r="I139" s="249">
        <f t="shared" ca="1" si="2"/>
        <v>0</v>
      </c>
    </row>
    <row r="140" spans="1:9" ht="20.100000000000001" customHeight="1">
      <c r="A140" s="156" t="s">
        <v>10041</v>
      </c>
      <c r="B140" s="110" t="s">
        <v>10042</v>
      </c>
      <c r="C140" s="249">
        <f>VLOOKUP(A140,[1]表二!$A$6:$E$222,5,0)</f>
        <v>100</v>
      </c>
      <c r="D140" s="111"/>
      <c r="E140" s="111"/>
      <c r="F140" s="111">
        <v>100</v>
      </c>
      <c r="G140" s="111"/>
      <c r="H140" s="111"/>
      <c r="I140" s="249">
        <f t="shared" ca="1" si="2"/>
        <v>0</v>
      </c>
    </row>
    <row r="141" spans="1:9" ht="20.100000000000001" customHeight="1">
      <c r="A141" s="156" t="s">
        <v>10045</v>
      </c>
      <c r="B141" s="110" t="s">
        <v>10046</v>
      </c>
      <c r="C141" s="249">
        <f>VLOOKUP(A141,[1]表二!$A$6:$E$222,5,0)</f>
        <v>16799</v>
      </c>
      <c r="D141" s="111">
        <v>3145</v>
      </c>
      <c r="E141" s="111"/>
      <c r="F141" s="111">
        <v>13654</v>
      </c>
      <c r="G141" s="111"/>
      <c r="H141" s="111"/>
      <c r="I141" s="249">
        <f t="shared" ca="1" si="2"/>
        <v>0</v>
      </c>
    </row>
    <row r="142" spans="1:9" ht="20.100000000000001" customHeight="1">
      <c r="A142" s="156" t="s">
        <v>10047</v>
      </c>
      <c r="B142" s="110" t="s">
        <v>10048</v>
      </c>
      <c r="C142" s="249">
        <f>VLOOKUP(A142,[1]表二!$A$6:$E$222,5,0)</f>
        <v>1778</v>
      </c>
      <c r="D142" s="111">
        <v>1681</v>
      </c>
      <c r="E142" s="111"/>
      <c r="F142" s="111">
        <v>97</v>
      </c>
      <c r="G142" s="111"/>
      <c r="H142" s="111"/>
      <c r="I142" s="249">
        <f t="shared" ca="1" si="2"/>
        <v>0</v>
      </c>
    </row>
    <row r="143" spans="1:9" ht="20.100000000000001" customHeight="1">
      <c r="A143" s="156" t="s">
        <v>10049</v>
      </c>
      <c r="B143" s="110" t="s">
        <v>10050</v>
      </c>
      <c r="C143" s="249">
        <f>VLOOKUP(A143,[1]表二!$A$6:$E$222,5,0)</f>
        <v>11339</v>
      </c>
      <c r="D143" s="111">
        <v>1895</v>
      </c>
      <c r="E143" s="111">
        <v>500</v>
      </c>
      <c r="F143" s="111">
        <v>8944</v>
      </c>
      <c r="G143" s="111"/>
      <c r="H143" s="111"/>
      <c r="I143" s="249">
        <f t="shared" ca="1" si="2"/>
        <v>0</v>
      </c>
    </row>
    <row r="144" spans="1:9" ht="20.100000000000001" customHeight="1">
      <c r="A144" s="156" t="s">
        <v>10051</v>
      </c>
      <c r="B144" s="110" t="s">
        <v>10052</v>
      </c>
      <c r="C144" s="249">
        <f>VLOOKUP(A144,[1]表二!$A$6:$E$222,5,0)</f>
        <v>7260</v>
      </c>
      <c r="D144" s="111">
        <v>7260</v>
      </c>
      <c r="E144" s="111"/>
      <c r="F144" s="111"/>
      <c r="G144" s="111"/>
      <c r="H144" s="111"/>
      <c r="I144" s="249">
        <f t="shared" ca="1" si="2"/>
        <v>0</v>
      </c>
    </row>
    <row r="145" spans="1:9" ht="20.100000000000001" customHeight="1">
      <c r="A145" s="156" t="s">
        <v>10053</v>
      </c>
      <c r="B145" s="110" t="s">
        <v>10054</v>
      </c>
      <c r="C145" s="249">
        <f>VLOOKUP(A145,[1]表二!$A$6:$E$222,5,0)</f>
        <v>2402</v>
      </c>
      <c r="D145" s="111">
        <v>1487</v>
      </c>
      <c r="E145" s="111">
        <v>573</v>
      </c>
      <c r="F145" s="111">
        <v>342</v>
      </c>
      <c r="G145" s="111"/>
      <c r="H145" s="111"/>
      <c r="I145" s="249">
        <f t="shared" ca="1" si="2"/>
        <v>0</v>
      </c>
    </row>
    <row r="146" spans="1:9" ht="20.100000000000001" customHeight="1">
      <c r="A146" s="156" t="s">
        <v>10055</v>
      </c>
      <c r="B146" s="110" t="s">
        <v>10056</v>
      </c>
      <c r="C146" s="249">
        <f>VLOOKUP(A146,[1]表二!$A$6:$E$222,5,0)</f>
        <v>739</v>
      </c>
      <c r="D146" s="111">
        <v>530</v>
      </c>
      <c r="E146" s="111">
        <v>91</v>
      </c>
      <c r="F146" s="111">
        <v>118</v>
      </c>
      <c r="G146" s="111"/>
      <c r="H146" s="111"/>
      <c r="I146" s="249">
        <f t="shared" ca="1" si="2"/>
        <v>0</v>
      </c>
    </row>
    <row r="147" spans="1:9" ht="20.100000000000001" customHeight="1">
      <c r="A147" s="156" t="s">
        <v>10057</v>
      </c>
      <c r="B147" s="110" t="s">
        <v>10058</v>
      </c>
      <c r="C147" s="249">
        <f>VLOOKUP(A147,[1]表二!$A$6:$E$222,5,0)</f>
        <v>1017</v>
      </c>
      <c r="D147" s="111">
        <v>1017</v>
      </c>
      <c r="E147" s="111"/>
      <c r="F147" s="111"/>
      <c r="G147" s="111"/>
      <c r="H147" s="111"/>
      <c r="I147" s="249">
        <f t="shared" ca="1" si="2"/>
        <v>0</v>
      </c>
    </row>
    <row r="148" spans="1:9" ht="20.100000000000001" customHeight="1">
      <c r="A148" s="156" t="s">
        <v>10059</v>
      </c>
      <c r="B148" s="110" t="s">
        <v>10060</v>
      </c>
      <c r="C148" s="249">
        <f>VLOOKUP(A148,[1]表二!$A$6:$E$222,5,0)</f>
        <v>100</v>
      </c>
      <c r="D148" s="111">
        <v>25</v>
      </c>
      <c r="E148" s="111"/>
      <c r="F148" s="111">
        <v>75</v>
      </c>
      <c r="G148" s="111"/>
      <c r="H148" s="111"/>
      <c r="I148" s="249">
        <f t="shared" ca="1" si="2"/>
        <v>0</v>
      </c>
    </row>
    <row r="149" spans="1:9" ht="20.100000000000001" customHeight="1">
      <c r="A149" s="156" t="s">
        <v>10063</v>
      </c>
      <c r="B149" s="110" t="s">
        <v>10064</v>
      </c>
      <c r="C149" s="249">
        <f>VLOOKUP(A149,[1]表二!$A$6:$E$222,5,0)</f>
        <v>55900</v>
      </c>
      <c r="D149" s="111">
        <v>5552</v>
      </c>
      <c r="E149" s="111">
        <v>60</v>
      </c>
      <c r="F149" s="111">
        <v>50288</v>
      </c>
      <c r="G149" s="111"/>
      <c r="H149" s="111"/>
      <c r="I149" s="249">
        <f t="shared" ca="1" si="2"/>
        <v>0</v>
      </c>
    </row>
    <row r="150" spans="1:9" ht="20.100000000000001" customHeight="1">
      <c r="A150" s="156" t="s">
        <v>10065</v>
      </c>
      <c r="B150" s="110" t="s">
        <v>10066</v>
      </c>
      <c r="C150" s="249">
        <f>VLOOKUP(A150,[1]表二!$A$6:$E$222,5,0)</f>
        <v>10</v>
      </c>
      <c r="D150" s="111">
        <v>10</v>
      </c>
      <c r="E150" s="111"/>
      <c r="F150" s="111"/>
      <c r="G150" s="111"/>
      <c r="H150" s="111"/>
      <c r="I150" s="249">
        <f t="shared" ca="1" si="2"/>
        <v>0</v>
      </c>
    </row>
    <row r="151" spans="1:9" ht="20.100000000000001" customHeight="1">
      <c r="A151" s="156" t="s">
        <v>10067</v>
      </c>
      <c r="B151" s="110" t="s">
        <v>10068</v>
      </c>
      <c r="C151" s="249">
        <f>VLOOKUP(A151,[1]表二!$A$6:$E$222,5,0)</f>
        <v>0</v>
      </c>
      <c r="D151" s="111"/>
      <c r="E151" s="111"/>
      <c r="F151" s="111"/>
      <c r="G151" s="111"/>
      <c r="H151" s="111"/>
      <c r="I151" s="249">
        <f t="shared" ca="1" si="2"/>
        <v>0</v>
      </c>
    </row>
    <row r="152" spans="1:9" ht="20.100000000000001" customHeight="1">
      <c r="A152" s="156" t="s">
        <v>10069</v>
      </c>
      <c r="B152" s="110" t="s">
        <v>10070</v>
      </c>
      <c r="C152" s="249">
        <f>VLOOKUP(A152,[1]表二!$A$6:$E$222,5,0)</f>
        <v>0</v>
      </c>
      <c r="D152" s="111"/>
      <c r="E152" s="111"/>
      <c r="F152" s="111"/>
      <c r="G152" s="111"/>
      <c r="H152" s="111"/>
      <c r="I152" s="249">
        <f t="shared" ca="1" si="2"/>
        <v>0</v>
      </c>
    </row>
    <row r="153" spans="1:9" ht="20.100000000000001" customHeight="1">
      <c r="A153" s="156" t="s">
        <v>10071</v>
      </c>
      <c r="B153" s="110" t="s">
        <v>10072</v>
      </c>
      <c r="C153" s="249">
        <f>VLOOKUP(A153,[1]表二!$A$6:$E$222,5,0)</f>
        <v>2915</v>
      </c>
      <c r="D153" s="111">
        <v>442</v>
      </c>
      <c r="E153" s="111"/>
      <c r="F153" s="111">
        <v>2473</v>
      </c>
      <c r="G153" s="111"/>
      <c r="H153" s="111"/>
      <c r="I153" s="249">
        <f t="shared" ca="1" si="2"/>
        <v>0</v>
      </c>
    </row>
    <row r="154" spans="1:9" ht="20.100000000000001" customHeight="1">
      <c r="A154" s="156" t="s">
        <v>10075</v>
      </c>
      <c r="B154" s="110" t="s">
        <v>10076</v>
      </c>
      <c r="C154" s="249">
        <f>VLOOKUP(A154,[1]表二!$A$6:$E$222,5,0)</f>
        <v>0</v>
      </c>
      <c r="D154" s="111"/>
      <c r="E154" s="111"/>
      <c r="F154" s="111"/>
      <c r="G154" s="111"/>
      <c r="H154" s="111"/>
      <c r="I154" s="249">
        <f t="shared" ca="1" si="2"/>
        <v>0</v>
      </c>
    </row>
    <row r="155" spans="1:9" ht="20.100000000000001" customHeight="1">
      <c r="A155" s="156" t="s">
        <v>10077</v>
      </c>
      <c r="B155" s="110" t="s">
        <v>10078</v>
      </c>
      <c r="C155" s="249">
        <f>VLOOKUP(A155,[1]表二!$A$6:$E$222,5,0)</f>
        <v>0</v>
      </c>
      <c r="D155" s="111"/>
      <c r="E155" s="111"/>
      <c r="F155" s="111"/>
      <c r="G155" s="111"/>
      <c r="H155" s="111"/>
      <c r="I155" s="249">
        <f t="shared" ca="1" si="2"/>
        <v>0</v>
      </c>
    </row>
    <row r="156" spans="1:9" ht="20.100000000000001" customHeight="1">
      <c r="A156" s="156" t="s">
        <v>10079</v>
      </c>
      <c r="B156" s="110" t="s">
        <v>10080</v>
      </c>
      <c r="C156" s="249">
        <f>VLOOKUP(A156,[1]表二!$A$6:$E$222,5,0)</f>
        <v>0</v>
      </c>
      <c r="D156" s="111"/>
      <c r="E156" s="111"/>
      <c r="F156" s="111"/>
      <c r="G156" s="111"/>
      <c r="H156" s="111"/>
      <c r="I156" s="249">
        <f t="shared" ca="1" si="2"/>
        <v>0</v>
      </c>
    </row>
    <row r="157" spans="1:9" ht="20.100000000000001" customHeight="1">
      <c r="A157" s="156" t="s">
        <v>10081</v>
      </c>
      <c r="B157" s="110" t="s">
        <v>13573</v>
      </c>
      <c r="C157" s="249">
        <f>VLOOKUP(A157,[1]表二!$A$6:$E$222,5,0)</f>
        <v>2.4</v>
      </c>
      <c r="D157" s="111">
        <v>2.4</v>
      </c>
      <c r="E157" s="111"/>
      <c r="F157" s="111"/>
      <c r="G157" s="111"/>
      <c r="H157" s="111"/>
      <c r="I157" s="249">
        <f t="shared" ca="1" si="2"/>
        <v>0</v>
      </c>
    </row>
    <row r="158" spans="1:9" ht="20.100000000000001" customHeight="1">
      <c r="A158" s="156" t="s">
        <v>10082</v>
      </c>
      <c r="B158" s="110" t="s">
        <v>10083</v>
      </c>
      <c r="C158" s="249">
        <f>VLOOKUP(A158,[1]表二!$A$6:$E$222,5,0)</f>
        <v>0</v>
      </c>
      <c r="D158" s="111"/>
      <c r="E158" s="111"/>
      <c r="F158" s="111"/>
      <c r="G158" s="111"/>
      <c r="H158" s="111"/>
      <c r="I158" s="249">
        <f t="shared" ca="1" si="2"/>
        <v>0</v>
      </c>
    </row>
    <row r="159" spans="1:9" ht="20.100000000000001" customHeight="1">
      <c r="A159" s="156" t="s">
        <v>10084</v>
      </c>
      <c r="B159" s="110" t="s">
        <v>10085</v>
      </c>
      <c r="C159" s="249">
        <f>VLOOKUP(A159,[1]表二!$A$6:$E$222,5,0)</f>
        <v>0</v>
      </c>
      <c r="D159" s="111"/>
      <c r="E159" s="111"/>
      <c r="F159" s="111"/>
      <c r="G159" s="111"/>
      <c r="H159" s="111"/>
      <c r="I159" s="249">
        <f t="shared" ca="1" si="2"/>
        <v>0</v>
      </c>
    </row>
    <row r="160" spans="1:9" ht="20.100000000000001" customHeight="1">
      <c r="A160" s="156" t="s">
        <v>10086</v>
      </c>
      <c r="B160" s="110" t="s">
        <v>10087</v>
      </c>
      <c r="C160" s="249">
        <f>VLOOKUP(A160,[1]表二!$A$6:$E$222,5,0)</f>
        <v>0</v>
      </c>
      <c r="D160" s="111"/>
      <c r="E160" s="111"/>
      <c r="F160" s="111"/>
      <c r="G160" s="111"/>
      <c r="H160" s="111"/>
      <c r="I160" s="249">
        <f t="shared" ca="1" si="2"/>
        <v>0</v>
      </c>
    </row>
    <row r="161" spans="1:9" ht="20.100000000000001" customHeight="1">
      <c r="A161" s="156" t="s">
        <v>10090</v>
      </c>
      <c r="B161" s="110" t="s">
        <v>10091</v>
      </c>
      <c r="C161" s="249">
        <f>VLOOKUP(A161,[1]表二!$A$6:$E$222,5,0)</f>
        <v>166</v>
      </c>
      <c r="D161" s="111">
        <v>74</v>
      </c>
      <c r="E161" s="111"/>
      <c r="F161" s="111">
        <v>92</v>
      </c>
      <c r="G161" s="111"/>
      <c r="H161" s="111"/>
      <c r="I161" s="249">
        <f t="shared" ca="1" si="2"/>
        <v>0</v>
      </c>
    </row>
    <row r="162" spans="1:9" ht="20.100000000000001" customHeight="1">
      <c r="A162" s="156" t="s">
        <v>10092</v>
      </c>
      <c r="B162" s="110" t="s">
        <v>10093</v>
      </c>
      <c r="C162" s="249">
        <f>VLOOKUP(A162,[1]表二!$A$6:$E$222,5,0)</f>
        <v>40</v>
      </c>
      <c r="D162" s="111">
        <v>0</v>
      </c>
      <c r="E162" s="111"/>
      <c r="F162" s="111">
        <v>40</v>
      </c>
      <c r="G162" s="111"/>
      <c r="H162" s="111"/>
      <c r="I162" s="249">
        <f t="shared" ca="1" si="2"/>
        <v>0</v>
      </c>
    </row>
    <row r="163" spans="1:9" ht="20.100000000000001" customHeight="1">
      <c r="A163" s="156" t="s">
        <v>10094</v>
      </c>
      <c r="B163" s="110" t="s">
        <v>10095</v>
      </c>
      <c r="C163" s="249">
        <f>VLOOKUP(A163,[1]表二!$A$6:$E$222,5,0)</f>
        <v>34</v>
      </c>
      <c r="D163" s="111"/>
      <c r="E163" s="111"/>
      <c r="F163" s="111">
        <v>34</v>
      </c>
      <c r="G163" s="111"/>
      <c r="H163" s="111"/>
      <c r="I163" s="249">
        <f t="shared" ca="1" si="2"/>
        <v>0</v>
      </c>
    </row>
    <row r="164" spans="1:9" ht="20.100000000000001" customHeight="1">
      <c r="A164" s="156" t="s">
        <v>10098</v>
      </c>
      <c r="B164" s="110" t="s">
        <v>10099</v>
      </c>
      <c r="C164" s="249">
        <f>VLOOKUP(A164,[1]表二!$A$6:$E$222,5,0)</f>
        <v>0</v>
      </c>
      <c r="D164" s="111"/>
      <c r="E164" s="111"/>
      <c r="F164" s="111"/>
      <c r="G164" s="111"/>
      <c r="H164" s="111"/>
      <c r="I164" s="249">
        <f t="shared" ca="1" si="2"/>
        <v>0</v>
      </c>
    </row>
    <row r="165" spans="1:9" ht="20.100000000000001" customHeight="1">
      <c r="A165" s="156" t="s">
        <v>10100</v>
      </c>
      <c r="B165" s="110" t="s">
        <v>10101</v>
      </c>
      <c r="C165" s="249">
        <f>VLOOKUP(A165,[1]表二!$A$6:$E$222,5,0)</f>
        <v>0</v>
      </c>
      <c r="D165" s="111"/>
      <c r="E165" s="111"/>
      <c r="F165" s="111"/>
      <c r="G165" s="111"/>
      <c r="H165" s="111"/>
      <c r="I165" s="249">
        <f t="shared" ca="1" si="2"/>
        <v>0</v>
      </c>
    </row>
    <row r="166" spans="1:9" ht="20.100000000000001" customHeight="1">
      <c r="A166" s="150" t="s">
        <v>10102</v>
      </c>
      <c r="B166" s="110" t="s">
        <v>10103</v>
      </c>
      <c r="C166" s="249">
        <f>VLOOKUP(A166,[1]表二!$A$6:$E$222,5,0)</f>
        <v>0</v>
      </c>
      <c r="D166" s="111"/>
      <c r="E166" s="111"/>
      <c r="F166" s="111"/>
      <c r="G166" s="111"/>
      <c r="H166" s="111"/>
      <c r="I166" s="249">
        <f t="shared" ca="1" si="2"/>
        <v>0</v>
      </c>
    </row>
    <row r="167" spans="1:9" ht="20.100000000000001" customHeight="1">
      <c r="A167" s="156" t="s">
        <v>58</v>
      </c>
      <c r="B167" s="110" t="s">
        <v>10104</v>
      </c>
      <c r="C167" s="249">
        <f>VLOOKUP(A167,[1]表二!$A$6:$E$222,5,0)</f>
        <v>0</v>
      </c>
      <c r="D167" s="111"/>
      <c r="E167" s="111"/>
      <c r="F167" s="111"/>
      <c r="G167" s="111"/>
      <c r="H167" s="111"/>
      <c r="I167" s="249">
        <f t="shared" ca="1" si="2"/>
        <v>0</v>
      </c>
    </row>
    <row r="168" spans="1:9" ht="20.100000000000001" customHeight="1">
      <c r="A168" s="156" t="s">
        <v>10105</v>
      </c>
      <c r="B168" s="110" t="s">
        <v>10106</v>
      </c>
      <c r="C168" s="249">
        <f>VLOOKUP(A168,[1]表二!$A$6:$E$222,5,0)</f>
        <v>0</v>
      </c>
      <c r="D168" s="111"/>
      <c r="E168" s="111"/>
      <c r="F168" s="111"/>
      <c r="G168" s="111"/>
      <c r="H168" s="111"/>
      <c r="I168" s="249">
        <f t="shared" ca="1" si="2"/>
        <v>0</v>
      </c>
    </row>
    <row r="169" spans="1:9" ht="20.100000000000001" customHeight="1">
      <c r="A169" s="156" t="s">
        <v>10109</v>
      </c>
      <c r="B169" s="110" t="s">
        <v>10110</v>
      </c>
      <c r="C169" s="249">
        <f>VLOOKUP(A169,[1]表二!$A$6:$E$222,5,0)</f>
        <v>0</v>
      </c>
      <c r="D169" s="111"/>
      <c r="E169" s="111"/>
      <c r="F169" s="111"/>
      <c r="G169" s="111"/>
      <c r="H169" s="111"/>
      <c r="I169" s="249">
        <f t="shared" ca="1" si="2"/>
        <v>0</v>
      </c>
    </row>
    <row r="170" spans="1:9" ht="20.100000000000001" customHeight="1">
      <c r="A170" s="156" t="s">
        <v>10111</v>
      </c>
      <c r="B170" s="110" t="s">
        <v>10112</v>
      </c>
      <c r="C170" s="249">
        <f>VLOOKUP(A170,[1]表二!$A$6:$E$222,5,0)</f>
        <v>0</v>
      </c>
      <c r="D170" s="111"/>
      <c r="E170" s="111"/>
      <c r="F170" s="111"/>
      <c r="G170" s="111"/>
      <c r="H170" s="111"/>
      <c r="I170" s="249">
        <f t="shared" ca="1" si="2"/>
        <v>0</v>
      </c>
    </row>
    <row r="171" spans="1:9" ht="20.100000000000001" customHeight="1">
      <c r="A171" s="156" t="s">
        <v>10113</v>
      </c>
      <c r="B171" s="110" t="s">
        <v>10114</v>
      </c>
      <c r="C171" s="249">
        <f>VLOOKUP(A171,[1]表二!$A$6:$E$222,5,0)</f>
        <v>0</v>
      </c>
      <c r="D171" s="111"/>
      <c r="E171" s="111"/>
      <c r="F171" s="111"/>
      <c r="G171" s="111"/>
      <c r="H171" s="111"/>
      <c r="I171" s="249">
        <f t="shared" ca="1" si="2"/>
        <v>0</v>
      </c>
    </row>
    <row r="172" spans="1:9" ht="20.100000000000001" customHeight="1">
      <c r="A172" s="156" t="s">
        <v>10115</v>
      </c>
      <c r="B172" s="110" t="s">
        <v>10116</v>
      </c>
      <c r="C172" s="249">
        <f>VLOOKUP(A172,[1]表二!$A$6:$E$222,5,0)</f>
        <v>0</v>
      </c>
      <c r="D172" s="111"/>
      <c r="E172" s="111"/>
      <c r="F172" s="111"/>
      <c r="G172" s="111"/>
      <c r="H172" s="111"/>
      <c r="I172" s="249">
        <f t="shared" ca="1" si="2"/>
        <v>0</v>
      </c>
    </row>
    <row r="173" spans="1:9" ht="20.100000000000001" customHeight="1">
      <c r="A173" s="156" t="s">
        <v>10117</v>
      </c>
      <c r="B173" s="110" t="s">
        <v>10118</v>
      </c>
      <c r="C173" s="249">
        <f>VLOOKUP(A173,[1]表二!$A$6:$E$222,5,0)</f>
        <v>0</v>
      </c>
      <c r="D173" s="111"/>
      <c r="E173" s="111"/>
      <c r="F173" s="111"/>
      <c r="G173" s="111"/>
      <c r="H173" s="111"/>
      <c r="I173" s="249">
        <f t="shared" ca="1" si="2"/>
        <v>0</v>
      </c>
    </row>
    <row r="174" spans="1:9" ht="20.100000000000001" customHeight="1">
      <c r="A174" s="156" t="s">
        <v>10119</v>
      </c>
      <c r="B174" s="110" t="s">
        <v>10046</v>
      </c>
      <c r="C174" s="249">
        <f>VLOOKUP(A174,[1]表二!$A$6:$E$222,5,0)</f>
        <v>0</v>
      </c>
      <c r="D174" s="111"/>
      <c r="E174" s="111"/>
      <c r="F174" s="111"/>
      <c r="G174" s="111"/>
      <c r="H174" s="111"/>
      <c r="I174" s="249">
        <f t="shared" ca="1" si="2"/>
        <v>0</v>
      </c>
    </row>
    <row r="175" spans="1:9" ht="20.100000000000001" customHeight="1">
      <c r="A175" s="156" t="s">
        <v>10120</v>
      </c>
      <c r="B175" s="110" t="s">
        <v>10121</v>
      </c>
      <c r="C175" s="249">
        <f>VLOOKUP(A175,[1]表二!$A$6:$E$222,5,0)</f>
        <v>0</v>
      </c>
      <c r="D175" s="111"/>
      <c r="E175" s="111"/>
      <c r="F175" s="111"/>
      <c r="G175" s="111"/>
      <c r="H175" s="111"/>
      <c r="I175" s="249">
        <f t="shared" ca="1" si="2"/>
        <v>0</v>
      </c>
    </row>
    <row r="176" spans="1:9" ht="20.100000000000001" customHeight="1">
      <c r="A176" s="156" t="s">
        <v>10122</v>
      </c>
      <c r="B176" s="110" t="s">
        <v>10123</v>
      </c>
      <c r="C176" s="249">
        <f>VLOOKUP(A176,[1]表二!$A$6:$E$222,5,0)</f>
        <v>0</v>
      </c>
      <c r="D176" s="111"/>
      <c r="E176" s="111"/>
      <c r="F176" s="111"/>
      <c r="G176" s="111"/>
      <c r="H176" s="111"/>
      <c r="I176" s="249">
        <f t="shared" ca="1" si="2"/>
        <v>0</v>
      </c>
    </row>
    <row r="177" spans="1:9" ht="20.100000000000001" customHeight="1">
      <c r="A177" s="156" t="s">
        <v>10124</v>
      </c>
      <c r="B177" s="110" t="s">
        <v>10125</v>
      </c>
      <c r="C177" s="249">
        <f>VLOOKUP(A177,[1]表二!$A$6:$E$222,5,0)</f>
        <v>0</v>
      </c>
      <c r="D177" s="111"/>
      <c r="E177" s="111"/>
      <c r="F177" s="111"/>
      <c r="G177" s="111"/>
      <c r="H177" s="111"/>
      <c r="I177" s="249">
        <f t="shared" ca="1" si="2"/>
        <v>0</v>
      </c>
    </row>
    <row r="178" spans="1:9" ht="20.100000000000001" customHeight="1">
      <c r="A178" s="156" t="s">
        <v>10128</v>
      </c>
      <c r="B178" s="110" t="s">
        <v>10129</v>
      </c>
      <c r="C178" s="249">
        <f>VLOOKUP(A178,[1]表二!$A$6:$E$222,5,0)</f>
        <v>2844</v>
      </c>
      <c r="D178" s="111">
        <v>1512</v>
      </c>
      <c r="E178" s="111">
        <v>1332</v>
      </c>
      <c r="F178" s="111"/>
      <c r="G178" s="111"/>
      <c r="H178" s="111"/>
      <c r="I178" s="249">
        <f t="shared" ca="1" si="2"/>
        <v>0</v>
      </c>
    </row>
    <row r="179" spans="1:9" ht="20.100000000000001" customHeight="1">
      <c r="A179" s="156" t="s">
        <v>10130</v>
      </c>
      <c r="B179" s="110" t="s">
        <v>10131</v>
      </c>
      <c r="C179" s="249">
        <f>VLOOKUP(A179,[1]表二!$A$6:$E$222,5,0)</f>
        <v>0</v>
      </c>
      <c r="D179" s="111"/>
      <c r="E179" s="111"/>
      <c r="F179" s="111"/>
      <c r="G179" s="111"/>
      <c r="H179" s="111"/>
      <c r="I179" s="249">
        <f t="shared" ca="1" si="2"/>
        <v>0</v>
      </c>
    </row>
    <row r="180" spans="1:9" ht="20.100000000000001" customHeight="1">
      <c r="A180" s="156" t="s">
        <v>10132</v>
      </c>
      <c r="B180" s="110" t="s">
        <v>10133</v>
      </c>
      <c r="C180" s="249">
        <f>VLOOKUP(A180,[1]表二!$A$6:$E$222,5,0)</f>
        <v>34</v>
      </c>
      <c r="D180" s="111">
        <v>34</v>
      </c>
      <c r="E180" s="111"/>
      <c r="F180" s="111"/>
      <c r="G180" s="111"/>
      <c r="H180" s="111"/>
      <c r="I180" s="249">
        <f t="shared" ca="1" si="2"/>
        <v>0</v>
      </c>
    </row>
    <row r="181" spans="1:9" ht="20.100000000000001" customHeight="1">
      <c r="A181" s="156" t="s">
        <v>10136</v>
      </c>
      <c r="B181" s="110" t="s">
        <v>10137</v>
      </c>
      <c r="C181" s="249">
        <f>VLOOKUP(A181,[1]表二!$A$6:$E$222,5,0)</f>
        <v>620</v>
      </c>
      <c r="D181" s="111">
        <v>620</v>
      </c>
      <c r="E181" s="111"/>
      <c r="F181" s="111"/>
      <c r="G181" s="111"/>
      <c r="H181" s="111"/>
      <c r="I181" s="249">
        <f t="shared" ca="1" si="2"/>
        <v>0</v>
      </c>
    </row>
    <row r="182" spans="1:9" ht="20.100000000000001" customHeight="1">
      <c r="A182" s="156" t="s">
        <v>10138</v>
      </c>
      <c r="B182" s="110" t="s">
        <v>10139</v>
      </c>
      <c r="C182" s="249">
        <f>VLOOKUP(A182,[1]表二!$A$6:$E$222,5,0)</f>
        <v>0</v>
      </c>
      <c r="D182" s="111"/>
      <c r="E182" s="111"/>
      <c r="F182" s="111"/>
      <c r="G182" s="111"/>
      <c r="H182" s="111"/>
      <c r="I182" s="249">
        <f t="shared" ca="1" si="2"/>
        <v>0</v>
      </c>
    </row>
    <row r="183" spans="1:9" ht="20.100000000000001" customHeight="1">
      <c r="A183" s="156" t="s">
        <v>10140</v>
      </c>
      <c r="B183" s="110" t="s">
        <v>10141</v>
      </c>
      <c r="C183" s="249">
        <f>VLOOKUP(A183,[1]表二!$A$6:$E$222,5,0)</f>
        <v>5</v>
      </c>
      <c r="D183" s="111">
        <v>5</v>
      </c>
      <c r="E183" s="111"/>
      <c r="F183" s="111"/>
      <c r="G183" s="111"/>
      <c r="H183" s="111"/>
      <c r="I183" s="249">
        <f t="shared" ca="1" si="2"/>
        <v>0</v>
      </c>
    </row>
    <row r="184" spans="1:9" ht="20.100000000000001" customHeight="1">
      <c r="A184" s="156" t="s">
        <v>10144</v>
      </c>
      <c r="B184" s="110" t="s">
        <v>10145</v>
      </c>
      <c r="C184" s="249">
        <f>VLOOKUP(A184,[1]表二!$A$6:$E$222,5,0)</f>
        <v>78</v>
      </c>
      <c r="D184" s="111">
        <v>78</v>
      </c>
      <c r="E184" s="111"/>
      <c r="F184" s="111"/>
      <c r="G184" s="111"/>
      <c r="H184" s="111"/>
      <c r="I184" s="249">
        <f t="shared" ca="1" si="2"/>
        <v>0</v>
      </c>
    </row>
    <row r="185" spans="1:9" ht="20.100000000000001" customHeight="1">
      <c r="A185" s="156" t="s">
        <v>10146</v>
      </c>
      <c r="B185" s="110" t="s">
        <v>10147</v>
      </c>
      <c r="C185" s="249">
        <f>VLOOKUP(A185,[1]表二!$A$6:$E$222,5,0)</f>
        <v>12</v>
      </c>
      <c r="D185" s="111"/>
      <c r="E185" s="111"/>
      <c r="F185" s="111">
        <v>12</v>
      </c>
      <c r="G185" s="111"/>
      <c r="H185" s="111"/>
      <c r="I185" s="249">
        <f t="shared" ca="1" si="2"/>
        <v>0</v>
      </c>
    </row>
    <row r="186" spans="1:9" ht="20.100000000000001" customHeight="1">
      <c r="A186" s="156" t="s">
        <v>10148</v>
      </c>
      <c r="B186" s="110" t="s">
        <v>10149</v>
      </c>
      <c r="C186" s="249">
        <f>VLOOKUP(A186,[1]表二!$A$6:$E$222,5,0)</f>
        <v>8</v>
      </c>
      <c r="D186" s="242">
        <v>8</v>
      </c>
      <c r="E186" s="111"/>
      <c r="F186" s="111"/>
      <c r="G186" s="111"/>
      <c r="H186" s="111"/>
      <c r="I186" s="249">
        <f t="shared" ca="1" si="2"/>
        <v>0</v>
      </c>
    </row>
    <row r="187" spans="1:9" ht="20.100000000000001" customHeight="1">
      <c r="A187" s="156" t="s">
        <v>10150</v>
      </c>
      <c r="B187" s="110" t="s">
        <v>10151</v>
      </c>
      <c r="C187" s="249">
        <f>VLOOKUP(A187,[1]表二!$A$6:$E$222,5,0)</f>
        <v>0</v>
      </c>
      <c r="D187" s="111"/>
      <c r="E187" s="111"/>
      <c r="F187" s="111"/>
      <c r="G187" s="111"/>
      <c r="H187" s="111"/>
      <c r="I187" s="249">
        <f t="shared" ca="1" si="2"/>
        <v>0</v>
      </c>
    </row>
    <row r="188" spans="1:9" ht="20.100000000000001" customHeight="1">
      <c r="A188" s="156" t="s">
        <v>10154</v>
      </c>
      <c r="B188" s="110" t="s">
        <v>10155</v>
      </c>
      <c r="C188" s="249">
        <f>VLOOKUP(A188,[1]表二!$A$6:$E$222,5,0)</f>
        <v>380</v>
      </c>
      <c r="D188" s="111">
        <v>380</v>
      </c>
      <c r="E188" s="111"/>
      <c r="F188" s="111"/>
      <c r="G188" s="111"/>
      <c r="H188" s="111"/>
      <c r="I188" s="249">
        <f t="shared" ca="1" si="2"/>
        <v>0</v>
      </c>
    </row>
    <row r="189" spans="1:9" ht="20.100000000000001" customHeight="1">
      <c r="A189" s="156" t="s">
        <v>10156</v>
      </c>
      <c r="B189" s="110" t="s">
        <v>10157</v>
      </c>
      <c r="C189" s="249">
        <f>VLOOKUP(A189,[1]表二!$A$6:$E$222,5,0)</f>
        <v>762</v>
      </c>
      <c r="D189" s="111">
        <v>762</v>
      </c>
      <c r="E189" s="111"/>
      <c r="F189" s="111"/>
      <c r="G189" s="242"/>
      <c r="H189" s="111"/>
      <c r="I189" s="249">
        <f t="shared" ca="1" si="2"/>
        <v>0</v>
      </c>
    </row>
    <row r="190" spans="1:9" ht="20.100000000000001" customHeight="1">
      <c r="A190" s="156" t="s">
        <v>10158</v>
      </c>
      <c r="B190" s="110" t="s">
        <v>10159</v>
      </c>
      <c r="C190" s="249">
        <f>VLOOKUP(A190,[1]表二!$A$6:$E$222,5,0)</f>
        <v>18</v>
      </c>
      <c r="D190" s="111">
        <v>18</v>
      </c>
      <c r="E190" s="111"/>
      <c r="F190" s="111"/>
      <c r="G190" s="111"/>
      <c r="H190" s="111"/>
      <c r="I190" s="249">
        <f t="shared" ca="1" si="2"/>
        <v>0</v>
      </c>
    </row>
    <row r="191" spans="1:9" ht="20.100000000000001" customHeight="1">
      <c r="A191" s="156" t="s">
        <v>10160</v>
      </c>
      <c r="B191" s="110" t="s">
        <v>10161</v>
      </c>
      <c r="C191" s="249">
        <f>VLOOKUP(A191,[1]表二!$A$6:$E$222,5,0)</f>
        <v>0</v>
      </c>
      <c r="D191" s="111"/>
      <c r="E191" s="111"/>
      <c r="F191" s="111"/>
      <c r="G191" s="111"/>
      <c r="H191" s="111"/>
      <c r="I191" s="249">
        <f t="shared" ca="1" si="2"/>
        <v>0</v>
      </c>
    </row>
    <row r="192" spans="1:9" ht="20.100000000000001" customHeight="1">
      <c r="A192" s="156" t="s">
        <v>10162</v>
      </c>
      <c r="B192" s="110" t="s">
        <v>10163</v>
      </c>
      <c r="C192" s="249">
        <f>VLOOKUP(A192,[1]表二!$A$6:$E$222,5,0)</f>
        <v>268</v>
      </c>
      <c r="D192" s="111">
        <v>29</v>
      </c>
      <c r="E192" s="111"/>
      <c r="F192" s="111">
        <v>239</v>
      </c>
      <c r="G192" s="111"/>
      <c r="H192" s="111"/>
      <c r="I192" s="249">
        <f t="shared" ca="1" si="2"/>
        <v>0</v>
      </c>
    </row>
    <row r="193" spans="1:9" ht="20.100000000000001" customHeight="1">
      <c r="A193" s="208" t="s">
        <v>10164</v>
      </c>
      <c r="B193" s="110" t="s">
        <v>10165</v>
      </c>
      <c r="C193" s="249">
        <f>VLOOKUP(A193,[1]表二!$A$6:$E$222,5,0)</f>
        <v>0</v>
      </c>
      <c r="D193" s="111"/>
      <c r="E193" s="111"/>
      <c r="F193" s="111"/>
      <c r="G193" s="111"/>
      <c r="H193" s="111"/>
      <c r="I193" s="249">
        <f t="shared" ca="1" si="2"/>
        <v>0</v>
      </c>
    </row>
    <row r="194" spans="1:9" ht="20.100000000000001" customHeight="1">
      <c r="A194" s="156" t="s">
        <v>10166</v>
      </c>
      <c r="B194" s="110" t="s">
        <v>10167</v>
      </c>
      <c r="C194" s="249">
        <f>VLOOKUP(A194,[1]表二!$A$6:$E$222,5,0)</f>
        <v>3976</v>
      </c>
      <c r="D194" s="111">
        <v>337</v>
      </c>
      <c r="E194" s="111"/>
      <c r="F194" s="111">
        <v>3639</v>
      </c>
      <c r="G194" s="111"/>
      <c r="H194" s="111"/>
      <c r="I194" s="249">
        <f t="shared" ca="1" si="2"/>
        <v>0</v>
      </c>
    </row>
    <row r="195" spans="1:9" ht="20.100000000000001" customHeight="1">
      <c r="A195" s="156" t="s">
        <v>45</v>
      </c>
      <c r="B195" s="110" t="s">
        <v>10168</v>
      </c>
      <c r="C195" s="249">
        <f>VLOOKUP(A195,[1]表二!$A$6:$E$222,5,0)</f>
        <v>2058</v>
      </c>
      <c r="D195" s="242">
        <v>2058</v>
      </c>
      <c r="E195" s="111"/>
      <c r="F195" s="111"/>
      <c r="G195" s="111"/>
      <c r="H195" s="111"/>
      <c r="I195" s="249">
        <f t="shared" ca="1" si="2"/>
        <v>0</v>
      </c>
    </row>
    <row r="196" spans="1:9" ht="20.100000000000001" customHeight="1">
      <c r="A196" s="156" t="s">
        <v>10170</v>
      </c>
      <c r="B196" s="110" t="s">
        <v>10171</v>
      </c>
      <c r="C196" s="249">
        <f>VLOOKUP(A196,[1]表二!$A$6:$E$222,5,0)</f>
        <v>0</v>
      </c>
      <c r="D196" s="111"/>
      <c r="E196" s="242"/>
      <c r="F196" s="111"/>
      <c r="G196" s="111"/>
      <c r="H196" s="111"/>
      <c r="I196" s="249">
        <f t="shared" ca="1" si="2"/>
        <v>0</v>
      </c>
    </row>
    <row r="197" spans="1:9" ht="20.100000000000001" customHeight="1">
      <c r="A197" s="156" t="s">
        <v>10172</v>
      </c>
      <c r="B197" s="110" t="s">
        <v>10125</v>
      </c>
      <c r="C197" s="249">
        <f>VLOOKUP(A197,[1]表二!$A$6:$E$222,5,0)</f>
        <v>195</v>
      </c>
      <c r="D197" s="111">
        <v>1</v>
      </c>
      <c r="E197" s="111"/>
      <c r="F197" s="242">
        <v>194</v>
      </c>
      <c r="G197" s="111"/>
      <c r="H197" s="111"/>
      <c r="I197" s="249">
        <f t="shared" ca="1" si="2"/>
        <v>0</v>
      </c>
    </row>
    <row r="198" spans="1:9" ht="20.100000000000001" customHeight="1">
      <c r="A198" s="156" t="s">
        <v>10175</v>
      </c>
      <c r="B198" s="110" t="s">
        <v>10176</v>
      </c>
      <c r="C198" s="249">
        <f>VLOOKUP(A198,[1]表二!$A$6:$E$222,5,0)</f>
        <v>9629</v>
      </c>
      <c r="D198" s="111">
        <v>8385</v>
      </c>
      <c r="E198" s="111"/>
      <c r="F198" s="111">
        <v>1244</v>
      </c>
      <c r="G198" s="242"/>
      <c r="H198" s="111"/>
      <c r="I198" s="249">
        <f t="shared" ca="1" si="2"/>
        <v>0</v>
      </c>
    </row>
    <row r="199" spans="1:9" ht="20.100000000000001" customHeight="1">
      <c r="A199" s="156" t="s">
        <v>37</v>
      </c>
      <c r="B199" s="110" t="s">
        <v>10179</v>
      </c>
      <c r="C199" s="249">
        <f>VLOOKUP(A199,[1]表二!$A$6:$E$222,5,0)</f>
        <v>155</v>
      </c>
      <c r="D199" s="111">
        <v>155</v>
      </c>
      <c r="E199" s="111"/>
      <c r="F199" s="111"/>
      <c r="G199" s="111"/>
      <c r="H199" s="242"/>
      <c r="I199" s="249">
        <f t="shared" ca="1" si="2"/>
        <v>0</v>
      </c>
    </row>
    <row r="200" spans="1:9" ht="20.100000000000001" customHeight="1">
      <c r="A200" s="156"/>
      <c r="B200" s="110"/>
      <c r="C200" s="101"/>
      <c r="D200" s="101"/>
      <c r="E200" s="101"/>
      <c r="F200" s="101"/>
      <c r="G200" s="101"/>
      <c r="H200" s="101"/>
      <c r="I200" s="101"/>
    </row>
    <row r="201" spans="1:9" ht="20.100000000000001" customHeight="1">
      <c r="A201" s="156"/>
      <c r="B201" s="110"/>
      <c r="C201" s="101"/>
      <c r="D201" s="101"/>
      <c r="E201" s="101"/>
      <c r="F201" s="101"/>
      <c r="G201" s="101"/>
      <c r="H201" s="101"/>
      <c r="I201" s="101"/>
    </row>
    <row r="202" spans="1:9" ht="20.100000000000001" customHeight="1">
      <c r="A202" s="150" t="s">
        <v>9763</v>
      </c>
      <c r="B202" s="110" t="s">
        <v>9764</v>
      </c>
      <c r="C202" s="249">
        <f>VLOOKUP(A202,[1]表二!$A$6:$E$222,5,0)</f>
        <v>25369</v>
      </c>
      <c r="D202" s="249">
        <f t="shared" ref="D202:H217" si="3">SUMPRODUCT(D$5:D$201*(LEFT($A$5:$A$201,3)=$A202))</f>
        <v>24541</v>
      </c>
      <c r="E202" s="249">
        <f t="shared" si="3"/>
        <v>0</v>
      </c>
      <c r="F202" s="249">
        <f t="shared" si="3"/>
        <v>828</v>
      </c>
      <c r="G202" s="249">
        <f t="shared" si="3"/>
        <v>0</v>
      </c>
      <c r="H202" s="249">
        <f t="shared" si="3"/>
        <v>0</v>
      </c>
      <c r="I202" s="249">
        <f>C202-SUM(D202:H202)</f>
        <v>0</v>
      </c>
    </row>
    <row r="203" spans="1:9" ht="20.100000000000001" customHeight="1">
      <c r="A203" s="156" t="s">
        <v>9819</v>
      </c>
      <c r="B203" s="157" t="s">
        <v>9820</v>
      </c>
      <c r="C203" s="249">
        <f>VLOOKUP(A203,[1]表二!$A$6:$E$222,5,0)</f>
        <v>0</v>
      </c>
      <c r="D203" s="249">
        <f t="shared" si="3"/>
        <v>0</v>
      </c>
      <c r="E203" s="249">
        <f t="shared" si="3"/>
        <v>0</v>
      </c>
      <c r="F203" s="249">
        <f t="shared" si="3"/>
        <v>0</v>
      </c>
      <c r="G203" s="249">
        <f t="shared" si="3"/>
        <v>0</v>
      </c>
      <c r="H203" s="249">
        <f t="shared" si="3"/>
        <v>0</v>
      </c>
      <c r="I203" s="249">
        <f t="shared" ref="I203:I226" si="4">C203-SUM(D203:H203)</f>
        <v>0</v>
      </c>
    </row>
    <row r="204" spans="1:9" ht="20.100000000000001" customHeight="1">
      <c r="A204" s="156" t="s">
        <v>9839</v>
      </c>
      <c r="B204" s="157" t="s">
        <v>9840</v>
      </c>
      <c r="C204" s="249">
        <f>VLOOKUP(A204,[1]表二!$A$6:$E$222,5,0)</f>
        <v>403</v>
      </c>
      <c r="D204" s="249">
        <f t="shared" si="3"/>
        <v>374</v>
      </c>
      <c r="E204" s="249">
        <f t="shared" si="3"/>
        <v>0</v>
      </c>
      <c r="F204" s="249">
        <f t="shared" si="3"/>
        <v>29</v>
      </c>
      <c r="G204" s="249">
        <f t="shared" si="3"/>
        <v>0</v>
      </c>
      <c r="H204" s="249">
        <f t="shared" si="3"/>
        <v>0</v>
      </c>
      <c r="I204" s="249">
        <f t="shared" si="4"/>
        <v>0</v>
      </c>
    </row>
    <row r="205" spans="1:9" ht="20.100000000000001" customHeight="1">
      <c r="A205" s="156" t="s">
        <v>9851</v>
      </c>
      <c r="B205" s="157" t="s">
        <v>9852</v>
      </c>
      <c r="C205" s="249">
        <f>VLOOKUP(A205,[1]表二!$A$6:$E$222,5,0)</f>
        <v>12232</v>
      </c>
      <c r="D205" s="249">
        <f t="shared" si="3"/>
        <v>7849</v>
      </c>
      <c r="E205" s="249">
        <f t="shared" si="3"/>
        <v>0</v>
      </c>
      <c r="F205" s="249">
        <f t="shared" si="3"/>
        <v>4383</v>
      </c>
      <c r="G205" s="249">
        <f t="shared" si="3"/>
        <v>0</v>
      </c>
      <c r="H205" s="249">
        <f t="shared" si="3"/>
        <v>0</v>
      </c>
      <c r="I205" s="249">
        <f t="shared" si="4"/>
        <v>0</v>
      </c>
    </row>
    <row r="206" spans="1:9" ht="20.100000000000001" customHeight="1">
      <c r="A206" s="156" t="s">
        <v>9875</v>
      </c>
      <c r="B206" s="158" t="s">
        <v>9876</v>
      </c>
      <c r="C206" s="249">
        <f>VLOOKUP(A206,[1]表二!$A$6:$E$222,5,0)</f>
        <v>20803</v>
      </c>
      <c r="D206" s="249">
        <f t="shared" si="3"/>
        <v>20000</v>
      </c>
      <c r="E206" s="249">
        <f t="shared" si="3"/>
        <v>0</v>
      </c>
      <c r="F206" s="249">
        <f t="shared" si="3"/>
        <v>803</v>
      </c>
      <c r="G206" s="249">
        <f t="shared" si="3"/>
        <v>0</v>
      </c>
      <c r="H206" s="249">
        <f t="shared" si="3"/>
        <v>0</v>
      </c>
      <c r="I206" s="249">
        <f t="shared" si="4"/>
        <v>0</v>
      </c>
    </row>
    <row r="207" spans="1:9" ht="20.100000000000001" customHeight="1">
      <c r="A207" s="156" t="s">
        <v>9897</v>
      </c>
      <c r="B207" s="158" t="s">
        <v>9898</v>
      </c>
      <c r="C207" s="249">
        <f>VLOOKUP(A207,[1]表二!$A$6:$E$222,5,0)</f>
        <v>267</v>
      </c>
      <c r="D207" s="249">
        <f t="shared" si="3"/>
        <v>266</v>
      </c>
      <c r="E207" s="249">
        <f t="shared" si="3"/>
        <v>0</v>
      </c>
      <c r="F207" s="249">
        <f t="shared" si="3"/>
        <v>1</v>
      </c>
      <c r="G207" s="249">
        <f t="shared" si="3"/>
        <v>0</v>
      </c>
      <c r="H207" s="249">
        <f t="shared" si="3"/>
        <v>0</v>
      </c>
      <c r="I207" s="249">
        <f t="shared" si="4"/>
        <v>0</v>
      </c>
    </row>
    <row r="208" spans="1:9" ht="20.100000000000001" customHeight="1">
      <c r="A208" s="156" t="s">
        <v>9919</v>
      </c>
      <c r="B208" s="157" t="s">
        <v>9920</v>
      </c>
      <c r="C208" s="249">
        <f>VLOOKUP(A208,[1]表二!$A$6:$E$222,5,0)</f>
        <v>5606</v>
      </c>
      <c r="D208" s="249">
        <f t="shared" si="3"/>
        <v>3699</v>
      </c>
      <c r="E208" s="249">
        <f t="shared" si="3"/>
        <v>0</v>
      </c>
      <c r="F208" s="249">
        <f t="shared" si="3"/>
        <v>1907</v>
      </c>
      <c r="G208" s="249">
        <f t="shared" si="3"/>
        <v>0</v>
      </c>
      <c r="H208" s="249">
        <f t="shared" si="3"/>
        <v>0</v>
      </c>
      <c r="I208" s="249">
        <f t="shared" si="4"/>
        <v>0</v>
      </c>
    </row>
    <row r="209" spans="1:230" ht="20.100000000000001" customHeight="1">
      <c r="A209" s="156" t="s">
        <v>46</v>
      </c>
      <c r="B209" s="158" t="s">
        <v>9933</v>
      </c>
      <c r="C209" s="249">
        <f>VLOOKUP(A209,[1]表二!$A$6:$E$222,5,0)</f>
        <v>39369</v>
      </c>
      <c r="D209" s="249">
        <f t="shared" si="3"/>
        <v>35800</v>
      </c>
      <c r="E209" s="249">
        <f t="shared" si="3"/>
        <v>0</v>
      </c>
      <c r="F209" s="249">
        <f t="shared" si="3"/>
        <v>3521</v>
      </c>
      <c r="G209" s="249">
        <f t="shared" si="3"/>
        <v>48</v>
      </c>
      <c r="H209" s="249">
        <f t="shared" si="3"/>
        <v>0</v>
      </c>
      <c r="I209" s="249">
        <f t="shared" si="4"/>
        <v>0</v>
      </c>
    </row>
    <row r="210" spans="1:230" ht="20.100000000000001" customHeight="1">
      <c r="A210" s="156" t="s">
        <v>9974</v>
      </c>
      <c r="B210" s="158" t="s">
        <v>9975</v>
      </c>
      <c r="C210" s="249">
        <f>VLOOKUP(A210,[1]表二!$A$6:$E$222,5,0)</f>
        <v>11064</v>
      </c>
      <c r="D210" s="249">
        <f t="shared" si="3"/>
        <v>10283</v>
      </c>
      <c r="E210" s="249">
        <f t="shared" si="3"/>
        <v>49</v>
      </c>
      <c r="F210" s="249">
        <f t="shared" si="3"/>
        <v>732</v>
      </c>
      <c r="G210" s="249">
        <f t="shared" si="3"/>
        <v>0</v>
      </c>
      <c r="H210" s="249">
        <f t="shared" si="3"/>
        <v>0</v>
      </c>
      <c r="I210" s="249">
        <f t="shared" si="4"/>
        <v>0</v>
      </c>
      <c r="HV210" s="105">
        <v>392</v>
      </c>
    </row>
    <row r="211" spans="1:230" ht="20.100000000000001" customHeight="1">
      <c r="A211" s="156" t="s">
        <v>10000</v>
      </c>
      <c r="B211" s="110" t="s">
        <v>10001</v>
      </c>
      <c r="C211" s="249">
        <f>VLOOKUP(A211,[1]表二!$A$6:$E$222,5,0)</f>
        <v>7713</v>
      </c>
      <c r="D211" s="249">
        <f t="shared" si="3"/>
        <v>3013</v>
      </c>
      <c r="E211" s="249">
        <f t="shared" si="3"/>
        <v>4335</v>
      </c>
      <c r="F211" s="249">
        <f t="shared" si="3"/>
        <v>365</v>
      </c>
      <c r="G211" s="249">
        <f t="shared" si="3"/>
        <v>0</v>
      </c>
      <c r="H211" s="249">
        <f t="shared" si="3"/>
        <v>0</v>
      </c>
      <c r="I211" s="249">
        <f t="shared" si="4"/>
        <v>0</v>
      </c>
    </row>
    <row r="212" spans="1:230" ht="20.100000000000001" customHeight="1">
      <c r="A212" s="156" t="s">
        <v>10029</v>
      </c>
      <c r="B212" s="110" t="s">
        <v>10030</v>
      </c>
      <c r="C212" s="249">
        <f>VLOOKUP(A212,[1]表二!$A$6:$E$222,5,0)</f>
        <v>14272</v>
      </c>
      <c r="D212" s="249">
        <f t="shared" si="3"/>
        <v>11998</v>
      </c>
      <c r="E212" s="249">
        <f t="shared" si="3"/>
        <v>0</v>
      </c>
      <c r="F212" s="249">
        <f t="shared" si="3"/>
        <v>2274</v>
      </c>
      <c r="G212" s="249">
        <f t="shared" si="3"/>
        <v>0</v>
      </c>
      <c r="H212" s="249">
        <f t="shared" si="3"/>
        <v>0</v>
      </c>
      <c r="I212" s="249">
        <f t="shared" si="4"/>
        <v>0</v>
      </c>
    </row>
    <row r="213" spans="1:230" ht="20.100000000000001" customHeight="1">
      <c r="A213" s="156" t="s">
        <v>10043</v>
      </c>
      <c r="B213" s="110" t="s">
        <v>10044</v>
      </c>
      <c r="C213" s="249">
        <f>VLOOKUP(A213,[1]表二!$A$6:$E$222,5,0)</f>
        <v>41434</v>
      </c>
      <c r="D213" s="249">
        <f t="shared" si="3"/>
        <v>17040</v>
      </c>
      <c r="E213" s="249">
        <f t="shared" si="3"/>
        <v>1164</v>
      </c>
      <c r="F213" s="249">
        <f t="shared" si="3"/>
        <v>23230</v>
      </c>
      <c r="G213" s="249">
        <f t="shared" si="3"/>
        <v>0</v>
      </c>
      <c r="H213" s="249">
        <f t="shared" si="3"/>
        <v>0</v>
      </c>
      <c r="I213" s="249">
        <f t="shared" si="4"/>
        <v>0</v>
      </c>
    </row>
    <row r="214" spans="1:230" ht="20.100000000000001" customHeight="1">
      <c r="A214" s="156" t="s">
        <v>10061</v>
      </c>
      <c r="B214" s="110" t="s">
        <v>10062</v>
      </c>
      <c r="C214" s="249">
        <f>VLOOKUP(A214,[1]表二!$A$6:$E$222,5,0)</f>
        <v>58825</v>
      </c>
      <c r="D214" s="249">
        <f t="shared" si="3"/>
        <v>6004</v>
      </c>
      <c r="E214" s="249">
        <f t="shared" si="3"/>
        <v>60</v>
      </c>
      <c r="F214" s="249">
        <f t="shared" si="3"/>
        <v>52761</v>
      </c>
      <c r="G214" s="249">
        <f t="shared" si="3"/>
        <v>0</v>
      </c>
      <c r="H214" s="249">
        <f t="shared" si="3"/>
        <v>0</v>
      </c>
      <c r="I214" s="249">
        <f t="shared" si="4"/>
        <v>0</v>
      </c>
    </row>
    <row r="215" spans="1:230" ht="20.100000000000001" customHeight="1">
      <c r="A215" s="156" t="s">
        <v>10073</v>
      </c>
      <c r="B215" s="110" t="s">
        <v>10074</v>
      </c>
      <c r="C215" s="249">
        <f>VLOOKUP(A215,[1]表二!$A$6:$E$222,5,0)</f>
        <v>2.4</v>
      </c>
      <c r="D215" s="249">
        <f t="shared" si="3"/>
        <v>2.4</v>
      </c>
      <c r="E215" s="249">
        <f t="shared" si="3"/>
        <v>0</v>
      </c>
      <c r="F215" s="249">
        <f t="shared" si="3"/>
        <v>0</v>
      </c>
      <c r="G215" s="249">
        <f t="shared" si="3"/>
        <v>0</v>
      </c>
      <c r="H215" s="249">
        <f t="shared" si="3"/>
        <v>0</v>
      </c>
      <c r="I215" s="249">
        <f t="shared" si="4"/>
        <v>0</v>
      </c>
    </row>
    <row r="216" spans="1:230" ht="20.100000000000001" customHeight="1">
      <c r="A216" s="156" t="s">
        <v>10088</v>
      </c>
      <c r="B216" s="110" t="s">
        <v>10089</v>
      </c>
      <c r="C216" s="249">
        <f>VLOOKUP(A216,[1]表二!$A$6:$E$222,5,0)</f>
        <v>240</v>
      </c>
      <c r="D216" s="249">
        <f t="shared" si="3"/>
        <v>74</v>
      </c>
      <c r="E216" s="249">
        <f t="shared" si="3"/>
        <v>0</v>
      </c>
      <c r="F216" s="249">
        <f t="shared" si="3"/>
        <v>166</v>
      </c>
      <c r="G216" s="249">
        <f t="shared" si="3"/>
        <v>0</v>
      </c>
      <c r="H216" s="249">
        <f t="shared" si="3"/>
        <v>0</v>
      </c>
      <c r="I216" s="249">
        <f t="shared" si="4"/>
        <v>0</v>
      </c>
    </row>
    <row r="217" spans="1:230" ht="20.100000000000001" customHeight="1">
      <c r="A217" s="156" t="s">
        <v>10096</v>
      </c>
      <c r="B217" s="110" t="s">
        <v>10097</v>
      </c>
      <c r="C217" s="249">
        <f>VLOOKUP(A217,[1]表二!$A$6:$E$222,5,0)</f>
        <v>0</v>
      </c>
      <c r="D217" s="249">
        <f t="shared" si="3"/>
        <v>0</v>
      </c>
      <c r="E217" s="249">
        <f t="shared" si="3"/>
        <v>0</v>
      </c>
      <c r="F217" s="249">
        <f t="shared" si="3"/>
        <v>0</v>
      </c>
      <c r="G217" s="249">
        <f t="shared" si="3"/>
        <v>0</v>
      </c>
      <c r="H217" s="249">
        <f t="shared" si="3"/>
        <v>0</v>
      </c>
      <c r="I217" s="249">
        <f t="shared" si="4"/>
        <v>0</v>
      </c>
    </row>
    <row r="218" spans="1:230" ht="20.100000000000001" customHeight="1">
      <c r="A218" s="156" t="s">
        <v>10107</v>
      </c>
      <c r="B218" s="110" t="s">
        <v>10108</v>
      </c>
      <c r="C218" s="249">
        <f>VLOOKUP(A218,[1]表二!$A$6:$E$222,5,0)</f>
        <v>0</v>
      </c>
      <c r="D218" s="249">
        <f t="shared" ref="D218:H226" si="5">SUMPRODUCT(D$5:D$201*(LEFT($A$5:$A$201,3)=$A218))</f>
        <v>0</v>
      </c>
      <c r="E218" s="249">
        <f t="shared" si="5"/>
        <v>0</v>
      </c>
      <c r="F218" s="249">
        <f t="shared" si="5"/>
        <v>0</v>
      </c>
      <c r="G218" s="249">
        <f t="shared" si="5"/>
        <v>0</v>
      </c>
      <c r="H218" s="249">
        <f t="shared" si="5"/>
        <v>0</v>
      </c>
      <c r="I218" s="249">
        <f t="shared" si="4"/>
        <v>0</v>
      </c>
    </row>
    <row r="219" spans="1:230" ht="20.100000000000001" customHeight="1">
      <c r="A219" s="156" t="s">
        <v>10126</v>
      </c>
      <c r="B219" s="110" t="s">
        <v>10127</v>
      </c>
      <c r="C219" s="249">
        <f>VLOOKUP(A219,[1]表二!$A$6:$E$222,5,0)</f>
        <v>2878</v>
      </c>
      <c r="D219" s="249">
        <f t="shared" si="5"/>
        <v>1546</v>
      </c>
      <c r="E219" s="249">
        <f t="shared" si="5"/>
        <v>1332</v>
      </c>
      <c r="F219" s="249">
        <f t="shared" si="5"/>
        <v>0</v>
      </c>
      <c r="G219" s="249">
        <f t="shared" si="5"/>
        <v>0</v>
      </c>
      <c r="H219" s="249">
        <f t="shared" si="5"/>
        <v>0</v>
      </c>
      <c r="I219" s="249">
        <f t="shared" si="4"/>
        <v>0</v>
      </c>
    </row>
    <row r="220" spans="1:230" ht="20.100000000000001" customHeight="1">
      <c r="A220" s="156" t="s">
        <v>10134</v>
      </c>
      <c r="B220" s="110" t="s">
        <v>10135</v>
      </c>
      <c r="C220" s="249">
        <f>VLOOKUP(A220,[1]表二!$A$6:$E$222,5,0)</f>
        <v>625</v>
      </c>
      <c r="D220" s="249">
        <f t="shared" si="5"/>
        <v>625</v>
      </c>
      <c r="E220" s="249">
        <f t="shared" si="5"/>
        <v>0</v>
      </c>
      <c r="F220" s="249">
        <f t="shared" si="5"/>
        <v>0</v>
      </c>
      <c r="G220" s="249">
        <f t="shared" si="5"/>
        <v>0</v>
      </c>
      <c r="H220" s="249">
        <f t="shared" si="5"/>
        <v>0</v>
      </c>
      <c r="I220" s="249">
        <f t="shared" si="4"/>
        <v>0</v>
      </c>
    </row>
    <row r="221" spans="1:230" ht="20.100000000000001" customHeight="1">
      <c r="A221" s="156" t="s">
        <v>10142</v>
      </c>
      <c r="B221" s="110" t="s">
        <v>10143</v>
      </c>
      <c r="C221" s="249">
        <f>VLOOKUP(A221,[1]表二!$A$6:$E$222,5,0)</f>
        <v>98</v>
      </c>
      <c r="D221" s="249">
        <f t="shared" si="5"/>
        <v>86</v>
      </c>
      <c r="E221" s="249">
        <f t="shared" si="5"/>
        <v>0</v>
      </c>
      <c r="F221" s="249">
        <f t="shared" si="5"/>
        <v>12</v>
      </c>
      <c r="G221" s="249">
        <f t="shared" si="5"/>
        <v>0</v>
      </c>
      <c r="H221" s="249">
        <f t="shared" si="5"/>
        <v>0</v>
      </c>
      <c r="I221" s="249">
        <f t="shared" si="4"/>
        <v>0</v>
      </c>
    </row>
    <row r="222" spans="1:230" ht="20.100000000000001" customHeight="1">
      <c r="A222" s="156" t="s">
        <v>10152</v>
      </c>
      <c r="B222" s="110" t="s">
        <v>10153</v>
      </c>
      <c r="C222" s="249">
        <f>VLOOKUP(A222,[1]表二!$A$6:$E$222,5,0)</f>
        <v>5404</v>
      </c>
      <c r="D222" s="249">
        <f t="shared" si="5"/>
        <v>1526</v>
      </c>
      <c r="E222" s="249">
        <f t="shared" si="5"/>
        <v>0</v>
      </c>
      <c r="F222" s="249">
        <f t="shared" si="5"/>
        <v>3878</v>
      </c>
      <c r="G222" s="249">
        <f t="shared" si="5"/>
        <v>0</v>
      </c>
      <c r="H222" s="249">
        <f t="shared" si="5"/>
        <v>0</v>
      </c>
      <c r="I222" s="249">
        <f t="shared" si="4"/>
        <v>0</v>
      </c>
    </row>
    <row r="223" spans="1:230" ht="20.100000000000001" customHeight="1">
      <c r="A223" s="156" t="s">
        <v>45</v>
      </c>
      <c r="B223" s="110" t="s">
        <v>10168</v>
      </c>
      <c r="C223" s="249">
        <f>VLOOKUP(A223,[1]表二!$A$6:$E$222,5,0)</f>
        <v>2058</v>
      </c>
      <c r="D223" s="249">
        <f t="shared" si="5"/>
        <v>2058</v>
      </c>
      <c r="E223" s="249">
        <f t="shared" si="5"/>
        <v>0</v>
      </c>
      <c r="F223" s="249">
        <f t="shared" si="5"/>
        <v>0</v>
      </c>
      <c r="G223" s="249">
        <f t="shared" si="5"/>
        <v>0</v>
      </c>
      <c r="H223" s="249">
        <f t="shared" si="5"/>
        <v>0</v>
      </c>
      <c r="I223" s="249">
        <f t="shared" si="4"/>
        <v>0</v>
      </c>
    </row>
    <row r="224" spans="1:230" ht="20.100000000000001" customHeight="1">
      <c r="A224" s="156" t="s">
        <v>10169</v>
      </c>
      <c r="B224" s="110" t="s">
        <v>10125</v>
      </c>
      <c r="C224" s="249">
        <f>VLOOKUP(A224,[1]表二!$A$6:$E$222,5,0)</f>
        <v>195</v>
      </c>
      <c r="D224" s="249">
        <f t="shared" si="5"/>
        <v>1</v>
      </c>
      <c r="E224" s="249">
        <f t="shared" si="5"/>
        <v>0</v>
      </c>
      <c r="F224" s="249">
        <f t="shared" si="5"/>
        <v>194</v>
      </c>
      <c r="G224" s="249">
        <f t="shared" si="5"/>
        <v>0</v>
      </c>
      <c r="H224" s="249">
        <f t="shared" si="5"/>
        <v>0</v>
      </c>
      <c r="I224" s="249">
        <f t="shared" si="4"/>
        <v>0</v>
      </c>
    </row>
    <row r="225" spans="1:9" ht="20.100000000000001" customHeight="1">
      <c r="A225" s="156" t="s">
        <v>10173</v>
      </c>
      <c r="B225" s="110" t="s">
        <v>10174</v>
      </c>
      <c r="C225" s="249">
        <f>VLOOKUP(A225,[1]表二!$A$6:$E$222,5,0)</f>
        <v>9629</v>
      </c>
      <c r="D225" s="249">
        <f t="shared" si="5"/>
        <v>8385</v>
      </c>
      <c r="E225" s="249">
        <f t="shared" si="5"/>
        <v>0</v>
      </c>
      <c r="F225" s="249">
        <f t="shared" si="5"/>
        <v>1244</v>
      </c>
      <c r="G225" s="249">
        <f t="shared" si="5"/>
        <v>0</v>
      </c>
      <c r="H225" s="249">
        <f t="shared" si="5"/>
        <v>0</v>
      </c>
      <c r="I225" s="249">
        <f t="shared" si="4"/>
        <v>0</v>
      </c>
    </row>
    <row r="226" spans="1:9" ht="20.100000000000001" customHeight="1">
      <c r="A226" s="156" t="s">
        <v>10177</v>
      </c>
      <c r="B226" s="110" t="s">
        <v>10178</v>
      </c>
      <c r="C226" s="249">
        <f>VLOOKUP(A226,[1]表二!$A$6:$E$222,5,0)</f>
        <v>155</v>
      </c>
      <c r="D226" s="249">
        <f t="shared" si="5"/>
        <v>155</v>
      </c>
      <c r="E226" s="249">
        <f t="shared" si="5"/>
        <v>0</v>
      </c>
      <c r="F226" s="249">
        <f t="shared" si="5"/>
        <v>0</v>
      </c>
      <c r="G226" s="249">
        <f t="shared" si="5"/>
        <v>0</v>
      </c>
      <c r="H226" s="249">
        <f t="shared" si="5"/>
        <v>0</v>
      </c>
      <c r="I226" s="249">
        <f t="shared" si="4"/>
        <v>0</v>
      </c>
    </row>
    <row r="227" spans="1:9" ht="43.5" customHeight="1">
      <c r="A227" s="156"/>
      <c r="B227" s="110"/>
      <c r="C227" s="101"/>
      <c r="D227" s="101"/>
      <c r="E227" s="101"/>
      <c r="F227" s="101"/>
      <c r="G227" s="101"/>
      <c r="H227" s="101"/>
      <c r="I227" s="101"/>
    </row>
    <row r="228" spans="1:9" ht="15">
      <c r="A228" s="117"/>
      <c r="B228" s="160" t="s">
        <v>12194</v>
      </c>
      <c r="C228" s="249">
        <f>[1]表二!$E$224</f>
        <v>258641.4</v>
      </c>
      <c r="D228" s="249">
        <f t="shared" ref="D228:H228" si="6">SUM(D202:D226)</f>
        <v>155325.4</v>
      </c>
      <c r="E228" s="249">
        <f t="shared" si="6"/>
        <v>6940</v>
      </c>
      <c r="F228" s="249">
        <f t="shared" si="6"/>
        <v>96328</v>
      </c>
      <c r="G228" s="249">
        <f t="shared" si="6"/>
        <v>48</v>
      </c>
      <c r="H228" s="249">
        <f t="shared" si="6"/>
        <v>0</v>
      </c>
      <c r="I228" s="249">
        <f>C228-SUM(D228:H228)</f>
        <v>0</v>
      </c>
    </row>
  </sheetData>
  <sheetProtection autoFilter="0"/>
  <mergeCells count="9">
    <mergeCell ref="A2:I2"/>
    <mergeCell ref="A4:B4"/>
    <mergeCell ref="C4:C5"/>
    <mergeCell ref="D4:D5"/>
    <mergeCell ref="E4:E5"/>
    <mergeCell ref="F4:F5"/>
    <mergeCell ref="G4:G5"/>
    <mergeCell ref="H4:H5"/>
    <mergeCell ref="I4:I5"/>
  </mergeCells>
  <phoneticPr fontId="49" type="noConversion"/>
  <printOptions horizontalCentered="1"/>
  <pageMargins left="0.47222222222222199" right="0.47222222222222199" top="0.27500000000000002" bottom="0.23611111111111099" header="0.118055555555556" footer="0.118055555555556"/>
  <pageSetup paperSize="9" orientation="landscape" blackAndWhite="1"/>
  <headerFooter>
    <oddFooter>&amp;C&amp;P/&amp;N</oddFooter>
  </headerFooter>
</worksheet>
</file>

<file path=xl/worksheets/sheet8.xml><?xml version="1.0" encoding="utf-8"?>
<worksheet xmlns="http://schemas.openxmlformats.org/spreadsheetml/2006/main" xmlns:r="http://schemas.openxmlformats.org/officeDocument/2006/relationships">
  <sheetPr codeName="Sheet8"/>
  <dimension ref="A1:E215"/>
  <sheetViews>
    <sheetView tabSelected="1" topLeftCell="A94" workbookViewId="0">
      <selection activeCell="C5" sqref="C5"/>
    </sheetView>
  </sheetViews>
  <sheetFormatPr defaultRowHeight="13.5"/>
  <cols>
    <col min="1" max="1" width="5.25" style="429" bestFit="1" customWidth="1"/>
    <col min="2" max="2" width="42.125" style="220" bestFit="1" customWidth="1"/>
    <col min="3" max="3" width="9" style="220"/>
    <col min="4" max="4" width="15.5" style="458" bestFit="1" customWidth="1"/>
    <col min="5" max="5" width="117" style="458" customWidth="1"/>
    <col min="6" max="16384" width="9" style="220"/>
  </cols>
  <sheetData>
    <row r="1" spans="1:5">
      <c r="A1" s="429" t="s">
        <v>13463</v>
      </c>
    </row>
    <row r="2" spans="1:5" s="217" customFormat="1" ht="22.5">
      <c r="A2" s="357" t="s">
        <v>14332</v>
      </c>
      <c r="B2" s="357"/>
      <c r="C2" s="357"/>
      <c r="D2" s="357"/>
      <c r="E2" s="357"/>
    </row>
    <row r="3" spans="1:5" s="217" customFormat="1" ht="15.75">
      <c r="A3" s="224" t="s">
        <v>13462</v>
      </c>
      <c r="B3" s="224" t="s">
        <v>13458</v>
      </c>
      <c r="C3" s="435" t="s">
        <v>13459</v>
      </c>
      <c r="D3" s="440" t="s">
        <v>13456</v>
      </c>
      <c r="E3" s="441" t="s">
        <v>13460</v>
      </c>
    </row>
    <row r="4" spans="1:5" ht="14.25" customHeight="1">
      <c r="A4" s="222"/>
      <c r="B4" s="223" t="s">
        <v>13436</v>
      </c>
      <c r="C4" s="436">
        <v>1390.2</v>
      </c>
      <c r="D4" s="425"/>
      <c r="E4" s="425"/>
    </row>
    <row r="5" spans="1:5" ht="14.25" customHeight="1">
      <c r="A5" s="450">
        <v>1</v>
      </c>
      <c r="B5" s="442" t="s">
        <v>13437</v>
      </c>
      <c r="C5" s="436">
        <v>59</v>
      </c>
      <c r="D5" s="425"/>
      <c r="E5" s="425"/>
    </row>
    <row r="6" spans="1:5" ht="14.25" customHeight="1">
      <c r="A6" s="450"/>
      <c r="B6" s="442"/>
      <c r="C6" s="436">
        <v>59</v>
      </c>
      <c r="D6" s="425" t="s">
        <v>14206</v>
      </c>
      <c r="E6" s="425" t="s">
        <v>14207</v>
      </c>
    </row>
    <row r="7" spans="1:5" ht="14.25" customHeight="1">
      <c r="A7" s="227">
        <v>2</v>
      </c>
      <c r="B7" s="228" t="s">
        <v>13438</v>
      </c>
      <c r="C7" s="436">
        <v>91.2</v>
      </c>
      <c r="D7" s="425"/>
      <c r="E7" s="425"/>
    </row>
    <row r="8" spans="1:5" ht="22.7" customHeight="1">
      <c r="A8" s="430"/>
      <c r="B8" s="359"/>
      <c r="C8" s="436">
        <v>13.2</v>
      </c>
      <c r="D8" s="425" t="s">
        <v>14062</v>
      </c>
      <c r="E8" s="425" t="s">
        <v>14208</v>
      </c>
    </row>
    <row r="9" spans="1:5" ht="22.7" customHeight="1">
      <c r="A9" s="430"/>
      <c r="B9" s="359"/>
      <c r="C9" s="436">
        <v>78</v>
      </c>
      <c r="D9" s="425" t="s">
        <v>14062</v>
      </c>
      <c r="E9" s="425" t="s">
        <v>14208</v>
      </c>
    </row>
    <row r="10" spans="1:5" ht="14.25" customHeight="1">
      <c r="A10" s="225">
        <v>3</v>
      </c>
      <c r="B10" s="226" t="s">
        <v>13439</v>
      </c>
      <c r="C10" s="437">
        <v>1469</v>
      </c>
      <c r="D10" s="425"/>
      <c r="E10" s="425"/>
    </row>
    <row r="11" spans="1:5" ht="22.7" customHeight="1">
      <c r="A11" s="426"/>
      <c r="B11" s="221"/>
      <c r="C11" s="438">
        <v>1469</v>
      </c>
      <c r="D11" s="425" t="s">
        <v>14209</v>
      </c>
      <c r="E11" s="425" t="s">
        <v>14061</v>
      </c>
    </row>
    <row r="12" spans="1:5" ht="14.25" customHeight="1">
      <c r="A12" s="218">
        <v>4</v>
      </c>
      <c r="B12" s="240" t="s">
        <v>13440</v>
      </c>
      <c r="C12" s="439">
        <v>12</v>
      </c>
      <c r="D12" s="425"/>
      <c r="E12" s="425"/>
    </row>
    <row r="13" spans="1:5" ht="22.7" customHeight="1">
      <c r="A13" s="426"/>
      <c r="B13" s="426"/>
      <c r="C13" s="439">
        <v>12</v>
      </c>
      <c r="D13" s="425" t="s">
        <v>14210</v>
      </c>
      <c r="E13" s="425" t="s">
        <v>14211</v>
      </c>
    </row>
    <row r="14" spans="1:5" ht="14.25" customHeight="1">
      <c r="A14" s="218">
        <v>5</v>
      </c>
      <c r="B14" s="240" t="s">
        <v>13441</v>
      </c>
      <c r="C14" s="439">
        <v>-241</v>
      </c>
      <c r="D14" s="425"/>
      <c r="E14" s="425"/>
    </row>
    <row r="15" spans="1:5" ht="14.25" customHeight="1">
      <c r="A15" s="218"/>
      <c r="B15" s="240"/>
      <c r="C15" s="439">
        <v>-241</v>
      </c>
      <c r="D15" s="425" t="s">
        <v>14209</v>
      </c>
      <c r="E15" s="425" t="s">
        <v>14061</v>
      </c>
    </row>
    <row r="16" spans="1:5" ht="14.25" customHeight="1">
      <c r="A16" s="218"/>
      <c r="B16" s="219" t="s">
        <v>13442</v>
      </c>
      <c r="C16" s="439">
        <v>140987</v>
      </c>
      <c r="D16" s="425"/>
      <c r="E16" s="425"/>
    </row>
    <row r="17" spans="1:5" ht="14.25" customHeight="1">
      <c r="A17" s="218">
        <v>6</v>
      </c>
      <c r="B17" s="219" t="s">
        <v>13443</v>
      </c>
      <c r="C17" s="439">
        <v>34711</v>
      </c>
      <c r="D17" s="425"/>
      <c r="E17" s="425"/>
    </row>
    <row r="18" spans="1:5" ht="22.7" customHeight="1">
      <c r="A18" s="431"/>
      <c r="B18" s="358"/>
      <c r="C18" s="439">
        <v>32454</v>
      </c>
      <c r="D18" s="425" t="s">
        <v>14212</v>
      </c>
      <c r="E18" s="425" t="s">
        <v>14213</v>
      </c>
    </row>
    <row r="19" spans="1:5" ht="22.7" customHeight="1">
      <c r="A19" s="432"/>
      <c r="B19" s="358"/>
      <c r="C19" s="439">
        <v>2186</v>
      </c>
      <c r="D19" s="425" t="s">
        <v>14214</v>
      </c>
      <c r="E19" s="425" t="s">
        <v>14215</v>
      </c>
    </row>
    <row r="20" spans="1:5" ht="22.7" customHeight="1">
      <c r="A20" s="432"/>
      <c r="B20" s="358"/>
      <c r="C20" s="439">
        <v>71</v>
      </c>
      <c r="D20" s="425" t="s">
        <v>14216</v>
      </c>
      <c r="E20" s="425" t="s">
        <v>14217</v>
      </c>
    </row>
    <row r="21" spans="1:5" ht="14.25" customHeight="1">
      <c r="A21" s="218">
        <v>7</v>
      </c>
      <c r="B21" s="240" t="s">
        <v>13444</v>
      </c>
      <c r="C21" s="439">
        <v>10927</v>
      </c>
      <c r="D21" s="425"/>
      <c r="E21" s="425"/>
    </row>
    <row r="22" spans="1:5" ht="22.7" customHeight="1">
      <c r="A22" s="431"/>
      <c r="B22" s="358"/>
      <c r="C22" s="439">
        <v>1457</v>
      </c>
      <c r="D22" s="425" t="s">
        <v>14218</v>
      </c>
      <c r="E22" s="425" t="s">
        <v>14219</v>
      </c>
    </row>
    <row r="23" spans="1:5" ht="22.7" customHeight="1">
      <c r="A23" s="432"/>
      <c r="B23" s="358"/>
      <c r="C23" s="439">
        <v>2535</v>
      </c>
      <c r="D23" s="425" t="s">
        <v>14220</v>
      </c>
      <c r="E23" s="425" t="s">
        <v>14221</v>
      </c>
    </row>
    <row r="24" spans="1:5" ht="22.7" customHeight="1">
      <c r="A24" s="451"/>
      <c r="B24" s="358"/>
      <c r="C24" s="439">
        <v>6935</v>
      </c>
      <c r="D24" s="425" t="s">
        <v>14218</v>
      </c>
      <c r="E24" s="425" t="s">
        <v>14219</v>
      </c>
    </row>
    <row r="25" spans="1:5" ht="14.25" customHeight="1">
      <c r="A25" s="218">
        <v>8</v>
      </c>
      <c r="B25" s="219" t="s">
        <v>13445</v>
      </c>
      <c r="C25" s="439">
        <v>407.38</v>
      </c>
      <c r="D25" s="425"/>
      <c r="E25" s="425"/>
    </row>
    <row r="26" spans="1:5" ht="22.7" customHeight="1">
      <c r="A26" s="431"/>
      <c r="B26" s="358"/>
      <c r="C26" s="439">
        <v>1</v>
      </c>
      <c r="D26" s="425" t="s">
        <v>14222</v>
      </c>
      <c r="E26" s="425" t="s">
        <v>14223</v>
      </c>
    </row>
    <row r="27" spans="1:5" ht="22.7" customHeight="1">
      <c r="A27" s="432"/>
      <c r="B27" s="358"/>
      <c r="C27" s="439">
        <v>123.11</v>
      </c>
      <c r="D27" s="425" t="s">
        <v>14224</v>
      </c>
      <c r="E27" s="425" t="s">
        <v>14225</v>
      </c>
    </row>
    <row r="28" spans="1:5" ht="22.7" customHeight="1">
      <c r="A28" s="432"/>
      <c r="B28" s="358"/>
      <c r="C28" s="439">
        <v>12</v>
      </c>
      <c r="D28" s="425" t="s">
        <v>14226</v>
      </c>
      <c r="E28" s="425" t="s">
        <v>14227</v>
      </c>
    </row>
    <row r="29" spans="1:5" ht="22.7" customHeight="1">
      <c r="A29" s="432"/>
      <c r="B29" s="358"/>
      <c r="C29" s="439">
        <v>5.39</v>
      </c>
      <c r="D29" s="425" t="s">
        <v>14228</v>
      </c>
      <c r="E29" s="425" t="s">
        <v>14229</v>
      </c>
    </row>
    <row r="30" spans="1:5" ht="22.7" customHeight="1">
      <c r="A30" s="432"/>
      <c r="B30" s="358"/>
      <c r="C30" s="439">
        <v>5.8</v>
      </c>
      <c r="D30" s="425" t="s">
        <v>14230</v>
      </c>
      <c r="E30" s="425" t="s">
        <v>14231</v>
      </c>
    </row>
    <row r="31" spans="1:5" ht="22.7" customHeight="1">
      <c r="A31" s="432"/>
      <c r="B31" s="358"/>
      <c r="C31" s="439">
        <v>7.7</v>
      </c>
      <c r="D31" s="425" t="s">
        <v>14228</v>
      </c>
      <c r="E31" s="425" t="s">
        <v>14232</v>
      </c>
    </row>
    <row r="32" spans="1:5" ht="22.7" customHeight="1">
      <c r="A32" s="432"/>
      <c r="B32" s="358"/>
      <c r="C32" s="439">
        <v>20</v>
      </c>
      <c r="D32" s="425" t="s">
        <v>14233</v>
      </c>
      <c r="E32" s="425" t="s">
        <v>14234</v>
      </c>
    </row>
    <row r="33" spans="1:5" ht="22.7" customHeight="1">
      <c r="A33" s="432"/>
      <c r="B33" s="358"/>
      <c r="C33" s="439">
        <v>11</v>
      </c>
      <c r="D33" s="425" t="s">
        <v>14235</v>
      </c>
      <c r="E33" s="425" t="s">
        <v>14236</v>
      </c>
    </row>
    <row r="34" spans="1:5" ht="22.7" customHeight="1">
      <c r="A34" s="432"/>
      <c r="B34" s="358"/>
      <c r="C34" s="439">
        <v>1</v>
      </c>
      <c r="D34" s="425" t="s">
        <v>14222</v>
      </c>
      <c r="E34" s="425" t="s">
        <v>14223</v>
      </c>
    </row>
    <row r="35" spans="1:5" ht="22.7" customHeight="1">
      <c r="A35" s="432"/>
      <c r="B35" s="358"/>
      <c r="C35" s="439">
        <v>7</v>
      </c>
      <c r="D35" s="425" t="s">
        <v>14237</v>
      </c>
      <c r="E35" s="425" t="s">
        <v>14238</v>
      </c>
    </row>
    <row r="36" spans="1:5" ht="22.7" customHeight="1">
      <c r="A36" s="432"/>
      <c r="B36" s="358"/>
      <c r="C36" s="439">
        <v>3.1</v>
      </c>
      <c r="D36" s="425" t="s">
        <v>14239</v>
      </c>
      <c r="E36" s="425" t="s">
        <v>14240</v>
      </c>
    </row>
    <row r="37" spans="1:5" ht="22.7" customHeight="1">
      <c r="A37" s="432"/>
      <c r="B37" s="358"/>
      <c r="C37" s="439">
        <v>4.2699999999999996</v>
      </c>
      <c r="D37" s="425" t="s">
        <v>14241</v>
      </c>
      <c r="E37" s="425" t="s">
        <v>14242</v>
      </c>
    </row>
    <row r="38" spans="1:5" ht="22.7" customHeight="1">
      <c r="A38" s="432"/>
      <c r="B38" s="358"/>
      <c r="C38" s="439">
        <v>4.5599999999999996</v>
      </c>
      <c r="D38" s="425" t="s">
        <v>14243</v>
      </c>
      <c r="E38" s="425" t="s">
        <v>14244</v>
      </c>
    </row>
    <row r="39" spans="1:5" ht="22.7" customHeight="1">
      <c r="A39" s="432"/>
      <c r="B39" s="358"/>
      <c r="C39" s="439">
        <v>91.45</v>
      </c>
      <c r="D39" s="425" t="s">
        <v>14245</v>
      </c>
      <c r="E39" s="425" t="s">
        <v>14246</v>
      </c>
    </row>
    <row r="40" spans="1:5" ht="22.7" customHeight="1">
      <c r="A40" s="432"/>
      <c r="B40" s="358"/>
      <c r="C40" s="439">
        <v>50</v>
      </c>
      <c r="D40" s="425" t="s">
        <v>14247</v>
      </c>
      <c r="E40" s="425" t="s">
        <v>14248</v>
      </c>
    </row>
    <row r="41" spans="1:5" ht="22.7" customHeight="1">
      <c r="A41" s="432"/>
      <c r="B41" s="358"/>
      <c r="C41" s="439">
        <v>60</v>
      </c>
      <c r="D41" s="425" t="s">
        <v>14249</v>
      </c>
      <c r="E41" s="425" t="s">
        <v>14250</v>
      </c>
    </row>
    <row r="42" spans="1:5" ht="14.25" customHeight="1">
      <c r="A42" s="218">
        <v>9</v>
      </c>
      <c r="B42" s="240" t="s">
        <v>13446</v>
      </c>
      <c r="C42" s="439">
        <v>5469</v>
      </c>
      <c r="D42" s="425"/>
      <c r="E42" s="425"/>
    </row>
    <row r="43" spans="1:5" ht="22.7" customHeight="1">
      <c r="A43" s="218"/>
      <c r="B43" s="240"/>
      <c r="C43" s="439">
        <v>5469</v>
      </c>
      <c r="D43" s="425" t="s">
        <v>14251</v>
      </c>
      <c r="E43" s="425" t="s">
        <v>14252</v>
      </c>
    </row>
    <row r="44" spans="1:5" ht="14.25" customHeight="1">
      <c r="A44" s="218">
        <v>10</v>
      </c>
      <c r="B44" s="219" t="s">
        <v>13447</v>
      </c>
      <c r="C44" s="439">
        <v>14225.83</v>
      </c>
      <c r="D44" s="425"/>
      <c r="E44" s="425"/>
    </row>
    <row r="45" spans="1:5" ht="22.7" customHeight="1">
      <c r="A45" s="431"/>
      <c r="B45" s="358"/>
      <c r="C45" s="439">
        <v>32.799999999999997</v>
      </c>
      <c r="D45" s="425" t="s">
        <v>14253</v>
      </c>
      <c r="E45" s="425" t="s">
        <v>14254</v>
      </c>
    </row>
    <row r="46" spans="1:5" ht="22.7" customHeight="1">
      <c r="A46" s="432"/>
      <c r="B46" s="358"/>
      <c r="C46" s="439">
        <v>468</v>
      </c>
      <c r="D46" s="425" t="s">
        <v>14255</v>
      </c>
      <c r="E46" s="425" t="s">
        <v>14256</v>
      </c>
    </row>
    <row r="47" spans="1:5" ht="22.7" customHeight="1">
      <c r="A47" s="432"/>
      <c r="B47" s="358"/>
      <c r="C47" s="439">
        <v>104</v>
      </c>
      <c r="D47" s="425" t="s">
        <v>14257</v>
      </c>
      <c r="E47" s="425" t="s">
        <v>14258</v>
      </c>
    </row>
    <row r="48" spans="1:5" ht="22.7" customHeight="1">
      <c r="A48" s="432"/>
      <c r="B48" s="358"/>
      <c r="C48" s="439">
        <v>184</v>
      </c>
      <c r="D48" s="425" t="s">
        <v>14259</v>
      </c>
      <c r="E48" s="425" t="s">
        <v>14260</v>
      </c>
    </row>
    <row r="49" spans="1:5" ht="22.7" customHeight="1">
      <c r="A49" s="432"/>
      <c r="B49" s="358"/>
      <c r="C49" s="439">
        <v>-62</v>
      </c>
      <c r="D49" s="425" t="s">
        <v>14261</v>
      </c>
      <c r="E49" s="425" t="s">
        <v>14262</v>
      </c>
    </row>
    <row r="50" spans="1:5" ht="22.7" customHeight="1">
      <c r="A50" s="432"/>
      <c r="B50" s="358"/>
      <c r="C50" s="439">
        <v>378</v>
      </c>
      <c r="D50" s="425" t="s">
        <v>14263</v>
      </c>
      <c r="E50" s="425" t="s">
        <v>14264</v>
      </c>
    </row>
    <row r="51" spans="1:5" ht="22.7" customHeight="1">
      <c r="A51" s="432"/>
      <c r="B51" s="358"/>
      <c r="C51" s="439">
        <v>381</v>
      </c>
      <c r="D51" s="425" t="s">
        <v>14265</v>
      </c>
      <c r="E51" s="425" t="s">
        <v>14264</v>
      </c>
    </row>
    <row r="52" spans="1:5" ht="22.7" customHeight="1">
      <c r="A52" s="432"/>
      <c r="B52" s="358"/>
      <c r="C52" s="439">
        <v>-112</v>
      </c>
      <c r="D52" s="425" t="s">
        <v>14266</v>
      </c>
      <c r="E52" s="425" t="s">
        <v>14267</v>
      </c>
    </row>
    <row r="53" spans="1:5" ht="22.7" customHeight="1">
      <c r="A53" s="432"/>
      <c r="B53" s="358"/>
      <c r="C53" s="439">
        <v>-11.61</v>
      </c>
      <c r="D53" s="425" t="s">
        <v>14268</v>
      </c>
      <c r="E53" s="425" t="s">
        <v>14269</v>
      </c>
    </row>
    <row r="54" spans="1:5" ht="22.7" customHeight="1">
      <c r="A54" s="432"/>
      <c r="B54" s="358"/>
      <c r="C54" s="439">
        <v>33.85</v>
      </c>
      <c r="D54" s="425" t="s">
        <v>14270</v>
      </c>
      <c r="E54" s="425" t="s">
        <v>14271</v>
      </c>
    </row>
    <row r="55" spans="1:5" ht="22.7" customHeight="1">
      <c r="A55" s="432"/>
      <c r="B55" s="358"/>
      <c r="C55" s="439">
        <v>1.3</v>
      </c>
      <c r="D55" s="425" t="s">
        <v>14272</v>
      </c>
      <c r="E55" s="425" t="s">
        <v>14273</v>
      </c>
    </row>
    <row r="56" spans="1:5" ht="22.7" customHeight="1">
      <c r="A56" s="432"/>
      <c r="B56" s="358"/>
      <c r="C56" s="439">
        <v>134</v>
      </c>
      <c r="D56" s="425" t="s">
        <v>14274</v>
      </c>
      <c r="E56" s="425" t="s">
        <v>14275</v>
      </c>
    </row>
    <row r="57" spans="1:5" ht="22.7" customHeight="1">
      <c r="A57" s="432"/>
      <c r="B57" s="358"/>
      <c r="C57" s="439">
        <v>3656</v>
      </c>
      <c r="D57" s="425" t="s">
        <v>14266</v>
      </c>
      <c r="E57" s="425" t="s">
        <v>14276</v>
      </c>
    </row>
    <row r="58" spans="1:5" ht="22.7" customHeight="1">
      <c r="A58" s="432"/>
      <c r="B58" s="358"/>
      <c r="C58" s="439">
        <v>144</v>
      </c>
      <c r="D58" s="425" t="s">
        <v>14266</v>
      </c>
      <c r="E58" s="425" t="s">
        <v>14277</v>
      </c>
    </row>
    <row r="59" spans="1:5" ht="22.7" customHeight="1">
      <c r="A59" s="432"/>
      <c r="B59" s="358"/>
      <c r="C59" s="439">
        <v>2431</v>
      </c>
      <c r="D59" s="425" t="s">
        <v>14278</v>
      </c>
      <c r="E59" s="425" t="s">
        <v>14279</v>
      </c>
    </row>
    <row r="60" spans="1:5" ht="22.7" customHeight="1">
      <c r="A60" s="432"/>
      <c r="B60" s="358"/>
      <c r="C60" s="439">
        <v>169</v>
      </c>
      <c r="D60" s="425" t="s">
        <v>14280</v>
      </c>
      <c r="E60" s="425" t="s">
        <v>14281</v>
      </c>
    </row>
    <row r="61" spans="1:5" ht="22.7" customHeight="1">
      <c r="A61" s="432"/>
      <c r="B61" s="358"/>
      <c r="C61" s="439">
        <v>268</v>
      </c>
      <c r="D61" s="425" t="s">
        <v>14282</v>
      </c>
      <c r="E61" s="425" t="s">
        <v>14283</v>
      </c>
    </row>
    <row r="62" spans="1:5" ht="22.7" customHeight="1">
      <c r="A62" s="432"/>
      <c r="B62" s="358"/>
      <c r="C62" s="439">
        <v>-1233</v>
      </c>
      <c r="D62" s="425" t="s">
        <v>14284</v>
      </c>
      <c r="E62" s="425" t="s">
        <v>14285</v>
      </c>
    </row>
    <row r="63" spans="1:5" ht="22.7" customHeight="1">
      <c r="A63" s="432"/>
      <c r="B63" s="358"/>
      <c r="C63" s="439">
        <v>475</v>
      </c>
      <c r="D63" s="425" t="s">
        <v>14286</v>
      </c>
      <c r="E63" s="425" t="s">
        <v>14287</v>
      </c>
    </row>
    <row r="64" spans="1:5" ht="22.7" customHeight="1">
      <c r="A64" s="432"/>
      <c r="B64" s="358"/>
      <c r="C64" s="439">
        <v>710.43</v>
      </c>
      <c r="D64" s="425" t="s">
        <v>14288</v>
      </c>
      <c r="E64" s="425" t="s">
        <v>14289</v>
      </c>
    </row>
    <row r="65" spans="1:5" ht="22.7" customHeight="1">
      <c r="A65" s="432"/>
      <c r="B65" s="358"/>
      <c r="C65" s="439">
        <v>2.2000000000000002</v>
      </c>
      <c r="D65" s="425" t="s">
        <v>14290</v>
      </c>
      <c r="E65" s="425" t="s">
        <v>14291</v>
      </c>
    </row>
    <row r="66" spans="1:5" ht="22.7" customHeight="1">
      <c r="A66" s="432"/>
      <c r="B66" s="358"/>
      <c r="C66" s="439">
        <v>13.52</v>
      </c>
      <c r="D66" s="425" t="s">
        <v>14292</v>
      </c>
      <c r="E66" s="425" t="s">
        <v>14293</v>
      </c>
    </row>
    <row r="67" spans="1:5" ht="22.7" customHeight="1">
      <c r="A67" s="432"/>
      <c r="B67" s="358"/>
      <c r="C67" s="439">
        <v>1062</v>
      </c>
      <c r="D67" s="425" t="s">
        <v>14266</v>
      </c>
      <c r="E67" s="425" t="s">
        <v>14294</v>
      </c>
    </row>
    <row r="68" spans="1:5" ht="22.7" customHeight="1">
      <c r="A68" s="432"/>
      <c r="B68" s="358"/>
      <c r="C68" s="439">
        <v>176.48</v>
      </c>
      <c r="D68" s="425" t="s">
        <v>14295</v>
      </c>
      <c r="E68" s="425" t="s">
        <v>14296</v>
      </c>
    </row>
    <row r="69" spans="1:5" ht="22.7" customHeight="1">
      <c r="A69" s="432"/>
      <c r="B69" s="358"/>
      <c r="C69" s="439">
        <v>102.86</v>
      </c>
      <c r="D69" s="425" t="s">
        <v>14297</v>
      </c>
      <c r="E69" s="425" t="s">
        <v>14298</v>
      </c>
    </row>
    <row r="70" spans="1:5" ht="22.7" customHeight="1">
      <c r="A70" s="432"/>
      <c r="B70" s="358"/>
      <c r="C70" s="439">
        <v>376</v>
      </c>
      <c r="D70" s="425" t="s">
        <v>14299</v>
      </c>
      <c r="E70" s="425" t="s">
        <v>14264</v>
      </c>
    </row>
    <row r="71" spans="1:5" ht="22.7" customHeight="1">
      <c r="A71" s="432"/>
      <c r="B71" s="358"/>
      <c r="C71" s="439">
        <v>5</v>
      </c>
      <c r="D71" s="425" t="s">
        <v>14266</v>
      </c>
      <c r="E71" s="425" t="s">
        <v>14300</v>
      </c>
    </row>
    <row r="72" spans="1:5" ht="22.7" customHeight="1">
      <c r="A72" s="432"/>
      <c r="B72" s="358"/>
      <c r="C72" s="439">
        <v>1768</v>
      </c>
      <c r="D72" s="425" t="s">
        <v>14301</v>
      </c>
      <c r="E72" s="425" t="s">
        <v>14302</v>
      </c>
    </row>
    <row r="73" spans="1:5" ht="22.7" customHeight="1">
      <c r="A73" s="432"/>
      <c r="B73" s="358"/>
      <c r="C73" s="439">
        <v>20</v>
      </c>
      <c r="D73" s="425" t="s">
        <v>14266</v>
      </c>
      <c r="E73" s="425" t="s">
        <v>14303</v>
      </c>
    </row>
    <row r="74" spans="1:5" ht="22.7" customHeight="1">
      <c r="A74" s="432"/>
      <c r="B74" s="358"/>
      <c r="C74" s="439">
        <v>-21</v>
      </c>
      <c r="D74" s="425" t="s">
        <v>14288</v>
      </c>
      <c r="E74" s="425" t="s">
        <v>14289</v>
      </c>
    </row>
    <row r="75" spans="1:5" ht="22.7" customHeight="1">
      <c r="A75" s="432"/>
      <c r="B75" s="358"/>
      <c r="C75" s="439">
        <v>25</v>
      </c>
      <c r="D75" s="425" t="s">
        <v>14304</v>
      </c>
      <c r="E75" s="425" t="s">
        <v>14305</v>
      </c>
    </row>
    <row r="76" spans="1:5" ht="22.7" customHeight="1">
      <c r="A76" s="432"/>
      <c r="B76" s="358"/>
      <c r="C76" s="439">
        <v>-111</v>
      </c>
      <c r="D76" s="425" t="s">
        <v>14306</v>
      </c>
      <c r="E76" s="425" t="s">
        <v>14307</v>
      </c>
    </row>
    <row r="77" spans="1:5" ht="22.7" customHeight="1">
      <c r="A77" s="432"/>
      <c r="B77" s="358"/>
      <c r="C77" s="439">
        <v>-248</v>
      </c>
      <c r="D77" s="425" t="s">
        <v>14308</v>
      </c>
      <c r="E77" s="425" t="s">
        <v>14309</v>
      </c>
    </row>
    <row r="78" spans="1:5" ht="22.7" customHeight="1">
      <c r="A78" s="432"/>
      <c r="B78" s="358"/>
      <c r="C78" s="439">
        <v>2293</v>
      </c>
      <c r="D78" s="425" t="s">
        <v>14266</v>
      </c>
      <c r="E78" s="425" t="s">
        <v>14310</v>
      </c>
    </row>
    <row r="79" spans="1:5" ht="22.7" customHeight="1">
      <c r="A79" s="432"/>
      <c r="B79" s="358"/>
      <c r="C79" s="439">
        <v>615</v>
      </c>
      <c r="D79" s="425" t="s">
        <v>14206</v>
      </c>
      <c r="E79" s="425" t="s">
        <v>14311</v>
      </c>
    </row>
    <row r="80" spans="1:5" ht="22.7" customHeight="1">
      <c r="A80" s="432"/>
      <c r="B80" s="358"/>
      <c r="C80" s="439">
        <v>-5</v>
      </c>
      <c r="D80" s="425" t="s">
        <v>14312</v>
      </c>
      <c r="E80" s="425" t="s">
        <v>14313</v>
      </c>
    </row>
    <row r="81" spans="1:5" ht="22.7" customHeight="1">
      <c r="A81" s="432"/>
      <c r="B81" s="358"/>
      <c r="C81" s="439">
        <v>-248</v>
      </c>
      <c r="D81" s="425" t="s">
        <v>14308</v>
      </c>
      <c r="E81" s="425" t="s">
        <v>14309</v>
      </c>
    </row>
    <row r="82" spans="1:5" ht="14.25" customHeight="1">
      <c r="A82" s="218">
        <v>11</v>
      </c>
      <c r="B82" s="219" t="s">
        <v>13449</v>
      </c>
      <c r="C82" s="439">
        <v>982</v>
      </c>
      <c r="D82" s="425"/>
      <c r="E82" s="425"/>
    </row>
    <row r="83" spans="1:5" ht="22.7" customHeight="1">
      <c r="A83" s="218"/>
      <c r="B83" s="219"/>
      <c r="C83" s="439">
        <v>982</v>
      </c>
      <c r="D83" s="425" t="s">
        <v>14314</v>
      </c>
      <c r="E83" s="425" t="s">
        <v>14315</v>
      </c>
    </row>
    <row r="84" spans="1:5" ht="14.25" customHeight="1">
      <c r="A84" s="218">
        <v>12</v>
      </c>
      <c r="B84" s="240" t="s">
        <v>13450</v>
      </c>
      <c r="C84" s="439">
        <v>20314</v>
      </c>
      <c r="D84" s="425"/>
      <c r="E84" s="425"/>
    </row>
    <row r="85" spans="1:5" ht="22.7" customHeight="1">
      <c r="A85" s="431"/>
      <c r="B85" s="358"/>
      <c r="C85" s="439">
        <v>200</v>
      </c>
      <c r="D85" s="425" t="s">
        <v>14316</v>
      </c>
      <c r="E85" s="425" t="s">
        <v>14317</v>
      </c>
    </row>
    <row r="86" spans="1:5" ht="22.7" customHeight="1">
      <c r="A86" s="451"/>
      <c r="B86" s="358"/>
      <c r="C86" s="439">
        <v>20114</v>
      </c>
      <c r="D86" s="425" t="s">
        <v>14318</v>
      </c>
      <c r="E86" s="425" t="s">
        <v>14319</v>
      </c>
    </row>
    <row r="87" spans="1:5" ht="14.25" customHeight="1">
      <c r="A87" s="218">
        <v>13</v>
      </c>
      <c r="B87" s="240" t="s">
        <v>13451</v>
      </c>
      <c r="C87" s="439">
        <v>23517</v>
      </c>
      <c r="D87" s="425"/>
      <c r="E87" s="425"/>
    </row>
    <row r="88" spans="1:5" ht="14.25" customHeight="1">
      <c r="A88" s="218"/>
      <c r="B88" s="240"/>
      <c r="C88" s="439">
        <v>19809</v>
      </c>
      <c r="D88" s="425" t="s">
        <v>14320</v>
      </c>
      <c r="E88" s="425" t="s">
        <v>14321</v>
      </c>
    </row>
    <row r="89" spans="1:5" ht="22.7" customHeight="1">
      <c r="A89" s="218"/>
      <c r="B89" s="240"/>
      <c r="C89" s="439">
        <v>3708</v>
      </c>
      <c r="D89" s="425" t="s">
        <v>14322</v>
      </c>
      <c r="E89" s="425" t="s">
        <v>14323</v>
      </c>
    </row>
    <row r="90" spans="1:5" ht="14.25" customHeight="1">
      <c r="A90" s="218">
        <v>14</v>
      </c>
      <c r="B90" s="240" t="s">
        <v>13452</v>
      </c>
      <c r="C90" s="439">
        <v>7070</v>
      </c>
      <c r="D90" s="425"/>
      <c r="E90" s="425"/>
    </row>
    <row r="91" spans="1:5" ht="22.7" customHeight="1">
      <c r="A91" s="433"/>
      <c r="B91" s="358"/>
      <c r="C91" s="439">
        <v>106</v>
      </c>
      <c r="D91" s="425" t="s">
        <v>14324</v>
      </c>
      <c r="E91" s="425" t="s">
        <v>14325</v>
      </c>
    </row>
    <row r="92" spans="1:5" ht="14.25" customHeight="1">
      <c r="A92" s="424"/>
      <c r="B92" s="421"/>
      <c r="C92" s="439">
        <v>3226</v>
      </c>
      <c r="D92" s="425" t="s">
        <v>14326</v>
      </c>
      <c r="E92" s="425" t="s">
        <v>14327</v>
      </c>
    </row>
    <row r="93" spans="1:5" ht="22.7" customHeight="1">
      <c r="A93" s="434"/>
      <c r="B93" s="358"/>
      <c r="C93" s="439">
        <v>2577</v>
      </c>
      <c r="D93" s="425" t="s">
        <v>14324</v>
      </c>
      <c r="E93" s="425" t="s">
        <v>14325</v>
      </c>
    </row>
    <row r="94" spans="1:5" ht="22.7" customHeight="1">
      <c r="A94" s="434"/>
      <c r="B94" s="358"/>
      <c r="C94" s="439">
        <v>1011</v>
      </c>
      <c r="D94" s="425" t="s">
        <v>14324</v>
      </c>
      <c r="E94" s="425" t="s">
        <v>14325</v>
      </c>
    </row>
    <row r="95" spans="1:5" ht="22.7" customHeight="1">
      <c r="A95" s="434"/>
      <c r="B95" s="358"/>
      <c r="C95" s="439">
        <v>150</v>
      </c>
      <c r="D95" s="425" t="s">
        <v>14326</v>
      </c>
      <c r="E95" s="425" t="s">
        <v>14327</v>
      </c>
    </row>
    <row r="96" spans="1:5" ht="22.7" customHeight="1">
      <c r="A96" s="427">
        <v>15</v>
      </c>
      <c r="B96" s="423" t="s">
        <v>13453</v>
      </c>
      <c r="C96" s="439">
        <v>1490</v>
      </c>
      <c r="D96" s="425"/>
      <c r="E96" s="425"/>
    </row>
    <row r="97" spans="1:5" ht="22.7" customHeight="1">
      <c r="A97" s="434"/>
      <c r="B97" s="358"/>
      <c r="C97" s="439">
        <v>1229</v>
      </c>
      <c r="D97" s="425" t="s">
        <v>14328</v>
      </c>
      <c r="E97" s="425" t="s">
        <v>14329</v>
      </c>
    </row>
    <row r="98" spans="1:5" ht="22.7" customHeight="1">
      <c r="A98" s="434"/>
      <c r="B98" s="358"/>
      <c r="C98" s="439">
        <v>242</v>
      </c>
      <c r="D98" s="425" t="s">
        <v>14328</v>
      </c>
      <c r="E98" s="425" t="s">
        <v>14329</v>
      </c>
    </row>
    <row r="99" spans="1:5" ht="22.7" customHeight="1">
      <c r="A99" s="434"/>
      <c r="B99" s="358"/>
      <c r="C99" s="439">
        <v>19</v>
      </c>
      <c r="D99" s="425" t="s">
        <v>14330</v>
      </c>
      <c r="E99" s="425" t="s">
        <v>14331</v>
      </c>
    </row>
    <row r="100" spans="1:5" ht="22.7" customHeight="1">
      <c r="A100" s="427">
        <v>16</v>
      </c>
      <c r="B100" s="423" t="s">
        <v>13454</v>
      </c>
      <c r="C100" s="456">
        <v>1448.14</v>
      </c>
      <c r="D100" s="425"/>
      <c r="E100" s="425"/>
    </row>
    <row r="101" spans="1:5" ht="22.7" customHeight="1">
      <c r="A101" s="434"/>
      <c r="B101" s="358"/>
      <c r="C101" s="456">
        <v>3</v>
      </c>
      <c r="D101" s="425" t="s">
        <v>14065</v>
      </c>
      <c r="E101" s="425" t="s">
        <v>14066</v>
      </c>
    </row>
    <row r="102" spans="1:5" ht="22.7" customHeight="1">
      <c r="A102" s="434"/>
      <c r="B102" s="358"/>
      <c r="C102" s="456">
        <v>0.75</v>
      </c>
      <c r="D102" s="425" t="s">
        <v>14067</v>
      </c>
      <c r="E102" s="425" t="s">
        <v>14068</v>
      </c>
    </row>
    <row r="103" spans="1:5" ht="22.7" customHeight="1">
      <c r="A103" s="434"/>
      <c r="B103" s="358"/>
      <c r="C103" s="456">
        <v>3</v>
      </c>
      <c r="D103" s="425" t="s">
        <v>14069</v>
      </c>
      <c r="E103" s="425" t="s">
        <v>14070</v>
      </c>
    </row>
    <row r="104" spans="1:5" ht="22.7" customHeight="1">
      <c r="A104" s="434"/>
      <c r="B104" s="358"/>
      <c r="C104" s="456">
        <v>82</v>
      </c>
      <c r="D104" s="425" t="s">
        <v>14071</v>
      </c>
      <c r="E104" s="425" t="s">
        <v>14072</v>
      </c>
    </row>
    <row r="105" spans="1:5" ht="22.7" customHeight="1">
      <c r="A105" s="434"/>
      <c r="B105" s="358"/>
      <c r="C105" s="456">
        <v>17.57</v>
      </c>
      <c r="D105" s="425" t="s">
        <v>14073</v>
      </c>
      <c r="E105" s="425" t="s">
        <v>14074</v>
      </c>
    </row>
    <row r="106" spans="1:5" ht="22.7" customHeight="1">
      <c r="A106" s="434"/>
      <c r="B106" s="358"/>
      <c r="C106" s="456">
        <v>14.61</v>
      </c>
      <c r="D106" s="425" t="s">
        <v>14073</v>
      </c>
      <c r="E106" s="425" t="s">
        <v>14074</v>
      </c>
    </row>
    <row r="107" spans="1:5" ht="22.7" customHeight="1">
      <c r="A107" s="434"/>
      <c r="B107" s="358"/>
      <c r="C107" s="456">
        <v>27.39</v>
      </c>
      <c r="D107" s="425" t="s">
        <v>14073</v>
      </c>
      <c r="E107" s="425" t="s">
        <v>14074</v>
      </c>
    </row>
    <row r="108" spans="1:5" ht="22.7" customHeight="1">
      <c r="A108" s="434"/>
      <c r="B108" s="358"/>
      <c r="C108" s="456">
        <v>79</v>
      </c>
      <c r="D108" s="425" t="s">
        <v>14067</v>
      </c>
      <c r="E108" s="425" t="s">
        <v>14068</v>
      </c>
    </row>
    <row r="109" spans="1:5" ht="22.7" customHeight="1">
      <c r="A109" s="434"/>
      <c r="B109" s="358"/>
      <c r="C109" s="456">
        <v>180</v>
      </c>
      <c r="D109" s="425" t="s">
        <v>14075</v>
      </c>
      <c r="E109" s="425" t="s">
        <v>14076</v>
      </c>
    </row>
    <row r="110" spans="1:5" ht="22.7" customHeight="1">
      <c r="A110" s="434"/>
      <c r="B110" s="358"/>
      <c r="C110" s="456">
        <v>73</v>
      </c>
      <c r="D110" s="425" t="s">
        <v>14077</v>
      </c>
      <c r="E110" s="425" t="s">
        <v>14078</v>
      </c>
    </row>
    <row r="111" spans="1:5" ht="22.7" customHeight="1">
      <c r="A111" s="434"/>
      <c r="B111" s="358"/>
      <c r="C111" s="456">
        <v>2</v>
      </c>
      <c r="D111" s="425" t="s">
        <v>14065</v>
      </c>
      <c r="E111" s="425" t="s">
        <v>14066</v>
      </c>
    </row>
    <row r="112" spans="1:5" ht="22.7" customHeight="1">
      <c r="A112" s="434"/>
      <c r="B112" s="358"/>
      <c r="C112" s="456">
        <v>248</v>
      </c>
      <c r="D112" s="425" t="s">
        <v>14079</v>
      </c>
      <c r="E112" s="425" t="s">
        <v>14080</v>
      </c>
    </row>
    <row r="113" spans="1:5" ht="22.7" customHeight="1">
      <c r="A113" s="434"/>
      <c r="B113" s="358"/>
      <c r="C113" s="456">
        <v>6</v>
      </c>
      <c r="D113" s="425" t="s">
        <v>14077</v>
      </c>
      <c r="E113" s="425" t="s">
        <v>14078</v>
      </c>
    </row>
    <row r="114" spans="1:5" ht="22.7" customHeight="1">
      <c r="A114" s="434"/>
      <c r="B114" s="358"/>
      <c r="C114" s="456">
        <v>134</v>
      </c>
      <c r="D114" s="425" t="s">
        <v>14077</v>
      </c>
      <c r="E114" s="425" t="s">
        <v>14078</v>
      </c>
    </row>
    <row r="115" spans="1:5" ht="22.7" customHeight="1">
      <c r="A115" s="434"/>
      <c r="B115" s="358"/>
      <c r="C115" s="456">
        <v>48</v>
      </c>
      <c r="D115" s="425" t="s">
        <v>14077</v>
      </c>
      <c r="E115" s="425" t="s">
        <v>14078</v>
      </c>
    </row>
    <row r="116" spans="1:5" ht="22.7" customHeight="1">
      <c r="A116" s="434"/>
      <c r="B116" s="358"/>
      <c r="C116" s="456">
        <v>11</v>
      </c>
      <c r="D116" s="425" t="s">
        <v>14081</v>
      </c>
      <c r="E116" s="425" t="s">
        <v>14082</v>
      </c>
    </row>
    <row r="117" spans="1:5" ht="22.7" customHeight="1">
      <c r="A117" s="434"/>
      <c r="B117" s="358"/>
      <c r="C117" s="456">
        <v>56</v>
      </c>
      <c r="D117" s="425" t="s">
        <v>14077</v>
      </c>
      <c r="E117" s="425" t="s">
        <v>14078</v>
      </c>
    </row>
    <row r="118" spans="1:5" ht="22.7" customHeight="1">
      <c r="A118" s="434"/>
      <c r="B118" s="358"/>
      <c r="C118" s="456">
        <v>247</v>
      </c>
      <c r="D118" s="425" t="s">
        <v>14077</v>
      </c>
      <c r="E118" s="425" t="s">
        <v>14078</v>
      </c>
    </row>
    <row r="119" spans="1:5" ht="22.7" customHeight="1">
      <c r="A119" s="434"/>
      <c r="B119" s="358"/>
      <c r="C119" s="456">
        <v>35</v>
      </c>
      <c r="D119" s="425" t="s">
        <v>14083</v>
      </c>
      <c r="E119" s="425" t="s">
        <v>14084</v>
      </c>
    </row>
    <row r="120" spans="1:5" ht="22.7" customHeight="1">
      <c r="A120" s="424"/>
      <c r="B120" s="421"/>
      <c r="C120" s="456">
        <v>94</v>
      </c>
      <c r="D120" s="425" t="s">
        <v>14085</v>
      </c>
      <c r="E120" s="425" t="s">
        <v>14086</v>
      </c>
    </row>
    <row r="121" spans="1:5" ht="14.25" customHeight="1">
      <c r="A121" s="424"/>
      <c r="B121" s="421"/>
      <c r="C121" s="456">
        <v>21</v>
      </c>
      <c r="D121" s="425" t="s">
        <v>14067</v>
      </c>
      <c r="E121" s="425" t="s">
        <v>14068</v>
      </c>
    </row>
    <row r="122" spans="1:5" ht="22.7" customHeight="1">
      <c r="A122" s="424"/>
      <c r="B122" s="421"/>
      <c r="C122" s="456">
        <v>57</v>
      </c>
      <c r="D122" s="425" t="s">
        <v>14077</v>
      </c>
      <c r="E122" s="425" t="s">
        <v>14078</v>
      </c>
    </row>
    <row r="123" spans="1:5" ht="14.25" customHeight="1">
      <c r="A123" s="424"/>
      <c r="B123" s="421"/>
      <c r="C123" s="456">
        <v>8.82</v>
      </c>
      <c r="D123" s="425" t="s">
        <v>14073</v>
      </c>
      <c r="E123" s="425" t="s">
        <v>14074</v>
      </c>
    </row>
    <row r="124" spans="1:5" ht="22.7" customHeight="1">
      <c r="A124" s="427">
        <v>17</v>
      </c>
      <c r="B124" s="425" t="s">
        <v>14087</v>
      </c>
      <c r="C124" s="456">
        <v>1208.2</v>
      </c>
      <c r="D124" s="425"/>
      <c r="E124" s="425"/>
    </row>
    <row r="125" spans="1:5" ht="22.7" customHeight="1">
      <c r="A125" s="428"/>
      <c r="B125" s="443"/>
      <c r="C125" s="456">
        <v>44</v>
      </c>
      <c r="D125" s="425" t="s">
        <v>14088</v>
      </c>
      <c r="E125" s="425" t="s">
        <v>14089</v>
      </c>
    </row>
    <row r="126" spans="1:5" ht="22.7" customHeight="1">
      <c r="A126" s="424"/>
      <c r="B126" s="443"/>
      <c r="C126" s="456">
        <v>1108.2</v>
      </c>
      <c r="D126" s="425" t="s">
        <v>14090</v>
      </c>
      <c r="E126" s="425" t="s">
        <v>14091</v>
      </c>
    </row>
    <row r="127" spans="1:5" ht="14.25" customHeight="1">
      <c r="A127" s="424"/>
      <c r="B127" s="443"/>
      <c r="C127" s="456">
        <v>54</v>
      </c>
      <c r="D127" s="425" t="s">
        <v>14092</v>
      </c>
      <c r="E127" s="425" t="s">
        <v>14093</v>
      </c>
    </row>
    <row r="128" spans="1:5" ht="22.7" customHeight="1">
      <c r="A128" s="424"/>
      <c r="B128" s="443"/>
      <c r="C128" s="456">
        <v>2</v>
      </c>
      <c r="D128" s="425" t="s">
        <v>14094</v>
      </c>
      <c r="E128" s="425" t="s">
        <v>14095</v>
      </c>
    </row>
    <row r="129" spans="1:5" ht="22.7" customHeight="1">
      <c r="A129" s="427">
        <v>18</v>
      </c>
      <c r="B129" s="425" t="s">
        <v>14096</v>
      </c>
      <c r="C129" s="456">
        <v>11075.2</v>
      </c>
      <c r="D129" s="425"/>
      <c r="E129" s="425"/>
    </row>
    <row r="130" spans="1:5" ht="22.7" customHeight="1">
      <c r="A130" s="424"/>
      <c r="B130" s="443"/>
      <c r="C130" s="456">
        <v>2004</v>
      </c>
      <c r="D130" s="425" t="s">
        <v>14097</v>
      </c>
      <c r="E130" s="425" t="s">
        <v>14098</v>
      </c>
    </row>
    <row r="131" spans="1:5" ht="22.7" customHeight="1">
      <c r="A131" s="424"/>
      <c r="B131" s="443"/>
      <c r="C131" s="456">
        <v>50</v>
      </c>
      <c r="D131" s="425" t="s">
        <v>14099</v>
      </c>
      <c r="E131" s="425" t="s">
        <v>14100</v>
      </c>
    </row>
    <row r="132" spans="1:5" ht="22.7" customHeight="1">
      <c r="A132" s="424"/>
      <c r="B132" s="443"/>
      <c r="C132" s="456">
        <v>2732</v>
      </c>
      <c r="D132" s="425" t="s">
        <v>14101</v>
      </c>
      <c r="E132" s="425" t="s">
        <v>14102</v>
      </c>
    </row>
    <row r="133" spans="1:5" ht="22.7" customHeight="1">
      <c r="A133" s="424"/>
      <c r="B133" s="443"/>
      <c r="C133" s="456">
        <v>18.8</v>
      </c>
      <c r="D133" s="425" t="s">
        <v>14063</v>
      </c>
      <c r="E133" s="425" t="s">
        <v>14064</v>
      </c>
    </row>
    <row r="134" spans="1:5" ht="22.7" customHeight="1">
      <c r="A134" s="424"/>
      <c r="B134" s="443"/>
      <c r="C134" s="456">
        <v>162</v>
      </c>
      <c r="D134" s="425" t="s">
        <v>14103</v>
      </c>
      <c r="E134" s="425" t="s">
        <v>14104</v>
      </c>
    </row>
    <row r="135" spans="1:5" ht="22.7" customHeight="1">
      <c r="A135" s="424"/>
      <c r="B135" s="443"/>
      <c r="C135" s="456">
        <v>-0.61</v>
      </c>
      <c r="D135" s="425" t="s">
        <v>14105</v>
      </c>
      <c r="E135" s="425" t="s">
        <v>14106</v>
      </c>
    </row>
    <row r="136" spans="1:5" ht="22.7" customHeight="1">
      <c r="A136" s="424"/>
      <c r="B136" s="443"/>
      <c r="C136" s="456">
        <v>11.7</v>
      </c>
      <c r="D136" s="425" t="s">
        <v>14107</v>
      </c>
      <c r="E136" s="425" t="s">
        <v>14108</v>
      </c>
    </row>
    <row r="137" spans="1:5" ht="22.7" customHeight="1">
      <c r="A137" s="424"/>
      <c r="B137" s="443"/>
      <c r="C137" s="456">
        <v>40</v>
      </c>
      <c r="D137" s="425" t="s">
        <v>14109</v>
      </c>
      <c r="E137" s="425" t="s">
        <v>14110</v>
      </c>
    </row>
    <row r="138" spans="1:5" ht="22.7" customHeight="1">
      <c r="A138" s="434"/>
      <c r="B138" s="443"/>
      <c r="C138" s="456">
        <v>1949</v>
      </c>
      <c r="D138" s="425" t="s">
        <v>14097</v>
      </c>
      <c r="E138" s="425" t="s">
        <v>14098</v>
      </c>
    </row>
    <row r="139" spans="1:5" ht="22.7" customHeight="1">
      <c r="A139" s="434"/>
      <c r="B139" s="443"/>
      <c r="C139" s="456">
        <v>17</v>
      </c>
      <c r="D139" s="425" t="s">
        <v>14103</v>
      </c>
      <c r="E139" s="425" t="s">
        <v>14104</v>
      </c>
    </row>
    <row r="140" spans="1:5" ht="22.7" customHeight="1">
      <c r="A140" s="434"/>
      <c r="B140" s="443"/>
      <c r="C140" s="456">
        <v>8.11</v>
      </c>
      <c r="D140" s="425" t="s">
        <v>14111</v>
      </c>
      <c r="E140" s="425" t="s">
        <v>14112</v>
      </c>
    </row>
    <row r="141" spans="1:5" ht="22.7" customHeight="1">
      <c r="A141" s="434"/>
      <c r="B141" s="443"/>
      <c r="C141" s="456">
        <v>547.20000000000005</v>
      </c>
      <c r="D141" s="425" t="s">
        <v>14113</v>
      </c>
      <c r="E141" s="425" t="s">
        <v>14114</v>
      </c>
    </row>
    <row r="142" spans="1:5" ht="22.7" customHeight="1">
      <c r="A142" s="434"/>
      <c r="B142" s="443"/>
      <c r="C142" s="456">
        <v>1625</v>
      </c>
      <c r="D142" s="425" t="s">
        <v>14115</v>
      </c>
      <c r="E142" s="425" t="s">
        <v>14116</v>
      </c>
    </row>
    <row r="143" spans="1:5" ht="22.7" customHeight="1">
      <c r="A143" s="434"/>
      <c r="B143" s="443"/>
      <c r="C143" s="456">
        <v>281</v>
      </c>
      <c r="D143" s="425" t="s">
        <v>14117</v>
      </c>
      <c r="E143" s="425" t="s">
        <v>14118</v>
      </c>
    </row>
    <row r="144" spans="1:5" ht="22.7" customHeight="1">
      <c r="A144" s="434"/>
      <c r="B144" s="443"/>
      <c r="C144" s="456">
        <v>957</v>
      </c>
      <c r="D144" s="425" t="s">
        <v>14103</v>
      </c>
      <c r="E144" s="425" t="s">
        <v>14104</v>
      </c>
    </row>
    <row r="145" spans="1:5" ht="22.7" customHeight="1">
      <c r="A145" s="434"/>
      <c r="B145" s="443"/>
      <c r="C145" s="456">
        <v>25</v>
      </c>
      <c r="D145" s="425" t="s">
        <v>14119</v>
      </c>
      <c r="E145" s="425" t="s">
        <v>14120</v>
      </c>
    </row>
    <row r="146" spans="1:5" ht="22.7" customHeight="1">
      <c r="A146" s="434"/>
      <c r="B146" s="443"/>
      <c r="C146" s="456">
        <v>12</v>
      </c>
      <c r="D146" s="425" t="s">
        <v>14121</v>
      </c>
      <c r="E146" s="425" t="s">
        <v>14122</v>
      </c>
    </row>
    <row r="147" spans="1:5" ht="22.7" customHeight="1">
      <c r="A147" s="434"/>
      <c r="B147" s="443"/>
      <c r="C147" s="456">
        <v>308</v>
      </c>
      <c r="D147" s="425" t="s">
        <v>14121</v>
      </c>
      <c r="E147" s="425" t="s">
        <v>14122</v>
      </c>
    </row>
    <row r="148" spans="1:5" ht="22.7" customHeight="1">
      <c r="A148" s="434"/>
      <c r="B148" s="443"/>
      <c r="C148" s="456">
        <v>32</v>
      </c>
      <c r="D148" s="425" t="s">
        <v>14109</v>
      </c>
      <c r="E148" s="425" t="s">
        <v>14110</v>
      </c>
    </row>
    <row r="149" spans="1:5" ht="22.7" customHeight="1">
      <c r="A149" s="434"/>
      <c r="B149" s="443"/>
      <c r="C149" s="456">
        <v>290</v>
      </c>
      <c r="D149" s="425" t="s">
        <v>14123</v>
      </c>
      <c r="E149" s="425" t="s">
        <v>14124</v>
      </c>
    </row>
    <row r="150" spans="1:5" ht="22.7" customHeight="1">
      <c r="A150" s="434"/>
      <c r="B150" s="443"/>
      <c r="C150" s="456">
        <v>6</v>
      </c>
      <c r="D150" s="425" t="s">
        <v>14103</v>
      </c>
      <c r="E150" s="425" t="s">
        <v>14104</v>
      </c>
    </row>
    <row r="151" spans="1:5" ht="22.7" customHeight="1">
      <c r="A151" s="427">
        <v>19</v>
      </c>
      <c r="B151" s="425" t="s">
        <v>14125</v>
      </c>
      <c r="C151" s="456">
        <v>1516.2</v>
      </c>
      <c r="D151" s="425"/>
      <c r="E151" s="425"/>
    </row>
    <row r="152" spans="1:5" ht="22.7" customHeight="1">
      <c r="A152" s="459"/>
      <c r="B152" s="443"/>
      <c r="C152" s="456">
        <v>64</v>
      </c>
      <c r="D152" s="425" t="s">
        <v>14126</v>
      </c>
      <c r="E152" s="425" t="s">
        <v>14127</v>
      </c>
    </row>
    <row r="153" spans="1:5" ht="14.25" customHeight="1">
      <c r="A153" s="460"/>
      <c r="B153" s="443"/>
      <c r="C153" s="456">
        <v>298</v>
      </c>
      <c r="D153" s="425" t="s">
        <v>14128</v>
      </c>
      <c r="E153" s="425" t="s">
        <v>14129</v>
      </c>
    </row>
    <row r="154" spans="1:5" ht="22.7" customHeight="1">
      <c r="A154" s="460"/>
      <c r="B154" s="443"/>
      <c r="C154" s="456">
        <v>40</v>
      </c>
      <c r="D154" s="425" t="s">
        <v>14130</v>
      </c>
      <c r="E154" s="425" t="s">
        <v>14131</v>
      </c>
    </row>
    <row r="155" spans="1:5" ht="22.7" customHeight="1">
      <c r="A155" s="460"/>
      <c r="B155" s="443"/>
      <c r="C155" s="456">
        <v>22</v>
      </c>
      <c r="D155" s="425" t="s">
        <v>14132</v>
      </c>
      <c r="E155" s="425" t="s">
        <v>14133</v>
      </c>
    </row>
    <row r="156" spans="1:5" ht="22.7" customHeight="1">
      <c r="A156" s="460"/>
      <c r="B156" s="443"/>
      <c r="C156" s="456">
        <v>158</v>
      </c>
      <c r="D156" s="425" t="s">
        <v>14134</v>
      </c>
      <c r="E156" s="425" t="s">
        <v>14135</v>
      </c>
    </row>
    <row r="157" spans="1:5" ht="22.7" customHeight="1">
      <c r="A157" s="460"/>
      <c r="B157" s="443"/>
      <c r="C157" s="456">
        <v>279</v>
      </c>
      <c r="D157" s="425" t="s">
        <v>14134</v>
      </c>
      <c r="E157" s="425" t="s">
        <v>14135</v>
      </c>
    </row>
    <row r="158" spans="1:5" ht="22.7" customHeight="1">
      <c r="A158" s="460"/>
      <c r="B158" s="443"/>
      <c r="C158" s="456">
        <v>55</v>
      </c>
      <c r="D158" s="425" t="s">
        <v>14132</v>
      </c>
      <c r="E158" s="425" t="s">
        <v>14133</v>
      </c>
    </row>
    <row r="159" spans="1:5" ht="22.7" customHeight="1">
      <c r="A159" s="460"/>
      <c r="B159" s="443"/>
      <c r="C159" s="456">
        <v>3.2</v>
      </c>
      <c r="D159" s="425" t="s">
        <v>14136</v>
      </c>
      <c r="E159" s="425" t="s">
        <v>14137</v>
      </c>
    </row>
    <row r="160" spans="1:5" ht="22.7" customHeight="1">
      <c r="A160" s="460"/>
      <c r="B160" s="443"/>
      <c r="C160" s="456">
        <v>141</v>
      </c>
      <c r="D160" s="425" t="s">
        <v>14130</v>
      </c>
      <c r="E160" s="425" t="s">
        <v>14131</v>
      </c>
    </row>
    <row r="161" spans="1:5" ht="22.7" customHeight="1">
      <c r="A161" s="460"/>
      <c r="B161" s="443"/>
      <c r="C161" s="456">
        <v>146</v>
      </c>
      <c r="D161" s="425" t="s">
        <v>14128</v>
      </c>
      <c r="E161" s="425" t="s">
        <v>14129</v>
      </c>
    </row>
    <row r="162" spans="1:5" ht="22.7" customHeight="1">
      <c r="A162" s="460"/>
      <c r="B162" s="443"/>
      <c r="C162" s="456">
        <v>7</v>
      </c>
      <c r="D162" s="425" t="s">
        <v>14138</v>
      </c>
      <c r="E162" s="425" t="s">
        <v>14139</v>
      </c>
    </row>
    <row r="163" spans="1:5" ht="22.7" customHeight="1">
      <c r="A163" s="460"/>
      <c r="B163" s="443"/>
      <c r="C163" s="456">
        <v>29</v>
      </c>
      <c r="D163" s="425" t="s">
        <v>14140</v>
      </c>
      <c r="E163" s="425" t="s">
        <v>14141</v>
      </c>
    </row>
    <row r="164" spans="1:5" ht="22.7" customHeight="1">
      <c r="A164" s="460"/>
      <c r="B164" s="443"/>
      <c r="C164" s="456">
        <v>135</v>
      </c>
      <c r="D164" s="425" t="s">
        <v>14142</v>
      </c>
      <c r="E164" s="425" t="s">
        <v>14143</v>
      </c>
    </row>
    <row r="165" spans="1:5" ht="22.7" customHeight="1">
      <c r="A165" s="460"/>
      <c r="B165" s="443"/>
      <c r="C165" s="456">
        <v>85</v>
      </c>
      <c r="D165" s="425" t="s">
        <v>14142</v>
      </c>
      <c r="E165" s="425" t="s">
        <v>14143</v>
      </c>
    </row>
    <row r="166" spans="1:5" ht="22.7" customHeight="1">
      <c r="A166" s="460"/>
      <c r="B166" s="443"/>
      <c r="C166" s="456">
        <v>11</v>
      </c>
      <c r="D166" s="425" t="s">
        <v>14144</v>
      </c>
      <c r="E166" s="425" t="s">
        <v>14145</v>
      </c>
    </row>
    <row r="167" spans="1:5" ht="22.7" customHeight="1">
      <c r="A167" s="460"/>
      <c r="B167" s="443"/>
      <c r="C167" s="456">
        <v>1</v>
      </c>
      <c r="D167" s="425" t="s">
        <v>14128</v>
      </c>
      <c r="E167" s="425" t="s">
        <v>14129</v>
      </c>
    </row>
    <row r="168" spans="1:5" ht="22.7" customHeight="1">
      <c r="A168" s="460"/>
      <c r="B168" s="443"/>
      <c r="C168" s="456">
        <v>31</v>
      </c>
      <c r="D168" s="425" t="s">
        <v>14146</v>
      </c>
      <c r="E168" s="425" t="s">
        <v>14147</v>
      </c>
    </row>
    <row r="169" spans="1:5" ht="22.7" customHeight="1">
      <c r="A169" s="460"/>
      <c r="B169" s="443"/>
      <c r="C169" s="456">
        <v>11</v>
      </c>
      <c r="D169" s="425" t="s">
        <v>14132</v>
      </c>
      <c r="E169" s="425" t="s">
        <v>14133</v>
      </c>
    </row>
    <row r="170" spans="1:5" ht="22.7" customHeight="1">
      <c r="A170" s="427">
        <v>20</v>
      </c>
      <c r="B170" s="425" t="s">
        <v>14148</v>
      </c>
      <c r="C170" s="456">
        <v>2759.29</v>
      </c>
      <c r="D170" s="425"/>
      <c r="E170" s="425"/>
    </row>
    <row r="171" spans="1:5" ht="22.7" customHeight="1">
      <c r="A171" s="434"/>
      <c r="B171" s="453"/>
      <c r="C171" s="456">
        <v>877.29</v>
      </c>
      <c r="D171" s="425" t="s">
        <v>14149</v>
      </c>
      <c r="E171" s="425" t="s">
        <v>14150</v>
      </c>
    </row>
    <row r="172" spans="1:5" ht="22.7" customHeight="1">
      <c r="A172" s="434"/>
      <c r="B172" s="454"/>
      <c r="C172" s="456">
        <v>44</v>
      </c>
      <c r="D172" s="425" t="s">
        <v>14149</v>
      </c>
      <c r="E172" s="425" t="s">
        <v>14150</v>
      </c>
    </row>
    <row r="173" spans="1:5" ht="22.7" customHeight="1">
      <c r="A173" s="434"/>
      <c r="B173" s="455"/>
      <c r="C173" s="456">
        <v>1838</v>
      </c>
      <c r="D173" s="425" t="s">
        <v>14151</v>
      </c>
      <c r="E173" s="425" t="s">
        <v>14152</v>
      </c>
    </row>
    <row r="174" spans="1:5" ht="14.25" customHeight="1">
      <c r="A174" s="427">
        <v>21</v>
      </c>
      <c r="B174" s="425" t="s">
        <v>14153</v>
      </c>
      <c r="C174" s="456">
        <v>2761</v>
      </c>
      <c r="D174" s="425"/>
      <c r="E174" s="425"/>
    </row>
    <row r="175" spans="1:5" ht="22.7" customHeight="1">
      <c r="A175" s="459"/>
      <c r="B175" s="443"/>
      <c r="C175" s="456">
        <v>18</v>
      </c>
      <c r="D175" s="425" t="s">
        <v>14154</v>
      </c>
      <c r="E175" s="425" t="s">
        <v>14155</v>
      </c>
    </row>
    <row r="176" spans="1:5" ht="14.25" customHeight="1">
      <c r="A176" s="460"/>
      <c r="B176" s="443"/>
      <c r="C176" s="456">
        <v>691</v>
      </c>
      <c r="D176" s="425" t="s">
        <v>14154</v>
      </c>
      <c r="E176" s="425" t="s">
        <v>14155</v>
      </c>
    </row>
    <row r="177" spans="1:5" ht="22.7" customHeight="1">
      <c r="A177" s="460"/>
      <c r="B177" s="443"/>
      <c r="C177" s="456">
        <v>4</v>
      </c>
      <c r="D177" s="425" t="s">
        <v>14154</v>
      </c>
      <c r="E177" s="425" t="s">
        <v>14155</v>
      </c>
    </row>
    <row r="178" spans="1:5" ht="22.7" customHeight="1">
      <c r="A178" s="460"/>
      <c r="B178" s="443"/>
      <c r="C178" s="456">
        <v>2</v>
      </c>
      <c r="D178" s="425" t="s">
        <v>14156</v>
      </c>
      <c r="E178" s="425" t="s">
        <v>14157</v>
      </c>
    </row>
    <row r="179" spans="1:5" ht="22.7" customHeight="1">
      <c r="A179" s="460"/>
      <c r="B179" s="443"/>
      <c r="C179" s="456">
        <v>28</v>
      </c>
      <c r="D179" s="425" t="s">
        <v>14158</v>
      </c>
      <c r="E179" s="425" t="s">
        <v>14159</v>
      </c>
    </row>
    <row r="180" spans="1:5" ht="22.7" customHeight="1">
      <c r="A180" s="460"/>
      <c r="B180" s="443"/>
      <c r="C180" s="456">
        <v>18</v>
      </c>
      <c r="D180" s="425" t="s">
        <v>14156</v>
      </c>
      <c r="E180" s="425" t="s">
        <v>14157</v>
      </c>
    </row>
    <row r="181" spans="1:5" ht="22.7" customHeight="1">
      <c r="A181" s="460"/>
      <c r="B181" s="443"/>
      <c r="C181" s="456">
        <v>13</v>
      </c>
      <c r="D181" s="425" t="s">
        <v>14158</v>
      </c>
      <c r="E181" s="425" t="s">
        <v>14159</v>
      </c>
    </row>
    <row r="182" spans="1:5" ht="22.7" customHeight="1">
      <c r="A182" s="460"/>
      <c r="B182" s="443"/>
      <c r="C182" s="456">
        <v>1017</v>
      </c>
      <c r="D182" s="425" t="s">
        <v>14160</v>
      </c>
      <c r="E182" s="425" t="s">
        <v>14161</v>
      </c>
    </row>
    <row r="183" spans="1:5" ht="22.7" customHeight="1">
      <c r="A183" s="460"/>
      <c r="B183" s="443"/>
      <c r="C183" s="456">
        <v>65</v>
      </c>
      <c r="D183" s="425" t="s">
        <v>14154</v>
      </c>
      <c r="E183" s="425" t="s">
        <v>14155</v>
      </c>
    </row>
    <row r="184" spans="1:5" ht="22.7" customHeight="1">
      <c r="A184" s="460"/>
      <c r="B184" s="443"/>
      <c r="C184" s="456">
        <v>6</v>
      </c>
      <c r="D184" s="425" t="s">
        <v>14154</v>
      </c>
      <c r="E184" s="425" t="s">
        <v>14155</v>
      </c>
    </row>
    <row r="185" spans="1:5" ht="22.7" customHeight="1">
      <c r="A185" s="460"/>
      <c r="B185" s="443"/>
      <c r="C185" s="456">
        <v>42</v>
      </c>
      <c r="D185" s="425" t="s">
        <v>14158</v>
      </c>
      <c r="E185" s="425" t="s">
        <v>14159</v>
      </c>
    </row>
    <row r="186" spans="1:5" ht="22.7" customHeight="1">
      <c r="A186" s="460"/>
      <c r="B186" s="443"/>
      <c r="C186" s="456">
        <v>6</v>
      </c>
      <c r="D186" s="425" t="s">
        <v>14154</v>
      </c>
      <c r="E186" s="425" t="s">
        <v>14155</v>
      </c>
    </row>
    <row r="187" spans="1:5" ht="22.7" customHeight="1">
      <c r="A187" s="460"/>
      <c r="B187" s="443"/>
      <c r="C187" s="456">
        <v>187</v>
      </c>
      <c r="D187" s="425" t="s">
        <v>14154</v>
      </c>
      <c r="E187" s="425" t="s">
        <v>14155</v>
      </c>
    </row>
    <row r="188" spans="1:5" ht="22.7" customHeight="1">
      <c r="A188" s="460"/>
      <c r="B188" s="443"/>
      <c r="C188" s="456">
        <v>288</v>
      </c>
      <c r="D188" s="425" t="s">
        <v>14162</v>
      </c>
      <c r="E188" s="425" t="s">
        <v>14163</v>
      </c>
    </row>
    <row r="189" spans="1:5" ht="22.7" customHeight="1">
      <c r="A189" s="460"/>
      <c r="B189" s="443"/>
      <c r="C189" s="456">
        <v>376</v>
      </c>
      <c r="D189" s="425" t="s">
        <v>14164</v>
      </c>
      <c r="E189" s="425" t="s">
        <v>14165</v>
      </c>
    </row>
    <row r="190" spans="1:5" ht="22.7" customHeight="1">
      <c r="A190" s="427">
        <v>22</v>
      </c>
      <c r="B190" s="425" t="s">
        <v>14166</v>
      </c>
      <c r="C190" s="456">
        <v>1028.76</v>
      </c>
      <c r="D190" s="425"/>
      <c r="E190" s="425"/>
    </row>
    <row r="191" spans="1:5" ht="22.7" customHeight="1">
      <c r="A191" s="434"/>
      <c r="B191" s="443"/>
      <c r="C191" s="456">
        <v>49.78</v>
      </c>
      <c r="D191" s="425" t="s">
        <v>14167</v>
      </c>
      <c r="E191" s="425" t="s">
        <v>14168</v>
      </c>
    </row>
    <row r="192" spans="1:5" ht="22.7" customHeight="1">
      <c r="A192" s="434"/>
      <c r="B192" s="443"/>
      <c r="C192" s="456">
        <v>31.28</v>
      </c>
      <c r="D192" s="425" t="s">
        <v>14169</v>
      </c>
      <c r="E192" s="425" t="s">
        <v>14170</v>
      </c>
    </row>
    <row r="193" spans="1:5" ht="22.7" customHeight="1">
      <c r="A193" s="434"/>
      <c r="B193" s="443"/>
      <c r="C193" s="456">
        <v>787</v>
      </c>
      <c r="D193" s="425" t="s">
        <v>14171</v>
      </c>
      <c r="E193" s="425" t="s">
        <v>14172</v>
      </c>
    </row>
    <row r="194" spans="1:5" ht="22.7" customHeight="1">
      <c r="A194" s="434"/>
      <c r="B194" s="443"/>
      <c r="C194" s="456">
        <v>160.69999999999999</v>
      </c>
      <c r="D194" s="425" t="s">
        <v>14173</v>
      </c>
      <c r="E194" s="425" t="s">
        <v>14174</v>
      </c>
    </row>
    <row r="195" spans="1:5" ht="22.7" customHeight="1">
      <c r="A195" s="427">
        <v>23</v>
      </c>
      <c r="B195" s="425" t="s">
        <v>14175</v>
      </c>
      <c r="C195" s="456">
        <v>71</v>
      </c>
      <c r="D195" s="425"/>
      <c r="E195" s="425"/>
    </row>
    <row r="196" spans="1:5" ht="22.7" customHeight="1">
      <c r="A196" s="434"/>
      <c r="B196" s="443"/>
      <c r="C196" s="456">
        <v>53</v>
      </c>
      <c r="D196" s="425" t="s">
        <v>14176</v>
      </c>
      <c r="E196" s="425" t="s">
        <v>14177</v>
      </c>
    </row>
    <row r="197" spans="1:5" ht="14.25" customHeight="1">
      <c r="A197" s="424"/>
      <c r="B197" s="443"/>
      <c r="C197" s="456">
        <v>18</v>
      </c>
      <c r="D197" s="425" t="s">
        <v>14178</v>
      </c>
      <c r="E197" s="425" t="s">
        <v>14179</v>
      </c>
    </row>
    <row r="198" spans="1:5" ht="22.7" customHeight="1">
      <c r="A198" s="427">
        <v>24</v>
      </c>
      <c r="B198" s="425" t="s">
        <v>14180</v>
      </c>
      <c r="C198" s="456">
        <v>6</v>
      </c>
      <c r="D198" s="425"/>
      <c r="E198" s="425"/>
    </row>
    <row r="199" spans="1:5" ht="22.7" customHeight="1">
      <c r="A199" s="424"/>
      <c r="B199" s="425"/>
      <c r="C199" s="456">
        <v>6</v>
      </c>
      <c r="D199" s="425" t="s">
        <v>13448</v>
      </c>
      <c r="E199" s="425" t="s">
        <v>14181</v>
      </c>
    </row>
    <row r="200" spans="1:5" ht="22.7" customHeight="1">
      <c r="A200" s="424"/>
      <c r="B200" s="425" t="s">
        <v>13455</v>
      </c>
      <c r="C200" s="456">
        <v>7004.3</v>
      </c>
      <c r="D200" s="425"/>
      <c r="E200" s="425"/>
    </row>
    <row r="201" spans="1:5" ht="14.25" customHeight="1">
      <c r="A201" s="427">
        <v>25</v>
      </c>
      <c r="B201" s="425" t="s">
        <v>14182</v>
      </c>
      <c r="C201" s="456">
        <v>48.6</v>
      </c>
      <c r="D201" s="425"/>
      <c r="E201" s="425"/>
    </row>
    <row r="202" spans="1:5" ht="22.7" customHeight="1">
      <c r="A202" s="424"/>
      <c r="B202" s="425"/>
      <c r="C202" s="456">
        <v>48.6</v>
      </c>
      <c r="D202" s="425" t="s">
        <v>14183</v>
      </c>
      <c r="E202" s="425" t="s">
        <v>14184</v>
      </c>
    </row>
    <row r="203" spans="1:5" ht="22.7" customHeight="1">
      <c r="A203" s="427">
        <v>26</v>
      </c>
      <c r="B203" s="425" t="s">
        <v>14185</v>
      </c>
      <c r="C203" s="456">
        <v>4399.7</v>
      </c>
      <c r="D203" s="425"/>
      <c r="E203" s="425"/>
    </row>
    <row r="204" spans="1:5" ht="14.25" customHeight="1">
      <c r="A204" s="459"/>
      <c r="B204" s="453"/>
      <c r="C204" s="456">
        <v>2748</v>
      </c>
      <c r="D204" s="425" t="s">
        <v>14186</v>
      </c>
      <c r="E204" s="425" t="s">
        <v>14187</v>
      </c>
    </row>
    <row r="205" spans="1:5" ht="22.7" customHeight="1">
      <c r="A205" s="460"/>
      <c r="B205" s="454"/>
      <c r="C205" s="456">
        <v>1587</v>
      </c>
      <c r="D205" s="425" t="s">
        <v>14188</v>
      </c>
      <c r="E205" s="425" t="s">
        <v>14189</v>
      </c>
    </row>
    <row r="206" spans="1:5" ht="14.25" customHeight="1">
      <c r="A206" s="460"/>
      <c r="B206" s="454"/>
      <c r="C206" s="456">
        <v>38.5</v>
      </c>
      <c r="D206" s="425" t="s">
        <v>14190</v>
      </c>
      <c r="E206" s="425" t="s">
        <v>14191</v>
      </c>
    </row>
    <row r="207" spans="1:5" ht="14.25" customHeight="1">
      <c r="A207" s="460"/>
      <c r="B207" s="455"/>
      <c r="C207" s="456">
        <v>26.2</v>
      </c>
      <c r="D207" s="425" t="s">
        <v>14190</v>
      </c>
      <c r="E207" s="425" t="s">
        <v>14205</v>
      </c>
    </row>
    <row r="208" spans="1:5" ht="22.7" customHeight="1">
      <c r="A208" s="427">
        <v>27</v>
      </c>
      <c r="B208" s="425" t="s">
        <v>14192</v>
      </c>
      <c r="C208" s="456">
        <v>664</v>
      </c>
      <c r="D208" s="425"/>
      <c r="E208" s="425"/>
    </row>
    <row r="209" spans="1:5" ht="14.25" customHeight="1">
      <c r="A209" s="424"/>
      <c r="B209" s="443"/>
      <c r="C209" s="456">
        <v>40</v>
      </c>
      <c r="D209" s="425" t="s">
        <v>14193</v>
      </c>
      <c r="E209" s="425" t="s">
        <v>14194</v>
      </c>
    </row>
    <row r="210" spans="1:5" ht="22.7" customHeight="1">
      <c r="A210" s="424"/>
      <c r="B210" s="443"/>
      <c r="C210" s="456">
        <v>573</v>
      </c>
      <c r="D210" s="425" t="s">
        <v>14195</v>
      </c>
      <c r="E210" s="425" t="s">
        <v>14196</v>
      </c>
    </row>
    <row r="211" spans="1:5" ht="14.25" customHeight="1">
      <c r="A211" s="424"/>
      <c r="B211" s="443"/>
      <c r="C211" s="456">
        <v>51</v>
      </c>
      <c r="D211" s="425" t="s">
        <v>14197</v>
      </c>
      <c r="E211" s="425" t="s">
        <v>14198</v>
      </c>
    </row>
    <row r="212" spans="1:5" ht="22.7" customHeight="1">
      <c r="A212" s="427">
        <v>28</v>
      </c>
      <c r="B212" s="425" t="s">
        <v>14199</v>
      </c>
      <c r="C212" s="456">
        <v>1832</v>
      </c>
      <c r="D212" s="425"/>
      <c r="E212" s="425"/>
    </row>
    <row r="213" spans="1:5" ht="14.25" customHeight="1">
      <c r="A213" s="424"/>
      <c r="B213" s="425"/>
      <c r="C213" s="456">
        <v>1832</v>
      </c>
      <c r="D213" s="425" t="s">
        <v>14200</v>
      </c>
      <c r="E213" s="425" t="s">
        <v>14201</v>
      </c>
    </row>
    <row r="214" spans="1:5" ht="22.7" customHeight="1">
      <c r="A214" s="427">
        <v>29</v>
      </c>
      <c r="B214" s="425" t="s">
        <v>14202</v>
      </c>
      <c r="C214" s="457">
        <v>60</v>
      </c>
      <c r="D214" s="425"/>
      <c r="E214" s="425"/>
    </row>
    <row r="215" spans="1:5" ht="22.7" customHeight="1">
      <c r="A215" s="461"/>
      <c r="B215" s="425"/>
      <c r="C215" s="457">
        <v>60</v>
      </c>
      <c r="D215" s="425" t="s">
        <v>14203</v>
      </c>
      <c r="E215" s="425" t="s">
        <v>14204</v>
      </c>
    </row>
  </sheetData>
  <mergeCells count="28">
    <mergeCell ref="B209:B211"/>
    <mergeCell ref="A152:A169"/>
    <mergeCell ref="A175:A189"/>
    <mergeCell ref="A204:A207"/>
    <mergeCell ref="A22:A24"/>
    <mergeCell ref="B22:B24"/>
    <mergeCell ref="A85:A86"/>
    <mergeCell ref="B85:B86"/>
    <mergeCell ref="B125:B128"/>
    <mergeCell ref="B130:B150"/>
    <mergeCell ref="B152:B169"/>
    <mergeCell ref="B171:B173"/>
    <mergeCell ref="B175:B189"/>
    <mergeCell ref="B191:B194"/>
    <mergeCell ref="B91:B95"/>
    <mergeCell ref="A26:A41"/>
    <mergeCell ref="A18:A20"/>
    <mergeCell ref="B26:B41"/>
    <mergeCell ref="B97:B99"/>
    <mergeCell ref="B101:B123"/>
    <mergeCell ref="B196:B197"/>
    <mergeCell ref="B204:B207"/>
    <mergeCell ref="A2:E2"/>
    <mergeCell ref="B45:B81"/>
    <mergeCell ref="B18:B20"/>
    <mergeCell ref="A8:A9"/>
    <mergeCell ref="B8:B9"/>
    <mergeCell ref="A45:A81"/>
  </mergeCells>
  <phoneticPr fontId="49"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sheetPr codeName="Sheet9">
    <pageSetUpPr fitToPage="1"/>
  </sheetPr>
  <dimension ref="A1:R35"/>
  <sheetViews>
    <sheetView showGridLines="0" showZeros="0" workbookViewId="0">
      <pane xSplit="4" ySplit="6" topLeftCell="E7" activePane="bottomRight" state="frozen"/>
      <selection pane="topRight"/>
      <selection pane="bottomLeft"/>
      <selection pane="bottomRight" activeCell="K11" sqref="K11"/>
    </sheetView>
  </sheetViews>
  <sheetFormatPr defaultColWidth="8.75" defaultRowHeight="13.5"/>
  <cols>
    <col min="1" max="1" width="4.625" style="105" customWidth="1"/>
    <col min="2" max="2" width="23.25" style="105" customWidth="1"/>
    <col min="3" max="3" width="11.75" style="105" customWidth="1"/>
    <col min="4" max="5" width="9.5" style="105" customWidth="1"/>
    <col min="6" max="6" width="8.5" style="105" customWidth="1"/>
    <col min="7" max="7" width="9.5" style="105" customWidth="1"/>
    <col min="8" max="8" width="10.5" style="105" customWidth="1"/>
    <col min="9" max="11" width="9.5" style="105" customWidth="1"/>
    <col min="12" max="12" width="10.5" style="105" customWidth="1"/>
    <col min="13" max="13" width="9.5" style="105" customWidth="1"/>
    <col min="14" max="14" width="13.125" style="105" customWidth="1"/>
    <col min="15" max="16" width="9.5" style="105" customWidth="1"/>
    <col min="17" max="17" width="9.25" style="105" customWidth="1"/>
    <col min="18" max="18" width="9.5" style="105" customWidth="1"/>
    <col min="19" max="16384" width="8.75" style="105"/>
  </cols>
  <sheetData>
    <row r="1" spans="1:18" ht="18.75">
      <c r="A1" s="107" t="s">
        <v>12203</v>
      </c>
      <c r="B1" s="255">
        <f t="array" aca="1" ref="B1" ca="1">IF(SUMPRODUCT(ISTEXT(D6:D29)*ROW(D6:D29))&gt;0,"录入了非数字，请检查 "&amp;IFERROR(ADDRESS(SUMPRODUCT(MAX(ISTEXT(D6:D29)*ROW(D6:D29))),4)&amp;" 单元格！",0),IF(SUMPRODUCT(ISTEXT(E6:E29)*ROW(H6:H29))&gt;0,"录入了非数字，请检查 "&amp;IFERROR(ADDRESS(SUMPRODUCT(MAX(ISTEXT(E6:E29)*ROW(E6:E29))),5)&amp;" 单元格！",0),IF(SUMPRODUCT(ISTEXT(F6:F29)*ROW(F6:F29))&gt;0,"录入了非数字，请检查 "&amp;IFERROR(ADDRESS(SUMPRODUCT(MAX(ISTEXT(F6:F29)*ROW(F6:F29))),6)&amp;" 单元格！",0),IF(SUMPRODUCT(ISTEXT(G6:G29)*ROW(G6:G29))&gt;0,"录入了非数字，请检查 "&amp;IFERROR(ADDRESS(SUMPRODUCT(MAX(ISTEXT(G6:G29)*ROW(G6:G29))),7)&amp;" 单元格！",0),IF(SUMPRODUCT(ISTEXT(H6:H29)*ROW(H6:H29))&gt;0,"录入了非数字，请检查 "&amp;IFERROR(ADDRESS(SUMPRODUCT(MAX((ISTEXT(H6:H29)*ROW(F6:F29)))),8)&amp;" 单元格！",0),IF(SUMPRODUCT(ISTEXT(I6:I29)*ROW(G6:G29))&gt;0,"录入了非数字，请检查 "&amp;IFERROR(ADDRESS(SUMPRODUCT(MAX(ISTEXT(I6:I29)*ROW(G6:G29))),9)&amp;" 单元格！",0),IF(SUMPRODUCT(ISTEXT(J6:J29)*ROW(H6:H29))&gt;0,"录入了非数字，请检查 "&amp;IFERROR(ADDRESS(SUMPRODUCT(MAX(ISTEXT(J6:J29)*ROW(H6:H29))),10)&amp;" 单元格！",0),IF(SUMPRODUCT(ISTEXT(K6:K29)*ROW(D6:D29))&gt;0,"录入了非数字，请检查 "&amp;IFERROR(ADDRESS(SUMPRODUCT(MAX(ISTEXT(K6:K29)*ROW(D6:D29))),11)&amp;" 单元格！",0),IF(SUMPRODUCT(ISTEXT(L6:L29)*ROW(E6:E29))&gt;0,"录入了非数字，请检查 "&amp;IFERROR(ADDRESS(SUMPRODUCT(MAX(ISTEXT(L6:L29)*ROW(E6:E29))),12)&amp;" 单元格！",0),IF(SUMPRODUCT(ISTEXT(M6:M29)*ROW(F6:F29))&gt;0,"录入了非数字，请检查 "&amp;IFERROR(ADDRESS(SUMPRODUCT(MAX((ISTEXT(M6:M29)*ROW(F6:F29)))),13)&amp;" 单元格！",0),IF(SUMPRODUCT(ISERROR(C35:Q35)*COLUMN(C35:Q35))&gt;0,"录入了错误值，请检查 "&amp;IFERROR(CHAR(SUMPRODUCT(MAX(ISERROR(C35:Q35)*COLUMN(C35:Q35)))+64)&amp;" 列！",0),0)))))))))))</f>
        <v>0</v>
      </c>
      <c r="C1" s="258"/>
      <c r="D1" s="258"/>
      <c r="E1" s="258"/>
      <c r="F1" s="258"/>
      <c r="G1" s="258"/>
      <c r="H1" s="258"/>
      <c r="I1" s="258"/>
      <c r="J1" s="258"/>
      <c r="K1" s="258"/>
      <c r="L1" s="258"/>
      <c r="M1" s="258"/>
      <c r="N1" s="258"/>
      <c r="O1" s="258"/>
      <c r="P1" s="258"/>
      <c r="Q1" s="258"/>
      <c r="R1" s="263">
        <f ca="1">IF(ROUND(R35-SUMPRODUCT(R6:R33*(R6:R33&gt;0)),0)&lt;&gt;0,"请检查，支出总计_其他支出应等于各功能科目_其他支出的合计，且其他支出（R列）不能出现负数。",0)</f>
        <v>0</v>
      </c>
    </row>
    <row r="2" spans="1:18" s="103" customFormat="1" ht="24">
      <c r="A2" s="332" t="s">
        <v>13574</v>
      </c>
      <c r="B2" s="332"/>
      <c r="C2" s="332"/>
      <c r="D2" s="332"/>
      <c r="E2" s="332"/>
      <c r="F2" s="332"/>
      <c r="G2" s="332"/>
      <c r="H2" s="332"/>
      <c r="I2" s="332"/>
      <c r="J2" s="332"/>
      <c r="K2" s="332"/>
      <c r="L2" s="332"/>
      <c r="M2" s="332"/>
      <c r="N2" s="332"/>
      <c r="O2" s="332"/>
      <c r="P2" s="332"/>
      <c r="Q2" s="332"/>
      <c r="R2" s="332"/>
    </row>
    <row r="3" spans="1:18" ht="20.25" customHeight="1">
      <c r="A3" s="258"/>
      <c r="B3" s="258"/>
      <c r="C3" s="258"/>
      <c r="D3" s="258"/>
      <c r="E3" s="258"/>
      <c r="F3" s="258"/>
      <c r="G3" s="258"/>
      <c r="H3" s="258"/>
      <c r="I3" s="258"/>
      <c r="J3" s="258"/>
      <c r="K3" s="258"/>
      <c r="L3" s="258"/>
      <c r="M3" s="258"/>
      <c r="N3" s="258"/>
      <c r="O3" s="258"/>
      <c r="P3" s="258"/>
      <c r="Q3" s="258"/>
      <c r="R3" s="97" t="s">
        <v>12204</v>
      </c>
    </row>
    <row r="4" spans="1:18" s="104" customFormat="1" ht="23.1" customHeight="1">
      <c r="A4" s="360" t="s">
        <v>9702</v>
      </c>
      <c r="B4" s="360"/>
      <c r="C4" s="360" t="s">
        <v>12205</v>
      </c>
      <c r="D4" s="149">
        <v>501</v>
      </c>
      <c r="E4" s="149">
        <v>502</v>
      </c>
      <c r="F4" s="149">
        <v>503</v>
      </c>
      <c r="G4" s="149">
        <v>504</v>
      </c>
      <c r="H4" s="149">
        <v>505</v>
      </c>
      <c r="I4" s="149">
        <v>506</v>
      </c>
      <c r="J4" s="149">
        <v>507</v>
      </c>
      <c r="K4" s="149">
        <v>508</v>
      </c>
      <c r="L4" s="149">
        <v>509</v>
      </c>
      <c r="M4" s="149">
        <v>510</v>
      </c>
      <c r="N4" s="149">
        <v>511</v>
      </c>
      <c r="O4" s="149">
        <v>512</v>
      </c>
      <c r="P4" s="149">
        <v>513</v>
      </c>
      <c r="Q4" s="149">
        <v>514</v>
      </c>
      <c r="R4" s="149">
        <v>599</v>
      </c>
    </row>
    <row r="5" spans="1:18" s="104" customFormat="1" ht="69" customHeight="1">
      <c r="A5" s="238" t="s">
        <v>12206</v>
      </c>
      <c r="B5" s="238" t="s">
        <v>12207</v>
      </c>
      <c r="C5" s="360"/>
      <c r="D5" s="239" t="s">
        <v>12208</v>
      </c>
      <c r="E5" s="239" t="s">
        <v>12209</v>
      </c>
      <c r="F5" s="239" t="s">
        <v>12210</v>
      </c>
      <c r="G5" s="239" t="s">
        <v>12211</v>
      </c>
      <c r="H5" s="239" t="s">
        <v>12212</v>
      </c>
      <c r="I5" s="239" t="s">
        <v>12213</v>
      </c>
      <c r="J5" s="239" t="s">
        <v>12214</v>
      </c>
      <c r="K5" s="239" t="s">
        <v>12215</v>
      </c>
      <c r="L5" s="239" t="s">
        <v>12216</v>
      </c>
      <c r="M5" s="239" t="s">
        <v>12217</v>
      </c>
      <c r="N5" s="239" t="s">
        <v>12218</v>
      </c>
      <c r="O5" s="239" t="s">
        <v>12219</v>
      </c>
      <c r="P5" s="239" t="s">
        <v>12220</v>
      </c>
      <c r="Q5" s="239" t="s">
        <v>12221</v>
      </c>
      <c r="R5" s="239" t="s">
        <v>12222</v>
      </c>
    </row>
    <row r="6" spans="1:18" ht="20.100000000000001" customHeight="1">
      <c r="A6" s="150"/>
      <c r="B6" s="150"/>
      <c r="C6" s="150"/>
      <c r="D6" s="150"/>
      <c r="E6" s="150"/>
      <c r="F6" s="150"/>
      <c r="G6" s="150"/>
      <c r="H6" s="150"/>
      <c r="I6" s="150"/>
      <c r="J6" s="150"/>
      <c r="K6" s="150"/>
      <c r="L6" s="150"/>
      <c r="M6" s="150"/>
      <c r="N6" s="150"/>
      <c r="O6" s="150"/>
      <c r="P6" s="150"/>
      <c r="Q6" s="150"/>
      <c r="R6" s="150"/>
    </row>
    <row r="7" spans="1:18" ht="20.100000000000001" customHeight="1">
      <c r="A7" s="150" t="s">
        <v>9763</v>
      </c>
      <c r="B7" s="110" t="s">
        <v>9764</v>
      </c>
      <c r="C7" s="249">
        <f>VLOOKUP(A7,[1]表二!$A$6:$E$222,5,0)</f>
        <v>25369</v>
      </c>
      <c r="D7" s="111">
        <v>13107</v>
      </c>
      <c r="E7" s="111">
        <v>6660</v>
      </c>
      <c r="F7" s="111">
        <v>529</v>
      </c>
      <c r="G7" s="151">
        <v>1879</v>
      </c>
      <c r="H7" s="151">
        <v>1802</v>
      </c>
      <c r="I7" s="151">
        <v>301</v>
      </c>
      <c r="J7" s="151">
        <v>566</v>
      </c>
      <c r="K7" s="151"/>
      <c r="L7" s="151">
        <v>525</v>
      </c>
      <c r="M7" s="151"/>
      <c r="N7" s="264"/>
      <c r="O7" s="264"/>
      <c r="P7" s="264"/>
      <c r="Q7" s="264"/>
      <c r="R7" s="265">
        <f ca="1">C7-SUM(OFFSET(R7,0,-14,1,14))</f>
        <v>0</v>
      </c>
    </row>
    <row r="8" spans="1:18" ht="20.100000000000001" customHeight="1">
      <c r="A8" s="150" t="s">
        <v>9819</v>
      </c>
      <c r="B8" s="110" t="s">
        <v>9820</v>
      </c>
      <c r="C8" s="249">
        <f>VLOOKUP(A8,[1]表二!$A$6:$E$222,5,0)</f>
        <v>0</v>
      </c>
      <c r="D8" s="111"/>
      <c r="E8" s="111"/>
      <c r="F8" s="111"/>
      <c r="G8" s="151"/>
      <c r="H8" s="151"/>
      <c r="I8" s="151"/>
      <c r="J8" s="151"/>
      <c r="K8" s="151"/>
      <c r="L8" s="151"/>
      <c r="M8" s="151"/>
      <c r="N8" s="264"/>
      <c r="O8" s="264"/>
      <c r="P8" s="264"/>
      <c r="Q8" s="264"/>
      <c r="R8" s="265">
        <f t="shared" ref="R8:R29" ca="1" si="0">C8-SUM(OFFSET(R8,0,-14,1,14))</f>
        <v>0</v>
      </c>
    </row>
    <row r="9" spans="1:18" ht="20.100000000000001" customHeight="1">
      <c r="A9" s="150" t="s">
        <v>9839</v>
      </c>
      <c r="B9" s="110" t="s">
        <v>9840</v>
      </c>
      <c r="C9" s="249">
        <f>VLOOKUP(A9,[1]表二!$A$6:$E$222,5,0)</f>
        <v>403</v>
      </c>
      <c r="D9" s="111">
        <v>77</v>
      </c>
      <c r="E9" s="111">
        <v>17</v>
      </c>
      <c r="F9" s="111">
        <v>309</v>
      </c>
      <c r="G9" s="151"/>
      <c r="H9" s="151"/>
      <c r="I9" s="151"/>
      <c r="J9" s="151"/>
      <c r="K9" s="151"/>
      <c r="L9" s="151"/>
      <c r="M9" s="151"/>
      <c r="N9" s="264"/>
      <c r="O9" s="264"/>
      <c r="P9" s="264"/>
      <c r="Q9" s="264"/>
      <c r="R9" s="265">
        <f t="shared" ca="1" si="0"/>
        <v>0</v>
      </c>
    </row>
    <row r="10" spans="1:18" ht="20.100000000000001" customHeight="1">
      <c r="A10" s="150" t="s">
        <v>9851</v>
      </c>
      <c r="B10" s="110" t="s">
        <v>9852</v>
      </c>
      <c r="C10" s="249">
        <f>VLOOKUP(A10,[1]表二!$A$6:$E$222,5,0)</f>
        <v>12232</v>
      </c>
      <c r="D10" s="111">
        <v>4239</v>
      </c>
      <c r="E10" s="111">
        <v>3039</v>
      </c>
      <c r="F10" s="111">
        <v>620</v>
      </c>
      <c r="G10" s="151">
        <v>189</v>
      </c>
      <c r="H10" s="151"/>
      <c r="I10" s="151"/>
      <c r="J10" s="151"/>
      <c r="K10" s="151"/>
      <c r="L10" s="151">
        <v>4145</v>
      </c>
      <c r="M10" s="151"/>
      <c r="N10" s="264"/>
      <c r="O10" s="264"/>
      <c r="P10" s="264"/>
      <c r="Q10" s="264"/>
      <c r="R10" s="265">
        <f t="shared" ca="1" si="0"/>
        <v>0</v>
      </c>
    </row>
    <row r="11" spans="1:18" ht="20.100000000000001" customHeight="1">
      <c r="A11" s="150" t="s">
        <v>9875</v>
      </c>
      <c r="B11" s="110" t="s">
        <v>9876</v>
      </c>
      <c r="C11" s="249">
        <f>VLOOKUP(A11,[1]表二!$A$6:$E$222,5,0)</f>
        <v>20803</v>
      </c>
      <c r="D11" s="111">
        <v>224</v>
      </c>
      <c r="E11" s="111">
        <v>3059</v>
      </c>
      <c r="F11" s="111">
        <v>96</v>
      </c>
      <c r="G11" s="151">
        <v>79</v>
      </c>
      <c r="H11" s="151">
        <v>15648</v>
      </c>
      <c r="I11" s="151">
        <v>1040</v>
      </c>
      <c r="J11" s="151"/>
      <c r="K11" s="151"/>
      <c r="L11" s="151">
        <v>657</v>
      </c>
      <c r="M11" s="151"/>
      <c r="N11" s="264"/>
      <c r="O11" s="264"/>
      <c r="P11" s="264"/>
      <c r="Q11" s="264"/>
      <c r="R11" s="265">
        <f t="shared" ca="1" si="0"/>
        <v>0</v>
      </c>
    </row>
    <row r="12" spans="1:18" ht="20.100000000000001" customHeight="1">
      <c r="A12" s="150" t="s">
        <v>9897</v>
      </c>
      <c r="B12" s="110" t="s">
        <v>9898</v>
      </c>
      <c r="C12" s="249">
        <f>VLOOKUP(A12,[1]表二!$A$6:$E$222,5,0)</f>
        <v>267</v>
      </c>
      <c r="D12" s="111">
        <v>98</v>
      </c>
      <c r="E12" s="111">
        <v>33</v>
      </c>
      <c r="F12" s="111"/>
      <c r="G12" s="151"/>
      <c r="H12" s="151">
        <v>111</v>
      </c>
      <c r="I12" s="151"/>
      <c r="J12" s="151"/>
      <c r="K12" s="151"/>
      <c r="L12" s="151">
        <v>25</v>
      </c>
      <c r="M12" s="151"/>
      <c r="N12" s="264"/>
      <c r="O12" s="264"/>
      <c r="P12" s="264"/>
      <c r="Q12" s="264"/>
      <c r="R12" s="265">
        <f t="shared" ca="1" si="0"/>
        <v>0</v>
      </c>
    </row>
    <row r="13" spans="1:18" ht="20.100000000000001" customHeight="1">
      <c r="A13" s="150" t="s">
        <v>9919</v>
      </c>
      <c r="B13" s="110" t="s">
        <v>9920</v>
      </c>
      <c r="C13" s="249">
        <f>VLOOKUP(A13,[1]表二!$A$6:$E$222,5,0)</f>
        <v>5606</v>
      </c>
      <c r="D13" s="111">
        <v>268</v>
      </c>
      <c r="E13" s="111">
        <v>2383</v>
      </c>
      <c r="F13" s="111"/>
      <c r="G13" s="151">
        <v>1200</v>
      </c>
      <c r="H13" s="151">
        <v>1517</v>
      </c>
      <c r="I13" s="151">
        <v>93</v>
      </c>
      <c r="J13" s="151"/>
      <c r="K13" s="151"/>
      <c r="L13" s="151">
        <v>145</v>
      </c>
      <c r="M13" s="151"/>
      <c r="N13" s="264"/>
      <c r="O13" s="264"/>
      <c r="P13" s="264"/>
      <c r="Q13" s="264"/>
      <c r="R13" s="265">
        <f t="shared" ca="1" si="0"/>
        <v>0</v>
      </c>
    </row>
    <row r="14" spans="1:18" ht="20.100000000000001" customHeight="1">
      <c r="A14" s="150" t="s">
        <v>46</v>
      </c>
      <c r="B14" s="110" t="s">
        <v>9933</v>
      </c>
      <c r="C14" s="249">
        <f>VLOOKUP(A14,[1]表二!$A$6:$E$222,5,0)</f>
        <v>39369</v>
      </c>
      <c r="D14" s="111">
        <v>3102</v>
      </c>
      <c r="E14" s="111">
        <v>2873</v>
      </c>
      <c r="F14" s="111">
        <v>1203</v>
      </c>
      <c r="G14" s="151">
        <v>2328</v>
      </c>
      <c r="H14" s="151">
        <v>5166</v>
      </c>
      <c r="I14" s="151">
        <v>553</v>
      </c>
      <c r="J14" s="151">
        <v>50</v>
      </c>
      <c r="K14" s="151"/>
      <c r="L14" s="151">
        <v>10588</v>
      </c>
      <c r="M14" s="151">
        <v>13506</v>
      </c>
      <c r="N14" s="264"/>
      <c r="O14" s="264"/>
      <c r="P14" s="264"/>
      <c r="Q14" s="264"/>
      <c r="R14" s="265">
        <f t="shared" ca="1" si="0"/>
        <v>0</v>
      </c>
    </row>
    <row r="15" spans="1:18" ht="20.100000000000001" customHeight="1">
      <c r="A15" s="150" t="s">
        <v>9974</v>
      </c>
      <c r="B15" s="110" t="s">
        <v>9975</v>
      </c>
      <c r="C15" s="249">
        <f>VLOOKUP(A15,[1]表二!$A$6:$E$222,5,0)</f>
        <v>11064</v>
      </c>
      <c r="D15" s="111">
        <v>1465</v>
      </c>
      <c r="E15" s="111">
        <v>1276</v>
      </c>
      <c r="F15" s="111"/>
      <c r="G15" s="151"/>
      <c r="H15" s="151">
        <v>6309</v>
      </c>
      <c r="I15" s="151">
        <v>208</v>
      </c>
      <c r="J15" s="151"/>
      <c r="K15" s="151"/>
      <c r="L15" s="151">
        <v>1491</v>
      </c>
      <c r="M15" s="151">
        <v>315</v>
      </c>
      <c r="N15" s="264"/>
      <c r="O15" s="264"/>
      <c r="P15" s="264"/>
      <c r="Q15" s="264"/>
      <c r="R15" s="265">
        <f t="shared" ca="1" si="0"/>
        <v>0</v>
      </c>
    </row>
    <row r="16" spans="1:18" ht="20.100000000000001" customHeight="1">
      <c r="A16" s="150" t="s">
        <v>10000</v>
      </c>
      <c r="B16" s="110" t="s">
        <v>10001</v>
      </c>
      <c r="C16" s="249">
        <f>VLOOKUP(A16,[1]表二!$A$6:$E$222,5,0)</f>
        <v>7713</v>
      </c>
      <c r="D16" s="111">
        <v>20</v>
      </c>
      <c r="E16" s="111">
        <v>2377</v>
      </c>
      <c r="F16" s="111"/>
      <c r="G16" s="151">
        <v>4641</v>
      </c>
      <c r="H16" s="151">
        <v>50</v>
      </c>
      <c r="I16" s="151"/>
      <c r="J16" s="151">
        <v>620</v>
      </c>
      <c r="K16" s="151"/>
      <c r="L16" s="151">
        <v>5</v>
      </c>
      <c r="M16" s="151"/>
      <c r="N16" s="264"/>
      <c r="O16" s="264"/>
      <c r="P16" s="264"/>
      <c r="Q16" s="264"/>
      <c r="R16" s="265">
        <f t="shared" ca="1" si="0"/>
        <v>0</v>
      </c>
    </row>
    <row r="17" spans="1:18" ht="20.100000000000001" customHeight="1">
      <c r="A17" s="150" t="s">
        <v>10029</v>
      </c>
      <c r="B17" s="110" t="s">
        <v>10030</v>
      </c>
      <c r="C17" s="249">
        <f>VLOOKUP(A17,[1]表二!$A$6:$E$222,5,0)</f>
        <v>14272</v>
      </c>
      <c r="D17" s="111">
        <v>105</v>
      </c>
      <c r="E17" s="111">
        <v>2033</v>
      </c>
      <c r="F17" s="111">
        <v>2936</v>
      </c>
      <c r="G17" s="151">
        <v>2763</v>
      </c>
      <c r="H17" s="151">
        <v>3980</v>
      </c>
      <c r="I17" s="151">
        <v>516</v>
      </c>
      <c r="J17" s="151">
        <v>1514</v>
      </c>
      <c r="K17" s="151"/>
      <c r="L17" s="151">
        <v>425</v>
      </c>
      <c r="M17" s="151"/>
      <c r="N17" s="264"/>
      <c r="O17" s="264"/>
      <c r="P17" s="264"/>
      <c r="Q17" s="264"/>
      <c r="R17" s="265">
        <f t="shared" ca="1" si="0"/>
        <v>0</v>
      </c>
    </row>
    <row r="18" spans="1:18" ht="20.100000000000001" customHeight="1">
      <c r="A18" s="150" t="s">
        <v>10043</v>
      </c>
      <c r="B18" s="110" t="s">
        <v>10044</v>
      </c>
      <c r="C18" s="249">
        <f>VLOOKUP(A18,[1]表二!$A$6:$E$222,5,0)</f>
        <v>41434</v>
      </c>
      <c r="D18" s="111">
        <v>1059</v>
      </c>
      <c r="E18" s="111">
        <v>2718</v>
      </c>
      <c r="F18" s="111">
        <v>14691</v>
      </c>
      <c r="G18" s="151">
        <v>11424</v>
      </c>
      <c r="H18" s="151">
        <v>2365</v>
      </c>
      <c r="I18" s="151">
        <v>5827</v>
      </c>
      <c r="J18" s="151">
        <v>815</v>
      </c>
      <c r="K18" s="151">
        <v>3</v>
      </c>
      <c r="L18" s="151">
        <v>2532</v>
      </c>
      <c r="M18" s="151"/>
      <c r="N18" s="264"/>
      <c r="O18" s="264"/>
      <c r="P18" s="264"/>
      <c r="Q18" s="264"/>
      <c r="R18" s="265">
        <f t="shared" ca="1" si="0"/>
        <v>0</v>
      </c>
    </row>
    <row r="19" spans="1:18" ht="20.100000000000001" customHeight="1">
      <c r="A19" s="150" t="s">
        <v>10061</v>
      </c>
      <c r="B19" s="110" t="s">
        <v>10062</v>
      </c>
      <c r="C19" s="249">
        <f>VLOOKUP(A19,[1]表二!$A$6:$E$222,5,0)</f>
        <v>58825</v>
      </c>
      <c r="D19" s="111">
        <v>609</v>
      </c>
      <c r="E19" s="111">
        <v>47</v>
      </c>
      <c r="F19" s="111">
        <v>51697</v>
      </c>
      <c r="G19" s="151">
        <v>2386</v>
      </c>
      <c r="H19" s="151">
        <v>975</v>
      </c>
      <c r="I19" s="151">
        <v>1736</v>
      </c>
      <c r="J19" s="151">
        <v>353</v>
      </c>
      <c r="K19" s="151"/>
      <c r="L19" s="151">
        <v>1022</v>
      </c>
      <c r="M19" s="151"/>
      <c r="N19" s="264"/>
      <c r="O19" s="264"/>
      <c r="P19" s="264"/>
      <c r="Q19" s="264"/>
      <c r="R19" s="265">
        <f t="shared" ca="1" si="0"/>
        <v>0</v>
      </c>
    </row>
    <row r="20" spans="1:18" ht="20.100000000000001" customHeight="1">
      <c r="A20" s="150" t="s">
        <v>10073</v>
      </c>
      <c r="B20" s="266" t="s">
        <v>10074</v>
      </c>
      <c r="C20" s="249">
        <f>VLOOKUP(A20,[1]表二!$A$6:$E$222,5,0)</f>
        <v>2.4</v>
      </c>
      <c r="D20" s="152">
        <v>2</v>
      </c>
      <c r="E20" s="111"/>
      <c r="F20" s="111"/>
      <c r="G20" s="151"/>
      <c r="H20" s="151"/>
      <c r="I20" s="151"/>
      <c r="J20" s="151"/>
      <c r="K20" s="151"/>
      <c r="L20" s="151"/>
      <c r="M20" s="151"/>
      <c r="N20" s="264"/>
      <c r="O20" s="264"/>
      <c r="P20" s="264"/>
      <c r="Q20" s="264"/>
      <c r="R20" s="265">
        <f t="shared" ca="1" si="0"/>
        <v>0.39999999999999991</v>
      </c>
    </row>
    <row r="21" spans="1:18" ht="20.100000000000001" customHeight="1">
      <c r="A21" s="150" t="s">
        <v>10088</v>
      </c>
      <c r="B21" s="266" t="s">
        <v>10089</v>
      </c>
      <c r="C21" s="249">
        <f>VLOOKUP(A21,[1]表二!$A$6:$E$222,5,0)</f>
        <v>240</v>
      </c>
      <c r="D21" s="111">
        <v>56</v>
      </c>
      <c r="E21" s="111">
        <v>40</v>
      </c>
      <c r="F21" s="111">
        <v>1</v>
      </c>
      <c r="G21" s="151"/>
      <c r="H21" s="151"/>
      <c r="I21" s="151"/>
      <c r="J21" s="151">
        <v>142</v>
      </c>
      <c r="K21" s="151"/>
      <c r="L21" s="151">
        <v>1</v>
      </c>
      <c r="M21" s="151"/>
      <c r="N21" s="264"/>
      <c r="O21" s="264"/>
      <c r="P21" s="264"/>
      <c r="Q21" s="264"/>
      <c r="R21" s="265">
        <f t="shared" ca="1" si="0"/>
        <v>0</v>
      </c>
    </row>
    <row r="22" spans="1:18" ht="20.100000000000001" customHeight="1">
      <c r="A22" s="150" t="s">
        <v>10096</v>
      </c>
      <c r="B22" s="159" t="s">
        <v>10097</v>
      </c>
      <c r="C22" s="249">
        <f>VLOOKUP(A22,[1]表二!$A$6:$E$222,5,0)</f>
        <v>0</v>
      </c>
      <c r="D22" s="111"/>
      <c r="E22" s="111"/>
      <c r="F22" s="111"/>
      <c r="G22" s="151"/>
      <c r="H22" s="151"/>
      <c r="I22" s="151"/>
      <c r="J22" s="151"/>
      <c r="K22" s="151"/>
      <c r="L22" s="151"/>
      <c r="M22" s="151"/>
      <c r="N22" s="264"/>
      <c r="O22" s="264"/>
      <c r="P22" s="264"/>
      <c r="Q22" s="264"/>
      <c r="R22" s="265">
        <f t="shared" ca="1" si="0"/>
        <v>0</v>
      </c>
    </row>
    <row r="23" spans="1:18" ht="20.100000000000001" customHeight="1">
      <c r="A23" s="150" t="s">
        <v>10107</v>
      </c>
      <c r="B23" s="266" t="s">
        <v>10108</v>
      </c>
      <c r="C23" s="249">
        <f>VLOOKUP(A23,[1]表二!$A$6:$E$222,5,0)</f>
        <v>0</v>
      </c>
      <c r="D23" s="111"/>
      <c r="E23" s="111"/>
      <c r="F23" s="111"/>
      <c r="G23" s="151"/>
      <c r="H23" s="151"/>
      <c r="I23" s="151"/>
      <c r="J23" s="151"/>
      <c r="K23" s="151"/>
      <c r="L23" s="151"/>
      <c r="M23" s="151"/>
      <c r="N23" s="264"/>
      <c r="O23" s="264"/>
      <c r="P23" s="264"/>
      <c r="Q23" s="264"/>
      <c r="R23" s="265">
        <f t="shared" ca="1" si="0"/>
        <v>0</v>
      </c>
    </row>
    <row r="24" spans="1:18" ht="20.100000000000001" customHeight="1">
      <c r="A24" s="150" t="s">
        <v>10126</v>
      </c>
      <c r="B24" s="266" t="s">
        <v>10127</v>
      </c>
      <c r="C24" s="249">
        <f>VLOOKUP(A24,[1]表二!$A$6:$E$222,5,0)</f>
        <v>2878</v>
      </c>
      <c r="D24" s="111"/>
      <c r="E24" s="111"/>
      <c r="F24" s="111"/>
      <c r="G24" s="151"/>
      <c r="H24" s="151">
        <v>2556</v>
      </c>
      <c r="I24" s="151">
        <v>322</v>
      </c>
      <c r="J24" s="151"/>
      <c r="K24" s="151"/>
      <c r="L24" s="151"/>
      <c r="M24" s="151"/>
      <c r="N24" s="264"/>
      <c r="O24" s="264"/>
      <c r="P24" s="264"/>
      <c r="Q24" s="264"/>
      <c r="R24" s="265">
        <f t="shared" ca="1" si="0"/>
        <v>0</v>
      </c>
    </row>
    <row r="25" spans="1:18" ht="20.100000000000001" customHeight="1">
      <c r="A25" s="150" t="s">
        <v>10134</v>
      </c>
      <c r="B25" s="266" t="s">
        <v>10135</v>
      </c>
      <c r="C25" s="249">
        <f>VLOOKUP(A25,[1]表二!$A$6:$E$222,5,0)</f>
        <v>625</v>
      </c>
      <c r="D25" s="111"/>
      <c r="E25" s="111">
        <v>33</v>
      </c>
      <c r="F25" s="111"/>
      <c r="G25" s="151"/>
      <c r="H25" s="151">
        <v>444</v>
      </c>
      <c r="I25" s="151"/>
      <c r="J25" s="151"/>
      <c r="K25" s="151"/>
      <c r="L25" s="151">
        <v>148</v>
      </c>
      <c r="M25" s="151"/>
      <c r="N25" s="264"/>
      <c r="O25" s="264"/>
      <c r="P25" s="264"/>
      <c r="Q25" s="264"/>
      <c r="R25" s="265">
        <f t="shared" ca="1" si="0"/>
        <v>0</v>
      </c>
    </row>
    <row r="26" spans="1:18" ht="20.100000000000001" customHeight="1">
      <c r="A26" s="150" t="s">
        <v>10142</v>
      </c>
      <c r="B26" s="266" t="s">
        <v>10143</v>
      </c>
      <c r="C26" s="249">
        <f>VLOOKUP(A26,[1]表二!$A$6:$E$222,5,0)</f>
        <v>98</v>
      </c>
      <c r="D26" s="111"/>
      <c r="E26" s="111"/>
      <c r="F26" s="111"/>
      <c r="G26" s="151"/>
      <c r="H26" s="151">
        <v>98</v>
      </c>
      <c r="I26" s="151"/>
      <c r="J26" s="151"/>
      <c r="K26" s="151"/>
      <c r="L26" s="151"/>
      <c r="M26" s="151"/>
      <c r="N26" s="264"/>
      <c r="O26" s="264"/>
      <c r="P26" s="264"/>
      <c r="Q26" s="264"/>
      <c r="R26" s="265">
        <f t="shared" ca="1" si="0"/>
        <v>0</v>
      </c>
    </row>
    <row r="27" spans="1:18" ht="20.100000000000001" customHeight="1">
      <c r="A27" s="150" t="s">
        <v>10152</v>
      </c>
      <c r="B27" s="266" t="s">
        <v>10153</v>
      </c>
      <c r="C27" s="249">
        <f>VLOOKUP(A27,[1]表二!$A$6:$E$222,5,0)</f>
        <v>5404</v>
      </c>
      <c r="D27" s="111">
        <v>335</v>
      </c>
      <c r="E27" s="111">
        <v>761</v>
      </c>
      <c r="F27" s="111">
        <v>5</v>
      </c>
      <c r="G27" s="151">
        <v>4059</v>
      </c>
      <c r="H27" s="151"/>
      <c r="I27" s="151"/>
      <c r="J27" s="151"/>
      <c r="K27" s="151"/>
      <c r="L27" s="151">
        <v>244</v>
      </c>
      <c r="M27" s="151"/>
      <c r="N27" s="264"/>
      <c r="O27" s="264"/>
      <c r="P27" s="264"/>
      <c r="Q27" s="264"/>
      <c r="R27" s="265">
        <f t="shared" ca="1" si="0"/>
        <v>0</v>
      </c>
    </row>
    <row r="28" spans="1:18" ht="20.100000000000001" customHeight="1">
      <c r="A28" s="150" t="s">
        <v>45</v>
      </c>
      <c r="B28" s="159" t="s">
        <v>10168</v>
      </c>
      <c r="C28" s="249">
        <f>VLOOKUP(A28,[1]表二!$A$6:$E$222,5,0)</f>
        <v>2058</v>
      </c>
      <c r="D28" s="264"/>
      <c r="E28" s="264"/>
      <c r="F28" s="264"/>
      <c r="G28" s="264"/>
      <c r="H28" s="264"/>
      <c r="I28" s="264"/>
      <c r="J28" s="264"/>
      <c r="K28" s="264"/>
      <c r="L28" s="264"/>
      <c r="M28" s="264"/>
      <c r="N28" s="264"/>
      <c r="O28" s="264"/>
      <c r="P28" s="264"/>
      <c r="Q28" s="153">
        <f>C28</f>
        <v>2058</v>
      </c>
      <c r="R28" s="264"/>
    </row>
    <row r="29" spans="1:18" ht="20.100000000000001" customHeight="1">
      <c r="A29" s="150" t="s">
        <v>10169</v>
      </c>
      <c r="B29" s="110" t="s">
        <v>10125</v>
      </c>
      <c r="C29" s="249">
        <f>VLOOKUP(A29,[1]表二!$A$6:$E$222,5,0)</f>
        <v>195</v>
      </c>
      <c r="D29" s="111"/>
      <c r="E29" s="111"/>
      <c r="F29" s="111"/>
      <c r="G29" s="151">
        <v>195</v>
      </c>
      <c r="H29" s="151"/>
      <c r="I29" s="151"/>
      <c r="J29" s="151"/>
      <c r="K29" s="151"/>
      <c r="L29" s="267"/>
      <c r="M29" s="151"/>
      <c r="N29" s="264"/>
      <c r="O29" s="264"/>
      <c r="P29" s="264"/>
      <c r="Q29" s="153">
        <f>[1]表二!$E$217</f>
        <v>0</v>
      </c>
      <c r="R29" s="265">
        <f t="shared" ca="1" si="0"/>
        <v>0</v>
      </c>
    </row>
    <row r="30" spans="1:18" ht="20.100000000000001" customHeight="1">
      <c r="A30" s="150" t="s">
        <v>10173</v>
      </c>
      <c r="B30" s="266" t="s">
        <v>10174</v>
      </c>
      <c r="C30" s="249">
        <f>VLOOKUP(A30,[1]表二!$A$6:$E$222,5,0)</f>
        <v>9629</v>
      </c>
      <c r="D30" s="264"/>
      <c r="E30" s="264"/>
      <c r="F30" s="264"/>
      <c r="G30" s="264"/>
      <c r="H30" s="264"/>
      <c r="I30" s="264"/>
      <c r="J30" s="264"/>
      <c r="K30" s="264"/>
      <c r="L30" s="264"/>
      <c r="M30" s="264"/>
      <c r="N30" s="153">
        <f t="shared" ref="N30:N31" si="1">C30</f>
        <v>9629</v>
      </c>
      <c r="O30" s="264"/>
      <c r="P30" s="264"/>
      <c r="Q30" s="264"/>
      <c r="R30" s="264"/>
    </row>
    <row r="31" spans="1:18" ht="20.100000000000001" customHeight="1">
      <c r="A31" s="150" t="s">
        <v>10177</v>
      </c>
      <c r="B31" s="266" t="s">
        <v>10178</v>
      </c>
      <c r="C31" s="249">
        <f>VLOOKUP(A31,[1]表二!$A$6:$E$222,5,0)</f>
        <v>155</v>
      </c>
      <c r="D31" s="264"/>
      <c r="E31" s="264"/>
      <c r="F31" s="264"/>
      <c r="G31" s="264"/>
      <c r="H31" s="264"/>
      <c r="I31" s="264"/>
      <c r="J31" s="264"/>
      <c r="K31" s="264"/>
      <c r="L31" s="264"/>
      <c r="M31" s="264"/>
      <c r="N31" s="153">
        <f t="shared" si="1"/>
        <v>155</v>
      </c>
      <c r="O31" s="264"/>
      <c r="P31" s="264"/>
      <c r="Q31" s="264"/>
      <c r="R31" s="264"/>
    </row>
    <row r="32" spans="1:18" ht="20.100000000000001" customHeight="1">
      <c r="A32" s="150" t="s">
        <v>11989</v>
      </c>
      <c r="B32" s="110" t="s">
        <v>11990</v>
      </c>
      <c r="C32" s="249">
        <f>[1]表三!$L$8</f>
        <v>5200</v>
      </c>
      <c r="D32" s="264"/>
      <c r="E32" s="264"/>
      <c r="F32" s="264"/>
      <c r="G32" s="264"/>
      <c r="H32" s="264"/>
      <c r="I32" s="264"/>
      <c r="J32" s="264"/>
      <c r="K32" s="264"/>
      <c r="L32" s="264"/>
      <c r="M32" s="264"/>
      <c r="N32" s="264"/>
      <c r="O32" s="264"/>
      <c r="P32" s="153">
        <f>C32</f>
        <v>5200</v>
      </c>
      <c r="Q32" s="264"/>
      <c r="R32" s="264"/>
    </row>
    <row r="33" spans="1:18" ht="20.100000000000001" customHeight="1">
      <c r="A33" s="150" t="s">
        <v>12177</v>
      </c>
      <c r="B33" s="110" t="s">
        <v>12178</v>
      </c>
      <c r="C33" s="249">
        <f>[1]表三!$L$97</f>
        <v>2615</v>
      </c>
      <c r="D33" s="264"/>
      <c r="E33" s="264"/>
      <c r="F33" s="264"/>
      <c r="G33" s="264"/>
      <c r="H33" s="264"/>
      <c r="I33" s="264"/>
      <c r="J33" s="264"/>
      <c r="K33" s="264"/>
      <c r="L33" s="264"/>
      <c r="M33" s="264"/>
      <c r="N33" s="264"/>
      <c r="O33" s="153">
        <f>C33</f>
        <v>2615</v>
      </c>
      <c r="P33" s="264"/>
      <c r="Q33" s="264"/>
      <c r="R33" s="264"/>
    </row>
    <row r="34" spans="1:18" ht="20.100000000000001" customHeight="1">
      <c r="A34" s="268"/>
      <c r="B34" s="269"/>
      <c r="C34" s="270"/>
      <c r="D34" s="270"/>
      <c r="E34" s="270"/>
      <c r="F34" s="270"/>
      <c r="G34" s="271"/>
      <c r="H34" s="271"/>
      <c r="I34" s="271"/>
      <c r="J34" s="271"/>
      <c r="K34" s="271"/>
      <c r="L34" s="271"/>
      <c r="M34" s="271"/>
      <c r="N34" s="271"/>
      <c r="O34" s="271"/>
      <c r="P34" s="271"/>
      <c r="Q34" s="271"/>
      <c r="R34" s="271"/>
    </row>
    <row r="35" spans="1:18" ht="15">
      <c r="A35" s="361" t="s">
        <v>12194</v>
      </c>
      <c r="B35" s="361"/>
      <c r="C35" s="249">
        <f>[1]表三!$L$105</f>
        <v>266456.40000000002</v>
      </c>
      <c r="D35" s="249">
        <f ca="1">SUM(OFFSET(D35,-28,0,27))</f>
        <v>24766</v>
      </c>
      <c r="E35" s="249">
        <f t="shared" ref="E35:Q35" ca="1" si="2">SUM(OFFSET(E35,-28,0,27))</f>
        <v>27349</v>
      </c>
      <c r="F35" s="249">
        <f t="shared" ca="1" si="2"/>
        <v>72087</v>
      </c>
      <c r="G35" s="249">
        <f t="shared" ca="1" si="2"/>
        <v>31143</v>
      </c>
      <c r="H35" s="249">
        <f t="shared" ca="1" si="2"/>
        <v>41021</v>
      </c>
      <c r="I35" s="249">
        <f t="shared" ca="1" si="2"/>
        <v>10596</v>
      </c>
      <c r="J35" s="249">
        <f t="shared" ca="1" si="2"/>
        <v>4060</v>
      </c>
      <c r="K35" s="249">
        <f t="shared" ca="1" si="2"/>
        <v>3</v>
      </c>
      <c r="L35" s="249">
        <f t="shared" ca="1" si="2"/>
        <v>21953</v>
      </c>
      <c r="M35" s="249">
        <f t="shared" ca="1" si="2"/>
        <v>13821</v>
      </c>
      <c r="N35" s="249">
        <f t="shared" ca="1" si="2"/>
        <v>9784</v>
      </c>
      <c r="O35" s="249">
        <f t="shared" ca="1" si="2"/>
        <v>2615</v>
      </c>
      <c r="P35" s="249">
        <f t="shared" ca="1" si="2"/>
        <v>5200</v>
      </c>
      <c r="Q35" s="249">
        <f t="shared" ca="1" si="2"/>
        <v>2058</v>
      </c>
      <c r="R35" s="265">
        <f t="shared" ref="R35" ca="1" si="3">C35-SUM(OFFSET(R35,0,-14,1,14))</f>
        <v>0.40000000002328306</v>
      </c>
    </row>
  </sheetData>
  <sheetProtection autoFilter="0"/>
  <mergeCells count="4">
    <mergeCell ref="A2:R2"/>
    <mergeCell ref="A4:B4"/>
    <mergeCell ref="C4:C5"/>
    <mergeCell ref="A35:B35"/>
  </mergeCells>
  <phoneticPr fontId="49" type="noConversion"/>
  <printOptions horizontalCentered="1"/>
  <pageMargins left="0.47222222222222199" right="0.47222222222222199" top="0.43263888888888902" bottom="0.156944444444444" header="0.118055555555556" footer="0.118055555555556"/>
  <pageSetup paperSize="9" scale="71" fitToHeight="0" orientation="landscape" blackAndWhite="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2" master=""/>
  <rangeList sheetStid="4" master=""/>
  <rangeList sheetStid="5" master=""/>
  <rangeList sheetStid="6" master=""/>
  <rangeList sheetStid="7" master=""/>
  <rangeList sheetStid="8" master=""/>
  <rangeList sheetStid="9" master=""/>
  <rangeList sheetStid="10" master=""/>
  <rangeList sheetStid="18" master="">
    <arrUserId title="区域3_8_1_3" rangeCreator="" othersAccessPermission="edit"/>
    <arrUserId title="区域3_8_1_1_2" rangeCreator="" othersAccessPermission="edit"/>
    <arrUserId title="区域3_8_1_2_2" rangeCreator="" othersAccessPermission="edit"/>
    <arrUserId title="区域3_8_1_2_3" rangeCreator="" othersAccessPermission="edit"/>
  </rangeList>
  <rangeList sheetStid="19" master=""/>
  <rangeList sheetStid="20" master=""/>
  <rangeList sheetStid="21" master=""/>
  <rangeList sheetStid="11" master=""/>
  <rangeList sheetStid="12" master=""/>
  <rangeList sheetStid="13" master=""/>
  <rangeList sheetStid="14" master=""/>
  <rangeList sheetStid="15" master=""/>
  <rangeList sheetStid="16" master=""/>
  <rangeList sheetStid="17" master=""/>
</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19</vt:i4>
      </vt:variant>
      <vt:variant>
        <vt:lpstr>命名范围</vt:lpstr>
      </vt:variant>
      <vt:variant>
        <vt:i4>370</vt:i4>
      </vt:variant>
    </vt:vector>
  </HeadingPairs>
  <TitlesOfParts>
    <vt:vector size="389" baseType="lpstr">
      <vt:lpstr>封面</vt:lpstr>
      <vt:lpstr>表一</vt:lpstr>
      <vt:lpstr>表二之一</vt:lpstr>
      <vt:lpstr>表二之二</vt:lpstr>
      <vt:lpstr>表三</vt:lpstr>
      <vt:lpstr>表四之一</vt:lpstr>
      <vt:lpstr>表四之二</vt:lpstr>
      <vt:lpstr>表五</vt:lpstr>
      <vt:lpstr>表六</vt:lpstr>
      <vt:lpstr>表七</vt:lpstr>
      <vt:lpstr>表八之一</vt:lpstr>
      <vt:lpstr>表八之二</vt:lpstr>
      <vt:lpstr>表九</vt:lpstr>
      <vt:lpstr>表十</vt:lpstr>
      <vt:lpstr>表三（省汇总使用）</vt:lpstr>
      <vt:lpstr>表九（省汇总使用）</vt:lpstr>
      <vt:lpstr>表十一（省汇总使用）</vt:lpstr>
      <vt:lpstr>表十一</vt:lpstr>
      <vt:lpstr>表十二</vt:lpstr>
      <vt:lpstr>_11_北京市</vt:lpstr>
      <vt:lpstr>_12_天津市</vt:lpstr>
      <vt:lpstr>_13_河北省</vt:lpstr>
      <vt:lpstr>_1301_石家庄市</vt:lpstr>
      <vt:lpstr>_1302_唐山市</vt:lpstr>
      <vt:lpstr>_1303_秦皇岛市</vt:lpstr>
      <vt:lpstr>_1304_邯郸市</vt:lpstr>
      <vt:lpstr>_1305_邢台市</vt:lpstr>
      <vt:lpstr>_1306_保定市</vt:lpstr>
      <vt:lpstr>_1307_张家口市</vt:lpstr>
      <vt:lpstr>_1308_承德市</vt:lpstr>
      <vt:lpstr>_1309_沧州市</vt:lpstr>
      <vt:lpstr>_1310_廊坊市</vt:lpstr>
      <vt:lpstr>_1311_衡水市</vt:lpstr>
      <vt:lpstr>_1314_雄安新区</vt:lpstr>
      <vt:lpstr>_14_山西省</vt:lpstr>
      <vt:lpstr>_1401_太原市</vt:lpstr>
      <vt:lpstr>_1402_大同市</vt:lpstr>
      <vt:lpstr>_1403_阳泉市</vt:lpstr>
      <vt:lpstr>_1404_长治市</vt:lpstr>
      <vt:lpstr>_1405_晋城市</vt:lpstr>
      <vt:lpstr>_1406_朔州市</vt:lpstr>
      <vt:lpstr>_1407_晋中市</vt:lpstr>
      <vt:lpstr>_1408_运城市</vt:lpstr>
      <vt:lpstr>_1409_忻州市</vt:lpstr>
      <vt:lpstr>_1410_临汾市</vt:lpstr>
      <vt:lpstr>_1411_吕梁市</vt:lpstr>
      <vt:lpstr>_15_内蒙古自治区</vt:lpstr>
      <vt:lpstr>_1501_呼和浩特市</vt:lpstr>
      <vt:lpstr>_1502_包头市</vt:lpstr>
      <vt:lpstr>_1503_乌海市</vt:lpstr>
      <vt:lpstr>_1504_赤峰市</vt:lpstr>
      <vt:lpstr>_1505_通辽市</vt:lpstr>
      <vt:lpstr>_1506_鄂尔多斯市</vt:lpstr>
      <vt:lpstr>_1507_呼伦贝尔市</vt:lpstr>
      <vt:lpstr>_1508_巴彦淖尔市</vt:lpstr>
      <vt:lpstr>_1509_乌兰察布市</vt:lpstr>
      <vt:lpstr>_1522_兴安盟</vt:lpstr>
      <vt:lpstr>_1525_锡林郭勒盟</vt:lpstr>
      <vt:lpstr>_1529_阿拉善盟</vt:lpstr>
      <vt:lpstr>_21_辽宁省</vt:lpstr>
      <vt:lpstr>_2101_沈阳市</vt:lpstr>
      <vt:lpstr>_2102_大连市</vt:lpstr>
      <vt:lpstr>_2103_鞍山市</vt:lpstr>
      <vt:lpstr>_2104_抚顺市</vt:lpstr>
      <vt:lpstr>_2105_本溪市</vt:lpstr>
      <vt:lpstr>_2106_丹东市</vt:lpstr>
      <vt:lpstr>_2107_锦州市</vt:lpstr>
      <vt:lpstr>_2108_营口市</vt:lpstr>
      <vt:lpstr>_2109_阜新市</vt:lpstr>
      <vt:lpstr>_2110_辽阳市</vt:lpstr>
      <vt:lpstr>_2111_盘锦市</vt:lpstr>
      <vt:lpstr>_2112_铁岭市</vt:lpstr>
      <vt:lpstr>_2113_朝阳市</vt:lpstr>
      <vt:lpstr>_2114_葫芦岛市</vt:lpstr>
      <vt:lpstr>_22_吉林省</vt:lpstr>
      <vt:lpstr>_2201_长春市</vt:lpstr>
      <vt:lpstr>_2202_吉林市</vt:lpstr>
      <vt:lpstr>_2203_四平市</vt:lpstr>
      <vt:lpstr>_2204_辽源市</vt:lpstr>
      <vt:lpstr>_2205_通化市</vt:lpstr>
      <vt:lpstr>_2206_白山市</vt:lpstr>
      <vt:lpstr>_2207_松原市</vt:lpstr>
      <vt:lpstr>_2208_白城市</vt:lpstr>
      <vt:lpstr>_2224_延边朝鲜族自治州</vt:lpstr>
      <vt:lpstr>_23_黑龙江省</vt:lpstr>
      <vt:lpstr>_2301_哈尔滨市</vt:lpstr>
      <vt:lpstr>_2302_齐齐哈尔市</vt:lpstr>
      <vt:lpstr>_2303_鸡西市</vt:lpstr>
      <vt:lpstr>_2304_鹤岗市</vt:lpstr>
      <vt:lpstr>_2305_双鸭山市</vt:lpstr>
      <vt:lpstr>_2306_大庆市</vt:lpstr>
      <vt:lpstr>_2307_伊春市</vt:lpstr>
      <vt:lpstr>_2308_佳木斯市</vt:lpstr>
      <vt:lpstr>_2309_七台河市</vt:lpstr>
      <vt:lpstr>_2310_牡丹江市</vt:lpstr>
      <vt:lpstr>_2311_黑河市</vt:lpstr>
      <vt:lpstr>_2312_绥化市</vt:lpstr>
      <vt:lpstr>_2327_大兴安岭地区</vt:lpstr>
      <vt:lpstr>_31_上海市</vt:lpstr>
      <vt:lpstr>_32_江苏省</vt:lpstr>
      <vt:lpstr>_3201_南京市</vt:lpstr>
      <vt:lpstr>_3202_无锡市</vt:lpstr>
      <vt:lpstr>_3203_徐州市</vt:lpstr>
      <vt:lpstr>_3204_常州市</vt:lpstr>
      <vt:lpstr>_3205_苏州市</vt:lpstr>
      <vt:lpstr>_3206_南通市</vt:lpstr>
      <vt:lpstr>_3207_连云港市</vt:lpstr>
      <vt:lpstr>_3208_淮安市</vt:lpstr>
      <vt:lpstr>_3209_盐城市</vt:lpstr>
      <vt:lpstr>_3210_扬州市</vt:lpstr>
      <vt:lpstr>_3211_镇江市</vt:lpstr>
      <vt:lpstr>_3212_泰州市</vt:lpstr>
      <vt:lpstr>_3213_宿迁市</vt:lpstr>
      <vt:lpstr>_33_浙江省</vt:lpstr>
      <vt:lpstr>_3301_杭州市</vt:lpstr>
      <vt:lpstr>_3302_宁波市</vt:lpstr>
      <vt:lpstr>_3303_温州市</vt:lpstr>
      <vt:lpstr>_3304_嘉兴市</vt:lpstr>
      <vt:lpstr>_3305_湖州市</vt:lpstr>
      <vt:lpstr>_3306_绍兴市</vt:lpstr>
      <vt:lpstr>_3307_金华市</vt:lpstr>
      <vt:lpstr>_3308_衢州市</vt:lpstr>
      <vt:lpstr>_3309_舟山市</vt:lpstr>
      <vt:lpstr>_3310_台州市</vt:lpstr>
      <vt:lpstr>_3311_丽水市</vt:lpstr>
      <vt:lpstr>_34_安徽省</vt:lpstr>
      <vt:lpstr>_3401_合肥市</vt:lpstr>
      <vt:lpstr>_3402_芜湖市</vt:lpstr>
      <vt:lpstr>_3403_蚌埠市</vt:lpstr>
      <vt:lpstr>_3404_淮南市</vt:lpstr>
      <vt:lpstr>_3405_马鞍山市</vt:lpstr>
      <vt:lpstr>_3406_淮北市</vt:lpstr>
      <vt:lpstr>_3407_铜陵市</vt:lpstr>
      <vt:lpstr>_3408_安庆市</vt:lpstr>
      <vt:lpstr>_3410_黄山市</vt:lpstr>
      <vt:lpstr>_3411_滁州市</vt:lpstr>
      <vt:lpstr>_3412_阜阳市</vt:lpstr>
      <vt:lpstr>_3413_宿州市</vt:lpstr>
      <vt:lpstr>_3415_六安市</vt:lpstr>
      <vt:lpstr>_3416_亳州市</vt:lpstr>
      <vt:lpstr>_3417_池州市</vt:lpstr>
      <vt:lpstr>_3418_宣城市</vt:lpstr>
      <vt:lpstr>_35_福建省</vt:lpstr>
      <vt:lpstr>_3501_福州市</vt:lpstr>
      <vt:lpstr>_3502_厦门市</vt:lpstr>
      <vt:lpstr>_3503_莆田市</vt:lpstr>
      <vt:lpstr>_3504_三明市</vt:lpstr>
      <vt:lpstr>_3505_泉州市</vt:lpstr>
      <vt:lpstr>_3506_漳州市</vt:lpstr>
      <vt:lpstr>_3507_南平市</vt:lpstr>
      <vt:lpstr>_3508_龙岩市</vt:lpstr>
      <vt:lpstr>_3509_宁德市</vt:lpstr>
      <vt:lpstr>_36_江西省</vt:lpstr>
      <vt:lpstr>_3601_南昌市</vt:lpstr>
      <vt:lpstr>_3602_景德镇市</vt:lpstr>
      <vt:lpstr>_3603_萍乡市</vt:lpstr>
      <vt:lpstr>_3604_九江市</vt:lpstr>
      <vt:lpstr>_3605_新余市</vt:lpstr>
      <vt:lpstr>_3606_鹰潭市</vt:lpstr>
      <vt:lpstr>_3607_赣州市</vt:lpstr>
      <vt:lpstr>_3608_吉安市</vt:lpstr>
      <vt:lpstr>_3609_宜春市</vt:lpstr>
      <vt:lpstr>_3610_抚州市</vt:lpstr>
      <vt:lpstr>_3611_上饶市</vt:lpstr>
      <vt:lpstr>_37_山东省</vt:lpstr>
      <vt:lpstr>_3701_济南市</vt:lpstr>
      <vt:lpstr>_3702_青岛市</vt:lpstr>
      <vt:lpstr>_3703_淄博市</vt:lpstr>
      <vt:lpstr>_3704_枣庄市</vt:lpstr>
      <vt:lpstr>_3705_东营市</vt:lpstr>
      <vt:lpstr>_3706_烟台市</vt:lpstr>
      <vt:lpstr>_3707_潍坊市</vt:lpstr>
      <vt:lpstr>_3708_济宁市</vt:lpstr>
      <vt:lpstr>_3709_泰安市</vt:lpstr>
      <vt:lpstr>_3710_威海市</vt:lpstr>
      <vt:lpstr>_3711_日照市</vt:lpstr>
      <vt:lpstr>_3713_临沂市</vt:lpstr>
      <vt:lpstr>_3714_德州市</vt:lpstr>
      <vt:lpstr>_3715_聊城市</vt:lpstr>
      <vt:lpstr>_3716_滨州市</vt:lpstr>
      <vt:lpstr>_3717_菏泽市</vt:lpstr>
      <vt:lpstr>_41_河南省</vt:lpstr>
      <vt:lpstr>_4101_郑州市</vt:lpstr>
      <vt:lpstr>_4102_开封市</vt:lpstr>
      <vt:lpstr>_4103_洛阳市</vt:lpstr>
      <vt:lpstr>_4104_平顶山市</vt:lpstr>
      <vt:lpstr>_4105_安阳市</vt:lpstr>
      <vt:lpstr>_4106_鹤壁市</vt:lpstr>
      <vt:lpstr>_4107_新乡市</vt:lpstr>
      <vt:lpstr>_4108_焦作市</vt:lpstr>
      <vt:lpstr>_4109_濮阳市</vt:lpstr>
      <vt:lpstr>_4110_许昌市</vt:lpstr>
      <vt:lpstr>_4111_漯河市</vt:lpstr>
      <vt:lpstr>_4112_三门峡市</vt:lpstr>
      <vt:lpstr>_4113_南阳市</vt:lpstr>
      <vt:lpstr>_4114_商丘市</vt:lpstr>
      <vt:lpstr>_4115_信阳市</vt:lpstr>
      <vt:lpstr>_4116_周口市</vt:lpstr>
      <vt:lpstr>_4117_驻马店市</vt:lpstr>
      <vt:lpstr>_42_湖北省</vt:lpstr>
      <vt:lpstr>_4201_武汉市</vt:lpstr>
      <vt:lpstr>_4202_黄石市</vt:lpstr>
      <vt:lpstr>_4203_十堰市</vt:lpstr>
      <vt:lpstr>_4205_宜昌市</vt:lpstr>
      <vt:lpstr>_4206_襄阳市</vt:lpstr>
      <vt:lpstr>_4207_鄂州市</vt:lpstr>
      <vt:lpstr>_4208_荆门市</vt:lpstr>
      <vt:lpstr>_4209_孝感市</vt:lpstr>
      <vt:lpstr>_4210_荆州市</vt:lpstr>
      <vt:lpstr>_4211_黄冈市</vt:lpstr>
      <vt:lpstr>_4212_咸宁市</vt:lpstr>
      <vt:lpstr>_4213_随州市</vt:lpstr>
      <vt:lpstr>_4228_恩施土家族苗族自治州</vt:lpstr>
      <vt:lpstr>_43_湖南省</vt:lpstr>
      <vt:lpstr>_4301_长沙市</vt:lpstr>
      <vt:lpstr>_4302_株洲市</vt:lpstr>
      <vt:lpstr>_4303_湘潭市</vt:lpstr>
      <vt:lpstr>_4304_衡阳市</vt:lpstr>
      <vt:lpstr>_4305_邵阳市</vt:lpstr>
      <vt:lpstr>_4306_岳阳市</vt:lpstr>
      <vt:lpstr>_4307_常德市</vt:lpstr>
      <vt:lpstr>_4308_张家界市</vt:lpstr>
      <vt:lpstr>_4309_益阳市</vt:lpstr>
      <vt:lpstr>_4310_郴州市</vt:lpstr>
      <vt:lpstr>_4311_永州市</vt:lpstr>
      <vt:lpstr>_4312_怀化市</vt:lpstr>
      <vt:lpstr>_4313_娄底市</vt:lpstr>
      <vt:lpstr>_4331_湘西土家族苗族自治州</vt:lpstr>
      <vt:lpstr>_44_广东省</vt:lpstr>
      <vt:lpstr>_4401_广州市</vt:lpstr>
      <vt:lpstr>_4402_韶关市</vt:lpstr>
      <vt:lpstr>_4403_深圳市</vt:lpstr>
      <vt:lpstr>_4404_珠海市</vt:lpstr>
      <vt:lpstr>_4405_汕头市</vt:lpstr>
      <vt:lpstr>_4406_佛山市</vt:lpstr>
      <vt:lpstr>_4407_江门市</vt:lpstr>
      <vt:lpstr>_4408_湛江市</vt:lpstr>
      <vt:lpstr>_4409_茂名市</vt:lpstr>
      <vt:lpstr>_4412_肇庆市</vt:lpstr>
      <vt:lpstr>_4413_惠州市</vt:lpstr>
      <vt:lpstr>_4414_梅州市</vt:lpstr>
      <vt:lpstr>_4415_汕尾市</vt:lpstr>
      <vt:lpstr>_4416_河源市</vt:lpstr>
      <vt:lpstr>_4417_阳江市</vt:lpstr>
      <vt:lpstr>_4418_清远市</vt:lpstr>
      <vt:lpstr>_4451_潮州市</vt:lpstr>
      <vt:lpstr>_4452_揭阳市</vt:lpstr>
      <vt:lpstr>_4453_云浮市</vt:lpstr>
      <vt:lpstr>_45_广西壮族自治区</vt:lpstr>
      <vt:lpstr>_4501_南宁市</vt:lpstr>
      <vt:lpstr>_4502_柳州市</vt:lpstr>
      <vt:lpstr>_4503_桂林市</vt:lpstr>
      <vt:lpstr>_4504_梧州市</vt:lpstr>
      <vt:lpstr>_4505_北海市</vt:lpstr>
      <vt:lpstr>_4506_防城港市</vt:lpstr>
      <vt:lpstr>_4507_钦州市</vt:lpstr>
      <vt:lpstr>_4508_贵港市</vt:lpstr>
      <vt:lpstr>_4509_玉林市</vt:lpstr>
      <vt:lpstr>_4510_百色市</vt:lpstr>
      <vt:lpstr>_4511_贺州市</vt:lpstr>
      <vt:lpstr>_4512_河池市</vt:lpstr>
      <vt:lpstr>_4513_来宾市</vt:lpstr>
      <vt:lpstr>_4514_崇左市</vt:lpstr>
      <vt:lpstr>_46_海南省</vt:lpstr>
      <vt:lpstr>_4601_海口市</vt:lpstr>
      <vt:lpstr>_4602_三亚市</vt:lpstr>
      <vt:lpstr>_4603_三沙市</vt:lpstr>
      <vt:lpstr>_50_重庆市</vt:lpstr>
      <vt:lpstr>_51_四川省</vt:lpstr>
      <vt:lpstr>_5101_成都市</vt:lpstr>
      <vt:lpstr>_5103_自贡市</vt:lpstr>
      <vt:lpstr>_5104_攀枝花市</vt:lpstr>
      <vt:lpstr>_5105_泸州市</vt:lpstr>
      <vt:lpstr>_5106_德阳市</vt:lpstr>
      <vt:lpstr>_5107_绵阳市</vt:lpstr>
      <vt:lpstr>_5108_广元市</vt:lpstr>
      <vt:lpstr>_5109_遂宁市</vt:lpstr>
      <vt:lpstr>_5110_内江市</vt:lpstr>
      <vt:lpstr>_5111_乐山市</vt:lpstr>
      <vt:lpstr>_5113_南充市</vt:lpstr>
      <vt:lpstr>_5114_眉山市</vt:lpstr>
      <vt:lpstr>_5115_宜宾市</vt:lpstr>
      <vt:lpstr>_5116_广安市</vt:lpstr>
      <vt:lpstr>_5117_达州市</vt:lpstr>
      <vt:lpstr>_5118_雅安市</vt:lpstr>
      <vt:lpstr>_5119_巴中市</vt:lpstr>
      <vt:lpstr>_5120_资阳市</vt:lpstr>
      <vt:lpstr>_5132_阿坝藏族羌族自治州</vt:lpstr>
      <vt:lpstr>_5133_甘孜藏族自治州</vt:lpstr>
      <vt:lpstr>_5134_凉山彝族自治州</vt:lpstr>
      <vt:lpstr>_52_贵州省</vt:lpstr>
      <vt:lpstr>_5201_贵阳市</vt:lpstr>
      <vt:lpstr>_5202_六盘水市</vt:lpstr>
      <vt:lpstr>_5203_遵义市</vt:lpstr>
      <vt:lpstr>_5204_安顺市</vt:lpstr>
      <vt:lpstr>_5205_毕节市</vt:lpstr>
      <vt:lpstr>_5206_铜仁市</vt:lpstr>
      <vt:lpstr>_5223_黔西南布依族苗族自治州</vt:lpstr>
      <vt:lpstr>_5226_黔东南苗族侗族自治州</vt:lpstr>
      <vt:lpstr>_5227_黔南布依族苗族自治州</vt:lpstr>
      <vt:lpstr>_53_云南省</vt:lpstr>
      <vt:lpstr>_5301_昆明市</vt:lpstr>
      <vt:lpstr>_5303_曲靖市</vt:lpstr>
      <vt:lpstr>_5304_玉溪市</vt:lpstr>
      <vt:lpstr>_5305_保山市</vt:lpstr>
      <vt:lpstr>_5306_昭通市</vt:lpstr>
      <vt:lpstr>_5307_丽江市</vt:lpstr>
      <vt:lpstr>_5308_普洱市</vt:lpstr>
      <vt:lpstr>_5309_临沧市</vt:lpstr>
      <vt:lpstr>_5323_楚雄彝族自治州</vt:lpstr>
      <vt:lpstr>_5325_红河哈尼族彝族自治州</vt:lpstr>
      <vt:lpstr>_5326_文山壮族苗族自治州</vt:lpstr>
      <vt:lpstr>_5328_西双版纳傣族自治州</vt:lpstr>
      <vt:lpstr>_5329_大理白族自治州</vt:lpstr>
      <vt:lpstr>_5331_德宏傣族景颇族自治州</vt:lpstr>
      <vt:lpstr>_5333_怒江傈僳族自治州</vt:lpstr>
      <vt:lpstr>_5334_迪庆藏族自治州</vt:lpstr>
      <vt:lpstr>_54_西藏自治区</vt:lpstr>
      <vt:lpstr>_5401_拉萨市</vt:lpstr>
      <vt:lpstr>_5402_日喀则市</vt:lpstr>
      <vt:lpstr>_5403_昌都市</vt:lpstr>
      <vt:lpstr>_5404_林芝市</vt:lpstr>
      <vt:lpstr>_5405_山南市</vt:lpstr>
      <vt:lpstr>_5406_那曲市</vt:lpstr>
      <vt:lpstr>_5425_阿里地区</vt:lpstr>
      <vt:lpstr>_61_陕西省</vt:lpstr>
      <vt:lpstr>_6101_西安市</vt:lpstr>
      <vt:lpstr>_6102_铜川市</vt:lpstr>
      <vt:lpstr>_6103_宝鸡市</vt:lpstr>
      <vt:lpstr>_6104_咸阳市</vt:lpstr>
      <vt:lpstr>_6105_渭南市</vt:lpstr>
      <vt:lpstr>_6106_延安市</vt:lpstr>
      <vt:lpstr>_6107_汉中市</vt:lpstr>
      <vt:lpstr>_6108_榆林市</vt:lpstr>
      <vt:lpstr>_6109_安康市</vt:lpstr>
      <vt:lpstr>_6110_商洛市</vt:lpstr>
      <vt:lpstr>_6111_杨凌示范区本级</vt:lpstr>
      <vt:lpstr>_62_甘肃省</vt:lpstr>
      <vt:lpstr>_6201_兰州市</vt:lpstr>
      <vt:lpstr>_6203_金昌市</vt:lpstr>
      <vt:lpstr>_6204_白银市</vt:lpstr>
      <vt:lpstr>_6205_天水市</vt:lpstr>
      <vt:lpstr>_6206_武威市</vt:lpstr>
      <vt:lpstr>_6207_张掖市</vt:lpstr>
      <vt:lpstr>_6208_平凉市</vt:lpstr>
      <vt:lpstr>_6209_酒泉市</vt:lpstr>
      <vt:lpstr>_6210_庆阳市</vt:lpstr>
      <vt:lpstr>_6211_定西市</vt:lpstr>
      <vt:lpstr>_6212_陇南市</vt:lpstr>
      <vt:lpstr>_6229_临夏回族自治州</vt:lpstr>
      <vt:lpstr>_6230_甘南藏族自治州</vt:lpstr>
      <vt:lpstr>_63_青海省</vt:lpstr>
      <vt:lpstr>_6301_西宁市</vt:lpstr>
      <vt:lpstr>_6302_海东市</vt:lpstr>
      <vt:lpstr>_6322_海北藏族自治州</vt:lpstr>
      <vt:lpstr>_6323_黄南藏族自治州</vt:lpstr>
      <vt:lpstr>_6325_海南藏族自治州</vt:lpstr>
      <vt:lpstr>_6326_果洛藏族自治州</vt:lpstr>
      <vt:lpstr>_6327_玉树藏族自治州</vt:lpstr>
      <vt:lpstr>_6328_海西蒙古族藏族自治州</vt:lpstr>
      <vt:lpstr>_64_宁夏回族自治区</vt:lpstr>
      <vt:lpstr>_6401_银川市</vt:lpstr>
      <vt:lpstr>_6402_石嘴山市</vt:lpstr>
      <vt:lpstr>_6403_吴忠市</vt:lpstr>
      <vt:lpstr>_6404_固原市</vt:lpstr>
      <vt:lpstr>_6405_中卫市</vt:lpstr>
      <vt:lpstr>_65_新疆维吾尔自治区</vt:lpstr>
      <vt:lpstr>_6501_乌鲁木齐市</vt:lpstr>
      <vt:lpstr>_6502_克拉玛依市</vt:lpstr>
      <vt:lpstr>_6504_吐鲁番市</vt:lpstr>
      <vt:lpstr>_6505_哈密市</vt:lpstr>
      <vt:lpstr>_6523_昌吉回族自治州</vt:lpstr>
      <vt:lpstr>_6527_博尔塔拉蒙古自治州</vt:lpstr>
      <vt:lpstr>_6528_巴音郭楞蒙古自治州</vt:lpstr>
      <vt:lpstr>_6529_阿克苏地区</vt:lpstr>
      <vt:lpstr>_6530_克孜勒苏柯尔克孜自治州</vt:lpstr>
      <vt:lpstr>_6531_喀什地区</vt:lpstr>
      <vt:lpstr>_6532_和田地区</vt:lpstr>
      <vt:lpstr>_6540_伊犁哈萨克自治州</vt:lpstr>
      <vt:lpstr>_6542_塔城地区</vt:lpstr>
      <vt:lpstr>_6543_阿勒泰地区</vt:lpstr>
      <vt:lpstr>_66_新疆生产建设兵团</vt:lpstr>
      <vt:lpstr>表一!Print_Area</vt:lpstr>
      <vt:lpstr>封面!Print_Area</vt:lpstr>
      <vt:lpstr>表三!Print_Titles</vt:lpstr>
      <vt:lpstr>表十!Print_Titles</vt:lpstr>
      <vt:lpstr>表四之一!Print_Titles</vt:lpstr>
      <vt:lpstr>表五!Print_Titles</vt:lpstr>
      <vt:lpstr>省级</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韩洪涛</cp:lastModifiedBy>
  <cp:lastPrinted>2023-10-30T02:37:00Z</cp:lastPrinted>
  <dcterms:created xsi:type="dcterms:W3CDTF">2023-03-03T21:06:00Z</dcterms:created>
  <dcterms:modified xsi:type="dcterms:W3CDTF">2025-04-02T14:11:42Z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780F42C39DBA4E89B81AE635EEBB65F8</vt:lpwstr>
  </property>
  <property fmtid="{D5CDD505-2E9C-101B-9397-08002B2CF9AE}" pid="3" name="KSOProductBuildVer">
    <vt:lpwstr>2052-10.8.0.5950</vt:lpwstr>
  </property>
</Properties>
</file>